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eepracer\analysis\"/>
    </mc:Choice>
  </mc:AlternateContent>
  <xr:revisionPtr revIDLastSave="0" documentId="13_ncr:1_{0AFA0C73-1513-4577-BDF9-60210E1B0413}" xr6:coauthVersionLast="47" xr6:coauthVersionMax="47" xr10:uidLastSave="{00000000-0000-0000-0000-000000000000}"/>
  <bookViews>
    <workbookView xWindow="-120" yWindow="-120" windowWidth="29040" windowHeight="15720" tabRatio="640" firstSheet="3" activeTab="9" xr2:uid="{E9BAFF5B-BE54-433B-BB87-AF645179FB1C}"/>
  </bookViews>
  <sheets>
    <sheet name="Action Space" sheetId="7" r:id="rId1"/>
    <sheet name="Off-Center Distance" sheetId="8" r:id="rId2"/>
    <sheet name="Discount factor" sheetId="10" r:id="rId3"/>
    <sheet name="Directional Heading" sheetId="6" r:id="rId4"/>
    <sheet name="Progress" sheetId="17" r:id="rId5"/>
    <sheet name="Steps per Second" sheetId="18" r:id="rId6"/>
    <sheet name="Baadal Track" sheetId="25" r:id="rId7"/>
    <sheet name="Playa Raceway" sheetId="22" r:id="rId8"/>
    <sheet name="Expedition Super Loop" sheetId="26" r:id="rId9"/>
    <sheet name="Oval Track" sheetId="27" r:id="rId10"/>
  </sheets>
  <definedNames>
    <definedName name="_xlchart.v1.0" hidden="1">'Steps per Second'!$A$2:$A$6226</definedName>
    <definedName name="_xlchart.v1.1" hidden="1">'Steps per Second'!$B$1</definedName>
    <definedName name="_xlchart.v1.2" hidden="1">'Steps per Second'!$B$2:$B$6226</definedName>
    <definedName name="_xlchart.v1.3" hidden="1">'Steps per Second'!$C$1</definedName>
    <definedName name="_xlchart.v1.4" hidden="1">'Steps per Second'!$C$2:$C$6226</definedName>
    <definedName name="_xlcn.WorksheetConnection_Table2" hidden="1">Table2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3" i="27" l="1"/>
  <c r="Q103" i="27" s="1"/>
  <c r="P103" i="27"/>
  <c r="R103" i="27" s="1"/>
  <c r="AB103" i="27"/>
  <c r="AD103" i="27" s="1"/>
  <c r="AC103" i="27"/>
  <c r="P2" i="27"/>
  <c r="P3" i="27"/>
  <c r="P4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P80" i="27"/>
  <c r="P81" i="27"/>
  <c r="P82" i="27"/>
  <c r="P83" i="27"/>
  <c r="P84" i="27"/>
  <c r="P85" i="27"/>
  <c r="P86" i="27"/>
  <c r="P87" i="27"/>
  <c r="P88" i="27"/>
  <c r="P89" i="27"/>
  <c r="P90" i="27"/>
  <c r="P91" i="27"/>
  <c r="P92" i="27"/>
  <c r="P93" i="27"/>
  <c r="P94" i="27"/>
  <c r="P95" i="27"/>
  <c r="P96" i="27"/>
  <c r="P97" i="27"/>
  <c r="P98" i="27"/>
  <c r="P99" i="27"/>
  <c r="P100" i="27"/>
  <c r="P101" i="27"/>
  <c r="P102" i="27"/>
  <c r="O2" i="27"/>
  <c r="O3" i="27"/>
  <c r="O4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Q19" i="27" s="1"/>
  <c r="O20" i="27"/>
  <c r="O21" i="27"/>
  <c r="O22" i="27"/>
  <c r="O23" i="27"/>
  <c r="O24" i="27"/>
  <c r="O25" i="27"/>
  <c r="O26" i="27"/>
  <c r="O27" i="27"/>
  <c r="O28" i="27"/>
  <c r="O29" i="27"/>
  <c r="O30" i="27"/>
  <c r="Q30" i="27" s="1"/>
  <c r="O31" i="27"/>
  <c r="Q31" i="27" s="1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Q45" i="27" s="1"/>
  <c r="O46" i="27"/>
  <c r="O47" i="27"/>
  <c r="O48" i="27"/>
  <c r="O49" i="27"/>
  <c r="O50" i="27"/>
  <c r="O51" i="27"/>
  <c r="O52" i="27"/>
  <c r="O53" i="27"/>
  <c r="O54" i="27"/>
  <c r="O55" i="27"/>
  <c r="O56" i="27"/>
  <c r="Q56" i="27" s="1"/>
  <c r="S56" i="27" s="1"/>
  <c r="O57" i="27"/>
  <c r="O58" i="27"/>
  <c r="O59" i="27"/>
  <c r="O60" i="27"/>
  <c r="O61" i="27"/>
  <c r="O62" i="27"/>
  <c r="O63" i="27"/>
  <c r="O64" i="27"/>
  <c r="O65" i="27"/>
  <c r="Q65" i="27" s="1"/>
  <c r="R65" i="27" s="1"/>
  <c r="O66" i="27"/>
  <c r="O67" i="27"/>
  <c r="O68" i="27"/>
  <c r="O69" i="27"/>
  <c r="O70" i="27"/>
  <c r="O71" i="27"/>
  <c r="O72" i="27"/>
  <c r="O73" i="27"/>
  <c r="O74" i="27"/>
  <c r="O75" i="27"/>
  <c r="O76" i="27"/>
  <c r="O77" i="27"/>
  <c r="O78" i="27"/>
  <c r="O79" i="27"/>
  <c r="O80" i="27"/>
  <c r="O81" i="27"/>
  <c r="O82" i="27"/>
  <c r="O83" i="27"/>
  <c r="O84" i="27"/>
  <c r="O85" i="27"/>
  <c r="O86" i="27"/>
  <c r="O87" i="27"/>
  <c r="O88" i="27"/>
  <c r="O89" i="27"/>
  <c r="O90" i="27"/>
  <c r="O91" i="27"/>
  <c r="Q91" i="27" s="1"/>
  <c r="S91" i="27" s="1"/>
  <c r="O92" i="27"/>
  <c r="O93" i="27"/>
  <c r="O94" i="27"/>
  <c r="O95" i="27"/>
  <c r="O96" i="27"/>
  <c r="O97" i="27"/>
  <c r="O98" i="27"/>
  <c r="Q98" i="27" s="1"/>
  <c r="S98" i="27" s="1"/>
  <c r="O99" i="27"/>
  <c r="O100" i="27"/>
  <c r="O101" i="27"/>
  <c r="Q101" i="27" s="1"/>
  <c r="S101" i="27" s="1"/>
  <c r="O102" i="27"/>
  <c r="AB64" i="27"/>
  <c r="AD64" i="27" s="1"/>
  <c r="AC64" i="27"/>
  <c r="AB65" i="27"/>
  <c r="AC65" i="27"/>
  <c r="AD65" i="27"/>
  <c r="AB66" i="27"/>
  <c r="AC66" i="27"/>
  <c r="AB67" i="27"/>
  <c r="AC67" i="27"/>
  <c r="AB68" i="27"/>
  <c r="AD68" i="27" s="1"/>
  <c r="AC68" i="27"/>
  <c r="AB69" i="27"/>
  <c r="AC69" i="27"/>
  <c r="AD69" i="27" s="1"/>
  <c r="AB70" i="27"/>
  <c r="AC70" i="27"/>
  <c r="AD70" i="27" s="1"/>
  <c r="Q71" i="27"/>
  <c r="R71" i="27" s="1"/>
  <c r="AB71" i="27"/>
  <c r="AC71" i="27"/>
  <c r="AD71" i="27"/>
  <c r="AB72" i="27"/>
  <c r="AD72" i="27" s="1"/>
  <c r="AC72" i="27"/>
  <c r="AB73" i="27"/>
  <c r="AC73" i="27"/>
  <c r="Q74" i="27"/>
  <c r="R74" i="27" s="1"/>
  <c r="AB74" i="27"/>
  <c r="AC74" i="27"/>
  <c r="AD74" i="27"/>
  <c r="AB75" i="27"/>
  <c r="AD75" i="27" s="1"/>
  <c r="AC75" i="27"/>
  <c r="AB76" i="27"/>
  <c r="AD76" i="27" s="1"/>
  <c r="AC76" i="27"/>
  <c r="Q77" i="27"/>
  <c r="R77" i="27" s="1"/>
  <c r="AB77" i="27"/>
  <c r="AC77" i="27"/>
  <c r="AD77" i="27" s="1"/>
  <c r="AB78" i="27"/>
  <c r="AC78" i="27"/>
  <c r="AD78" i="27"/>
  <c r="AB79" i="27"/>
  <c r="AD79" i="27" s="1"/>
  <c r="AC79" i="27"/>
  <c r="AB80" i="27"/>
  <c r="AC80" i="27"/>
  <c r="AD80" i="27"/>
  <c r="AB81" i="27"/>
  <c r="AC81" i="27"/>
  <c r="AB82" i="27"/>
  <c r="AD82" i="27" s="1"/>
  <c r="AC82" i="27"/>
  <c r="Q83" i="27"/>
  <c r="R83" i="27" s="1"/>
  <c r="AB83" i="27"/>
  <c r="AD83" i="27" s="1"/>
  <c r="AC83" i="27"/>
  <c r="AB84" i="27"/>
  <c r="AC84" i="27"/>
  <c r="AB85" i="27"/>
  <c r="AD85" i="27" s="1"/>
  <c r="AC85" i="27"/>
  <c r="Q86" i="27"/>
  <c r="R86" i="27" s="1"/>
  <c r="AB86" i="27"/>
  <c r="AC86" i="27"/>
  <c r="AB87" i="27"/>
  <c r="AC87" i="27"/>
  <c r="AD87" i="27"/>
  <c r="AB88" i="27"/>
  <c r="AD88" i="27" s="1"/>
  <c r="AC88" i="27"/>
  <c r="Q89" i="27"/>
  <c r="S89" i="27" s="1"/>
  <c r="AB89" i="27"/>
  <c r="AD89" i="27" s="1"/>
  <c r="AC89" i="27"/>
  <c r="AB90" i="27"/>
  <c r="AC90" i="27"/>
  <c r="AB91" i="27"/>
  <c r="AC91" i="27"/>
  <c r="AB92" i="27"/>
  <c r="AC92" i="27"/>
  <c r="AB93" i="27"/>
  <c r="AD93" i="27" s="1"/>
  <c r="AC93" i="27"/>
  <c r="AB94" i="27"/>
  <c r="AD94" i="27" s="1"/>
  <c r="AC94" i="27"/>
  <c r="Q95" i="27"/>
  <c r="S95" i="27" s="1"/>
  <c r="AB95" i="27"/>
  <c r="AD95" i="27" s="1"/>
  <c r="AC95" i="27"/>
  <c r="AB96" i="27"/>
  <c r="AD96" i="27" s="1"/>
  <c r="AC96" i="27"/>
  <c r="AB97" i="27"/>
  <c r="AD97" i="27" s="1"/>
  <c r="AC97" i="27"/>
  <c r="AB98" i="27"/>
  <c r="AD98" i="27" s="1"/>
  <c r="AC98" i="27"/>
  <c r="AB99" i="27"/>
  <c r="AC99" i="27"/>
  <c r="AD99" i="27" s="1"/>
  <c r="AB100" i="27"/>
  <c r="AC100" i="27"/>
  <c r="AD100" i="27"/>
  <c r="AB101" i="27"/>
  <c r="AD101" i="27" s="1"/>
  <c r="AC101" i="27"/>
  <c r="AB102" i="27"/>
  <c r="AC102" i="27"/>
  <c r="AC63" i="27"/>
  <c r="AB63" i="27"/>
  <c r="AC62" i="27"/>
  <c r="AB62" i="27"/>
  <c r="AC61" i="27"/>
  <c r="AB61" i="27"/>
  <c r="AD61" i="27" s="1"/>
  <c r="AC60" i="27"/>
  <c r="AB60" i="27"/>
  <c r="AC59" i="27"/>
  <c r="AB59" i="27"/>
  <c r="AC58" i="27"/>
  <c r="AB58" i="27"/>
  <c r="AD58" i="27" s="1"/>
  <c r="AC57" i="27"/>
  <c r="AB57" i="27"/>
  <c r="AC56" i="27"/>
  <c r="AB56" i="27"/>
  <c r="AC55" i="27"/>
  <c r="AB55" i="27"/>
  <c r="AD55" i="27" s="1"/>
  <c r="AC54" i="27"/>
  <c r="AB54" i="27"/>
  <c r="AD54" i="27" s="1"/>
  <c r="AC53" i="27"/>
  <c r="AB53" i="27"/>
  <c r="AD53" i="27" s="1"/>
  <c r="Q53" i="27"/>
  <c r="AC52" i="27"/>
  <c r="AB52" i="27"/>
  <c r="AC51" i="27"/>
  <c r="AB51" i="27"/>
  <c r="AC50" i="27"/>
  <c r="AB50" i="27"/>
  <c r="AC49" i="27"/>
  <c r="AB49" i="27"/>
  <c r="AD48" i="27"/>
  <c r="AC48" i="27"/>
  <c r="AB48" i="27"/>
  <c r="AC47" i="27"/>
  <c r="AB47" i="27"/>
  <c r="AD47" i="27" s="1"/>
  <c r="AC46" i="27"/>
  <c r="AB46" i="27"/>
  <c r="AC45" i="27"/>
  <c r="AB45" i="27"/>
  <c r="AC44" i="27"/>
  <c r="AB44" i="27"/>
  <c r="AC43" i="27"/>
  <c r="AB43" i="27"/>
  <c r="AC42" i="27"/>
  <c r="AB42" i="27"/>
  <c r="AD42" i="27" s="1"/>
  <c r="Q42" i="27"/>
  <c r="AC41" i="27"/>
  <c r="AB41" i="27"/>
  <c r="AC40" i="27"/>
  <c r="AB40" i="27"/>
  <c r="AD40" i="27" s="1"/>
  <c r="AC39" i="27"/>
  <c r="AB39" i="27"/>
  <c r="Q39" i="27"/>
  <c r="AC38" i="27"/>
  <c r="AB38" i="27"/>
  <c r="AC37" i="27"/>
  <c r="AB37" i="27"/>
  <c r="AD37" i="27" s="1"/>
  <c r="AC36" i="27"/>
  <c r="AB36" i="27"/>
  <c r="AC35" i="27"/>
  <c r="AB35" i="27"/>
  <c r="AC34" i="27"/>
  <c r="AB34" i="27"/>
  <c r="AC33" i="27"/>
  <c r="AB33" i="27"/>
  <c r="AC32" i="27"/>
  <c r="AB32" i="27"/>
  <c r="AC31" i="27"/>
  <c r="AB31" i="27"/>
  <c r="AC30" i="27"/>
  <c r="AB30" i="27"/>
  <c r="AC29" i="27"/>
  <c r="AB29" i="27"/>
  <c r="AC28" i="27"/>
  <c r="AB28" i="27"/>
  <c r="AC27" i="27"/>
  <c r="AB27" i="27"/>
  <c r="AC26" i="27"/>
  <c r="AB26" i="27"/>
  <c r="AD26" i="27" s="1"/>
  <c r="AC25" i="27"/>
  <c r="AB25" i="27"/>
  <c r="AC24" i="27"/>
  <c r="AB24" i="27"/>
  <c r="AC23" i="27"/>
  <c r="AB23" i="27"/>
  <c r="AC22" i="27"/>
  <c r="AB22" i="27"/>
  <c r="AC21" i="27"/>
  <c r="AB21" i="27"/>
  <c r="AD21" i="27" s="1"/>
  <c r="AC20" i="27"/>
  <c r="AB20" i="27"/>
  <c r="AC19" i="27"/>
  <c r="AB19" i="27"/>
  <c r="AC18" i="27"/>
  <c r="AB18" i="27"/>
  <c r="AC17" i="27"/>
  <c r="AB17" i="27"/>
  <c r="AC16" i="27"/>
  <c r="AD16" i="27" s="1"/>
  <c r="AB16" i="27"/>
  <c r="AC15" i="27"/>
  <c r="AB15" i="27"/>
  <c r="AC14" i="27"/>
  <c r="AB14" i="27"/>
  <c r="AC13" i="27"/>
  <c r="AB13" i="27"/>
  <c r="AC12" i="27"/>
  <c r="AB12" i="27"/>
  <c r="AC11" i="27"/>
  <c r="AB11" i="27"/>
  <c r="AC10" i="27"/>
  <c r="AB10" i="27"/>
  <c r="AC9" i="27"/>
  <c r="AB9" i="27"/>
  <c r="AD9" i="27" s="1"/>
  <c r="AC8" i="27"/>
  <c r="AB8" i="27"/>
  <c r="AC7" i="27"/>
  <c r="AB7" i="27"/>
  <c r="AC6" i="27"/>
  <c r="AB6" i="27"/>
  <c r="AC5" i="27"/>
  <c r="AB5" i="27"/>
  <c r="AC4" i="27"/>
  <c r="AB4" i="27"/>
  <c r="AC3" i="27"/>
  <c r="AB3" i="27"/>
  <c r="AC2" i="27"/>
  <c r="AB2" i="27"/>
  <c r="H2" i="27"/>
  <c r="B2" i="8"/>
  <c r="B3" i="8"/>
  <c r="B4" i="8"/>
  <c r="B5" i="8"/>
  <c r="B6" i="8"/>
  <c r="B7" i="8"/>
  <c r="B8" i="8"/>
  <c r="C8" i="8" s="1"/>
  <c r="B9" i="8"/>
  <c r="C9" i="8" s="1"/>
  <c r="B10" i="8"/>
  <c r="B11" i="8"/>
  <c r="B12" i="8"/>
  <c r="C12" i="8" s="1"/>
  <c r="B13" i="8"/>
  <c r="B14" i="8"/>
  <c r="C14" i="8" s="1"/>
  <c r="B15" i="8"/>
  <c r="B16" i="8"/>
  <c r="B17" i="8"/>
  <c r="B18" i="8"/>
  <c r="B19" i="8"/>
  <c r="B20" i="8"/>
  <c r="C20" i="8" s="1"/>
  <c r="B21" i="8"/>
  <c r="C21" i="8" s="1"/>
  <c r="B22" i="8"/>
  <c r="B23" i="8"/>
  <c r="B24" i="8"/>
  <c r="C24" i="8" s="1"/>
  <c r="B25" i="8"/>
  <c r="B26" i="8"/>
  <c r="C26" i="8" s="1"/>
  <c r="B27" i="8"/>
  <c r="C3" i="8"/>
  <c r="C4" i="8"/>
  <c r="C5" i="8"/>
  <c r="C6" i="8"/>
  <c r="C7" i="8"/>
  <c r="C10" i="8"/>
  <c r="C11" i="8"/>
  <c r="C13" i="8"/>
  <c r="C15" i="8"/>
  <c r="C16" i="8"/>
  <c r="C17" i="8"/>
  <c r="C18" i="8"/>
  <c r="C19" i="8"/>
  <c r="C22" i="8"/>
  <c r="C23" i="8"/>
  <c r="C25" i="8"/>
  <c r="C27" i="8"/>
  <c r="C2" i="8"/>
  <c r="H3" i="8"/>
  <c r="H2" i="8"/>
  <c r="AD67" i="27" l="1"/>
  <c r="AD84" i="27"/>
  <c r="AD66" i="27"/>
  <c r="AD2" i="27"/>
  <c r="AD20" i="27"/>
  <c r="AD39" i="27"/>
  <c r="AD50" i="27"/>
  <c r="AD91" i="27"/>
  <c r="AD90" i="27"/>
  <c r="AD86" i="27"/>
  <c r="AD73" i="27"/>
  <c r="AD23" i="27"/>
  <c r="AD29" i="27"/>
  <c r="AD51" i="27"/>
  <c r="AD57" i="27"/>
  <c r="AD81" i="27"/>
  <c r="AD92" i="27"/>
  <c r="AD52" i="27"/>
  <c r="T103" i="27"/>
  <c r="V103" i="27"/>
  <c r="AD102" i="27"/>
  <c r="S103" i="27"/>
  <c r="Q97" i="27"/>
  <c r="S97" i="27" s="1"/>
  <c r="Q73" i="27"/>
  <c r="R73" i="27" s="1"/>
  <c r="Q85" i="27"/>
  <c r="R85" i="27" s="1"/>
  <c r="V85" i="27" s="1"/>
  <c r="AD33" i="27"/>
  <c r="AD44" i="27"/>
  <c r="AD60" i="27"/>
  <c r="AD18" i="27"/>
  <c r="AD56" i="27"/>
  <c r="AD62" i="27"/>
  <c r="AD30" i="27"/>
  <c r="AD25" i="27"/>
  <c r="AD31" i="27"/>
  <c r="AD32" i="27"/>
  <c r="AD43" i="27"/>
  <c r="AD59" i="27"/>
  <c r="Q51" i="27"/>
  <c r="Q60" i="27"/>
  <c r="R60" i="27" s="1"/>
  <c r="Q102" i="27"/>
  <c r="S102" i="27" s="1"/>
  <c r="U102" i="27" s="1"/>
  <c r="Q90" i="27"/>
  <c r="S90" i="27" s="1"/>
  <c r="U90" i="27" s="1"/>
  <c r="Q78" i="27"/>
  <c r="R78" i="27" s="1"/>
  <c r="T78" i="27" s="1"/>
  <c r="Q66" i="27"/>
  <c r="R66" i="27" s="1"/>
  <c r="T66" i="27" s="1"/>
  <c r="Q92" i="27"/>
  <c r="S92" i="27" s="1"/>
  <c r="Q80" i="27"/>
  <c r="R80" i="27" s="1"/>
  <c r="Q68" i="27"/>
  <c r="R68" i="27" s="1"/>
  <c r="Q99" i="27"/>
  <c r="S99" i="27" s="1"/>
  <c r="U99" i="27" s="1"/>
  <c r="Q87" i="27"/>
  <c r="R87" i="27" s="1"/>
  <c r="T87" i="27" s="1"/>
  <c r="Q75" i="27"/>
  <c r="R75" i="27" s="1"/>
  <c r="T75" i="27" s="1"/>
  <c r="Q55" i="27"/>
  <c r="Q94" i="27"/>
  <c r="S94" i="27" s="1"/>
  <c r="U94" i="27" s="1"/>
  <c r="Q82" i="27"/>
  <c r="R82" i="27" s="1"/>
  <c r="T82" i="27" s="1"/>
  <c r="Q70" i="27"/>
  <c r="R70" i="27" s="1"/>
  <c r="T70" i="27" s="1"/>
  <c r="Q2" i="27"/>
  <c r="S2" i="27" s="1"/>
  <c r="U2" i="27" s="1"/>
  <c r="Q14" i="27"/>
  <c r="Q20" i="27"/>
  <c r="Q96" i="27"/>
  <c r="S96" i="27" s="1"/>
  <c r="U96" i="27" s="1"/>
  <c r="Q84" i="27"/>
  <c r="R84" i="27" s="1"/>
  <c r="T84" i="27" s="1"/>
  <c r="Q72" i="27"/>
  <c r="R72" i="27" s="1"/>
  <c r="T72" i="27" s="1"/>
  <c r="Q44" i="27"/>
  <c r="S44" i="27" s="1"/>
  <c r="W44" i="27" s="1"/>
  <c r="Q47" i="27"/>
  <c r="R47" i="27" s="1"/>
  <c r="V47" i="27" s="1"/>
  <c r="Q79" i="27"/>
  <c r="R79" i="27" s="1"/>
  <c r="Q67" i="27"/>
  <c r="R67" i="27" s="1"/>
  <c r="T67" i="27" s="1"/>
  <c r="Q93" i="27"/>
  <c r="S93" i="27" s="1"/>
  <c r="W93" i="27" s="1"/>
  <c r="Q81" i="27"/>
  <c r="R81" i="27" s="1"/>
  <c r="T81" i="27" s="1"/>
  <c r="Q69" i="27"/>
  <c r="R69" i="27" s="1"/>
  <c r="T69" i="27" s="1"/>
  <c r="Q6" i="27"/>
  <c r="S6" i="27" s="1"/>
  <c r="Q9" i="27"/>
  <c r="S9" i="27" s="1"/>
  <c r="Q12" i="27"/>
  <c r="R12" i="27" s="1"/>
  <c r="V12" i="27" s="1"/>
  <c r="Q18" i="27"/>
  <c r="Q100" i="27"/>
  <c r="S100" i="27" s="1"/>
  <c r="Q88" i="27"/>
  <c r="R88" i="27" s="1"/>
  <c r="T88" i="27" s="1"/>
  <c r="Q76" i="27"/>
  <c r="R76" i="27" s="1"/>
  <c r="T76" i="27" s="1"/>
  <c r="Q64" i="27"/>
  <c r="R64" i="27" s="1"/>
  <c r="T64" i="27" s="1"/>
  <c r="R97" i="27"/>
  <c r="T97" i="27" s="1"/>
  <c r="R95" i="27"/>
  <c r="V95" i="27" s="1"/>
  <c r="R91" i="27"/>
  <c r="T91" i="27" s="1"/>
  <c r="R89" i="27"/>
  <c r="T89" i="27" s="1"/>
  <c r="S65" i="27"/>
  <c r="U65" i="27" s="1"/>
  <c r="R98" i="27"/>
  <c r="T98" i="27" s="1"/>
  <c r="R92" i="27"/>
  <c r="T92" i="27" s="1"/>
  <c r="AD34" i="27"/>
  <c r="Q49" i="27"/>
  <c r="S49" i="27" s="1"/>
  <c r="W49" i="27" s="1"/>
  <c r="Q52" i="27"/>
  <c r="S52" i="27" s="1"/>
  <c r="Q26" i="27"/>
  <c r="S26" i="27" s="1"/>
  <c r="U26" i="27" s="1"/>
  <c r="Q32" i="27"/>
  <c r="AD46" i="27"/>
  <c r="Q15" i="27"/>
  <c r="S15" i="27" s="1"/>
  <c r="AD38" i="27"/>
  <c r="AD41" i="27"/>
  <c r="Q4" i="27"/>
  <c r="R4" i="27" s="1"/>
  <c r="V4" i="27" s="1"/>
  <c r="Q10" i="27"/>
  <c r="S10" i="27" s="1"/>
  <c r="U10" i="27" s="1"/>
  <c r="Q13" i="27"/>
  <c r="S13" i="27" s="1"/>
  <c r="W13" i="27" s="1"/>
  <c r="Q16" i="27"/>
  <c r="R16" i="27" s="1"/>
  <c r="V16" i="27" s="1"/>
  <c r="AD24" i="27"/>
  <c r="AD27" i="27"/>
  <c r="AD3" i="27"/>
  <c r="AD15" i="27"/>
  <c r="Q24" i="27"/>
  <c r="R24" i="27" s="1"/>
  <c r="T24" i="27" s="1"/>
  <c r="AD35" i="27"/>
  <c r="AD49" i="27"/>
  <c r="Q58" i="27"/>
  <c r="R58" i="27" s="1"/>
  <c r="T58" i="27" s="1"/>
  <c r="Q61" i="27"/>
  <c r="R61" i="27" s="1"/>
  <c r="V61" i="27" s="1"/>
  <c r="AD10" i="27"/>
  <c r="Q25" i="27"/>
  <c r="S25" i="27" s="1"/>
  <c r="AD36" i="27"/>
  <c r="Q62" i="27"/>
  <c r="R62" i="27" s="1"/>
  <c r="Q17" i="27"/>
  <c r="S17" i="27" s="1"/>
  <c r="W17" i="27" s="1"/>
  <c r="AD19" i="27"/>
  <c r="AD22" i="27"/>
  <c r="AD45" i="27"/>
  <c r="AD28" i="27"/>
  <c r="Q40" i="27"/>
  <c r="S40" i="27" s="1"/>
  <c r="U40" i="27" s="1"/>
  <c r="Q54" i="27"/>
  <c r="R54" i="27" s="1"/>
  <c r="T54" i="27" s="1"/>
  <c r="U101" i="27"/>
  <c r="W101" i="27"/>
  <c r="U97" i="27"/>
  <c r="W97" i="27"/>
  <c r="U95" i="27"/>
  <c r="W95" i="27"/>
  <c r="U91" i="27"/>
  <c r="W91" i="27"/>
  <c r="U89" i="27"/>
  <c r="W89" i="27"/>
  <c r="T85" i="27"/>
  <c r="T83" i="27"/>
  <c r="V83" i="27"/>
  <c r="T79" i="27"/>
  <c r="V79" i="27"/>
  <c r="T77" i="27"/>
  <c r="V77" i="27"/>
  <c r="T73" i="27"/>
  <c r="V73" i="27"/>
  <c r="T71" i="27"/>
  <c r="V71" i="27"/>
  <c r="R101" i="27"/>
  <c r="V97" i="27"/>
  <c r="T65" i="27"/>
  <c r="V65" i="27"/>
  <c r="U100" i="27"/>
  <c r="W100" i="27"/>
  <c r="U98" i="27"/>
  <c r="W98" i="27"/>
  <c r="W96" i="27"/>
  <c r="U92" i="27"/>
  <c r="W92" i="27"/>
  <c r="T86" i="27"/>
  <c r="V86" i="27"/>
  <c r="T80" i="27"/>
  <c r="V80" i="27"/>
  <c r="T74" i="27"/>
  <c r="V74" i="27"/>
  <c r="T68" i="27"/>
  <c r="V68" i="27"/>
  <c r="R100" i="27"/>
  <c r="S86" i="27"/>
  <c r="S85" i="27"/>
  <c r="S83" i="27"/>
  <c r="S80" i="27"/>
  <c r="S79" i="27"/>
  <c r="S77" i="27"/>
  <c r="S74" i="27"/>
  <c r="S73" i="27"/>
  <c r="S71" i="27"/>
  <c r="S68" i="27"/>
  <c r="S67" i="27"/>
  <c r="S61" i="27"/>
  <c r="W61" i="27" s="1"/>
  <c r="AD6" i="27"/>
  <c r="S51" i="27"/>
  <c r="U51" i="27" s="1"/>
  <c r="R53" i="27"/>
  <c r="V53" i="27" s="1"/>
  <c r="AD4" i="27"/>
  <c r="Q7" i="27"/>
  <c r="R7" i="27" s="1"/>
  <c r="Q21" i="27"/>
  <c r="S21" i="27" s="1"/>
  <c r="W21" i="27" s="1"/>
  <c r="Q27" i="27"/>
  <c r="S27" i="27" s="1"/>
  <c r="U27" i="27" s="1"/>
  <c r="Q33" i="27"/>
  <c r="S33" i="27" s="1"/>
  <c r="U33" i="27" s="1"/>
  <c r="Q41" i="27"/>
  <c r="S41" i="27" s="1"/>
  <c r="W41" i="27" s="1"/>
  <c r="Q43" i="27"/>
  <c r="R43" i="27" s="1"/>
  <c r="S45" i="27"/>
  <c r="W45" i="27" s="1"/>
  <c r="S53" i="27"/>
  <c r="W53" i="27" s="1"/>
  <c r="AD13" i="27"/>
  <c r="Q3" i="27"/>
  <c r="S3" i="27" s="1"/>
  <c r="U3" i="27" s="1"/>
  <c r="Q5" i="27"/>
  <c r="R5" i="27" s="1"/>
  <c r="AD11" i="27"/>
  <c r="AD14" i="27"/>
  <c r="Q23" i="27"/>
  <c r="S23" i="27" s="1"/>
  <c r="Q29" i="27"/>
  <c r="S29" i="27" s="1"/>
  <c r="Q35" i="27"/>
  <c r="S35" i="27" s="1"/>
  <c r="W35" i="27" s="1"/>
  <c r="Q37" i="27"/>
  <c r="R37" i="27" s="1"/>
  <c r="T37" i="27" s="1"/>
  <c r="S39" i="27"/>
  <c r="U39" i="27" s="1"/>
  <c r="AD7" i="27"/>
  <c r="Q8" i="27"/>
  <c r="S8" i="27" s="1"/>
  <c r="Q46" i="27"/>
  <c r="S46" i="27" s="1"/>
  <c r="U46" i="27" s="1"/>
  <c r="Q50" i="27"/>
  <c r="R50" i="27" s="1"/>
  <c r="AD5" i="27"/>
  <c r="AD8" i="27"/>
  <c r="AD12" i="27"/>
  <c r="Q22" i="27"/>
  <c r="S22" i="27" s="1"/>
  <c r="Q28" i="27"/>
  <c r="S28" i="27" s="1"/>
  <c r="U28" i="27" s="1"/>
  <c r="Q34" i="27"/>
  <c r="S34" i="27" s="1"/>
  <c r="Q38" i="27"/>
  <c r="Q48" i="27"/>
  <c r="R48" i="27" s="1"/>
  <c r="V48" i="27" s="1"/>
  <c r="Q11" i="27"/>
  <c r="S11" i="27" s="1"/>
  <c r="AD17" i="27"/>
  <c r="Q36" i="27"/>
  <c r="S36" i="27" s="1"/>
  <c r="Q57" i="27"/>
  <c r="S57" i="27" s="1"/>
  <c r="U57" i="27" s="1"/>
  <c r="AD63" i="27"/>
  <c r="R56" i="27"/>
  <c r="T56" i="27" s="1"/>
  <c r="R19" i="27"/>
  <c r="T19" i="27" s="1"/>
  <c r="R31" i="27"/>
  <c r="V31" i="27" s="1"/>
  <c r="R55" i="27"/>
  <c r="T55" i="27" s="1"/>
  <c r="R32" i="27"/>
  <c r="T32" i="27" s="1"/>
  <c r="S14" i="27"/>
  <c r="W14" i="27" s="1"/>
  <c r="S20" i="27"/>
  <c r="S19" i="27"/>
  <c r="W19" i="27" s="1"/>
  <c r="S31" i="27"/>
  <c r="U31" i="27" s="1"/>
  <c r="S55" i="27"/>
  <c r="U55" i="27" s="1"/>
  <c r="U56" i="27"/>
  <c r="Q59" i="27"/>
  <c r="R59" i="27" s="1"/>
  <c r="V59" i="27" s="1"/>
  <c r="R20" i="27"/>
  <c r="T20" i="27" s="1"/>
  <c r="R6" i="27"/>
  <c r="T6" i="27" s="1"/>
  <c r="R18" i="27"/>
  <c r="T18" i="27" s="1"/>
  <c r="R30" i="27"/>
  <c r="T30" i="27" s="1"/>
  <c r="R42" i="27"/>
  <c r="V42" i="27" s="1"/>
  <c r="S32" i="27"/>
  <c r="U32" i="27" s="1"/>
  <c r="S38" i="27"/>
  <c r="U38" i="27" s="1"/>
  <c r="S18" i="27"/>
  <c r="W18" i="27" s="1"/>
  <c r="S30" i="27"/>
  <c r="W30" i="27" s="1"/>
  <c r="S42" i="27"/>
  <c r="U42" i="27" s="1"/>
  <c r="W56" i="27"/>
  <c r="R38" i="27"/>
  <c r="T38" i="27" s="1"/>
  <c r="Q63" i="27"/>
  <c r="R14" i="27"/>
  <c r="T14" i="27" s="1"/>
  <c r="R52" i="27"/>
  <c r="V52" i="27" s="1"/>
  <c r="V60" i="27"/>
  <c r="T60" i="27"/>
  <c r="R39" i="27"/>
  <c r="T39" i="27" s="1"/>
  <c r="R45" i="27"/>
  <c r="T45" i="27" s="1"/>
  <c r="R51" i="27"/>
  <c r="T51" i="27" s="1"/>
  <c r="S60" i="27"/>
  <c r="W60" i="27" s="1"/>
  <c r="P2" i="25"/>
  <c r="P3" i="25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P65" i="25"/>
  <c r="P66" i="25"/>
  <c r="P67" i="25"/>
  <c r="P68" i="25"/>
  <c r="P69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1" i="25"/>
  <c r="P92" i="25"/>
  <c r="P93" i="25"/>
  <c r="P94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140" i="25"/>
  <c r="P141" i="25"/>
  <c r="P142" i="25"/>
  <c r="P143" i="25"/>
  <c r="P144" i="25"/>
  <c r="P145" i="25"/>
  <c r="P146" i="25"/>
  <c r="P147" i="25"/>
  <c r="P148" i="25"/>
  <c r="P149" i="25"/>
  <c r="P150" i="25"/>
  <c r="P151" i="25"/>
  <c r="P152" i="25"/>
  <c r="P153" i="25"/>
  <c r="P154" i="25"/>
  <c r="P155" i="25"/>
  <c r="P156" i="25"/>
  <c r="P157" i="25"/>
  <c r="P158" i="25"/>
  <c r="P159" i="25"/>
  <c r="P160" i="25"/>
  <c r="P161" i="25"/>
  <c r="P162" i="25"/>
  <c r="P163" i="25"/>
  <c r="P164" i="25"/>
  <c r="P165" i="25"/>
  <c r="P166" i="25"/>
  <c r="P167" i="25"/>
  <c r="P168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84" i="25"/>
  <c r="P185" i="25"/>
  <c r="P186" i="25"/>
  <c r="P187" i="25"/>
  <c r="P188" i="25"/>
  <c r="P189" i="25"/>
  <c r="P190" i="25"/>
  <c r="P191" i="25"/>
  <c r="P192" i="25"/>
  <c r="P193" i="25"/>
  <c r="P194" i="25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P207" i="25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26" i="25"/>
  <c r="P227" i="25"/>
  <c r="P228" i="25"/>
  <c r="P229" i="25"/>
  <c r="P230" i="25"/>
  <c r="P231" i="25"/>
  <c r="P232" i="25"/>
  <c r="P233" i="25"/>
  <c r="P234" i="25"/>
  <c r="P235" i="25"/>
  <c r="P236" i="25"/>
  <c r="P237" i="25"/>
  <c r="P238" i="25"/>
  <c r="P239" i="25"/>
  <c r="P240" i="25"/>
  <c r="P241" i="25"/>
  <c r="P242" i="25"/>
  <c r="P243" i="25"/>
  <c r="P244" i="25"/>
  <c r="P245" i="25"/>
  <c r="P246" i="25"/>
  <c r="P247" i="25"/>
  <c r="P248" i="25"/>
  <c r="P249" i="25"/>
  <c r="P250" i="25"/>
  <c r="P251" i="25"/>
  <c r="P252" i="25"/>
  <c r="P253" i="25"/>
  <c r="P254" i="25"/>
  <c r="P255" i="25"/>
  <c r="P256" i="25"/>
  <c r="P257" i="25"/>
  <c r="P258" i="25"/>
  <c r="P259" i="25"/>
  <c r="P260" i="25"/>
  <c r="P261" i="25"/>
  <c r="P262" i="25"/>
  <c r="P263" i="25"/>
  <c r="O2" i="25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65" i="25"/>
  <c r="O66" i="25"/>
  <c r="O67" i="25"/>
  <c r="O68" i="25"/>
  <c r="O69" i="25"/>
  <c r="O70" i="25"/>
  <c r="O71" i="25"/>
  <c r="O72" i="25"/>
  <c r="O73" i="25"/>
  <c r="O74" i="25"/>
  <c r="O75" i="25"/>
  <c r="O76" i="25"/>
  <c r="O77" i="25"/>
  <c r="O78" i="25"/>
  <c r="O79" i="25"/>
  <c r="O80" i="25"/>
  <c r="O81" i="25"/>
  <c r="O82" i="25"/>
  <c r="O83" i="25"/>
  <c r="O84" i="25"/>
  <c r="O85" i="25"/>
  <c r="O86" i="25"/>
  <c r="O87" i="25"/>
  <c r="O88" i="25"/>
  <c r="O89" i="25"/>
  <c r="O90" i="25"/>
  <c r="O91" i="25"/>
  <c r="O92" i="25"/>
  <c r="O93" i="25"/>
  <c r="O94" i="25"/>
  <c r="O95" i="25"/>
  <c r="O96" i="25"/>
  <c r="O97" i="25"/>
  <c r="O98" i="25"/>
  <c r="O99" i="25"/>
  <c r="O100" i="25"/>
  <c r="O101" i="25"/>
  <c r="O102" i="25"/>
  <c r="O103" i="25"/>
  <c r="O104" i="25"/>
  <c r="O105" i="25"/>
  <c r="O106" i="25"/>
  <c r="O107" i="25"/>
  <c r="O108" i="25"/>
  <c r="O109" i="25"/>
  <c r="O110" i="25"/>
  <c r="O111" i="25"/>
  <c r="O112" i="25"/>
  <c r="O113" i="25"/>
  <c r="O114" i="25"/>
  <c r="O115" i="25"/>
  <c r="O116" i="25"/>
  <c r="O117" i="25"/>
  <c r="O118" i="25"/>
  <c r="O119" i="25"/>
  <c r="O120" i="25"/>
  <c r="O121" i="25"/>
  <c r="O122" i="25"/>
  <c r="O123" i="25"/>
  <c r="O124" i="25"/>
  <c r="O125" i="25"/>
  <c r="O126" i="25"/>
  <c r="O127" i="25"/>
  <c r="O128" i="25"/>
  <c r="O129" i="25"/>
  <c r="O130" i="25"/>
  <c r="O131" i="25"/>
  <c r="O132" i="25"/>
  <c r="O133" i="25"/>
  <c r="O134" i="25"/>
  <c r="O135" i="25"/>
  <c r="O136" i="25"/>
  <c r="O137" i="25"/>
  <c r="O138" i="25"/>
  <c r="O139" i="25"/>
  <c r="O140" i="25"/>
  <c r="O141" i="25"/>
  <c r="O142" i="25"/>
  <c r="O143" i="25"/>
  <c r="O144" i="25"/>
  <c r="O145" i="25"/>
  <c r="O146" i="25"/>
  <c r="O147" i="25"/>
  <c r="O148" i="25"/>
  <c r="O149" i="25"/>
  <c r="O150" i="25"/>
  <c r="O151" i="25"/>
  <c r="O152" i="25"/>
  <c r="O153" i="25"/>
  <c r="O154" i="25"/>
  <c r="O155" i="25"/>
  <c r="O156" i="25"/>
  <c r="O157" i="25"/>
  <c r="O158" i="25"/>
  <c r="O159" i="25"/>
  <c r="O160" i="25"/>
  <c r="O161" i="25"/>
  <c r="O162" i="25"/>
  <c r="O163" i="25"/>
  <c r="O164" i="25"/>
  <c r="O165" i="25"/>
  <c r="O166" i="25"/>
  <c r="O167" i="25"/>
  <c r="O168" i="25"/>
  <c r="O169" i="25"/>
  <c r="O170" i="25"/>
  <c r="O171" i="25"/>
  <c r="O172" i="25"/>
  <c r="O173" i="25"/>
  <c r="O174" i="25"/>
  <c r="O175" i="25"/>
  <c r="O176" i="25"/>
  <c r="O177" i="25"/>
  <c r="O178" i="25"/>
  <c r="O179" i="25"/>
  <c r="O180" i="25"/>
  <c r="O181" i="25"/>
  <c r="O182" i="25"/>
  <c r="O183" i="25"/>
  <c r="O184" i="25"/>
  <c r="O185" i="25"/>
  <c r="O186" i="25"/>
  <c r="O187" i="25"/>
  <c r="O188" i="25"/>
  <c r="O189" i="25"/>
  <c r="O190" i="25"/>
  <c r="O191" i="25"/>
  <c r="O192" i="25"/>
  <c r="O193" i="25"/>
  <c r="O194" i="25"/>
  <c r="O195" i="25"/>
  <c r="O196" i="25"/>
  <c r="O197" i="25"/>
  <c r="O198" i="25"/>
  <c r="O199" i="25"/>
  <c r="O200" i="25"/>
  <c r="O201" i="25"/>
  <c r="O202" i="25"/>
  <c r="O203" i="25"/>
  <c r="O204" i="25"/>
  <c r="O205" i="25"/>
  <c r="O206" i="25"/>
  <c r="O207" i="25"/>
  <c r="O208" i="25"/>
  <c r="O209" i="25"/>
  <c r="O210" i="25"/>
  <c r="O211" i="25"/>
  <c r="O212" i="25"/>
  <c r="O213" i="25"/>
  <c r="O214" i="25"/>
  <c r="O215" i="25"/>
  <c r="O216" i="25"/>
  <c r="O217" i="25"/>
  <c r="O218" i="25"/>
  <c r="O219" i="25"/>
  <c r="O220" i="25"/>
  <c r="O221" i="25"/>
  <c r="O222" i="25"/>
  <c r="O223" i="25"/>
  <c r="O224" i="25"/>
  <c r="O225" i="25"/>
  <c r="O226" i="25"/>
  <c r="O227" i="25"/>
  <c r="O228" i="25"/>
  <c r="O229" i="25"/>
  <c r="O230" i="25"/>
  <c r="O231" i="25"/>
  <c r="O232" i="25"/>
  <c r="O233" i="25"/>
  <c r="O234" i="25"/>
  <c r="O235" i="25"/>
  <c r="O236" i="25"/>
  <c r="O237" i="25"/>
  <c r="O238" i="25"/>
  <c r="O239" i="25"/>
  <c r="O240" i="25"/>
  <c r="O241" i="25"/>
  <c r="O242" i="25"/>
  <c r="O243" i="25"/>
  <c r="O244" i="25"/>
  <c r="O245" i="25"/>
  <c r="O246" i="25"/>
  <c r="O247" i="25"/>
  <c r="O248" i="25"/>
  <c r="O249" i="25"/>
  <c r="O250" i="25"/>
  <c r="O251" i="25"/>
  <c r="O252" i="25"/>
  <c r="O253" i="25"/>
  <c r="O254" i="25"/>
  <c r="O255" i="25"/>
  <c r="O256" i="25"/>
  <c r="O257" i="25"/>
  <c r="O258" i="25"/>
  <c r="O259" i="25"/>
  <c r="O260" i="25"/>
  <c r="O261" i="25"/>
  <c r="O262" i="25"/>
  <c r="O263" i="25"/>
  <c r="Q98" i="25"/>
  <c r="P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Q83" i="22" s="1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Q108" i="22" s="1"/>
  <c r="P109" i="22"/>
  <c r="P110" i="22"/>
  <c r="P111" i="22"/>
  <c r="P112" i="22"/>
  <c r="P113" i="22"/>
  <c r="P114" i="22"/>
  <c r="P115" i="22"/>
  <c r="P116" i="22"/>
  <c r="P117" i="22"/>
  <c r="P118" i="22"/>
  <c r="P119" i="22"/>
  <c r="Q119" i="22" s="1"/>
  <c r="P120" i="22"/>
  <c r="Q120" i="22" s="1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Q132" i="22" s="1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Q155" i="22" s="1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Q60" i="22" s="1"/>
  <c r="O61" i="22"/>
  <c r="O62" i="22"/>
  <c r="O63" i="22"/>
  <c r="O64" i="22"/>
  <c r="O65" i="22"/>
  <c r="O66" i="22"/>
  <c r="O67" i="22"/>
  <c r="O68" i="22"/>
  <c r="O69" i="22"/>
  <c r="O70" i="22"/>
  <c r="O71" i="22"/>
  <c r="O72" i="22"/>
  <c r="Q72" i="22" s="1"/>
  <c r="R72" i="22" s="1"/>
  <c r="O73" i="22"/>
  <c r="O74" i="22"/>
  <c r="O75" i="22"/>
  <c r="O76" i="22"/>
  <c r="O77" i="22"/>
  <c r="O78" i="22"/>
  <c r="O79" i="22"/>
  <c r="O80" i="22"/>
  <c r="O81" i="22"/>
  <c r="O82" i="22"/>
  <c r="O83" i="22"/>
  <c r="O84" i="22"/>
  <c r="Q84" i="22" s="1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Q106" i="22" s="1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Q144" i="22" s="1"/>
  <c r="O145" i="22"/>
  <c r="O146" i="22"/>
  <c r="O147" i="22"/>
  <c r="O148" i="22"/>
  <c r="O149" i="22"/>
  <c r="O150" i="22"/>
  <c r="O151" i="22"/>
  <c r="O152" i="22"/>
  <c r="O153" i="22"/>
  <c r="O154" i="22"/>
  <c r="Q154" i="22" s="1"/>
  <c r="O155" i="22"/>
  <c r="O156" i="22"/>
  <c r="Q156" i="22" s="1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Q179" i="22" s="1"/>
  <c r="S179" i="22" s="1"/>
  <c r="O180" i="22"/>
  <c r="O181" i="22"/>
  <c r="Q82" i="22"/>
  <c r="Q87" i="22"/>
  <c r="S87" i="22" s="1"/>
  <c r="Q118" i="22"/>
  <c r="Q130" i="22"/>
  <c r="Q142" i="22"/>
  <c r="Q159" i="22"/>
  <c r="S159" i="22" s="1"/>
  <c r="Q178" i="22"/>
  <c r="S178" i="22" s="1"/>
  <c r="Q151" i="22"/>
  <c r="S151" i="22" s="1"/>
  <c r="Q163" i="22"/>
  <c r="P2" i="26"/>
  <c r="P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68" i="26"/>
  <c r="P69" i="26"/>
  <c r="P70" i="26"/>
  <c r="P71" i="26"/>
  <c r="P72" i="26"/>
  <c r="P73" i="26"/>
  <c r="P74" i="26"/>
  <c r="P75" i="26"/>
  <c r="P76" i="26"/>
  <c r="P77" i="26"/>
  <c r="P78" i="26"/>
  <c r="P79" i="26"/>
  <c r="P80" i="26"/>
  <c r="P81" i="26"/>
  <c r="P82" i="26"/>
  <c r="P83" i="26"/>
  <c r="P84" i="26"/>
  <c r="P85" i="26"/>
  <c r="P86" i="26"/>
  <c r="P87" i="26"/>
  <c r="P88" i="26"/>
  <c r="P89" i="26"/>
  <c r="P90" i="26"/>
  <c r="P91" i="26"/>
  <c r="P92" i="26"/>
  <c r="P93" i="26"/>
  <c r="P94" i="26"/>
  <c r="P95" i="26"/>
  <c r="P96" i="26"/>
  <c r="P97" i="26"/>
  <c r="P98" i="26"/>
  <c r="P99" i="26"/>
  <c r="P100" i="26"/>
  <c r="P101" i="26"/>
  <c r="P102" i="26"/>
  <c r="P103" i="26"/>
  <c r="P104" i="26"/>
  <c r="P105" i="26"/>
  <c r="P106" i="26"/>
  <c r="P107" i="26"/>
  <c r="P108" i="26"/>
  <c r="P109" i="26"/>
  <c r="P110" i="26"/>
  <c r="P111" i="26"/>
  <c r="P112" i="26"/>
  <c r="P113" i="26"/>
  <c r="P114" i="26"/>
  <c r="P115" i="26"/>
  <c r="P116" i="26"/>
  <c r="P117" i="26"/>
  <c r="P118" i="26"/>
  <c r="P119" i="26"/>
  <c r="P120" i="26"/>
  <c r="P121" i="26"/>
  <c r="P122" i="26"/>
  <c r="P123" i="26"/>
  <c r="P124" i="26"/>
  <c r="P125" i="26"/>
  <c r="P126" i="26"/>
  <c r="P127" i="26"/>
  <c r="P128" i="26"/>
  <c r="P129" i="26"/>
  <c r="P130" i="26"/>
  <c r="P131" i="26"/>
  <c r="P132" i="26"/>
  <c r="P133" i="26"/>
  <c r="P134" i="26"/>
  <c r="P135" i="26"/>
  <c r="P136" i="26"/>
  <c r="P137" i="26"/>
  <c r="P138" i="26"/>
  <c r="P139" i="26"/>
  <c r="P140" i="26"/>
  <c r="P141" i="26"/>
  <c r="P142" i="26"/>
  <c r="P143" i="26"/>
  <c r="P144" i="26"/>
  <c r="P145" i="26"/>
  <c r="P146" i="26"/>
  <c r="P147" i="26"/>
  <c r="P148" i="26"/>
  <c r="P149" i="26"/>
  <c r="P150" i="26"/>
  <c r="P151" i="26"/>
  <c r="P152" i="26"/>
  <c r="P153" i="26"/>
  <c r="P154" i="26"/>
  <c r="P155" i="26"/>
  <c r="P156" i="26"/>
  <c r="P157" i="26"/>
  <c r="P158" i="26"/>
  <c r="P159" i="26"/>
  <c r="P160" i="26"/>
  <c r="P161" i="26"/>
  <c r="P162" i="26"/>
  <c r="P163" i="26"/>
  <c r="P164" i="26"/>
  <c r="P165" i="26"/>
  <c r="P166" i="26"/>
  <c r="P167" i="26"/>
  <c r="P168" i="26"/>
  <c r="P169" i="26"/>
  <c r="P170" i="26"/>
  <c r="P171" i="26"/>
  <c r="P172" i="26"/>
  <c r="P173" i="26"/>
  <c r="P174" i="26"/>
  <c r="P175" i="26"/>
  <c r="P176" i="26"/>
  <c r="P177" i="26"/>
  <c r="P178" i="26"/>
  <c r="P179" i="26"/>
  <c r="P180" i="26"/>
  <c r="P181" i="26"/>
  <c r="P182" i="26"/>
  <c r="P183" i="26"/>
  <c r="P184" i="26"/>
  <c r="P185" i="26"/>
  <c r="P186" i="26"/>
  <c r="P187" i="26"/>
  <c r="P188" i="26"/>
  <c r="P189" i="26"/>
  <c r="P190" i="26"/>
  <c r="P191" i="26"/>
  <c r="P192" i="26"/>
  <c r="P193" i="26"/>
  <c r="P194" i="26"/>
  <c r="P195" i="26"/>
  <c r="P196" i="26"/>
  <c r="P197" i="26"/>
  <c r="P198" i="26"/>
  <c r="P199" i="26"/>
  <c r="P200" i="26"/>
  <c r="P201" i="26"/>
  <c r="P202" i="26"/>
  <c r="P203" i="26"/>
  <c r="P204" i="26"/>
  <c r="P205" i="26"/>
  <c r="P206" i="26"/>
  <c r="P207" i="26"/>
  <c r="P208" i="26"/>
  <c r="P209" i="26"/>
  <c r="P210" i="26"/>
  <c r="P211" i="26"/>
  <c r="P212" i="26"/>
  <c r="P213" i="26"/>
  <c r="P214" i="26"/>
  <c r="P215" i="26"/>
  <c r="P216" i="26"/>
  <c r="P217" i="26"/>
  <c r="P218" i="26"/>
  <c r="P219" i="26"/>
  <c r="P220" i="26"/>
  <c r="P221" i="26"/>
  <c r="P222" i="26"/>
  <c r="P223" i="26"/>
  <c r="P224" i="26"/>
  <c r="P225" i="26"/>
  <c r="P226" i="26"/>
  <c r="P227" i="26"/>
  <c r="P228" i="26"/>
  <c r="P229" i="26"/>
  <c r="P230" i="26"/>
  <c r="P231" i="26"/>
  <c r="P232" i="26"/>
  <c r="P233" i="26"/>
  <c r="P234" i="26"/>
  <c r="P235" i="26"/>
  <c r="P236" i="26"/>
  <c r="P237" i="26"/>
  <c r="P238" i="26"/>
  <c r="P239" i="26"/>
  <c r="P240" i="26"/>
  <c r="P241" i="26"/>
  <c r="P242" i="26"/>
  <c r="P243" i="26"/>
  <c r="P244" i="26"/>
  <c r="P245" i="26"/>
  <c r="P246" i="26"/>
  <c r="P247" i="26"/>
  <c r="P248" i="26"/>
  <c r="P249" i="26"/>
  <c r="P250" i="26"/>
  <c r="P251" i="26"/>
  <c r="P252" i="26"/>
  <c r="P253" i="26"/>
  <c r="P254" i="26"/>
  <c r="P255" i="26"/>
  <c r="P256" i="26"/>
  <c r="P257" i="26"/>
  <c r="P258" i="26"/>
  <c r="P259" i="26"/>
  <c r="P260" i="26"/>
  <c r="P261" i="26"/>
  <c r="P262" i="26"/>
  <c r="P263" i="26"/>
  <c r="P264" i="26"/>
  <c r="P265" i="26"/>
  <c r="P266" i="26"/>
  <c r="P267" i="26"/>
  <c r="P268" i="26"/>
  <c r="P269" i="26"/>
  <c r="P270" i="26"/>
  <c r="P271" i="26"/>
  <c r="P272" i="26"/>
  <c r="P273" i="26"/>
  <c r="P274" i="26"/>
  <c r="P275" i="26"/>
  <c r="P276" i="26"/>
  <c r="P277" i="26"/>
  <c r="O2" i="26"/>
  <c r="O3" i="26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99" i="26"/>
  <c r="O100" i="26"/>
  <c r="O101" i="26"/>
  <c r="O102" i="26"/>
  <c r="O103" i="26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117" i="26"/>
  <c r="O118" i="26"/>
  <c r="O119" i="26"/>
  <c r="O120" i="26"/>
  <c r="O121" i="26"/>
  <c r="O122" i="26"/>
  <c r="O123" i="26"/>
  <c r="O124" i="26"/>
  <c r="O125" i="26"/>
  <c r="O126" i="26"/>
  <c r="O127" i="26"/>
  <c r="O128" i="26"/>
  <c r="O129" i="26"/>
  <c r="O130" i="26"/>
  <c r="O131" i="26"/>
  <c r="O132" i="26"/>
  <c r="O133" i="26"/>
  <c r="O134" i="26"/>
  <c r="O135" i="26"/>
  <c r="O136" i="26"/>
  <c r="O137" i="26"/>
  <c r="O138" i="26"/>
  <c r="O139" i="26"/>
  <c r="O140" i="26"/>
  <c r="O141" i="26"/>
  <c r="O142" i="26"/>
  <c r="O143" i="26"/>
  <c r="O144" i="26"/>
  <c r="O145" i="26"/>
  <c r="O146" i="26"/>
  <c r="O147" i="26"/>
  <c r="O148" i="26"/>
  <c r="O149" i="26"/>
  <c r="O150" i="26"/>
  <c r="O151" i="26"/>
  <c r="O152" i="26"/>
  <c r="O153" i="26"/>
  <c r="O154" i="26"/>
  <c r="O155" i="26"/>
  <c r="O156" i="26"/>
  <c r="O157" i="26"/>
  <c r="O158" i="26"/>
  <c r="O159" i="26"/>
  <c r="O160" i="26"/>
  <c r="O161" i="26"/>
  <c r="O162" i="26"/>
  <c r="O163" i="26"/>
  <c r="O164" i="26"/>
  <c r="O165" i="26"/>
  <c r="O166" i="26"/>
  <c r="O167" i="26"/>
  <c r="O168" i="26"/>
  <c r="O169" i="26"/>
  <c r="O170" i="26"/>
  <c r="O171" i="26"/>
  <c r="O172" i="26"/>
  <c r="O173" i="26"/>
  <c r="O174" i="26"/>
  <c r="O175" i="26"/>
  <c r="O176" i="26"/>
  <c r="O177" i="26"/>
  <c r="O178" i="26"/>
  <c r="O179" i="26"/>
  <c r="O180" i="26"/>
  <c r="O181" i="26"/>
  <c r="O182" i="26"/>
  <c r="O183" i="26"/>
  <c r="O184" i="26"/>
  <c r="O185" i="26"/>
  <c r="O186" i="26"/>
  <c r="O187" i="26"/>
  <c r="O188" i="26"/>
  <c r="O189" i="26"/>
  <c r="O190" i="26"/>
  <c r="O191" i="26"/>
  <c r="O192" i="26"/>
  <c r="O193" i="26"/>
  <c r="O194" i="26"/>
  <c r="O195" i="26"/>
  <c r="O196" i="26"/>
  <c r="O197" i="26"/>
  <c r="O198" i="26"/>
  <c r="O199" i="26"/>
  <c r="O200" i="26"/>
  <c r="O201" i="26"/>
  <c r="O202" i="26"/>
  <c r="O203" i="26"/>
  <c r="O204" i="26"/>
  <c r="O205" i="26"/>
  <c r="O206" i="26"/>
  <c r="O207" i="26"/>
  <c r="O208" i="26"/>
  <c r="O209" i="26"/>
  <c r="O210" i="26"/>
  <c r="O211" i="26"/>
  <c r="O212" i="26"/>
  <c r="O213" i="26"/>
  <c r="O214" i="26"/>
  <c r="O215" i="26"/>
  <c r="O216" i="26"/>
  <c r="O217" i="26"/>
  <c r="O218" i="26"/>
  <c r="O219" i="26"/>
  <c r="O220" i="26"/>
  <c r="O221" i="26"/>
  <c r="O222" i="26"/>
  <c r="O223" i="26"/>
  <c r="O224" i="26"/>
  <c r="O225" i="26"/>
  <c r="O226" i="26"/>
  <c r="O227" i="26"/>
  <c r="O228" i="26"/>
  <c r="O229" i="26"/>
  <c r="O230" i="26"/>
  <c r="O231" i="26"/>
  <c r="O232" i="26"/>
  <c r="O233" i="26"/>
  <c r="O234" i="26"/>
  <c r="O235" i="26"/>
  <c r="O236" i="26"/>
  <c r="O237" i="26"/>
  <c r="O238" i="26"/>
  <c r="O239" i="26"/>
  <c r="O240" i="26"/>
  <c r="O241" i="26"/>
  <c r="O242" i="26"/>
  <c r="O243" i="26"/>
  <c r="O244" i="26"/>
  <c r="O245" i="26"/>
  <c r="O246" i="26"/>
  <c r="O247" i="26"/>
  <c r="O248" i="26"/>
  <c r="O249" i="26"/>
  <c r="O250" i="26"/>
  <c r="O251" i="26"/>
  <c r="O252" i="26"/>
  <c r="O253" i="26"/>
  <c r="O254" i="26"/>
  <c r="O255" i="26"/>
  <c r="O256" i="26"/>
  <c r="O257" i="26"/>
  <c r="O258" i="26"/>
  <c r="O259" i="26"/>
  <c r="O260" i="26"/>
  <c r="O261" i="26"/>
  <c r="O262" i="26"/>
  <c r="O263" i="26"/>
  <c r="O264" i="26"/>
  <c r="O265" i="26"/>
  <c r="O266" i="26"/>
  <c r="O267" i="26"/>
  <c r="O268" i="26"/>
  <c r="O269" i="26"/>
  <c r="O270" i="26"/>
  <c r="O271" i="26"/>
  <c r="O272" i="26"/>
  <c r="O273" i="26"/>
  <c r="O274" i="26"/>
  <c r="O275" i="26"/>
  <c r="O276" i="26"/>
  <c r="O277" i="26"/>
  <c r="Q147" i="22"/>
  <c r="Q135" i="22"/>
  <c r="Q123" i="22"/>
  <c r="S123" i="22" s="1"/>
  <c r="Q75" i="22"/>
  <c r="Q149" i="22"/>
  <c r="Q65" i="22"/>
  <c r="Q59" i="22"/>
  <c r="R59" i="22" s="1"/>
  <c r="Q41" i="22"/>
  <c r="S41" i="22" s="1"/>
  <c r="Q5" i="22"/>
  <c r="Q143" i="22"/>
  <c r="Q107" i="22"/>
  <c r="Q161" i="22"/>
  <c r="Q218" i="26"/>
  <c r="R218" i="26" s="1"/>
  <c r="Q139" i="26"/>
  <c r="S139" i="26" s="1"/>
  <c r="Q134" i="26"/>
  <c r="S134" i="26" s="1"/>
  <c r="Q79" i="26"/>
  <c r="S79" i="26" s="1"/>
  <c r="Q67" i="26"/>
  <c r="S67" i="26" s="1"/>
  <c r="Q182" i="26"/>
  <c r="S182" i="26" s="1"/>
  <c r="Q230" i="26"/>
  <c r="R230" i="26" s="1"/>
  <c r="Q232" i="26"/>
  <c r="S232" i="26" s="1"/>
  <c r="Q250" i="26"/>
  <c r="Q173" i="26"/>
  <c r="S173" i="26" s="1"/>
  <c r="Q268" i="26"/>
  <c r="S268" i="26" s="1"/>
  <c r="Q212" i="26"/>
  <c r="S212" i="26" s="1"/>
  <c r="Q151" i="26"/>
  <c r="R151" i="26" s="1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H2" i="26"/>
  <c r="H2" i="22"/>
  <c r="H2" i="25"/>
  <c r="T48" i="7"/>
  <c r="V45" i="7" s="1"/>
  <c r="W45" i="7" s="1"/>
  <c r="V36" i="7"/>
  <c r="W36" i="7" s="1"/>
  <c r="U36" i="7"/>
  <c r="V34" i="7"/>
  <c r="W34" i="7" s="1"/>
  <c r="U34" i="7"/>
  <c r="L34" i="7"/>
  <c r="L35" i="7"/>
  <c r="L46" i="7"/>
  <c r="L33" i="7"/>
  <c r="M41" i="7"/>
  <c r="N41" i="7" s="1"/>
  <c r="M40" i="7"/>
  <c r="N40" i="7" s="1"/>
  <c r="M39" i="7"/>
  <c r="N39" i="7" s="1"/>
  <c r="M38" i="7"/>
  <c r="N38" i="7" s="1"/>
  <c r="M37" i="7"/>
  <c r="N37" i="7" s="1"/>
  <c r="M36" i="7"/>
  <c r="N36" i="7" s="1"/>
  <c r="K48" i="7"/>
  <c r="L36" i="7" s="1"/>
  <c r="B12" i="10"/>
  <c r="AC277" i="26"/>
  <c r="AB277" i="26"/>
  <c r="AC276" i="26"/>
  <c r="AB276" i="26"/>
  <c r="AD276" i="26" s="1"/>
  <c r="AC275" i="26"/>
  <c r="AB275" i="26"/>
  <c r="AD275" i="26" s="1"/>
  <c r="Q275" i="26"/>
  <c r="S275" i="26" s="1"/>
  <c r="AC274" i="26"/>
  <c r="AB274" i="26"/>
  <c r="AD274" i="26" s="1"/>
  <c r="AC273" i="26"/>
  <c r="AB273" i="26"/>
  <c r="AD273" i="26" s="1"/>
  <c r="AC272" i="26"/>
  <c r="AB272" i="26"/>
  <c r="AD272" i="26" s="1"/>
  <c r="AC271" i="26"/>
  <c r="AB271" i="26"/>
  <c r="AD271" i="26" s="1"/>
  <c r="AC270" i="26"/>
  <c r="AB270" i="26"/>
  <c r="AD270" i="26" s="1"/>
  <c r="Q270" i="26"/>
  <c r="R270" i="26" s="1"/>
  <c r="AC269" i="26"/>
  <c r="AB269" i="26"/>
  <c r="AD269" i="26" s="1"/>
  <c r="AC268" i="26"/>
  <c r="AB268" i="26"/>
  <c r="AD268" i="26" s="1"/>
  <c r="AC267" i="26"/>
  <c r="AB267" i="26"/>
  <c r="AD267" i="26" s="1"/>
  <c r="AC266" i="26"/>
  <c r="AB266" i="26"/>
  <c r="AC265" i="26"/>
  <c r="AB265" i="26"/>
  <c r="AC264" i="26"/>
  <c r="AB264" i="26"/>
  <c r="AC263" i="26"/>
  <c r="AB263" i="26"/>
  <c r="AD263" i="26" s="1"/>
  <c r="Q263" i="26"/>
  <c r="AC262" i="26"/>
  <c r="AB262" i="26"/>
  <c r="AC261" i="26"/>
  <c r="AB261" i="26"/>
  <c r="AD261" i="26" s="1"/>
  <c r="AC260" i="26"/>
  <c r="AB260" i="26"/>
  <c r="AC259" i="26"/>
  <c r="AB259" i="26"/>
  <c r="AC258" i="26"/>
  <c r="AB258" i="26"/>
  <c r="Q258" i="26"/>
  <c r="R258" i="26" s="1"/>
  <c r="AC257" i="26"/>
  <c r="AB257" i="26"/>
  <c r="AD257" i="26" s="1"/>
  <c r="AC256" i="26"/>
  <c r="AB256" i="26"/>
  <c r="AD256" i="26" s="1"/>
  <c r="AC255" i="26"/>
  <c r="AB255" i="26"/>
  <c r="AD255" i="26" s="1"/>
  <c r="AC254" i="26"/>
  <c r="AB254" i="26"/>
  <c r="AC253" i="26"/>
  <c r="AB253" i="26"/>
  <c r="AC252" i="26"/>
  <c r="AB252" i="26"/>
  <c r="AC251" i="26"/>
  <c r="AB251" i="26"/>
  <c r="AD251" i="26" s="1"/>
  <c r="Q251" i="26"/>
  <c r="S251" i="26" s="1"/>
  <c r="AC250" i="26"/>
  <c r="AB250" i="26"/>
  <c r="AC249" i="26"/>
  <c r="AB249" i="26"/>
  <c r="AD249" i="26" s="1"/>
  <c r="AC248" i="26"/>
  <c r="AB248" i="26"/>
  <c r="AC247" i="26"/>
  <c r="AB247" i="26"/>
  <c r="AC246" i="26"/>
  <c r="AB246" i="26"/>
  <c r="AD246" i="26" s="1"/>
  <c r="Q246" i="26"/>
  <c r="R246" i="26" s="1"/>
  <c r="AC245" i="26"/>
  <c r="AB245" i="26"/>
  <c r="AC244" i="26"/>
  <c r="AB244" i="26"/>
  <c r="Q244" i="26"/>
  <c r="S244" i="26" s="1"/>
  <c r="AC243" i="26"/>
  <c r="AB243" i="26"/>
  <c r="AD243" i="26" s="1"/>
  <c r="AC242" i="26"/>
  <c r="AB242" i="26"/>
  <c r="AC241" i="26"/>
  <c r="AB241" i="26"/>
  <c r="AC240" i="26"/>
  <c r="AB240" i="26"/>
  <c r="AC239" i="26"/>
  <c r="AB239" i="26"/>
  <c r="AC238" i="26"/>
  <c r="AB238" i="26"/>
  <c r="AC237" i="26"/>
  <c r="AB237" i="26"/>
  <c r="AD237" i="26" s="1"/>
  <c r="AC236" i="26"/>
  <c r="AB236" i="26"/>
  <c r="AC235" i="26"/>
  <c r="AB235" i="26"/>
  <c r="AD235" i="26" s="1"/>
  <c r="AC234" i="26"/>
  <c r="AB234" i="26"/>
  <c r="AD234" i="26" s="1"/>
  <c r="Q234" i="26"/>
  <c r="R234" i="26" s="1"/>
  <c r="AC233" i="26"/>
  <c r="AB233" i="26"/>
  <c r="Q233" i="26"/>
  <c r="R233" i="26" s="1"/>
  <c r="AC232" i="26"/>
  <c r="AB232" i="26"/>
  <c r="AD232" i="26" s="1"/>
  <c r="AC231" i="26"/>
  <c r="AB231" i="26"/>
  <c r="AC230" i="26"/>
  <c r="AB230" i="26"/>
  <c r="AC229" i="26"/>
  <c r="AB229" i="26"/>
  <c r="Q229" i="26"/>
  <c r="AC228" i="26"/>
  <c r="AB228" i="26"/>
  <c r="AC227" i="26"/>
  <c r="AB227" i="26"/>
  <c r="Q227" i="26"/>
  <c r="AC226" i="26"/>
  <c r="AB226" i="26"/>
  <c r="AC225" i="26"/>
  <c r="AB225" i="26"/>
  <c r="AD225" i="26" s="1"/>
  <c r="AC224" i="26"/>
  <c r="AB224" i="26"/>
  <c r="AC223" i="26"/>
  <c r="AB223" i="26"/>
  <c r="AC222" i="26"/>
  <c r="AB222" i="26"/>
  <c r="AC221" i="26"/>
  <c r="AB221" i="26"/>
  <c r="AD221" i="26" s="1"/>
  <c r="AC220" i="26"/>
  <c r="AB220" i="26"/>
  <c r="AC219" i="26"/>
  <c r="AB219" i="26"/>
  <c r="AD219" i="26" s="1"/>
  <c r="AC218" i="26"/>
  <c r="AB218" i="26"/>
  <c r="AD218" i="26" s="1"/>
  <c r="AC217" i="26"/>
  <c r="AB217" i="26"/>
  <c r="Q217" i="26"/>
  <c r="S217" i="26" s="1"/>
  <c r="AC216" i="26"/>
  <c r="AB216" i="26"/>
  <c r="AC215" i="26"/>
  <c r="AB215" i="26"/>
  <c r="AD215" i="26" s="1"/>
  <c r="AC214" i="26"/>
  <c r="AB214" i="26"/>
  <c r="AC213" i="26"/>
  <c r="AB213" i="26"/>
  <c r="AD213" i="26" s="1"/>
  <c r="AC212" i="26"/>
  <c r="AB212" i="26"/>
  <c r="AC211" i="26"/>
  <c r="AB211" i="26"/>
  <c r="AC210" i="26"/>
  <c r="AB210" i="26"/>
  <c r="AD210" i="26" s="1"/>
  <c r="AC209" i="26"/>
  <c r="AB209" i="26"/>
  <c r="AD209" i="26" s="1"/>
  <c r="AC208" i="26"/>
  <c r="AB208" i="26"/>
  <c r="AC207" i="26"/>
  <c r="AB207" i="26"/>
  <c r="AD207" i="26" s="1"/>
  <c r="AC206" i="26"/>
  <c r="AB206" i="26"/>
  <c r="AD206" i="26" s="1"/>
  <c r="AC205" i="26"/>
  <c r="AB205" i="26"/>
  <c r="Q205" i="26"/>
  <c r="S205" i="26" s="1"/>
  <c r="AC204" i="26"/>
  <c r="AB204" i="26"/>
  <c r="AD204" i="26" s="1"/>
  <c r="AC203" i="26"/>
  <c r="AB203" i="26"/>
  <c r="AD203" i="26" s="1"/>
  <c r="AC202" i="26"/>
  <c r="AB202" i="26"/>
  <c r="AC201" i="26"/>
  <c r="AB201" i="26"/>
  <c r="AD201" i="26" s="1"/>
  <c r="AC200" i="26"/>
  <c r="AB200" i="26"/>
  <c r="AC199" i="26"/>
  <c r="AB199" i="26"/>
  <c r="AC198" i="26"/>
  <c r="AB198" i="26"/>
  <c r="AC197" i="26"/>
  <c r="AB197" i="26"/>
  <c r="AC196" i="26"/>
  <c r="AB196" i="26"/>
  <c r="Q196" i="26"/>
  <c r="S196" i="26" s="1"/>
  <c r="AC195" i="26"/>
  <c r="AB195" i="26"/>
  <c r="AC194" i="26"/>
  <c r="AB194" i="26"/>
  <c r="AC193" i="26"/>
  <c r="AB193" i="26"/>
  <c r="AC192" i="26"/>
  <c r="AB192" i="26"/>
  <c r="AC191" i="26"/>
  <c r="AB191" i="26"/>
  <c r="AD191" i="26" s="1"/>
  <c r="AC190" i="26"/>
  <c r="AB190" i="26"/>
  <c r="AC189" i="26"/>
  <c r="AB189" i="26"/>
  <c r="Q189" i="26"/>
  <c r="AC188" i="26"/>
  <c r="AB188" i="26"/>
  <c r="AD188" i="26" s="1"/>
  <c r="AC187" i="26"/>
  <c r="AB187" i="26"/>
  <c r="AC186" i="26"/>
  <c r="AB186" i="26"/>
  <c r="AD186" i="26" s="1"/>
  <c r="AC185" i="26"/>
  <c r="AB185" i="26"/>
  <c r="AC184" i="26"/>
  <c r="AD184" i="26" s="1"/>
  <c r="AB184" i="26"/>
  <c r="AC183" i="26"/>
  <c r="AB183" i="26"/>
  <c r="AD183" i="26" s="1"/>
  <c r="AC182" i="26"/>
  <c r="AB182" i="26"/>
  <c r="AC181" i="26"/>
  <c r="AB181" i="26"/>
  <c r="Q181" i="26"/>
  <c r="S181" i="26" s="1"/>
  <c r="AC180" i="26"/>
  <c r="AB180" i="26"/>
  <c r="AC179" i="26"/>
  <c r="AB179" i="26"/>
  <c r="AC178" i="26"/>
  <c r="AB178" i="26"/>
  <c r="Q178" i="26"/>
  <c r="S178" i="26" s="1"/>
  <c r="AC177" i="26"/>
  <c r="AB177" i="26"/>
  <c r="AC176" i="26"/>
  <c r="AB176" i="26"/>
  <c r="AC175" i="26"/>
  <c r="AD175" i="26" s="1"/>
  <c r="AB175" i="26"/>
  <c r="AC174" i="26"/>
  <c r="AB174" i="26"/>
  <c r="AC173" i="26"/>
  <c r="AB173" i="26"/>
  <c r="AC172" i="26"/>
  <c r="AB172" i="26"/>
  <c r="AD172" i="26" s="1"/>
  <c r="AC171" i="26"/>
  <c r="AB171" i="26"/>
  <c r="AC170" i="26"/>
  <c r="AB170" i="26"/>
  <c r="AC169" i="26"/>
  <c r="AB169" i="26"/>
  <c r="AD169" i="26" s="1"/>
  <c r="AC168" i="26"/>
  <c r="AB168" i="26"/>
  <c r="AC167" i="26"/>
  <c r="AB167" i="26"/>
  <c r="AC166" i="26"/>
  <c r="AB166" i="26"/>
  <c r="AD166" i="26" s="1"/>
  <c r="AC165" i="26"/>
  <c r="AB165" i="26"/>
  <c r="AC164" i="26"/>
  <c r="AB164" i="26"/>
  <c r="AD164" i="26" s="1"/>
  <c r="AC163" i="26"/>
  <c r="AB163" i="26"/>
  <c r="AD162" i="26"/>
  <c r="AC162" i="26"/>
  <c r="AB162" i="26"/>
  <c r="AC161" i="26"/>
  <c r="AD161" i="26" s="1"/>
  <c r="AB161" i="26"/>
  <c r="AC160" i="26"/>
  <c r="AB160" i="26"/>
  <c r="Q160" i="26"/>
  <c r="R160" i="26" s="1"/>
  <c r="AC159" i="26"/>
  <c r="AD159" i="26" s="1"/>
  <c r="AB159" i="26"/>
  <c r="Q159" i="26"/>
  <c r="S159" i="26" s="1"/>
  <c r="AC158" i="26"/>
  <c r="AB158" i="26"/>
  <c r="AC157" i="26"/>
  <c r="AB157" i="26"/>
  <c r="Q157" i="26"/>
  <c r="S157" i="26" s="1"/>
  <c r="AC156" i="26"/>
  <c r="AB156" i="26"/>
  <c r="AC155" i="26"/>
  <c r="AB155" i="26"/>
  <c r="AD155" i="26" s="1"/>
  <c r="AC154" i="26"/>
  <c r="AB154" i="26"/>
  <c r="Q154" i="26"/>
  <c r="AC153" i="26"/>
  <c r="AB153" i="26"/>
  <c r="AC152" i="26"/>
  <c r="AB152" i="26"/>
  <c r="AD152" i="26" s="1"/>
  <c r="AC151" i="26"/>
  <c r="AB151" i="26"/>
  <c r="AC150" i="26"/>
  <c r="AB150" i="26"/>
  <c r="Q150" i="26"/>
  <c r="AC149" i="26"/>
  <c r="AB149" i="26"/>
  <c r="AC148" i="26"/>
  <c r="AB148" i="26"/>
  <c r="AD148" i="26" s="1"/>
  <c r="AC147" i="26"/>
  <c r="AB147" i="26"/>
  <c r="AC146" i="26"/>
  <c r="AB146" i="26"/>
  <c r="AC145" i="26"/>
  <c r="AB145" i="26"/>
  <c r="AC144" i="26"/>
  <c r="AD144" i="26" s="1"/>
  <c r="AB144" i="26"/>
  <c r="AC143" i="26"/>
  <c r="AB143" i="26"/>
  <c r="AC142" i="26"/>
  <c r="AD142" i="26" s="1"/>
  <c r="AB142" i="26"/>
  <c r="Q142" i="26"/>
  <c r="AC141" i="26"/>
  <c r="AB141" i="26"/>
  <c r="AD141" i="26" s="1"/>
  <c r="Q141" i="26"/>
  <c r="R141" i="26" s="1"/>
  <c r="AC140" i="26"/>
  <c r="AB140" i="26"/>
  <c r="AD140" i="26" s="1"/>
  <c r="Q140" i="26"/>
  <c r="AC139" i="26"/>
  <c r="AB139" i="26"/>
  <c r="AD139" i="26" s="1"/>
  <c r="AC138" i="26"/>
  <c r="AB138" i="26"/>
  <c r="AC137" i="26"/>
  <c r="AB137" i="26"/>
  <c r="AC136" i="26"/>
  <c r="AB136" i="26"/>
  <c r="AC135" i="26"/>
  <c r="AB135" i="26"/>
  <c r="AD135" i="26" s="1"/>
  <c r="Q135" i="26"/>
  <c r="R135" i="26" s="1"/>
  <c r="AC134" i="26"/>
  <c r="AB134" i="26"/>
  <c r="AC133" i="26"/>
  <c r="AB133" i="26"/>
  <c r="Q133" i="26"/>
  <c r="S133" i="26" s="1"/>
  <c r="AC132" i="26"/>
  <c r="AB132" i="26"/>
  <c r="AC131" i="26"/>
  <c r="AB131" i="26"/>
  <c r="AC130" i="26"/>
  <c r="AB130" i="26"/>
  <c r="AC129" i="26"/>
  <c r="AB129" i="26"/>
  <c r="AC128" i="26"/>
  <c r="AB128" i="26"/>
  <c r="AD128" i="26" s="1"/>
  <c r="AC127" i="26"/>
  <c r="AB127" i="26"/>
  <c r="AC126" i="26"/>
  <c r="AD126" i="26" s="1"/>
  <c r="AB126" i="26"/>
  <c r="AC125" i="26"/>
  <c r="AB125" i="26"/>
  <c r="Q125" i="26"/>
  <c r="S125" i="26" s="1"/>
  <c r="AC124" i="26"/>
  <c r="AB124" i="26"/>
  <c r="AC123" i="26"/>
  <c r="AB123" i="26"/>
  <c r="Q123" i="26"/>
  <c r="S123" i="26" s="1"/>
  <c r="AC122" i="26"/>
  <c r="AB122" i="26"/>
  <c r="AC121" i="26"/>
  <c r="AB121" i="26"/>
  <c r="AC120" i="26"/>
  <c r="AB120" i="26"/>
  <c r="AC119" i="26"/>
  <c r="AB119" i="26"/>
  <c r="Q119" i="26"/>
  <c r="S119" i="26" s="1"/>
  <c r="AC118" i="26"/>
  <c r="AB118" i="26"/>
  <c r="Q118" i="26"/>
  <c r="S118" i="26" s="1"/>
  <c r="AC117" i="26"/>
  <c r="AB117" i="26"/>
  <c r="AD116" i="26"/>
  <c r="AC116" i="26"/>
  <c r="AB116" i="26"/>
  <c r="AC115" i="26"/>
  <c r="AB115" i="26"/>
  <c r="AC114" i="26"/>
  <c r="AB114" i="26"/>
  <c r="Q114" i="26"/>
  <c r="S114" i="26" s="1"/>
  <c r="AC113" i="26"/>
  <c r="AB113" i="26"/>
  <c r="AC112" i="26"/>
  <c r="AB112" i="26"/>
  <c r="AC111" i="26"/>
  <c r="AB111" i="26"/>
  <c r="AD111" i="26" s="1"/>
  <c r="Q111" i="26"/>
  <c r="S111" i="26" s="1"/>
  <c r="AC110" i="26"/>
  <c r="AB110" i="26"/>
  <c r="AC109" i="26"/>
  <c r="AB109" i="26"/>
  <c r="AD109" i="26" s="1"/>
  <c r="AC108" i="26"/>
  <c r="AB108" i="26"/>
  <c r="AC107" i="26"/>
  <c r="AB107" i="26"/>
  <c r="AD107" i="26" s="1"/>
  <c r="AC106" i="26"/>
  <c r="AB106" i="26"/>
  <c r="AC105" i="26"/>
  <c r="AB105" i="26"/>
  <c r="AC104" i="26"/>
  <c r="AB104" i="26"/>
  <c r="AD104" i="26" s="1"/>
  <c r="AC103" i="26"/>
  <c r="AB103" i="26"/>
  <c r="AC102" i="26"/>
  <c r="AB102" i="26"/>
  <c r="Q102" i="26"/>
  <c r="S102" i="26" s="1"/>
  <c r="AC101" i="26"/>
  <c r="AB101" i="26"/>
  <c r="AC100" i="26"/>
  <c r="AB100" i="26"/>
  <c r="AC99" i="26"/>
  <c r="AD99" i="26" s="1"/>
  <c r="AB99" i="26"/>
  <c r="AC98" i="26"/>
  <c r="AD98" i="26" s="1"/>
  <c r="AB98" i="26"/>
  <c r="AC97" i="26"/>
  <c r="AB97" i="26"/>
  <c r="AC96" i="26"/>
  <c r="AB96" i="26"/>
  <c r="AC95" i="26"/>
  <c r="AB95" i="26"/>
  <c r="AC94" i="26"/>
  <c r="AD94" i="26" s="1"/>
  <c r="AB94" i="26"/>
  <c r="AC93" i="26"/>
  <c r="AB93" i="26"/>
  <c r="AC92" i="26"/>
  <c r="AB92" i="26"/>
  <c r="AC91" i="26"/>
  <c r="AB91" i="26"/>
  <c r="AC90" i="26"/>
  <c r="AB90" i="26"/>
  <c r="AD90" i="26" s="1"/>
  <c r="AC89" i="26"/>
  <c r="AB89" i="26"/>
  <c r="AC88" i="26"/>
  <c r="AB88" i="26"/>
  <c r="Q88" i="26"/>
  <c r="AC87" i="26"/>
  <c r="AB87" i="26"/>
  <c r="AC86" i="26"/>
  <c r="AB86" i="26"/>
  <c r="Q86" i="26"/>
  <c r="S86" i="26" s="1"/>
  <c r="AC85" i="26"/>
  <c r="AB85" i="26"/>
  <c r="Q85" i="26"/>
  <c r="AC84" i="26"/>
  <c r="AB84" i="26"/>
  <c r="AC83" i="26"/>
  <c r="AB83" i="26"/>
  <c r="AD83" i="26" s="1"/>
  <c r="AC82" i="26"/>
  <c r="AB82" i="26"/>
  <c r="AC81" i="26"/>
  <c r="AB81" i="26"/>
  <c r="AC80" i="26"/>
  <c r="AB80" i="26"/>
  <c r="AD80" i="26" s="1"/>
  <c r="AC79" i="26"/>
  <c r="AB79" i="26"/>
  <c r="AC78" i="26"/>
  <c r="AB78" i="26"/>
  <c r="AC77" i="26"/>
  <c r="AB77" i="26"/>
  <c r="Q77" i="26"/>
  <c r="S77" i="26" s="1"/>
  <c r="AC76" i="26"/>
  <c r="AB76" i="26"/>
  <c r="AD76" i="26" s="1"/>
  <c r="AC75" i="26"/>
  <c r="AD75" i="26" s="1"/>
  <c r="AB75" i="26"/>
  <c r="AC74" i="26"/>
  <c r="AB74" i="26"/>
  <c r="AD74" i="26" s="1"/>
  <c r="AC73" i="26"/>
  <c r="AB73" i="26"/>
  <c r="AD73" i="26" s="1"/>
  <c r="AC72" i="26"/>
  <c r="AB72" i="26"/>
  <c r="AD72" i="26" s="1"/>
  <c r="AC71" i="26"/>
  <c r="AB71" i="26"/>
  <c r="AD71" i="26" s="1"/>
  <c r="AC70" i="26"/>
  <c r="AB70" i="26"/>
  <c r="AD70" i="26" s="1"/>
  <c r="AC69" i="26"/>
  <c r="AB69" i="26"/>
  <c r="AD69" i="26" s="1"/>
  <c r="AC68" i="26"/>
  <c r="AB68" i="26"/>
  <c r="AD68" i="26" s="1"/>
  <c r="AC67" i="26"/>
  <c r="AB67" i="26"/>
  <c r="AC66" i="26"/>
  <c r="AB66" i="26"/>
  <c r="AD66" i="26" s="1"/>
  <c r="Q66" i="26"/>
  <c r="S66" i="26" s="1"/>
  <c r="AC65" i="26"/>
  <c r="AB65" i="26"/>
  <c r="AD65" i="26" s="1"/>
  <c r="AC64" i="26"/>
  <c r="AB64" i="26"/>
  <c r="AD64" i="26" s="1"/>
  <c r="Q64" i="26"/>
  <c r="S64" i="26" s="1"/>
  <c r="AC63" i="26"/>
  <c r="AB63" i="26"/>
  <c r="AD63" i="26" s="1"/>
  <c r="AC62" i="26"/>
  <c r="AB62" i="26"/>
  <c r="AD62" i="26" s="1"/>
  <c r="AC61" i="26"/>
  <c r="AB61" i="26"/>
  <c r="AC60" i="26"/>
  <c r="AB60" i="26"/>
  <c r="AC59" i="26"/>
  <c r="AB59" i="26"/>
  <c r="AC58" i="26"/>
  <c r="AB58" i="26"/>
  <c r="AC57" i="26"/>
  <c r="AB57" i="26"/>
  <c r="AC56" i="26"/>
  <c r="AB56" i="26"/>
  <c r="Q56" i="26"/>
  <c r="R56" i="26" s="1"/>
  <c r="AC55" i="26"/>
  <c r="AB55" i="26"/>
  <c r="AC54" i="26"/>
  <c r="AB54" i="26"/>
  <c r="AC53" i="26"/>
  <c r="AB53" i="26"/>
  <c r="Q53" i="26"/>
  <c r="AC52" i="26"/>
  <c r="AB52" i="26"/>
  <c r="Q52" i="26"/>
  <c r="AC51" i="26"/>
  <c r="AB51" i="26"/>
  <c r="AD51" i="26" s="1"/>
  <c r="AC50" i="26"/>
  <c r="AB50" i="26"/>
  <c r="AC49" i="26"/>
  <c r="AB49" i="26"/>
  <c r="AC48" i="26"/>
  <c r="AB48" i="26"/>
  <c r="AC47" i="26"/>
  <c r="AB47" i="26"/>
  <c r="AD47" i="26" s="1"/>
  <c r="Q47" i="26"/>
  <c r="R47" i="26" s="1"/>
  <c r="AC46" i="26"/>
  <c r="AB46" i="26"/>
  <c r="AC45" i="26"/>
  <c r="AB45" i="26"/>
  <c r="AD45" i="26" s="1"/>
  <c r="AC44" i="26"/>
  <c r="AB44" i="26"/>
  <c r="AD44" i="26" s="1"/>
  <c r="Q44" i="26"/>
  <c r="R44" i="26" s="1"/>
  <c r="AC43" i="26"/>
  <c r="AB43" i="26"/>
  <c r="AD43" i="26" s="1"/>
  <c r="AC42" i="26"/>
  <c r="AB42" i="26"/>
  <c r="AC41" i="26"/>
  <c r="AB41" i="26"/>
  <c r="Q41" i="26"/>
  <c r="AC40" i="26"/>
  <c r="AB40" i="26"/>
  <c r="AC39" i="26"/>
  <c r="AB39" i="26"/>
  <c r="AC38" i="26"/>
  <c r="AB38" i="26"/>
  <c r="AC37" i="26"/>
  <c r="AB37" i="26"/>
  <c r="AC36" i="26"/>
  <c r="AB36" i="26"/>
  <c r="AC35" i="26"/>
  <c r="AB35" i="26"/>
  <c r="Q35" i="26"/>
  <c r="S35" i="26" s="1"/>
  <c r="AC34" i="26"/>
  <c r="AB34" i="26"/>
  <c r="Q34" i="26"/>
  <c r="S34" i="26" s="1"/>
  <c r="AC33" i="26"/>
  <c r="AB33" i="26"/>
  <c r="AC32" i="26"/>
  <c r="AB32" i="26"/>
  <c r="AC31" i="26"/>
  <c r="AB31" i="26"/>
  <c r="AC30" i="26"/>
  <c r="AB30" i="26"/>
  <c r="AC29" i="26"/>
  <c r="AB29" i="26"/>
  <c r="Q29" i="26"/>
  <c r="AC28" i="26"/>
  <c r="AB28" i="26"/>
  <c r="AC27" i="26"/>
  <c r="AB27" i="26"/>
  <c r="AC26" i="26"/>
  <c r="AB26" i="26"/>
  <c r="AC25" i="26"/>
  <c r="AB25" i="26"/>
  <c r="AC24" i="26"/>
  <c r="AB24" i="26"/>
  <c r="AC23" i="26"/>
  <c r="AB23" i="26"/>
  <c r="Q23" i="26"/>
  <c r="R23" i="26" s="1"/>
  <c r="AC22" i="26"/>
  <c r="AB22" i="26"/>
  <c r="AC21" i="26"/>
  <c r="AB21" i="26"/>
  <c r="AC20" i="26"/>
  <c r="AB20" i="26"/>
  <c r="Q20" i="26"/>
  <c r="R20" i="26" s="1"/>
  <c r="AC19" i="26"/>
  <c r="AB19" i="26"/>
  <c r="AC18" i="26"/>
  <c r="AB18" i="26"/>
  <c r="AC17" i="26"/>
  <c r="AB17" i="26"/>
  <c r="AC16" i="26"/>
  <c r="AB16" i="26"/>
  <c r="Q16" i="26"/>
  <c r="AC15" i="26"/>
  <c r="AB15" i="26"/>
  <c r="AC14" i="26"/>
  <c r="AB14" i="26"/>
  <c r="AC13" i="26"/>
  <c r="AB13" i="26"/>
  <c r="AD13" i="26" s="1"/>
  <c r="AD12" i="26"/>
  <c r="AC12" i="26"/>
  <c r="AB12" i="26"/>
  <c r="AC11" i="26"/>
  <c r="AB11" i="26"/>
  <c r="AD11" i="26" s="1"/>
  <c r="Q11" i="26"/>
  <c r="R11" i="26" s="1"/>
  <c r="AC10" i="26"/>
  <c r="AB10" i="26"/>
  <c r="AD10" i="26" s="1"/>
  <c r="AC9" i="26"/>
  <c r="AB9" i="26"/>
  <c r="Q9" i="26"/>
  <c r="R9" i="26" s="1"/>
  <c r="AC8" i="26"/>
  <c r="AB8" i="26"/>
  <c r="AD8" i="26" s="1"/>
  <c r="AC7" i="26"/>
  <c r="AB7" i="26"/>
  <c r="AC6" i="26"/>
  <c r="AB6" i="26"/>
  <c r="AD6" i="26" s="1"/>
  <c r="AD5" i="26"/>
  <c r="AC5" i="26"/>
  <c r="AB5" i="26"/>
  <c r="AC4" i="26"/>
  <c r="AB4" i="26"/>
  <c r="AC3" i="26"/>
  <c r="AB3" i="26"/>
  <c r="AD3" i="26" s="1"/>
  <c r="AC2" i="26"/>
  <c r="AB2" i="26"/>
  <c r="AD2" i="26" s="1"/>
  <c r="AB3" i="25"/>
  <c r="AC3" i="25"/>
  <c r="AB4" i="25"/>
  <c r="AC4" i="25"/>
  <c r="AB5" i="25"/>
  <c r="AC5" i="25"/>
  <c r="AB6" i="25"/>
  <c r="AC6" i="25"/>
  <c r="AB7" i="25"/>
  <c r="AC7" i="25"/>
  <c r="AB8" i="25"/>
  <c r="AC8" i="25"/>
  <c r="AB9" i="25"/>
  <c r="AC9" i="25"/>
  <c r="AB10" i="25"/>
  <c r="AC10" i="25"/>
  <c r="AB11" i="25"/>
  <c r="AC11" i="25"/>
  <c r="AB12" i="25"/>
  <c r="AC12" i="25"/>
  <c r="AB13" i="25"/>
  <c r="AC13" i="25"/>
  <c r="AB14" i="25"/>
  <c r="AC14" i="25"/>
  <c r="AB15" i="25"/>
  <c r="AC15" i="25"/>
  <c r="AB16" i="25"/>
  <c r="AC16" i="25"/>
  <c r="AB17" i="25"/>
  <c r="AC17" i="25"/>
  <c r="AB18" i="25"/>
  <c r="AC18" i="25"/>
  <c r="AB19" i="25"/>
  <c r="AC19" i="25"/>
  <c r="AB20" i="25"/>
  <c r="AC20" i="25"/>
  <c r="AB21" i="25"/>
  <c r="AC21" i="25"/>
  <c r="AB22" i="25"/>
  <c r="AC22" i="25"/>
  <c r="AB23" i="25"/>
  <c r="AC23" i="25"/>
  <c r="AB24" i="25"/>
  <c r="AC24" i="25"/>
  <c r="AB25" i="25"/>
  <c r="AC25" i="25"/>
  <c r="AB26" i="25"/>
  <c r="AC26" i="25"/>
  <c r="AB27" i="25"/>
  <c r="AC27" i="25"/>
  <c r="AB28" i="25"/>
  <c r="AC28" i="25"/>
  <c r="AB29" i="25"/>
  <c r="AC29" i="25"/>
  <c r="AB30" i="25"/>
  <c r="AC30" i="25"/>
  <c r="AB31" i="25"/>
  <c r="AC31" i="25"/>
  <c r="AB32" i="25"/>
  <c r="AC32" i="25"/>
  <c r="AB33" i="25"/>
  <c r="AC33" i="25"/>
  <c r="AB34" i="25"/>
  <c r="AC34" i="25"/>
  <c r="AB35" i="25"/>
  <c r="AC35" i="25"/>
  <c r="AB36" i="25"/>
  <c r="AC36" i="25"/>
  <c r="AB37" i="25"/>
  <c r="AC37" i="25"/>
  <c r="AB38" i="25"/>
  <c r="AC38" i="25"/>
  <c r="AB39" i="25"/>
  <c r="AC39" i="25"/>
  <c r="AB40" i="25"/>
  <c r="AC40" i="25"/>
  <c r="AB41" i="25"/>
  <c r="AC41" i="25"/>
  <c r="AB42" i="25"/>
  <c r="AC42" i="25"/>
  <c r="AB43" i="25"/>
  <c r="AC43" i="25"/>
  <c r="AB44" i="25"/>
  <c r="AC44" i="25"/>
  <c r="AB45" i="25"/>
  <c r="AC45" i="25"/>
  <c r="AB46" i="25"/>
  <c r="AC46" i="25"/>
  <c r="AB47" i="25"/>
  <c r="AC47" i="25"/>
  <c r="AB48" i="25"/>
  <c r="AC48" i="25"/>
  <c r="AB49" i="25"/>
  <c r="AC49" i="25"/>
  <c r="AB50" i="25"/>
  <c r="AC50" i="25"/>
  <c r="AB51" i="25"/>
  <c r="AC51" i="25"/>
  <c r="AB52" i="25"/>
  <c r="AC52" i="25"/>
  <c r="AB53" i="25"/>
  <c r="AC53" i="25"/>
  <c r="AB54" i="25"/>
  <c r="AC54" i="25"/>
  <c r="AB55" i="25"/>
  <c r="AC55" i="25"/>
  <c r="AB56" i="25"/>
  <c r="AC56" i="25"/>
  <c r="AB57" i="25"/>
  <c r="AC57" i="25"/>
  <c r="AB58" i="25"/>
  <c r="AC58" i="25"/>
  <c r="AB59" i="25"/>
  <c r="AC59" i="25"/>
  <c r="AB60" i="25"/>
  <c r="AC60" i="25"/>
  <c r="AB61" i="25"/>
  <c r="AC61" i="25"/>
  <c r="AB62" i="25"/>
  <c r="AC62" i="25"/>
  <c r="AB63" i="25"/>
  <c r="AC63" i="25"/>
  <c r="AB64" i="25"/>
  <c r="AC64" i="25"/>
  <c r="AB65" i="25"/>
  <c r="AC65" i="25"/>
  <c r="AB66" i="25"/>
  <c r="AC66" i="25"/>
  <c r="AB67" i="25"/>
  <c r="AC67" i="25"/>
  <c r="AB68" i="25"/>
  <c r="AC68" i="25"/>
  <c r="AB69" i="25"/>
  <c r="AC69" i="25"/>
  <c r="AB70" i="25"/>
  <c r="AC70" i="25"/>
  <c r="AB71" i="25"/>
  <c r="AC71" i="25"/>
  <c r="AB72" i="25"/>
  <c r="AC72" i="25"/>
  <c r="AB73" i="25"/>
  <c r="AC73" i="25"/>
  <c r="AB74" i="25"/>
  <c r="AC74" i="25"/>
  <c r="AB75" i="25"/>
  <c r="AC75" i="25"/>
  <c r="AB76" i="25"/>
  <c r="AC76" i="25"/>
  <c r="AB77" i="25"/>
  <c r="AC77" i="25"/>
  <c r="AB78" i="25"/>
  <c r="AC78" i="25"/>
  <c r="AB79" i="25"/>
  <c r="AC79" i="25"/>
  <c r="AB80" i="25"/>
  <c r="AC80" i="25"/>
  <c r="AB81" i="25"/>
  <c r="AC81" i="25"/>
  <c r="AB82" i="25"/>
  <c r="AC82" i="25"/>
  <c r="AB83" i="25"/>
  <c r="AC83" i="25"/>
  <c r="AB84" i="25"/>
  <c r="AC84" i="25"/>
  <c r="AB85" i="25"/>
  <c r="AC85" i="25"/>
  <c r="AB86" i="25"/>
  <c r="AC86" i="25"/>
  <c r="AB87" i="25"/>
  <c r="AC87" i="25"/>
  <c r="AB88" i="25"/>
  <c r="AC88" i="25"/>
  <c r="AB89" i="25"/>
  <c r="AC89" i="25"/>
  <c r="AB90" i="25"/>
  <c r="AC90" i="25"/>
  <c r="AB91" i="25"/>
  <c r="AC91" i="25"/>
  <c r="AB92" i="25"/>
  <c r="AC92" i="25"/>
  <c r="AB93" i="25"/>
  <c r="AC93" i="25"/>
  <c r="AB94" i="25"/>
  <c r="AC94" i="25"/>
  <c r="AB95" i="25"/>
  <c r="AC95" i="25"/>
  <c r="AB96" i="25"/>
  <c r="AC96" i="25"/>
  <c r="AB97" i="25"/>
  <c r="AC97" i="25"/>
  <c r="AB98" i="25"/>
  <c r="AC98" i="25"/>
  <c r="AB99" i="25"/>
  <c r="AC99" i="25"/>
  <c r="AB100" i="25"/>
  <c r="AC100" i="25"/>
  <c r="AB101" i="25"/>
  <c r="AC101" i="25"/>
  <c r="AB102" i="25"/>
  <c r="AC102" i="25"/>
  <c r="AB103" i="25"/>
  <c r="AC103" i="25"/>
  <c r="AB104" i="25"/>
  <c r="AC104" i="25"/>
  <c r="AB105" i="25"/>
  <c r="AC105" i="25"/>
  <c r="AB106" i="25"/>
  <c r="AC106" i="25"/>
  <c r="AB107" i="25"/>
  <c r="AC107" i="25"/>
  <c r="AB108" i="25"/>
  <c r="AC108" i="25"/>
  <c r="AB109" i="25"/>
  <c r="AC109" i="25"/>
  <c r="AB110" i="25"/>
  <c r="AC110" i="25"/>
  <c r="AB111" i="25"/>
  <c r="AC111" i="25"/>
  <c r="AB112" i="25"/>
  <c r="AC112" i="25"/>
  <c r="AB113" i="25"/>
  <c r="AC113" i="25"/>
  <c r="AB114" i="25"/>
  <c r="AC114" i="25"/>
  <c r="AB115" i="25"/>
  <c r="AC115" i="25"/>
  <c r="AB116" i="25"/>
  <c r="AC116" i="25"/>
  <c r="AB117" i="25"/>
  <c r="AC117" i="25"/>
  <c r="AB118" i="25"/>
  <c r="AC118" i="25"/>
  <c r="AB119" i="25"/>
  <c r="AC119" i="25"/>
  <c r="AB120" i="25"/>
  <c r="AC120" i="25"/>
  <c r="AB121" i="25"/>
  <c r="AC121" i="25"/>
  <c r="AB122" i="25"/>
  <c r="AC122" i="25"/>
  <c r="AB123" i="25"/>
  <c r="AC123" i="25"/>
  <c r="AB124" i="25"/>
  <c r="AC124" i="25"/>
  <c r="AB125" i="25"/>
  <c r="AC125" i="25"/>
  <c r="AB126" i="25"/>
  <c r="AC126" i="25"/>
  <c r="AB127" i="25"/>
  <c r="AC127" i="25"/>
  <c r="AB128" i="25"/>
  <c r="AC128" i="25"/>
  <c r="AB129" i="25"/>
  <c r="AC129" i="25"/>
  <c r="AB130" i="25"/>
  <c r="AC130" i="25"/>
  <c r="AB131" i="25"/>
  <c r="AC131" i="25"/>
  <c r="AB132" i="25"/>
  <c r="AC132" i="25"/>
  <c r="AB133" i="25"/>
  <c r="AC133" i="25"/>
  <c r="AB134" i="25"/>
  <c r="AC134" i="25"/>
  <c r="AB135" i="25"/>
  <c r="AC135" i="25"/>
  <c r="AB136" i="25"/>
  <c r="AC136" i="25"/>
  <c r="AB137" i="25"/>
  <c r="AC137" i="25"/>
  <c r="AB138" i="25"/>
  <c r="AC138" i="25"/>
  <c r="AB139" i="25"/>
  <c r="AC139" i="25"/>
  <c r="AB140" i="25"/>
  <c r="AC140" i="25"/>
  <c r="AB141" i="25"/>
  <c r="AC141" i="25"/>
  <c r="AB142" i="25"/>
  <c r="AC142" i="25"/>
  <c r="AB143" i="25"/>
  <c r="AC143" i="25"/>
  <c r="AB144" i="25"/>
  <c r="AC144" i="25"/>
  <c r="AB145" i="25"/>
  <c r="AC145" i="25"/>
  <c r="AB146" i="25"/>
  <c r="AC146" i="25"/>
  <c r="AB147" i="25"/>
  <c r="AC147" i="25"/>
  <c r="AB148" i="25"/>
  <c r="AC148" i="25"/>
  <c r="AB149" i="25"/>
  <c r="AC149" i="25"/>
  <c r="AB150" i="25"/>
  <c r="AC150" i="25"/>
  <c r="AB151" i="25"/>
  <c r="AC151" i="25"/>
  <c r="AB152" i="25"/>
  <c r="AC152" i="25"/>
  <c r="AB153" i="25"/>
  <c r="AC153" i="25"/>
  <c r="AB154" i="25"/>
  <c r="AC154" i="25"/>
  <c r="AB155" i="25"/>
  <c r="AC155" i="25"/>
  <c r="AB156" i="25"/>
  <c r="AC156" i="25"/>
  <c r="AB157" i="25"/>
  <c r="AC157" i="25"/>
  <c r="AB158" i="25"/>
  <c r="AC158" i="25"/>
  <c r="AB159" i="25"/>
  <c r="AC159" i="25"/>
  <c r="AB160" i="25"/>
  <c r="AC160" i="25"/>
  <c r="AB161" i="25"/>
  <c r="AC161" i="25"/>
  <c r="AB162" i="25"/>
  <c r="AC162" i="25"/>
  <c r="AB163" i="25"/>
  <c r="AC163" i="25"/>
  <c r="AB164" i="25"/>
  <c r="AC164" i="25"/>
  <c r="AB165" i="25"/>
  <c r="AC165" i="25"/>
  <c r="AB166" i="25"/>
  <c r="AC166" i="25"/>
  <c r="AB167" i="25"/>
  <c r="AC167" i="25"/>
  <c r="AB168" i="25"/>
  <c r="AC168" i="25"/>
  <c r="AB169" i="25"/>
  <c r="AC169" i="25"/>
  <c r="AB170" i="25"/>
  <c r="AC170" i="25"/>
  <c r="AB171" i="25"/>
  <c r="AC171" i="25"/>
  <c r="AB172" i="25"/>
  <c r="AC172" i="25"/>
  <c r="AB173" i="25"/>
  <c r="AC173" i="25"/>
  <c r="AB174" i="25"/>
  <c r="AC174" i="25"/>
  <c r="AB175" i="25"/>
  <c r="AC175" i="25"/>
  <c r="AB176" i="25"/>
  <c r="AC176" i="25"/>
  <c r="AB177" i="25"/>
  <c r="AC177" i="25"/>
  <c r="AB178" i="25"/>
  <c r="AC178" i="25"/>
  <c r="AB179" i="25"/>
  <c r="AC179" i="25"/>
  <c r="AB180" i="25"/>
  <c r="AC180" i="25"/>
  <c r="AB181" i="25"/>
  <c r="AC181" i="25"/>
  <c r="AB182" i="25"/>
  <c r="AC182" i="25"/>
  <c r="AB183" i="25"/>
  <c r="AC183" i="25"/>
  <c r="AB184" i="25"/>
  <c r="AC184" i="25"/>
  <c r="AB185" i="25"/>
  <c r="AC185" i="25"/>
  <c r="AB186" i="25"/>
  <c r="AC186" i="25"/>
  <c r="AB187" i="25"/>
  <c r="AC187" i="25"/>
  <c r="AB188" i="25"/>
  <c r="AC188" i="25"/>
  <c r="AB189" i="25"/>
  <c r="AC189" i="25"/>
  <c r="AB190" i="25"/>
  <c r="AC190" i="25"/>
  <c r="AB191" i="25"/>
  <c r="AC191" i="25"/>
  <c r="AB192" i="25"/>
  <c r="AC192" i="25"/>
  <c r="AB193" i="25"/>
  <c r="AC193" i="25"/>
  <c r="AB194" i="25"/>
  <c r="AC194" i="25"/>
  <c r="AB195" i="25"/>
  <c r="AC195" i="25"/>
  <c r="AB196" i="25"/>
  <c r="AC196" i="25"/>
  <c r="AB197" i="25"/>
  <c r="AC197" i="25"/>
  <c r="AB198" i="25"/>
  <c r="AC198" i="25"/>
  <c r="AB199" i="25"/>
  <c r="AC199" i="25"/>
  <c r="AB200" i="25"/>
  <c r="AC200" i="25"/>
  <c r="AB201" i="25"/>
  <c r="AC201" i="25"/>
  <c r="AB202" i="25"/>
  <c r="AC202" i="25"/>
  <c r="AB203" i="25"/>
  <c r="AC203" i="25"/>
  <c r="AB204" i="25"/>
  <c r="AC204" i="25"/>
  <c r="AB205" i="25"/>
  <c r="AC205" i="25"/>
  <c r="AB206" i="25"/>
  <c r="AC206" i="25"/>
  <c r="AB207" i="25"/>
  <c r="AC207" i="25"/>
  <c r="AB208" i="25"/>
  <c r="AC208" i="25"/>
  <c r="AB209" i="25"/>
  <c r="AC209" i="25"/>
  <c r="AB210" i="25"/>
  <c r="AC210" i="25"/>
  <c r="AB211" i="25"/>
  <c r="AC211" i="25"/>
  <c r="AB212" i="25"/>
  <c r="AC212" i="25"/>
  <c r="AB213" i="25"/>
  <c r="AC213" i="25"/>
  <c r="AB214" i="25"/>
  <c r="AC214" i="25"/>
  <c r="AB215" i="25"/>
  <c r="AC215" i="25"/>
  <c r="AB216" i="25"/>
  <c r="AC216" i="25"/>
  <c r="AB217" i="25"/>
  <c r="AC217" i="25"/>
  <c r="AB218" i="25"/>
  <c r="AC218" i="25"/>
  <c r="AB219" i="25"/>
  <c r="AC219" i="25"/>
  <c r="AB220" i="25"/>
  <c r="AC220" i="25"/>
  <c r="AB221" i="25"/>
  <c r="AC221" i="25"/>
  <c r="AB222" i="25"/>
  <c r="AC222" i="25"/>
  <c r="AB223" i="25"/>
  <c r="AC223" i="25"/>
  <c r="AB224" i="25"/>
  <c r="AC224" i="25"/>
  <c r="AB225" i="25"/>
  <c r="AC225" i="25"/>
  <c r="AB226" i="25"/>
  <c r="AC226" i="25"/>
  <c r="AB227" i="25"/>
  <c r="AC227" i="25"/>
  <c r="AB228" i="25"/>
  <c r="AC228" i="25"/>
  <c r="AB229" i="25"/>
  <c r="AC229" i="25"/>
  <c r="AB230" i="25"/>
  <c r="AC230" i="25"/>
  <c r="AB231" i="25"/>
  <c r="AC231" i="25"/>
  <c r="AB232" i="25"/>
  <c r="AC232" i="25"/>
  <c r="AB233" i="25"/>
  <c r="AC233" i="25"/>
  <c r="AB234" i="25"/>
  <c r="AC234" i="25"/>
  <c r="AB235" i="25"/>
  <c r="AC235" i="25"/>
  <c r="AB236" i="25"/>
  <c r="AC236" i="25"/>
  <c r="AB237" i="25"/>
  <c r="AC237" i="25"/>
  <c r="AB238" i="25"/>
  <c r="AC238" i="25"/>
  <c r="AB239" i="25"/>
  <c r="AC239" i="25"/>
  <c r="AB240" i="25"/>
  <c r="AC240" i="25"/>
  <c r="AB241" i="25"/>
  <c r="AC241" i="25"/>
  <c r="AB242" i="25"/>
  <c r="AC242" i="25"/>
  <c r="AB243" i="25"/>
  <c r="AC243" i="25"/>
  <c r="AB244" i="25"/>
  <c r="AC244" i="25"/>
  <c r="AB245" i="25"/>
  <c r="AC245" i="25"/>
  <c r="AB246" i="25"/>
  <c r="AC246" i="25"/>
  <c r="AB247" i="25"/>
  <c r="AC247" i="25"/>
  <c r="AB248" i="25"/>
  <c r="AC248" i="25"/>
  <c r="AB249" i="25"/>
  <c r="AC249" i="25"/>
  <c r="AB250" i="25"/>
  <c r="AC250" i="25"/>
  <c r="AB251" i="25"/>
  <c r="AC251" i="25"/>
  <c r="AB252" i="25"/>
  <c r="AC252" i="25"/>
  <c r="AB253" i="25"/>
  <c r="AC253" i="25"/>
  <c r="AB254" i="25"/>
  <c r="AC254" i="25"/>
  <c r="AB255" i="25"/>
  <c r="AC255" i="25"/>
  <c r="AB256" i="25"/>
  <c r="AC256" i="25"/>
  <c r="AB257" i="25"/>
  <c r="AC257" i="25"/>
  <c r="AB258" i="25"/>
  <c r="AC258" i="25"/>
  <c r="AB259" i="25"/>
  <c r="AC259" i="25"/>
  <c r="AB260" i="25"/>
  <c r="AC260" i="25"/>
  <c r="AB261" i="25"/>
  <c r="AC261" i="25"/>
  <c r="AB262" i="25"/>
  <c r="AC262" i="25"/>
  <c r="AB263" i="25"/>
  <c r="AC263" i="25"/>
  <c r="Q224" i="25"/>
  <c r="AC2" i="25"/>
  <c r="AB2" i="25"/>
  <c r="K25" i="7"/>
  <c r="M24" i="7" s="1"/>
  <c r="N24" i="7" s="1"/>
  <c r="Q2" i="22"/>
  <c r="Q6" i="22"/>
  <c r="R6" i="22" s="1"/>
  <c r="Q7" i="22"/>
  <c r="S7" i="22" s="1"/>
  <c r="Q8" i="22"/>
  <c r="S8" i="22" s="1"/>
  <c r="Q9" i="22"/>
  <c r="Q21" i="22"/>
  <c r="Q26" i="22"/>
  <c r="Q28" i="22"/>
  <c r="Q33" i="22"/>
  <c r="Q38" i="22"/>
  <c r="S38" i="22" s="1"/>
  <c r="Q40" i="22"/>
  <c r="Q45" i="22"/>
  <c r="Q57" i="22"/>
  <c r="Q62" i="22"/>
  <c r="S62" i="22" s="1"/>
  <c r="Q69" i="22"/>
  <c r="Q71" i="22"/>
  <c r="Q73" i="22"/>
  <c r="S73" i="22" s="1"/>
  <c r="Q74" i="22"/>
  <c r="Q78" i="22"/>
  <c r="R78" i="22" s="1"/>
  <c r="Q79" i="22"/>
  <c r="S79" i="22" s="1"/>
  <c r="Q80" i="22"/>
  <c r="S80" i="22" s="1"/>
  <c r="Q81" i="22"/>
  <c r="Q85" i="22"/>
  <c r="R85" i="22" s="1"/>
  <c r="Q86" i="22"/>
  <c r="Q93" i="22"/>
  <c r="Q94" i="22"/>
  <c r="S94" i="22" s="1"/>
  <c r="Q95" i="22"/>
  <c r="S95" i="22" s="1"/>
  <c r="Q100" i="22"/>
  <c r="Q105" i="22"/>
  <c r="Q109" i="22"/>
  <c r="S109" i="22" s="1"/>
  <c r="Q112" i="22"/>
  <c r="Q116" i="22"/>
  <c r="S116" i="22" s="1"/>
  <c r="Q117" i="22"/>
  <c r="Q121" i="22"/>
  <c r="Q122" i="22"/>
  <c r="S122" i="22" s="1"/>
  <c r="Q124" i="22"/>
  <c r="Q131" i="22"/>
  <c r="S131" i="22" s="1"/>
  <c r="Q133" i="22"/>
  <c r="Q134" i="22"/>
  <c r="Q136" i="22"/>
  <c r="Q137" i="22"/>
  <c r="S137" i="22" s="1"/>
  <c r="Q141" i="22"/>
  <c r="Q145" i="22"/>
  <c r="S145" i="22" s="1"/>
  <c r="Q146" i="22"/>
  <c r="Q148" i="22"/>
  <c r="Q150" i="22"/>
  <c r="Q152" i="22"/>
  <c r="S152" i="22" s="1"/>
  <c r="Q153" i="22"/>
  <c r="R153" i="22" s="1"/>
  <c r="Q157" i="22"/>
  <c r="Q158" i="22"/>
  <c r="Q160" i="22"/>
  <c r="Q162" i="22"/>
  <c r="Q164" i="22"/>
  <c r="S164" i="22" s="1"/>
  <c r="Q165" i="22"/>
  <c r="Q177" i="22"/>
  <c r="AC181" i="22"/>
  <c r="AB181" i="22"/>
  <c r="AD181" i="22" s="1"/>
  <c r="AC180" i="22"/>
  <c r="AD180" i="22" s="1"/>
  <c r="AB180" i="22"/>
  <c r="AC179" i="22"/>
  <c r="AD179" i="22" s="1"/>
  <c r="AB179" i="22"/>
  <c r="AC178" i="22"/>
  <c r="AB178" i="22"/>
  <c r="AC177" i="22"/>
  <c r="AB177" i="22"/>
  <c r="AC176" i="22"/>
  <c r="AB176" i="22"/>
  <c r="AC175" i="22"/>
  <c r="AD175" i="22" s="1"/>
  <c r="AB175" i="22"/>
  <c r="AC174" i="22"/>
  <c r="AB174" i="22"/>
  <c r="AC173" i="22"/>
  <c r="AB173" i="22"/>
  <c r="AC172" i="22"/>
  <c r="AB172" i="22"/>
  <c r="AC171" i="22"/>
  <c r="AB171" i="22"/>
  <c r="AC170" i="22"/>
  <c r="AB170" i="22"/>
  <c r="AD169" i="22"/>
  <c r="AC169" i="22"/>
  <c r="AB169" i="22"/>
  <c r="AC168" i="22"/>
  <c r="AB168" i="22"/>
  <c r="AC167" i="22"/>
  <c r="AB167" i="22"/>
  <c r="AD167" i="22" s="1"/>
  <c r="AC166" i="22"/>
  <c r="AB166" i="22"/>
  <c r="AD166" i="22" s="1"/>
  <c r="AC165" i="22"/>
  <c r="AB165" i="22"/>
  <c r="AD165" i="22" s="1"/>
  <c r="AC164" i="22"/>
  <c r="AB164" i="22"/>
  <c r="AC163" i="22"/>
  <c r="AB163" i="22"/>
  <c r="AD163" i="22" s="1"/>
  <c r="AC162" i="22"/>
  <c r="AB162" i="22"/>
  <c r="AC161" i="22"/>
  <c r="AB161" i="22"/>
  <c r="AD161" i="22" s="1"/>
  <c r="AC160" i="22"/>
  <c r="AB160" i="22"/>
  <c r="AD160" i="22" s="1"/>
  <c r="AC159" i="22"/>
  <c r="AB159" i="22"/>
  <c r="AD159" i="22" s="1"/>
  <c r="AC158" i="22"/>
  <c r="AB158" i="22"/>
  <c r="AC157" i="22"/>
  <c r="AD157" i="22" s="1"/>
  <c r="AB157" i="22"/>
  <c r="AC156" i="22"/>
  <c r="AB156" i="22"/>
  <c r="AC155" i="22"/>
  <c r="AB155" i="22"/>
  <c r="AC154" i="22"/>
  <c r="AB154" i="22"/>
  <c r="AD153" i="22"/>
  <c r="AC153" i="22"/>
  <c r="AB153" i="22"/>
  <c r="AC152" i="22"/>
  <c r="AB152" i="22"/>
  <c r="AC151" i="22"/>
  <c r="AB151" i="22"/>
  <c r="AC150" i="22"/>
  <c r="AB150" i="22"/>
  <c r="AC149" i="22"/>
  <c r="AB149" i="22"/>
  <c r="AC148" i="22"/>
  <c r="AB148" i="22"/>
  <c r="AD148" i="22" s="1"/>
  <c r="AC147" i="22"/>
  <c r="AB147" i="22"/>
  <c r="AC146" i="22"/>
  <c r="AB146" i="22"/>
  <c r="AC145" i="22"/>
  <c r="AB145" i="22"/>
  <c r="AD145" i="22" s="1"/>
  <c r="AC144" i="22"/>
  <c r="AB144" i="22"/>
  <c r="AC143" i="22"/>
  <c r="AB143" i="22"/>
  <c r="AC142" i="22"/>
  <c r="AB142" i="22"/>
  <c r="AC141" i="22"/>
  <c r="AB141" i="22"/>
  <c r="AD141" i="22" s="1"/>
  <c r="AC140" i="22"/>
  <c r="AB140" i="22"/>
  <c r="AC139" i="22"/>
  <c r="AB139" i="22"/>
  <c r="AC138" i="22"/>
  <c r="AB138" i="22"/>
  <c r="AD138" i="22" s="1"/>
  <c r="AC137" i="22"/>
  <c r="AB137" i="22"/>
  <c r="AC136" i="22"/>
  <c r="AB136" i="22"/>
  <c r="AC135" i="22"/>
  <c r="AB135" i="22"/>
  <c r="AC134" i="22"/>
  <c r="AB134" i="22"/>
  <c r="AC133" i="22"/>
  <c r="AB133" i="22"/>
  <c r="AD133" i="22" s="1"/>
  <c r="AC132" i="22"/>
  <c r="AB132" i="22"/>
  <c r="AD132" i="22" s="1"/>
  <c r="AC131" i="22"/>
  <c r="AB131" i="22"/>
  <c r="AD130" i="22"/>
  <c r="AC130" i="22"/>
  <c r="AB130" i="22"/>
  <c r="AC129" i="22"/>
  <c r="AD129" i="22" s="1"/>
  <c r="AB129" i="22"/>
  <c r="AC128" i="22"/>
  <c r="AB128" i="22"/>
  <c r="AC127" i="22"/>
  <c r="AB127" i="22"/>
  <c r="AC126" i="22"/>
  <c r="AB126" i="22"/>
  <c r="AC125" i="22"/>
  <c r="AD125" i="22" s="1"/>
  <c r="AB125" i="22"/>
  <c r="AC124" i="22"/>
  <c r="AB124" i="22"/>
  <c r="AD124" i="22" s="1"/>
  <c r="AC123" i="22"/>
  <c r="AB123" i="22"/>
  <c r="AC122" i="22"/>
  <c r="AB122" i="22"/>
  <c r="AD122" i="22" s="1"/>
  <c r="AC121" i="22"/>
  <c r="AB121" i="22"/>
  <c r="AC120" i="22"/>
  <c r="AB120" i="22"/>
  <c r="AD120" i="22" s="1"/>
  <c r="AC119" i="22"/>
  <c r="AB119" i="22"/>
  <c r="AC118" i="22"/>
  <c r="AB118" i="22"/>
  <c r="AC117" i="22"/>
  <c r="AB117" i="22"/>
  <c r="AD117" i="22" s="1"/>
  <c r="AC116" i="22"/>
  <c r="AB116" i="22"/>
  <c r="AC115" i="22"/>
  <c r="AB115" i="22"/>
  <c r="AC114" i="22"/>
  <c r="AB114" i="22"/>
  <c r="AC113" i="22"/>
  <c r="AB113" i="22"/>
  <c r="AC112" i="22"/>
  <c r="AB112" i="22"/>
  <c r="AC111" i="22"/>
  <c r="AB111" i="22"/>
  <c r="AD110" i="22"/>
  <c r="AC110" i="22"/>
  <c r="AB110" i="22"/>
  <c r="AC109" i="22"/>
  <c r="AB109" i="22"/>
  <c r="AC108" i="22"/>
  <c r="AB108" i="22"/>
  <c r="AC107" i="22"/>
  <c r="AB107" i="22"/>
  <c r="AD107" i="22" s="1"/>
  <c r="AC106" i="22"/>
  <c r="AB106" i="22"/>
  <c r="AD106" i="22" s="1"/>
  <c r="AC105" i="22"/>
  <c r="AB105" i="22"/>
  <c r="AC104" i="22"/>
  <c r="AB104" i="22"/>
  <c r="AC103" i="22"/>
  <c r="AB103" i="22"/>
  <c r="AD102" i="22"/>
  <c r="AC102" i="22"/>
  <c r="AB102" i="22"/>
  <c r="AC101" i="22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AC94" i="22"/>
  <c r="AB94" i="22"/>
  <c r="AC93" i="22"/>
  <c r="AB93" i="22"/>
  <c r="AC92" i="22"/>
  <c r="AB92" i="22"/>
  <c r="AC91" i="22"/>
  <c r="AB91" i="22"/>
  <c r="AC90" i="22"/>
  <c r="AB90" i="22"/>
  <c r="AD90" i="22" s="1"/>
  <c r="AC89" i="22"/>
  <c r="AB89" i="22"/>
  <c r="AC88" i="22"/>
  <c r="AB88" i="22"/>
  <c r="AC87" i="22"/>
  <c r="AB87" i="22"/>
  <c r="AC86" i="22"/>
  <c r="AB86" i="22"/>
  <c r="AC85" i="22"/>
  <c r="AB85" i="22"/>
  <c r="AC84" i="22"/>
  <c r="AB84" i="22"/>
  <c r="AC83" i="22"/>
  <c r="AB83" i="22"/>
  <c r="AC82" i="22"/>
  <c r="AB82" i="22"/>
  <c r="AC81" i="22"/>
  <c r="AB81" i="22"/>
  <c r="AC80" i="22"/>
  <c r="AB80" i="22"/>
  <c r="AC79" i="22"/>
  <c r="AB79" i="22"/>
  <c r="AC78" i="22"/>
  <c r="AB78" i="22"/>
  <c r="AD78" i="22" s="1"/>
  <c r="AC77" i="22"/>
  <c r="AB77" i="22"/>
  <c r="AC76" i="22"/>
  <c r="AB76" i="22"/>
  <c r="AC75" i="22"/>
  <c r="AB75" i="22"/>
  <c r="AC74" i="22"/>
  <c r="AB74" i="22"/>
  <c r="AC73" i="22"/>
  <c r="AB73" i="22"/>
  <c r="AC72" i="22"/>
  <c r="AB72" i="22"/>
  <c r="AD72" i="22" s="1"/>
  <c r="AC71" i="22"/>
  <c r="AB71" i="22"/>
  <c r="AC70" i="22"/>
  <c r="AB70" i="22"/>
  <c r="AC69" i="22"/>
  <c r="AB69" i="22"/>
  <c r="AC68" i="22"/>
  <c r="AB68" i="22"/>
  <c r="AC67" i="22"/>
  <c r="AB67" i="22"/>
  <c r="AC66" i="22"/>
  <c r="AB66" i="22"/>
  <c r="AD66" i="22" s="1"/>
  <c r="AC65" i="22"/>
  <c r="AB65" i="22"/>
  <c r="AC64" i="22"/>
  <c r="AB64" i="22"/>
  <c r="AC63" i="22"/>
  <c r="AB63" i="22"/>
  <c r="AC62" i="22"/>
  <c r="AB62" i="22"/>
  <c r="AC61" i="22"/>
  <c r="AB61" i="22"/>
  <c r="AC60" i="22"/>
  <c r="AB60" i="22"/>
  <c r="AD60" i="22" s="1"/>
  <c r="AC59" i="22"/>
  <c r="AB59" i="22"/>
  <c r="AC58" i="22"/>
  <c r="AB58" i="22"/>
  <c r="AC57" i="22"/>
  <c r="AD57" i="22" s="1"/>
  <c r="AB57" i="22"/>
  <c r="AC56" i="22"/>
  <c r="AB56" i="22"/>
  <c r="AD56" i="22" s="1"/>
  <c r="AC55" i="22"/>
  <c r="AB55" i="22"/>
  <c r="AC54" i="22"/>
  <c r="AB54" i="22"/>
  <c r="AD54" i="22" s="1"/>
  <c r="AC53" i="22"/>
  <c r="AB53" i="22"/>
  <c r="AD53" i="22" s="1"/>
  <c r="AC52" i="22"/>
  <c r="AB52" i="22"/>
  <c r="AD52" i="22" s="1"/>
  <c r="AC51" i="22"/>
  <c r="AB51" i="22"/>
  <c r="AC50" i="22"/>
  <c r="AB50" i="22"/>
  <c r="AC49" i="22"/>
  <c r="AB49" i="22"/>
  <c r="AD49" i="22" s="1"/>
  <c r="AC48" i="22"/>
  <c r="AB48" i="22"/>
  <c r="AC47" i="22"/>
  <c r="AB47" i="22"/>
  <c r="AC46" i="22"/>
  <c r="AB46" i="22"/>
  <c r="AC45" i="22"/>
  <c r="AD45" i="22" s="1"/>
  <c r="AB45" i="22"/>
  <c r="AD44" i="22"/>
  <c r="AC44" i="22"/>
  <c r="AB44" i="22"/>
  <c r="AC43" i="22"/>
  <c r="AB43" i="22"/>
  <c r="AC42" i="22"/>
  <c r="AB42" i="22"/>
  <c r="AD42" i="22" s="1"/>
  <c r="AC41" i="22"/>
  <c r="AB41" i="22"/>
  <c r="AD41" i="22" s="1"/>
  <c r="AC40" i="22"/>
  <c r="AB40" i="22"/>
  <c r="AC39" i="22"/>
  <c r="AB39" i="22"/>
  <c r="AC38" i="22"/>
  <c r="AB38" i="22"/>
  <c r="AC37" i="22"/>
  <c r="AB37" i="22"/>
  <c r="AD37" i="22" s="1"/>
  <c r="AC36" i="22"/>
  <c r="AB36" i="22"/>
  <c r="AD36" i="22" s="1"/>
  <c r="AC35" i="22"/>
  <c r="AB35" i="22"/>
  <c r="AD35" i="22" s="1"/>
  <c r="AC34" i="22"/>
  <c r="AB34" i="22"/>
  <c r="AC33" i="22"/>
  <c r="AD33" i="22" s="1"/>
  <c r="AB33" i="22"/>
  <c r="AC32" i="22"/>
  <c r="AB32" i="22"/>
  <c r="AD32" i="22" s="1"/>
  <c r="AC31" i="22"/>
  <c r="AB31" i="22"/>
  <c r="AD31" i="22" s="1"/>
  <c r="AC30" i="22"/>
  <c r="AB30" i="22"/>
  <c r="AD30" i="22" s="1"/>
  <c r="AC29" i="22"/>
  <c r="AB29" i="22"/>
  <c r="AD29" i="22" s="1"/>
  <c r="AC28" i="22"/>
  <c r="AB28" i="22"/>
  <c r="AD27" i="22"/>
  <c r="AC27" i="22"/>
  <c r="AB27" i="22"/>
  <c r="AC26" i="22"/>
  <c r="AB26" i="22"/>
  <c r="AC25" i="22"/>
  <c r="AB25" i="22"/>
  <c r="AC24" i="22"/>
  <c r="AB24" i="22"/>
  <c r="AC23" i="22"/>
  <c r="AD23" i="22" s="1"/>
  <c r="AB23" i="22"/>
  <c r="AC22" i="22"/>
  <c r="AB22" i="22"/>
  <c r="AC21" i="22"/>
  <c r="AB21" i="22"/>
  <c r="AD21" i="22" s="1"/>
  <c r="AC20" i="22"/>
  <c r="AB20" i="22"/>
  <c r="AD20" i="22" s="1"/>
  <c r="AC19" i="22"/>
  <c r="AB19" i="22"/>
  <c r="AC18" i="22"/>
  <c r="AB18" i="22"/>
  <c r="AC17" i="22"/>
  <c r="AB17" i="22"/>
  <c r="AD17" i="22" s="1"/>
  <c r="AC16" i="22"/>
  <c r="AB16" i="22"/>
  <c r="AC15" i="22"/>
  <c r="AB15" i="22"/>
  <c r="AC14" i="22"/>
  <c r="AB14" i="22"/>
  <c r="AC13" i="22"/>
  <c r="AB13" i="22"/>
  <c r="AC12" i="22"/>
  <c r="AB12" i="22"/>
  <c r="AC11" i="22"/>
  <c r="AB11" i="22"/>
  <c r="AC10" i="22"/>
  <c r="AB10" i="22"/>
  <c r="AC9" i="22"/>
  <c r="AB9" i="22"/>
  <c r="AC8" i="22"/>
  <c r="AB8" i="22"/>
  <c r="AC7" i="22"/>
  <c r="AB7" i="22"/>
  <c r="AC6" i="22"/>
  <c r="AB6" i="22"/>
  <c r="AC5" i="22"/>
  <c r="AB5" i="22"/>
  <c r="AC4" i="22"/>
  <c r="AB4" i="22"/>
  <c r="AC3" i="22"/>
  <c r="AB3" i="22"/>
  <c r="AC2" i="22"/>
  <c r="AB2" i="22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1843" i="18"/>
  <c r="C1844" i="18"/>
  <c r="C1845" i="18"/>
  <c r="C1846" i="18"/>
  <c r="C1847" i="18"/>
  <c r="C1848" i="18"/>
  <c r="C1849" i="18"/>
  <c r="C1850" i="18"/>
  <c r="C1851" i="18"/>
  <c r="C1852" i="18"/>
  <c r="C1853" i="18"/>
  <c r="C1854" i="18"/>
  <c r="C1855" i="18"/>
  <c r="C1856" i="18"/>
  <c r="C1857" i="18"/>
  <c r="C1858" i="18"/>
  <c r="C1859" i="18"/>
  <c r="C1860" i="18"/>
  <c r="C1861" i="18"/>
  <c r="C1862" i="18"/>
  <c r="C1863" i="18"/>
  <c r="C1864" i="18"/>
  <c r="C1865" i="18"/>
  <c r="C1866" i="18"/>
  <c r="C1867" i="18"/>
  <c r="C1868" i="18"/>
  <c r="C1869" i="18"/>
  <c r="C1870" i="18"/>
  <c r="C1871" i="18"/>
  <c r="C1872" i="18"/>
  <c r="C1873" i="18"/>
  <c r="C1874" i="18"/>
  <c r="C1875" i="18"/>
  <c r="C1876" i="18"/>
  <c r="C1877" i="18"/>
  <c r="C1878" i="18"/>
  <c r="C1879" i="18"/>
  <c r="C1880" i="18"/>
  <c r="C1881" i="18"/>
  <c r="C1882" i="18"/>
  <c r="C1883" i="18"/>
  <c r="C1884" i="18"/>
  <c r="C1885" i="18"/>
  <c r="C1886" i="18"/>
  <c r="C1887" i="18"/>
  <c r="C1888" i="18"/>
  <c r="C1889" i="18"/>
  <c r="C1890" i="18"/>
  <c r="C1891" i="18"/>
  <c r="C1892" i="18"/>
  <c r="C1893" i="18"/>
  <c r="C1894" i="18"/>
  <c r="C1895" i="18"/>
  <c r="C1896" i="18"/>
  <c r="C1897" i="18"/>
  <c r="C1898" i="18"/>
  <c r="C1899" i="18"/>
  <c r="C1900" i="18"/>
  <c r="C1901" i="18"/>
  <c r="C1902" i="18"/>
  <c r="C1903" i="18"/>
  <c r="C1904" i="18"/>
  <c r="C1905" i="18"/>
  <c r="C1906" i="18"/>
  <c r="C1907" i="18"/>
  <c r="C1908" i="18"/>
  <c r="C1909" i="18"/>
  <c r="C1910" i="18"/>
  <c r="C1911" i="18"/>
  <c r="C1912" i="18"/>
  <c r="C1913" i="18"/>
  <c r="C1914" i="18"/>
  <c r="C1915" i="18"/>
  <c r="C1916" i="18"/>
  <c r="C1917" i="18"/>
  <c r="C1918" i="18"/>
  <c r="C1919" i="18"/>
  <c r="C1920" i="18"/>
  <c r="C1921" i="18"/>
  <c r="C1922" i="18"/>
  <c r="C1923" i="18"/>
  <c r="C1924" i="18"/>
  <c r="C1925" i="18"/>
  <c r="C1926" i="18"/>
  <c r="C1927" i="18"/>
  <c r="C1928" i="18"/>
  <c r="C1929" i="18"/>
  <c r="C1930" i="18"/>
  <c r="C1931" i="18"/>
  <c r="C1932" i="18"/>
  <c r="C1933" i="18"/>
  <c r="C1934" i="18"/>
  <c r="C1935" i="18"/>
  <c r="C1936" i="18"/>
  <c r="C1937" i="18"/>
  <c r="C1938" i="18"/>
  <c r="C1939" i="18"/>
  <c r="C1940" i="18"/>
  <c r="C1941" i="18"/>
  <c r="C1942" i="18"/>
  <c r="C1943" i="18"/>
  <c r="C1944" i="18"/>
  <c r="C1945" i="18"/>
  <c r="C1946" i="18"/>
  <c r="C1947" i="18"/>
  <c r="C1948" i="18"/>
  <c r="C1949" i="18"/>
  <c r="C1950" i="18"/>
  <c r="C1951" i="18"/>
  <c r="C1952" i="18"/>
  <c r="C1953" i="18"/>
  <c r="C1954" i="18"/>
  <c r="C1955" i="18"/>
  <c r="C1956" i="18"/>
  <c r="C1957" i="18"/>
  <c r="C1958" i="18"/>
  <c r="C1959" i="18"/>
  <c r="C1960" i="18"/>
  <c r="C1961" i="18"/>
  <c r="C1962" i="18"/>
  <c r="C1963" i="18"/>
  <c r="C1964" i="18"/>
  <c r="C1965" i="18"/>
  <c r="C1966" i="18"/>
  <c r="C1967" i="18"/>
  <c r="C1968" i="18"/>
  <c r="C1969" i="18"/>
  <c r="C1970" i="18"/>
  <c r="C1971" i="18"/>
  <c r="C1972" i="18"/>
  <c r="C1973" i="18"/>
  <c r="C1974" i="18"/>
  <c r="C1975" i="18"/>
  <c r="C1976" i="18"/>
  <c r="C1977" i="18"/>
  <c r="C1978" i="18"/>
  <c r="C1979" i="18"/>
  <c r="C1980" i="18"/>
  <c r="C1981" i="18"/>
  <c r="C1982" i="18"/>
  <c r="C1983" i="18"/>
  <c r="C1984" i="18"/>
  <c r="C1985" i="18"/>
  <c r="C1986" i="18"/>
  <c r="C1987" i="18"/>
  <c r="C1988" i="18"/>
  <c r="C1989" i="18"/>
  <c r="C1990" i="18"/>
  <c r="C1991" i="18"/>
  <c r="C1992" i="18"/>
  <c r="C1993" i="18"/>
  <c r="C1994" i="18"/>
  <c r="C1995" i="18"/>
  <c r="C1996" i="18"/>
  <c r="C1997" i="18"/>
  <c r="C1998" i="18"/>
  <c r="C1999" i="18"/>
  <c r="C2000" i="18"/>
  <c r="C2001" i="18"/>
  <c r="C2002" i="18"/>
  <c r="C2003" i="18"/>
  <c r="C2004" i="18"/>
  <c r="C2005" i="18"/>
  <c r="C2006" i="18"/>
  <c r="C2007" i="18"/>
  <c r="C2008" i="18"/>
  <c r="C2009" i="18"/>
  <c r="C2010" i="18"/>
  <c r="C2011" i="18"/>
  <c r="C2012" i="18"/>
  <c r="C2013" i="18"/>
  <c r="C2014" i="18"/>
  <c r="C2015" i="18"/>
  <c r="C2016" i="18"/>
  <c r="C2017" i="18"/>
  <c r="C2018" i="18"/>
  <c r="C2019" i="18"/>
  <c r="C2020" i="18"/>
  <c r="C2021" i="18"/>
  <c r="C2022" i="18"/>
  <c r="C2023" i="18"/>
  <c r="C2024" i="18"/>
  <c r="C2025" i="18"/>
  <c r="C2026" i="18"/>
  <c r="C2027" i="18"/>
  <c r="C2028" i="18"/>
  <c r="C2029" i="18"/>
  <c r="C2030" i="18"/>
  <c r="C2031" i="18"/>
  <c r="C2032" i="18"/>
  <c r="C2033" i="18"/>
  <c r="C2034" i="18"/>
  <c r="C2035" i="18"/>
  <c r="C2036" i="18"/>
  <c r="C2037" i="18"/>
  <c r="C2038" i="18"/>
  <c r="C2039" i="18"/>
  <c r="C2040" i="18"/>
  <c r="C2041" i="18"/>
  <c r="C2042" i="18"/>
  <c r="C2043" i="18"/>
  <c r="C2044" i="18"/>
  <c r="C2045" i="18"/>
  <c r="C2046" i="18"/>
  <c r="C2047" i="18"/>
  <c r="C2048" i="18"/>
  <c r="C2049" i="18"/>
  <c r="C2050" i="18"/>
  <c r="C2051" i="18"/>
  <c r="C2052" i="18"/>
  <c r="C2053" i="18"/>
  <c r="C2054" i="18"/>
  <c r="C2055" i="18"/>
  <c r="C2056" i="18"/>
  <c r="C2057" i="18"/>
  <c r="C2058" i="18"/>
  <c r="C2059" i="18"/>
  <c r="C2060" i="18"/>
  <c r="C2061" i="18"/>
  <c r="C2062" i="18"/>
  <c r="C2063" i="18"/>
  <c r="C2064" i="18"/>
  <c r="C2065" i="18"/>
  <c r="C2066" i="18"/>
  <c r="C2067" i="18"/>
  <c r="C2068" i="18"/>
  <c r="C2069" i="18"/>
  <c r="C2070" i="18"/>
  <c r="C2071" i="18"/>
  <c r="C2072" i="18"/>
  <c r="C2073" i="18"/>
  <c r="C2074" i="18"/>
  <c r="C2075" i="18"/>
  <c r="C2076" i="18"/>
  <c r="C2077" i="18"/>
  <c r="C2078" i="18"/>
  <c r="C2079" i="18"/>
  <c r="C2080" i="18"/>
  <c r="C2081" i="18"/>
  <c r="C2082" i="18"/>
  <c r="C2083" i="18"/>
  <c r="C2084" i="18"/>
  <c r="C2085" i="18"/>
  <c r="C2086" i="18"/>
  <c r="C2087" i="18"/>
  <c r="C2088" i="18"/>
  <c r="C2089" i="18"/>
  <c r="C2090" i="18"/>
  <c r="C2091" i="18"/>
  <c r="C2092" i="18"/>
  <c r="C2093" i="18"/>
  <c r="C2094" i="18"/>
  <c r="C2095" i="18"/>
  <c r="C2096" i="18"/>
  <c r="C2097" i="18"/>
  <c r="C2098" i="18"/>
  <c r="C2099" i="18"/>
  <c r="C2100" i="18"/>
  <c r="C2101" i="18"/>
  <c r="C2102" i="18"/>
  <c r="C2103" i="18"/>
  <c r="C2104" i="18"/>
  <c r="C2105" i="18"/>
  <c r="C2106" i="18"/>
  <c r="C2107" i="18"/>
  <c r="C2108" i="18"/>
  <c r="C2109" i="18"/>
  <c r="C2110" i="18"/>
  <c r="C2111" i="18"/>
  <c r="C2112" i="18"/>
  <c r="C2113" i="18"/>
  <c r="C2114" i="18"/>
  <c r="C2115" i="18"/>
  <c r="C2116" i="18"/>
  <c r="C2117" i="18"/>
  <c r="C2118" i="18"/>
  <c r="C2119" i="18"/>
  <c r="C2120" i="18"/>
  <c r="C2121" i="18"/>
  <c r="C2122" i="18"/>
  <c r="C2123" i="18"/>
  <c r="C2124" i="18"/>
  <c r="C2125" i="18"/>
  <c r="C2126" i="18"/>
  <c r="C2127" i="18"/>
  <c r="C2128" i="18"/>
  <c r="C2129" i="18"/>
  <c r="C2130" i="18"/>
  <c r="C2131" i="18"/>
  <c r="C2132" i="18"/>
  <c r="C2133" i="18"/>
  <c r="C2134" i="18"/>
  <c r="C2135" i="18"/>
  <c r="C2136" i="18"/>
  <c r="C2137" i="18"/>
  <c r="C2138" i="18"/>
  <c r="C2139" i="18"/>
  <c r="C2140" i="18"/>
  <c r="C2141" i="18"/>
  <c r="C2142" i="18"/>
  <c r="C2143" i="18"/>
  <c r="C2144" i="18"/>
  <c r="C2145" i="18"/>
  <c r="C2146" i="18"/>
  <c r="C2147" i="18"/>
  <c r="C2148" i="18"/>
  <c r="C2149" i="18"/>
  <c r="C2150" i="18"/>
  <c r="C2151" i="18"/>
  <c r="C2152" i="18"/>
  <c r="C2153" i="18"/>
  <c r="C2154" i="18"/>
  <c r="C2155" i="18"/>
  <c r="C2156" i="18"/>
  <c r="C2157" i="18"/>
  <c r="C2158" i="18"/>
  <c r="C2159" i="18"/>
  <c r="C2160" i="18"/>
  <c r="C2161" i="18"/>
  <c r="C2162" i="18"/>
  <c r="C2163" i="18"/>
  <c r="C2164" i="18"/>
  <c r="C2165" i="18"/>
  <c r="C2166" i="18"/>
  <c r="C2167" i="18"/>
  <c r="C2168" i="18"/>
  <c r="C2169" i="18"/>
  <c r="C2170" i="18"/>
  <c r="C2171" i="18"/>
  <c r="C2172" i="18"/>
  <c r="C2173" i="18"/>
  <c r="C2174" i="18"/>
  <c r="C2175" i="18"/>
  <c r="C2176" i="18"/>
  <c r="C2177" i="18"/>
  <c r="C2178" i="18"/>
  <c r="C2179" i="18"/>
  <c r="C2180" i="18"/>
  <c r="C2181" i="18"/>
  <c r="C2182" i="18"/>
  <c r="C2183" i="18"/>
  <c r="C2184" i="18"/>
  <c r="C2185" i="18"/>
  <c r="C2186" i="18"/>
  <c r="C2187" i="18"/>
  <c r="C2188" i="18"/>
  <c r="C2189" i="18"/>
  <c r="C2190" i="18"/>
  <c r="C2191" i="18"/>
  <c r="C2192" i="18"/>
  <c r="C2193" i="18"/>
  <c r="C2194" i="18"/>
  <c r="C2195" i="18"/>
  <c r="C2196" i="18"/>
  <c r="C2197" i="18"/>
  <c r="C2198" i="18"/>
  <c r="C2199" i="18"/>
  <c r="C2200" i="18"/>
  <c r="C2201" i="18"/>
  <c r="C2202" i="18"/>
  <c r="C2203" i="18"/>
  <c r="C2204" i="18"/>
  <c r="C2205" i="18"/>
  <c r="C2206" i="18"/>
  <c r="C2207" i="18"/>
  <c r="C2208" i="18"/>
  <c r="C2209" i="18"/>
  <c r="C2210" i="18"/>
  <c r="C2211" i="18"/>
  <c r="C2212" i="18"/>
  <c r="C2213" i="18"/>
  <c r="C2214" i="18"/>
  <c r="C2215" i="18"/>
  <c r="C2216" i="18"/>
  <c r="C2217" i="18"/>
  <c r="C2218" i="18"/>
  <c r="C2219" i="18"/>
  <c r="C2220" i="18"/>
  <c r="C2221" i="18"/>
  <c r="C2222" i="18"/>
  <c r="C2223" i="18"/>
  <c r="C2224" i="18"/>
  <c r="C2225" i="18"/>
  <c r="C2226" i="18"/>
  <c r="C2227" i="18"/>
  <c r="C2228" i="18"/>
  <c r="C2229" i="18"/>
  <c r="C2230" i="18"/>
  <c r="C2231" i="18"/>
  <c r="C2232" i="18"/>
  <c r="C2233" i="18"/>
  <c r="C2234" i="18"/>
  <c r="C2235" i="18"/>
  <c r="C2236" i="18"/>
  <c r="C2237" i="18"/>
  <c r="C2238" i="18"/>
  <c r="C2239" i="18"/>
  <c r="C2240" i="18"/>
  <c r="C2241" i="18"/>
  <c r="C2242" i="18"/>
  <c r="C2243" i="18"/>
  <c r="C2244" i="18"/>
  <c r="C2245" i="18"/>
  <c r="C2246" i="18"/>
  <c r="C2247" i="18"/>
  <c r="C2248" i="18"/>
  <c r="C2249" i="18"/>
  <c r="C2250" i="18"/>
  <c r="C2251" i="18"/>
  <c r="C2252" i="18"/>
  <c r="C2253" i="18"/>
  <c r="C2254" i="18"/>
  <c r="C2255" i="18"/>
  <c r="C2256" i="18"/>
  <c r="C2257" i="18"/>
  <c r="C2258" i="18"/>
  <c r="C2259" i="18"/>
  <c r="C2260" i="18"/>
  <c r="C2261" i="18"/>
  <c r="C2262" i="18"/>
  <c r="C2263" i="18"/>
  <c r="C2264" i="18"/>
  <c r="C2265" i="18"/>
  <c r="C2266" i="18"/>
  <c r="C2267" i="18"/>
  <c r="C2268" i="18"/>
  <c r="C2269" i="18"/>
  <c r="C2270" i="18"/>
  <c r="C2271" i="18"/>
  <c r="C2272" i="18"/>
  <c r="C2273" i="18"/>
  <c r="C2274" i="18"/>
  <c r="C2275" i="18"/>
  <c r="C2276" i="18"/>
  <c r="C2277" i="18"/>
  <c r="C2278" i="18"/>
  <c r="C2279" i="18"/>
  <c r="C2280" i="18"/>
  <c r="C2281" i="18"/>
  <c r="C2282" i="18"/>
  <c r="C2283" i="18"/>
  <c r="C2284" i="18"/>
  <c r="C2285" i="18"/>
  <c r="C2286" i="18"/>
  <c r="C2287" i="18"/>
  <c r="C2288" i="18"/>
  <c r="C2289" i="18"/>
  <c r="C2290" i="18"/>
  <c r="C2291" i="18"/>
  <c r="C2292" i="18"/>
  <c r="C2293" i="18"/>
  <c r="C2294" i="18"/>
  <c r="C2295" i="18"/>
  <c r="C2296" i="18"/>
  <c r="C2297" i="18"/>
  <c r="C2298" i="18"/>
  <c r="C2299" i="18"/>
  <c r="C2300" i="18"/>
  <c r="C2301" i="18"/>
  <c r="C2302" i="18"/>
  <c r="C2303" i="18"/>
  <c r="C2304" i="18"/>
  <c r="C2305" i="18"/>
  <c r="C2306" i="18"/>
  <c r="C2307" i="18"/>
  <c r="C2308" i="18"/>
  <c r="C2309" i="18"/>
  <c r="C2310" i="18"/>
  <c r="C2311" i="18"/>
  <c r="C2312" i="18"/>
  <c r="C2313" i="18"/>
  <c r="C2314" i="18"/>
  <c r="C2315" i="18"/>
  <c r="C2316" i="18"/>
  <c r="C2317" i="18"/>
  <c r="C2318" i="18"/>
  <c r="C2319" i="18"/>
  <c r="C2320" i="18"/>
  <c r="C2321" i="18"/>
  <c r="C2322" i="18"/>
  <c r="C2323" i="18"/>
  <c r="C2324" i="18"/>
  <c r="C2325" i="18"/>
  <c r="C2326" i="18"/>
  <c r="C2327" i="18"/>
  <c r="C2328" i="18"/>
  <c r="C2329" i="18"/>
  <c r="C2330" i="18"/>
  <c r="C2331" i="18"/>
  <c r="C2332" i="18"/>
  <c r="C2333" i="18"/>
  <c r="C2334" i="18"/>
  <c r="C2335" i="18"/>
  <c r="C2336" i="18"/>
  <c r="C2337" i="18"/>
  <c r="C2338" i="18"/>
  <c r="C2339" i="18"/>
  <c r="C2340" i="18"/>
  <c r="C2341" i="18"/>
  <c r="C2342" i="18"/>
  <c r="C2343" i="18"/>
  <c r="C2344" i="18"/>
  <c r="C2345" i="18"/>
  <c r="C2346" i="18"/>
  <c r="C2347" i="18"/>
  <c r="C2348" i="18"/>
  <c r="C2349" i="18"/>
  <c r="C2350" i="18"/>
  <c r="C2351" i="18"/>
  <c r="C2352" i="18"/>
  <c r="C2353" i="18"/>
  <c r="C2354" i="18"/>
  <c r="C2355" i="18"/>
  <c r="C2356" i="18"/>
  <c r="C2357" i="18"/>
  <c r="C2358" i="18"/>
  <c r="C2359" i="18"/>
  <c r="C2360" i="18"/>
  <c r="C2361" i="18"/>
  <c r="C2362" i="18"/>
  <c r="C2363" i="18"/>
  <c r="C2364" i="18"/>
  <c r="C2365" i="18"/>
  <c r="C2366" i="18"/>
  <c r="C2367" i="18"/>
  <c r="C2368" i="18"/>
  <c r="C2369" i="18"/>
  <c r="C2370" i="18"/>
  <c r="C2371" i="18"/>
  <c r="C2372" i="18"/>
  <c r="C2373" i="18"/>
  <c r="C2374" i="18"/>
  <c r="C2375" i="18"/>
  <c r="C2376" i="18"/>
  <c r="C2377" i="18"/>
  <c r="C2378" i="18"/>
  <c r="C2379" i="18"/>
  <c r="C2380" i="18"/>
  <c r="C2381" i="18"/>
  <c r="C2382" i="18"/>
  <c r="C2383" i="18"/>
  <c r="C2384" i="18"/>
  <c r="C2385" i="18"/>
  <c r="C2386" i="18"/>
  <c r="C2387" i="18"/>
  <c r="C2388" i="18"/>
  <c r="C2389" i="18"/>
  <c r="C2390" i="18"/>
  <c r="C2391" i="18"/>
  <c r="C2392" i="18"/>
  <c r="C2393" i="18"/>
  <c r="C2394" i="18"/>
  <c r="C2395" i="18"/>
  <c r="C2396" i="18"/>
  <c r="C2397" i="18"/>
  <c r="C2398" i="18"/>
  <c r="C2399" i="18"/>
  <c r="C2400" i="18"/>
  <c r="C2401" i="18"/>
  <c r="C2402" i="18"/>
  <c r="C2403" i="18"/>
  <c r="C2404" i="18"/>
  <c r="C2405" i="18"/>
  <c r="C2406" i="18"/>
  <c r="C2407" i="18"/>
  <c r="C2408" i="18"/>
  <c r="C2409" i="18"/>
  <c r="C2410" i="18"/>
  <c r="C2411" i="18"/>
  <c r="C2412" i="18"/>
  <c r="C2413" i="18"/>
  <c r="C2414" i="18"/>
  <c r="C2415" i="18"/>
  <c r="C2416" i="18"/>
  <c r="C2417" i="18"/>
  <c r="C2418" i="18"/>
  <c r="C2419" i="18"/>
  <c r="C2420" i="18"/>
  <c r="C2421" i="18"/>
  <c r="C2422" i="18"/>
  <c r="C2423" i="18"/>
  <c r="C2424" i="18"/>
  <c r="C2425" i="18"/>
  <c r="C2426" i="18"/>
  <c r="C2427" i="18"/>
  <c r="C2428" i="18"/>
  <c r="C2429" i="18"/>
  <c r="C2430" i="18"/>
  <c r="C2431" i="18"/>
  <c r="C2432" i="18"/>
  <c r="C2433" i="18"/>
  <c r="C2434" i="18"/>
  <c r="C2435" i="18"/>
  <c r="C2436" i="18"/>
  <c r="C2437" i="18"/>
  <c r="C2438" i="18"/>
  <c r="C2439" i="18"/>
  <c r="C2440" i="18"/>
  <c r="C2441" i="18"/>
  <c r="C2442" i="18"/>
  <c r="C2443" i="18"/>
  <c r="C2444" i="18"/>
  <c r="C2445" i="18"/>
  <c r="C2446" i="18"/>
  <c r="C2447" i="18"/>
  <c r="C2448" i="18"/>
  <c r="C2449" i="18"/>
  <c r="C2450" i="18"/>
  <c r="C2451" i="18"/>
  <c r="C2452" i="18"/>
  <c r="C2453" i="18"/>
  <c r="C2454" i="18"/>
  <c r="C2455" i="18"/>
  <c r="C2456" i="18"/>
  <c r="C2457" i="18"/>
  <c r="C2458" i="18"/>
  <c r="C2459" i="18"/>
  <c r="C2460" i="18"/>
  <c r="C2461" i="18"/>
  <c r="C2462" i="18"/>
  <c r="C2463" i="18"/>
  <c r="C2464" i="18"/>
  <c r="C2465" i="18"/>
  <c r="C2466" i="18"/>
  <c r="C2467" i="18"/>
  <c r="C2468" i="18"/>
  <c r="C2469" i="18"/>
  <c r="C2470" i="18"/>
  <c r="C2471" i="18"/>
  <c r="C2472" i="18"/>
  <c r="C2473" i="18"/>
  <c r="C2474" i="18"/>
  <c r="C2475" i="18"/>
  <c r="C2476" i="18"/>
  <c r="C2477" i="18"/>
  <c r="C2478" i="18"/>
  <c r="C2479" i="18"/>
  <c r="C2480" i="18"/>
  <c r="C2481" i="18"/>
  <c r="C2482" i="18"/>
  <c r="C2483" i="18"/>
  <c r="C2484" i="18"/>
  <c r="C2485" i="18"/>
  <c r="C2486" i="18"/>
  <c r="C2487" i="18"/>
  <c r="C2488" i="18"/>
  <c r="C2489" i="18"/>
  <c r="C2490" i="18"/>
  <c r="C2491" i="18"/>
  <c r="C2492" i="18"/>
  <c r="C2493" i="18"/>
  <c r="C2494" i="18"/>
  <c r="C2495" i="18"/>
  <c r="C2496" i="18"/>
  <c r="C2497" i="18"/>
  <c r="C2498" i="18"/>
  <c r="C2499" i="18"/>
  <c r="C2500" i="18"/>
  <c r="C2501" i="18"/>
  <c r="C2502" i="18"/>
  <c r="C2503" i="18"/>
  <c r="C2504" i="18"/>
  <c r="C2505" i="18"/>
  <c r="C2506" i="18"/>
  <c r="C2507" i="18"/>
  <c r="C2508" i="18"/>
  <c r="C2509" i="18"/>
  <c r="C2510" i="18"/>
  <c r="C2511" i="18"/>
  <c r="C2512" i="18"/>
  <c r="C2513" i="18"/>
  <c r="C2514" i="18"/>
  <c r="C2515" i="18"/>
  <c r="C2516" i="18"/>
  <c r="C2517" i="18"/>
  <c r="C2518" i="18"/>
  <c r="C2519" i="18"/>
  <c r="C2520" i="18"/>
  <c r="C2521" i="18"/>
  <c r="C2522" i="18"/>
  <c r="C2523" i="18"/>
  <c r="C2524" i="18"/>
  <c r="C2525" i="18"/>
  <c r="C2526" i="18"/>
  <c r="C2527" i="18"/>
  <c r="C2528" i="18"/>
  <c r="C2529" i="18"/>
  <c r="C2530" i="18"/>
  <c r="C2531" i="18"/>
  <c r="C2532" i="18"/>
  <c r="C2533" i="18"/>
  <c r="C2534" i="18"/>
  <c r="C2535" i="18"/>
  <c r="C2536" i="18"/>
  <c r="C2537" i="18"/>
  <c r="C2538" i="18"/>
  <c r="C2539" i="18"/>
  <c r="C2540" i="18"/>
  <c r="C2541" i="18"/>
  <c r="C2542" i="18"/>
  <c r="C2543" i="18"/>
  <c r="C2544" i="18"/>
  <c r="C2545" i="18"/>
  <c r="C2546" i="18"/>
  <c r="C2547" i="18"/>
  <c r="C2548" i="18"/>
  <c r="C2549" i="18"/>
  <c r="C2550" i="18"/>
  <c r="C2551" i="18"/>
  <c r="C2552" i="18"/>
  <c r="C2553" i="18"/>
  <c r="C2554" i="18"/>
  <c r="C2555" i="18"/>
  <c r="C2556" i="18"/>
  <c r="C2557" i="18"/>
  <c r="C2558" i="18"/>
  <c r="C2559" i="18"/>
  <c r="C2560" i="18"/>
  <c r="C2561" i="18"/>
  <c r="C2562" i="18"/>
  <c r="C2563" i="18"/>
  <c r="C2564" i="18"/>
  <c r="C2565" i="18"/>
  <c r="C2566" i="18"/>
  <c r="C2567" i="18"/>
  <c r="C2568" i="18"/>
  <c r="C2569" i="18"/>
  <c r="C2570" i="18"/>
  <c r="C2571" i="18"/>
  <c r="C2572" i="18"/>
  <c r="C2573" i="18"/>
  <c r="C2574" i="18"/>
  <c r="C2575" i="18"/>
  <c r="C2576" i="18"/>
  <c r="C2577" i="18"/>
  <c r="C2578" i="18"/>
  <c r="C2579" i="18"/>
  <c r="C2580" i="18"/>
  <c r="C2581" i="18"/>
  <c r="C2582" i="18"/>
  <c r="C2583" i="18"/>
  <c r="C2584" i="18"/>
  <c r="C2585" i="18"/>
  <c r="C2586" i="18"/>
  <c r="C2587" i="18"/>
  <c r="C2588" i="18"/>
  <c r="C2589" i="18"/>
  <c r="C2590" i="18"/>
  <c r="C2591" i="18"/>
  <c r="C2592" i="18"/>
  <c r="C2593" i="18"/>
  <c r="C2594" i="18"/>
  <c r="C2595" i="18"/>
  <c r="C2596" i="18"/>
  <c r="C2597" i="18"/>
  <c r="C2598" i="18"/>
  <c r="C2599" i="18"/>
  <c r="C2600" i="18"/>
  <c r="C2601" i="18"/>
  <c r="C2602" i="18"/>
  <c r="C2603" i="18"/>
  <c r="C2604" i="18"/>
  <c r="C2605" i="18"/>
  <c r="C2606" i="18"/>
  <c r="C2607" i="18"/>
  <c r="C2608" i="18"/>
  <c r="C2609" i="18"/>
  <c r="C2610" i="18"/>
  <c r="C2611" i="18"/>
  <c r="C2612" i="18"/>
  <c r="C2613" i="18"/>
  <c r="C2614" i="18"/>
  <c r="C2615" i="18"/>
  <c r="C2616" i="18"/>
  <c r="C2617" i="18"/>
  <c r="C2618" i="18"/>
  <c r="C2619" i="18"/>
  <c r="C2620" i="18"/>
  <c r="C2621" i="18"/>
  <c r="C2622" i="18"/>
  <c r="C2623" i="18"/>
  <c r="C2624" i="18"/>
  <c r="C2625" i="18"/>
  <c r="C2626" i="18"/>
  <c r="C2627" i="18"/>
  <c r="C2628" i="18"/>
  <c r="C2629" i="18"/>
  <c r="C2630" i="18"/>
  <c r="C2631" i="18"/>
  <c r="C2632" i="18"/>
  <c r="C2633" i="18"/>
  <c r="C2634" i="18"/>
  <c r="C2635" i="18"/>
  <c r="C2636" i="18"/>
  <c r="C2637" i="18"/>
  <c r="C2638" i="18"/>
  <c r="C2639" i="18"/>
  <c r="C2640" i="18"/>
  <c r="C2641" i="18"/>
  <c r="C2642" i="18"/>
  <c r="C2643" i="18"/>
  <c r="C2644" i="18"/>
  <c r="C2645" i="18"/>
  <c r="C2646" i="18"/>
  <c r="C2647" i="18"/>
  <c r="C2648" i="18"/>
  <c r="C2649" i="18"/>
  <c r="C2650" i="18"/>
  <c r="C2651" i="18"/>
  <c r="C2652" i="18"/>
  <c r="C2653" i="18"/>
  <c r="C2654" i="18"/>
  <c r="C2655" i="18"/>
  <c r="C2656" i="18"/>
  <c r="C2657" i="18"/>
  <c r="C2658" i="18"/>
  <c r="C2659" i="18"/>
  <c r="C2660" i="18"/>
  <c r="C2661" i="18"/>
  <c r="C2662" i="18"/>
  <c r="C2663" i="18"/>
  <c r="C2664" i="18"/>
  <c r="C2665" i="18"/>
  <c r="C2666" i="18"/>
  <c r="C2667" i="18"/>
  <c r="C2668" i="18"/>
  <c r="C2669" i="18"/>
  <c r="C2670" i="18"/>
  <c r="C2671" i="18"/>
  <c r="C2672" i="18"/>
  <c r="C2673" i="18"/>
  <c r="C2674" i="18"/>
  <c r="C2675" i="18"/>
  <c r="C2676" i="18"/>
  <c r="C2677" i="18"/>
  <c r="C2678" i="18"/>
  <c r="C2679" i="18"/>
  <c r="C2680" i="18"/>
  <c r="C2681" i="18"/>
  <c r="C2682" i="18"/>
  <c r="C2683" i="18"/>
  <c r="C2684" i="18"/>
  <c r="C2685" i="18"/>
  <c r="C2686" i="18"/>
  <c r="C2687" i="18"/>
  <c r="C2688" i="18"/>
  <c r="C2689" i="18"/>
  <c r="C2690" i="18"/>
  <c r="C2691" i="18"/>
  <c r="C2692" i="18"/>
  <c r="C2693" i="18"/>
  <c r="C2694" i="18"/>
  <c r="C2695" i="18"/>
  <c r="C2696" i="18"/>
  <c r="C2697" i="18"/>
  <c r="C2698" i="18"/>
  <c r="C2699" i="18"/>
  <c r="C2700" i="18"/>
  <c r="C2701" i="18"/>
  <c r="C2702" i="18"/>
  <c r="C2703" i="18"/>
  <c r="C2704" i="18"/>
  <c r="C2705" i="18"/>
  <c r="C2706" i="18"/>
  <c r="C2707" i="18"/>
  <c r="C2708" i="18"/>
  <c r="C2709" i="18"/>
  <c r="C2710" i="18"/>
  <c r="C2711" i="18"/>
  <c r="C2712" i="18"/>
  <c r="C2713" i="18"/>
  <c r="C2714" i="18"/>
  <c r="C2715" i="18"/>
  <c r="C2716" i="18"/>
  <c r="C2717" i="18"/>
  <c r="C2718" i="18"/>
  <c r="C2719" i="18"/>
  <c r="C2720" i="18"/>
  <c r="C2721" i="18"/>
  <c r="C2722" i="18"/>
  <c r="C2723" i="18"/>
  <c r="C2724" i="18"/>
  <c r="C2725" i="18"/>
  <c r="C2726" i="18"/>
  <c r="C2727" i="18"/>
  <c r="C2728" i="18"/>
  <c r="C2729" i="18"/>
  <c r="C2730" i="18"/>
  <c r="C2731" i="18"/>
  <c r="C2732" i="18"/>
  <c r="C2733" i="18"/>
  <c r="C2734" i="18"/>
  <c r="C2735" i="18"/>
  <c r="C2736" i="18"/>
  <c r="C2737" i="18"/>
  <c r="C2738" i="18"/>
  <c r="C2739" i="18"/>
  <c r="C2740" i="18"/>
  <c r="C2741" i="18"/>
  <c r="C2742" i="18"/>
  <c r="C2743" i="18"/>
  <c r="C2744" i="18"/>
  <c r="C2745" i="18"/>
  <c r="C2746" i="18"/>
  <c r="C2747" i="18"/>
  <c r="C2748" i="18"/>
  <c r="C2749" i="18"/>
  <c r="C2750" i="18"/>
  <c r="C2751" i="18"/>
  <c r="C2752" i="18"/>
  <c r="C2753" i="18"/>
  <c r="C2754" i="18"/>
  <c r="C2755" i="18"/>
  <c r="C2756" i="18"/>
  <c r="C2757" i="18"/>
  <c r="C2758" i="18"/>
  <c r="C2759" i="18"/>
  <c r="C2760" i="18"/>
  <c r="C2761" i="18"/>
  <c r="C2762" i="18"/>
  <c r="C2763" i="18"/>
  <c r="C2764" i="18"/>
  <c r="C2765" i="18"/>
  <c r="C2766" i="18"/>
  <c r="C2767" i="18"/>
  <c r="C2768" i="18"/>
  <c r="C2769" i="18"/>
  <c r="C2770" i="18"/>
  <c r="C2771" i="18"/>
  <c r="C2772" i="18"/>
  <c r="C2773" i="18"/>
  <c r="C2774" i="18"/>
  <c r="C2775" i="18"/>
  <c r="C2776" i="18"/>
  <c r="C2777" i="18"/>
  <c r="C2778" i="18"/>
  <c r="C2779" i="18"/>
  <c r="C2780" i="18"/>
  <c r="C2781" i="18"/>
  <c r="C2782" i="18"/>
  <c r="C2783" i="18"/>
  <c r="C2784" i="18"/>
  <c r="C2785" i="18"/>
  <c r="C2786" i="18"/>
  <c r="C2787" i="18"/>
  <c r="C2788" i="18"/>
  <c r="C2789" i="18"/>
  <c r="C2790" i="18"/>
  <c r="C2791" i="18"/>
  <c r="C2792" i="18"/>
  <c r="C2793" i="18"/>
  <c r="C2794" i="18"/>
  <c r="C2795" i="18"/>
  <c r="C2796" i="18"/>
  <c r="C2797" i="18"/>
  <c r="C2798" i="18"/>
  <c r="C2799" i="18"/>
  <c r="C2800" i="18"/>
  <c r="C2801" i="18"/>
  <c r="C2802" i="18"/>
  <c r="C2803" i="18"/>
  <c r="C2804" i="18"/>
  <c r="C2805" i="18"/>
  <c r="C2806" i="18"/>
  <c r="C2807" i="18"/>
  <c r="C2808" i="18"/>
  <c r="C2809" i="18"/>
  <c r="C2810" i="18"/>
  <c r="C2811" i="18"/>
  <c r="C2812" i="18"/>
  <c r="C2813" i="18"/>
  <c r="C2814" i="18"/>
  <c r="C2815" i="18"/>
  <c r="C2816" i="18"/>
  <c r="C2817" i="18"/>
  <c r="C2818" i="18"/>
  <c r="C2819" i="18"/>
  <c r="C2820" i="18"/>
  <c r="C2821" i="18"/>
  <c r="C2822" i="18"/>
  <c r="C2823" i="18"/>
  <c r="C2824" i="18"/>
  <c r="C2825" i="18"/>
  <c r="C2826" i="18"/>
  <c r="C2827" i="18"/>
  <c r="C2828" i="18"/>
  <c r="C2829" i="18"/>
  <c r="C2830" i="18"/>
  <c r="C2831" i="18"/>
  <c r="C2832" i="18"/>
  <c r="C2833" i="18"/>
  <c r="C2834" i="18"/>
  <c r="C2835" i="18"/>
  <c r="C2836" i="18"/>
  <c r="C2837" i="18"/>
  <c r="C2838" i="18"/>
  <c r="C2839" i="18"/>
  <c r="C2840" i="18"/>
  <c r="C2841" i="18"/>
  <c r="C2842" i="18"/>
  <c r="C2843" i="18"/>
  <c r="C2844" i="18"/>
  <c r="C2845" i="18"/>
  <c r="C2846" i="18"/>
  <c r="C2847" i="18"/>
  <c r="C2848" i="18"/>
  <c r="C2849" i="18"/>
  <c r="C2850" i="18"/>
  <c r="C2851" i="18"/>
  <c r="C2852" i="18"/>
  <c r="C2853" i="18"/>
  <c r="C2854" i="18"/>
  <c r="C2855" i="18"/>
  <c r="C2856" i="18"/>
  <c r="C2857" i="18"/>
  <c r="C2858" i="18"/>
  <c r="C2859" i="18"/>
  <c r="C2860" i="18"/>
  <c r="C2861" i="18"/>
  <c r="C2862" i="18"/>
  <c r="C2863" i="18"/>
  <c r="C2864" i="18"/>
  <c r="C2865" i="18"/>
  <c r="C2866" i="18"/>
  <c r="C2867" i="18"/>
  <c r="C2868" i="18"/>
  <c r="C2869" i="18"/>
  <c r="C2870" i="18"/>
  <c r="C2871" i="18"/>
  <c r="C2872" i="18"/>
  <c r="C2873" i="18"/>
  <c r="C2874" i="18"/>
  <c r="C2875" i="18"/>
  <c r="C2876" i="18"/>
  <c r="C2877" i="18"/>
  <c r="C2878" i="18"/>
  <c r="C2879" i="18"/>
  <c r="C2880" i="18"/>
  <c r="C2881" i="18"/>
  <c r="C2882" i="18"/>
  <c r="C2883" i="18"/>
  <c r="C2884" i="18"/>
  <c r="C2885" i="18"/>
  <c r="C2886" i="18"/>
  <c r="C2887" i="18"/>
  <c r="C2888" i="18"/>
  <c r="C2889" i="18"/>
  <c r="C2890" i="18"/>
  <c r="C2891" i="18"/>
  <c r="C2892" i="18"/>
  <c r="C2893" i="18"/>
  <c r="C2894" i="18"/>
  <c r="C2895" i="18"/>
  <c r="C2896" i="18"/>
  <c r="C2897" i="18"/>
  <c r="C2898" i="18"/>
  <c r="C2899" i="18"/>
  <c r="C2900" i="18"/>
  <c r="C2901" i="18"/>
  <c r="C2902" i="18"/>
  <c r="C2903" i="18"/>
  <c r="C2904" i="18"/>
  <c r="C2905" i="18"/>
  <c r="C2906" i="18"/>
  <c r="C2907" i="18"/>
  <c r="C2908" i="18"/>
  <c r="C2909" i="18"/>
  <c r="C2910" i="18"/>
  <c r="C2911" i="18"/>
  <c r="C2912" i="18"/>
  <c r="C2913" i="18"/>
  <c r="C2914" i="18"/>
  <c r="C2915" i="18"/>
  <c r="C2916" i="18"/>
  <c r="C2917" i="18"/>
  <c r="C2918" i="18"/>
  <c r="C2919" i="18"/>
  <c r="C2920" i="18"/>
  <c r="C2921" i="18"/>
  <c r="C2922" i="18"/>
  <c r="C2923" i="18"/>
  <c r="C2924" i="18"/>
  <c r="C2925" i="18"/>
  <c r="C2926" i="18"/>
  <c r="C2927" i="18"/>
  <c r="C2928" i="18"/>
  <c r="C2929" i="18"/>
  <c r="C2930" i="18"/>
  <c r="C2931" i="18"/>
  <c r="C2932" i="18"/>
  <c r="C2933" i="18"/>
  <c r="C2934" i="18"/>
  <c r="C2935" i="18"/>
  <c r="C2936" i="18"/>
  <c r="C2937" i="18"/>
  <c r="C2938" i="18"/>
  <c r="C2939" i="18"/>
  <c r="C2940" i="18"/>
  <c r="C2941" i="18"/>
  <c r="C2942" i="18"/>
  <c r="C2943" i="18"/>
  <c r="C2944" i="18"/>
  <c r="C2945" i="18"/>
  <c r="C2946" i="18"/>
  <c r="C2947" i="18"/>
  <c r="C2948" i="18"/>
  <c r="C2949" i="18"/>
  <c r="C2950" i="18"/>
  <c r="C2951" i="18"/>
  <c r="C2952" i="18"/>
  <c r="C2953" i="18"/>
  <c r="C2954" i="18"/>
  <c r="C2955" i="18"/>
  <c r="C2956" i="18"/>
  <c r="C2957" i="18"/>
  <c r="C2958" i="18"/>
  <c r="C2959" i="18"/>
  <c r="C2960" i="18"/>
  <c r="C2961" i="18"/>
  <c r="C2962" i="18"/>
  <c r="C2963" i="18"/>
  <c r="C2964" i="18"/>
  <c r="C2965" i="18"/>
  <c r="C2966" i="18"/>
  <c r="C2967" i="18"/>
  <c r="C2968" i="18"/>
  <c r="C2969" i="18"/>
  <c r="C2970" i="18"/>
  <c r="C2971" i="18"/>
  <c r="C2972" i="18"/>
  <c r="C2973" i="18"/>
  <c r="C2974" i="18"/>
  <c r="C2975" i="18"/>
  <c r="C2976" i="18"/>
  <c r="C2977" i="18"/>
  <c r="C2978" i="18"/>
  <c r="C2979" i="18"/>
  <c r="C2980" i="18"/>
  <c r="C2981" i="18"/>
  <c r="C2982" i="18"/>
  <c r="C2983" i="18"/>
  <c r="C2984" i="18"/>
  <c r="C2985" i="18"/>
  <c r="C2986" i="18"/>
  <c r="C2987" i="18"/>
  <c r="C2988" i="18"/>
  <c r="C2989" i="18"/>
  <c r="C2990" i="18"/>
  <c r="C2991" i="18"/>
  <c r="C2992" i="18"/>
  <c r="C2993" i="18"/>
  <c r="C2994" i="18"/>
  <c r="C2995" i="18"/>
  <c r="C2996" i="18"/>
  <c r="C2997" i="18"/>
  <c r="C2998" i="18"/>
  <c r="C2999" i="18"/>
  <c r="C3000" i="18"/>
  <c r="C3001" i="18"/>
  <c r="C3002" i="18"/>
  <c r="C3003" i="18"/>
  <c r="C3004" i="18"/>
  <c r="C3005" i="18"/>
  <c r="C3006" i="18"/>
  <c r="C3007" i="18"/>
  <c r="C3008" i="18"/>
  <c r="C3009" i="18"/>
  <c r="C3010" i="18"/>
  <c r="C3011" i="18"/>
  <c r="C3012" i="18"/>
  <c r="C3013" i="18"/>
  <c r="C3014" i="18"/>
  <c r="C3015" i="18"/>
  <c r="C3016" i="18"/>
  <c r="C3017" i="18"/>
  <c r="C3018" i="18"/>
  <c r="C3019" i="18"/>
  <c r="C3020" i="18"/>
  <c r="C3021" i="18"/>
  <c r="C3022" i="18"/>
  <c r="C3023" i="18"/>
  <c r="C3024" i="18"/>
  <c r="C3025" i="18"/>
  <c r="C3026" i="18"/>
  <c r="C3027" i="18"/>
  <c r="C3028" i="18"/>
  <c r="C3029" i="18"/>
  <c r="C3030" i="18"/>
  <c r="C3031" i="18"/>
  <c r="C3032" i="18"/>
  <c r="C3033" i="18"/>
  <c r="C3034" i="18"/>
  <c r="C3035" i="18"/>
  <c r="C3036" i="18"/>
  <c r="C3037" i="18"/>
  <c r="C3038" i="18"/>
  <c r="C3039" i="18"/>
  <c r="C3040" i="18"/>
  <c r="C3041" i="18"/>
  <c r="C3042" i="18"/>
  <c r="C3043" i="18"/>
  <c r="C3044" i="18"/>
  <c r="C3045" i="18"/>
  <c r="C3046" i="18"/>
  <c r="C3047" i="18"/>
  <c r="C3048" i="18"/>
  <c r="C3049" i="18"/>
  <c r="C3050" i="18"/>
  <c r="C3051" i="18"/>
  <c r="C3052" i="18"/>
  <c r="C3053" i="18"/>
  <c r="C3054" i="18"/>
  <c r="C3055" i="18"/>
  <c r="C3056" i="18"/>
  <c r="C3057" i="18"/>
  <c r="C3058" i="18"/>
  <c r="C3059" i="18"/>
  <c r="C3060" i="18"/>
  <c r="C3061" i="18"/>
  <c r="C3062" i="18"/>
  <c r="C3063" i="18"/>
  <c r="C3064" i="18"/>
  <c r="C3065" i="18"/>
  <c r="C3066" i="18"/>
  <c r="C3067" i="18"/>
  <c r="C3068" i="18"/>
  <c r="C3069" i="18"/>
  <c r="C3070" i="18"/>
  <c r="C3071" i="18"/>
  <c r="C3072" i="18"/>
  <c r="C3073" i="18"/>
  <c r="C3074" i="18"/>
  <c r="C3075" i="18"/>
  <c r="C3076" i="18"/>
  <c r="C3077" i="18"/>
  <c r="C3078" i="18"/>
  <c r="C3079" i="18"/>
  <c r="C3080" i="18"/>
  <c r="C3081" i="18"/>
  <c r="C3082" i="18"/>
  <c r="C3083" i="18"/>
  <c r="C3084" i="18"/>
  <c r="C3085" i="18"/>
  <c r="C3086" i="18"/>
  <c r="C3087" i="18"/>
  <c r="C3088" i="18"/>
  <c r="C3089" i="18"/>
  <c r="C3090" i="18"/>
  <c r="C3091" i="18"/>
  <c r="C3092" i="18"/>
  <c r="C3093" i="18"/>
  <c r="C3094" i="18"/>
  <c r="C3095" i="18"/>
  <c r="C3096" i="18"/>
  <c r="C3097" i="18"/>
  <c r="C3098" i="18"/>
  <c r="C3099" i="18"/>
  <c r="C3100" i="18"/>
  <c r="C3101" i="18"/>
  <c r="C3102" i="18"/>
  <c r="C3103" i="18"/>
  <c r="C3104" i="18"/>
  <c r="C3105" i="18"/>
  <c r="C3106" i="18"/>
  <c r="C3107" i="18"/>
  <c r="C3108" i="18"/>
  <c r="C3109" i="18"/>
  <c r="C3110" i="18"/>
  <c r="C3111" i="18"/>
  <c r="C3112" i="18"/>
  <c r="C3113" i="18"/>
  <c r="C3114" i="18"/>
  <c r="C3115" i="18"/>
  <c r="C3116" i="18"/>
  <c r="C3117" i="18"/>
  <c r="C3118" i="18"/>
  <c r="C3119" i="18"/>
  <c r="C3120" i="18"/>
  <c r="C3121" i="18"/>
  <c r="C3122" i="18"/>
  <c r="C3123" i="18"/>
  <c r="C3124" i="18"/>
  <c r="C3125" i="18"/>
  <c r="C3126" i="18"/>
  <c r="C3127" i="18"/>
  <c r="C3128" i="18"/>
  <c r="C3129" i="18"/>
  <c r="C3130" i="18"/>
  <c r="C3131" i="18"/>
  <c r="C3132" i="18"/>
  <c r="C3133" i="18"/>
  <c r="C3134" i="18"/>
  <c r="C3135" i="18"/>
  <c r="C3136" i="18"/>
  <c r="C3137" i="18"/>
  <c r="C3138" i="18"/>
  <c r="C3139" i="18"/>
  <c r="C3140" i="18"/>
  <c r="C3141" i="18"/>
  <c r="C3142" i="18"/>
  <c r="C3143" i="18"/>
  <c r="C3144" i="18"/>
  <c r="C3145" i="18"/>
  <c r="C3146" i="18"/>
  <c r="C3147" i="18"/>
  <c r="C3148" i="18"/>
  <c r="C3149" i="18"/>
  <c r="C3150" i="18"/>
  <c r="C3151" i="18"/>
  <c r="C3152" i="18"/>
  <c r="C3153" i="18"/>
  <c r="C3154" i="18"/>
  <c r="C3155" i="18"/>
  <c r="C3156" i="18"/>
  <c r="C3157" i="18"/>
  <c r="C3158" i="18"/>
  <c r="C3159" i="18"/>
  <c r="C3160" i="18"/>
  <c r="C3161" i="18"/>
  <c r="C3162" i="18"/>
  <c r="C3163" i="18"/>
  <c r="C3164" i="18"/>
  <c r="C3165" i="18"/>
  <c r="C3166" i="18"/>
  <c r="C3167" i="18"/>
  <c r="C3168" i="18"/>
  <c r="C3169" i="18"/>
  <c r="C3170" i="18"/>
  <c r="C3171" i="18"/>
  <c r="C3172" i="18"/>
  <c r="C3173" i="18"/>
  <c r="C3174" i="18"/>
  <c r="C3175" i="18"/>
  <c r="C3176" i="18"/>
  <c r="C3177" i="18"/>
  <c r="C3178" i="18"/>
  <c r="C3179" i="18"/>
  <c r="C3180" i="18"/>
  <c r="C3181" i="18"/>
  <c r="C3182" i="18"/>
  <c r="C3183" i="18"/>
  <c r="C3184" i="18"/>
  <c r="C3185" i="18"/>
  <c r="C3186" i="18"/>
  <c r="C3187" i="18"/>
  <c r="C3188" i="18"/>
  <c r="C3189" i="18"/>
  <c r="C3190" i="18"/>
  <c r="C3191" i="18"/>
  <c r="C3192" i="18"/>
  <c r="C3193" i="18"/>
  <c r="C3194" i="18"/>
  <c r="C3195" i="18"/>
  <c r="C3196" i="18"/>
  <c r="C3197" i="18"/>
  <c r="C3198" i="18"/>
  <c r="C3199" i="18"/>
  <c r="C3200" i="18"/>
  <c r="C3201" i="18"/>
  <c r="C3202" i="18"/>
  <c r="C3203" i="18"/>
  <c r="C3204" i="18"/>
  <c r="C3205" i="18"/>
  <c r="C3206" i="18"/>
  <c r="C3207" i="18"/>
  <c r="C3208" i="18"/>
  <c r="C3209" i="18"/>
  <c r="C3210" i="18"/>
  <c r="C3211" i="18"/>
  <c r="C3212" i="18"/>
  <c r="C3213" i="18"/>
  <c r="C3214" i="18"/>
  <c r="C3215" i="18"/>
  <c r="C3216" i="18"/>
  <c r="C3217" i="18"/>
  <c r="C3218" i="18"/>
  <c r="C3219" i="18"/>
  <c r="C3220" i="18"/>
  <c r="C3221" i="18"/>
  <c r="C3222" i="18"/>
  <c r="C3223" i="18"/>
  <c r="C3224" i="18"/>
  <c r="C3225" i="18"/>
  <c r="C3226" i="18"/>
  <c r="C3227" i="18"/>
  <c r="C3228" i="18"/>
  <c r="C3229" i="18"/>
  <c r="C3230" i="18"/>
  <c r="C3231" i="18"/>
  <c r="C3232" i="18"/>
  <c r="C3233" i="18"/>
  <c r="C3234" i="18"/>
  <c r="C3235" i="18"/>
  <c r="C3236" i="18"/>
  <c r="C3237" i="18"/>
  <c r="C3238" i="18"/>
  <c r="C3239" i="18"/>
  <c r="C3240" i="18"/>
  <c r="C3241" i="18"/>
  <c r="C3242" i="18"/>
  <c r="C3243" i="18"/>
  <c r="C3244" i="18"/>
  <c r="C3245" i="18"/>
  <c r="C3246" i="18"/>
  <c r="C3247" i="18"/>
  <c r="C3248" i="18"/>
  <c r="C3249" i="18"/>
  <c r="C3250" i="18"/>
  <c r="C3251" i="18"/>
  <c r="C3252" i="18"/>
  <c r="C3253" i="18"/>
  <c r="C3254" i="18"/>
  <c r="C3255" i="18"/>
  <c r="C3256" i="18"/>
  <c r="C3257" i="18"/>
  <c r="C3258" i="18"/>
  <c r="C3259" i="18"/>
  <c r="C3260" i="18"/>
  <c r="C3261" i="18"/>
  <c r="C3262" i="18"/>
  <c r="C3263" i="18"/>
  <c r="C3264" i="18"/>
  <c r="C3265" i="18"/>
  <c r="C3266" i="18"/>
  <c r="C3267" i="18"/>
  <c r="C3268" i="18"/>
  <c r="C3269" i="18"/>
  <c r="C3270" i="18"/>
  <c r="C3271" i="18"/>
  <c r="C3272" i="18"/>
  <c r="C3273" i="18"/>
  <c r="C3274" i="18"/>
  <c r="C3275" i="18"/>
  <c r="C3276" i="18"/>
  <c r="C3277" i="18"/>
  <c r="C3278" i="18"/>
  <c r="C3279" i="18"/>
  <c r="C3280" i="18"/>
  <c r="C3281" i="18"/>
  <c r="C3282" i="18"/>
  <c r="C3283" i="18"/>
  <c r="C3284" i="18"/>
  <c r="C3285" i="18"/>
  <c r="C3286" i="18"/>
  <c r="C3287" i="18"/>
  <c r="C3288" i="18"/>
  <c r="C3289" i="18"/>
  <c r="C3290" i="18"/>
  <c r="C3291" i="18"/>
  <c r="C3292" i="18"/>
  <c r="C3293" i="18"/>
  <c r="C3294" i="18"/>
  <c r="C3295" i="18"/>
  <c r="C3296" i="18"/>
  <c r="C3297" i="18"/>
  <c r="C3298" i="18"/>
  <c r="C3299" i="18"/>
  <c r="C3300" i="18"/>
  <c r="C3301" i="18"/>
  <c r="C3302" i="18"/>
  <c r="C3303" i="18"/>
  <c r="C3304" i="18"/>
  <c r="C3305" i="18"/>
  <c r="C3306" i="18"/>
  <c r="C3307" i="18"/>
  <c r="C3308" i="18"/>
  <c r="C3309" i="18"/>
  <c r="C3310" i="18"/>
  <c r="C3311" i="18"/>
  <c r="C3312" i="18"/>
  <c r="C3313" i="18"/>
  <c r="C3314" i="18"/>
  <c r="C3315" i="18"/>
  <c r="C3316" i="18"/>
  <c r="C3317" i="18"/>
  <c r="C3318" i="18"/>
  <c r="C3319" i="18"/>
  <c r="C3320" i="18"/>
  <c r="C3321" i="18"/>
  <c r="C3322" i="18"/>
  <c r="C3323" i="18"/>
  <c r="C3324" i="18"/>
  <c r="C3325" i="18"/>
  <c r="C3326" i="18"/>
  <c r="C3327" i="18"/>
  <c r="C3328" i="18"/>
  <c r="C3329" i="18"/>
  <c r="C3330" i="18"/>
  <c r="C3331" i="18"/>
  <c r="C3332" i="18"/>
  <c r="C3333" i="18"/>
  <c r="C3334" i="18"/>
  <c r="C3335" i="18"/>
  <c r="C3336" i="18"/>
  <c r="C3337" i="18"/>
  <c r="C3338" i="18"/>
  <c r="C3339" i="18"/>
  <c r="C3340" i="18"/>
  <c r="C3341" i="18"/>
  <c r="C3342" i="18"/>
  <c r="C3343" i="18"/>
  <c r="C3344" i="18"/>
  <c r="C3345" i="18"/>
  <c r="C3346" i="18"/>
  <c r="C3347" i="18"/>
  <c r="C3348" i="18"/>
  <c r="C3349" i="18"/>
  <c r="C3350" i="18"/>
  <c r="C3351" i="18"/>
  <c r="C3352" i="18"/>
  <c r="C3353" i="18"/>
  <c r="C3354" i="18"/>
  <c r="C3355" i="18"/>
  <c r="C3356" i="18"/>
  <c r="C3357" i="18"/>
  <c r="C3358" i="18"/>
  <c r="C3359" i="18"/>
  <c r="C3360" i="18"/>
  <c r="C3361" i="18"/>
  <c r="C3362" i="18"/>
  <c r="C3363" i="18"/>
  <c r="C3364" i="18"/>
  <c r="C3365" i="18"/>
  <c r="C3366" i="18"/>
  <c r="C3367" i="18"/>
  <c r="C3368" i="18"/>
  <c r="C3369" i="18"/>
  <c r="C3370" i="18"/>
  <c r="C3371" i="18"/>
  <c r="C3372" i="18"/>
  <c r="C3373" i="18"/>
  <c r="C3374" i="18"/>
  <c r="C3375" i="18"/>
  <c r="C3376" i="18"/>
  <c r="C3377" i="18"/>
  <c r="C3378" i="18"/>
  <c r="C3379" i="18"/>
  <c r="C3380" i="18"/>
  <c r="C3381" i="18"/>
  <c r="C3382" i="18"/>
  <c r="C3383" i="18"/>
  <c r="C3384" i="18"/>
  <c r="C3385" i="18"/>
  <c r="C3386" i="18"/>
  <c r="C3387" i="18"/>
  <c r="C3388" i="18"/>
  <c r="C3389" i="18"/>
  <c r="C3390" i="18"/>
  <c r="C3391" i="18"/>
  <c r="C3392" i="18"/>
  <c r="C3393" i="18"/>
  <c r="C3394" i="18"/>
  <c r="C3395" i="18"/>
  <c r="C3396" i="18"/>
  <c r="C3397" i="18"/>
  <c r="C3398" i="18"/>
  <c r="C3399" i="18"/>
  <c r="C3400" i="18"/>
  <c r="C3401" i="18"/>
  <c r="C3402" i="18"/>
  <c r="C3403" i="18"/>
  <c r="C3404" i="18"/>
  <c r="C3405" i="18"/>
  <c r="C3406" i="18"/>
  <c r="C3407" i="18"/>
  <c r="C3408" i="18"/>
  <c r="C3409" i="18"/>
  <c r="C3410" i="18"/>
  <c r="C3411" i="18"/>
  <c r="C3412" i="18"/>
  <c r="C3413" i="18"/>
  <c r="C3414" i="18"/>
  <c r="C3415" i="18"/>
  <c r="C3416" i="18"/>
  <c r="C3417" i="18"/>
  <c r="C3418" i="18"/>
  <c r="C3419" i="18"/>
  <c r="C3420" i="18"/>
  <c r="C3421" i="18"/>
  <c r="C3422" i="18"/>
  <c r="C3423" i="18"/>
  <c r="C3424" i="18"/>
  <c r="C3425" i="18"/>
  <c r="C3426" i="18"/>
  <c r="C3427" i="18"/>
  <c r="C3428" i="18"/>
  <c r="C3429" i="18"/>
  <c r="C3430" i="18"/>
  <c r="C3431" i="18"/>
  <c r="C3432" i="18"/>
  <c r="C3433" i="18"/>
  <c r="C3434" i="18"/>
  <c r="C3435" i="18"/>
  <c r="C3436" i="18"/>
  <c r="C3437" i="18"/>
  <c r="C3438" i="18"/>
  <c r="C3439" i="18"/>
  <c r="C3440" i="18"/>
  <c r="C3441" i="18"/>
  <c r="C3442" i="18"/>
  <c r="C3443" i="18"/>
  <c r="C3444" i="18"/>
  <c r="C3445" i="18"/>
  <c r="C3446" i="18"/>
  <c r="C3447" i="18"/>
  <c r="C3448" i="18"/>
  <c r="C3449" i="18"/>
  <c r="C3450" i="18"/>
  <c r="C3451" i="18"/>
  <c r="C3452" i="18"/>
  <c r="C3453" i="18"/>
  <c r="C3454" i="18"/>
  <c r="C3455" i="18"/>
  <c r="C3456" i="18"/>
  <c r="C3457" i="18"/>
  <c r="C3458" i="18"/>
  <c r="C3459" i="18"/>
  <c r="C3460" i="18"/>
  <c r="C3461" i="18"/>
  <c r="C3462" i="18"/>
  <c r="C3463" i="18"/>
  <c r="C3464" i="18"/>
  <c r="C3465" i="18"/>
  <c r="C3466" i="18"/>
  <c r="C3467" i="18"/>
  <c r="C3468" i="18"/>
  <c r="C3469" i="18"/>
  <c r="C3470" i="18"/>
  <c r="C3471" i="18"/>
  <c r="C3472" i="18"/>
  <c r="C3473" i="18"/>
  <c r="C3474" i="18"/>
  <c r="C3475" i="18"/>
  <c r="C3476" i="18"/>
  <c r="C3477" i="18"/>
  <c r="C3478" i="18"/>
  <c r="C3479" i="18"/>
  <c r="C3480" i="18"/>
  <c r="C3481" i="18"/>
  <c r="C3482" i="18"/>
  <c r="C3483" i="18"/>
  <c r="C3484" i="18"/>
  <c r="C3485" i="18"/>
  <c r="C3486" i="18"/>
  <c r="C3487" i="18"/>
  <c r="C3488" i="18"/>
  <c r="C3489" i="18"/>
  <c r="C3490" i="18"/>
  <c r="C3491" i="18"/>
  <c r="C3492" i="18"/>
  <c r="C3493" i="18"/>
  <c r="C3494" i="18"/>
  <c r="C3495" i="18"/>
  <c r="C3496" i="18"/>
  <c r="C3497" i="18"/>
  <c r="C3498" i="18"/>
  <c r="C3499" i="18"/>
  <c r="C3500" i="18"/>
  <c r="C3501" i="18"/>
  <c r="C3502" i="18"/>
  <c r="C3503" i="18"/>
  <c r="C3504" i="18"/>
  <c r="C3505" i="18"/>
  <c r="C3506" i="18"/>
  <c r="C3507" i="18"/>
  <c r="C3508" i="18"/>
  <c r="C3509" i="18"/>
  <c r="C3510" i="18"/>
  <c r="C3511" i="18"/>
  <c r="C3512" i="18"/>
  <c r="C3513" i="18"/>
  <c r="C3514" i="18"/>
  <c r="C3515" i="18"/>
  <c r="C3516" i="18"/>
  <c r="C3517" i="18"/>
  <c r="C3518" i="18"/>
  <c r="C3519" i="18"/>
  <c r="C3520" i="18"/>
  <c r="C3521" i="18"/>
  <c r="C3522" i="18"/>
  <c r="C3523" i="18"/>
  <c r="C3524" i="18"/>
  <c r="C3525" i="18"/>
  <c r="C3526" i="18"/>
  <c r="C3527" i="18"/>
  <c r="C3528" i="18"/>
  <c r="C3529" i="18"/>
  <c r="C3530" i="18"/>
  <c r="C3531" i="18"/>
  <c r="C3532" i="18"/>
  <c r="C3533" i="18"/>
  <c r="C3534" i="18"/>
  <c r="C3535" i="18"/>
  <c r="C3536" i="18"/>
  <c r="C3537" i="18"/>
  <c r="C3538" i="18"/>
  <c r="C3539" i="18"/>
  <c r="C3540" i="18"/>
  <c r="C3541" i="18"/>
  <c r="C3542" i="18"/>
  <c r="C3543" i="18"/>
  <c r="C3544" i="18"/>
  <c r="C3545" i="18"/>
  <c r="C3546" i="18"/>
  <c r="C3547" i="18"/>
  <c r="C3548" i="18"/>
  <c r="C3549" i="18"/>
  <c r="C3550" i="18"/>
  <c r="C3551" i="18"/>
  <c r="C3552" i="18"/>
  <c r="C3553" i="18"/>
  <c r="C3554" i="18"/>
  <c r="C3555" i="18"/>
  <c r="C3556" i="18"/>
  <c r="C3557" i="18"/>
  <c r="C3558" i="18"/>
  <c r="C3559" i="18"/>
  <c r="C3560" i="18"/>
  <c r="C3561" i="18"/>
  <c r="C3562" i="18"/>
  <c r="C3563" i="18"/>
  <c r="C3564" i="18"/>
  <c r="C3565" i="18"/>
  <c r="C3566" i="18"/>
  <c r="C3567" i="18"/>
  <c r="C3568" i="18"/>
  <c r="C3569" i="18"/>
  <c r="C3570" i="18"/>
  <c r="C3571" i="18"/>
  <c r="C3572" i="18"/>
  <c r="C3573" i="18"/>
  <c r="C3574" i="18"/>
  <c r="C3575" i="18"/>
  <c r="C3576" i="18"/>
  <c r="C3577" i="18"/>
  <c r="C3578" i="18"/>
  <c r="C3579" i="18"/>
  <c r="C3580" i="18"/>
  <c r="C3581" i="18"/>
  <c r="C3582" i="18"/>
  <c r="C3583" i="18"/>
  <c r="C3584" i="18"/>
  <c r="C3585" i="18"/>
  <c r="C3586" i="18"/>
  <c r="C3587" i="18"/>
  <c r="C3588" i="18"/>
  <c r="C3589" i="18"/>
  <c r="C3590" i="18"/>
  <c r="C3591" i="18"/>
  <c r="C3592" i="18"/>
  <c r="C3593" i="18"/>
  <c r="C3594" i="18"/>
  <c r="C3595" i="18"/>
  <c r="C3596" i="18"/>
  <c r="C3597" i="18"/>
  <c r="C3598" i="18"/>
  <c r="C3599" i="18"/>
  <c r="C3600" i="18"/>
  <c r="C3601" i="18"/>
  <c r="C3602" i="18"/>
  <c r="C3603" i="18"/>
  <c r="C3604" i="18"/>
  <c r="C3605" i="18"/>
  <c r="C3606" i="18"/>
  <c r="C3607" i="18"/>
  <c r="C3608" i="18"/>
  <c r="C3609" i="18"/>
  <c r="C3610" i="18"/>
  <c r="C3611" i="18"/>
  <c r="C3612" i="18"/>
  <c r="C3613" i="18"/>
  <c r="C3614" i="18"/>
  <c r="C3615" i="18"/>
  <c r="C3616" i="18"/>
  <c r="C3617" i="18"/>
  <c r="C3618" i="18"/>
  <c r="C3619" i="18"/>
  <c r="C3620" i="18"/>
  <c r="C3621" i="18"/>
  <c r="C3622" i="18"/>
  <c r="C3623" i="18"/>
  <c r="C3624" i="18"/>
  <c r="C3625" i="18"/>
  <c r="C3626" i="18"/>
  <c r="C3627" i="18"/>
  <c r="C3628" i="18"/>
  <c r="C3629" i="18"/>
  <c r="C3630" i="18"/>
  <c r="C3631" i="18"/>
  <c r="C3632" i="18"/>
  <c r="C3633" i="18"/>
  <c r="C3634" i="18"/>
  <c r="C3635" i="18"/>
  <c r="C3636" i="18"/>
  <c r="C3637" i="18"/>
  <c r="C3638" i="18"/>
  <c r="C3639" i="18"/>
  <c r="C3640" i="18"/>
  <c r="C3641" i="18"/>
  <c r="C3642" i="18"/>
  <c r="C3643" i="18"/>
  <c r="C3644" i="18"/>
  <c r="C3645" i="18"/>
  <c r="C3646" i="18"/>
  <c r="C3647" i="18"/>
  <c r="C3648" i="18"/>
  <c r="C3649" i="18"/>
  <c r="C3650" i="18"/>
  <c r="C3651" i="18"/>
  <c r="C3652" i="18"/>
  <c r="C3653" i="18"/>
  <c r="C3654" i="18"/>
  <c r="C3655" i="18"/>
  <c r="C3656" i="18"/>
  <c r="C3657" i="18"/>
  <c r="C3658" i="18"/>
  <c r="C3659" i="18"/>
  <c r="C3660" i="18"/>
  <c r="C3661" i="18"/>
  <c r="C3662" i="18"/>
  <c r="C3663" i="18"/>
  <c r="C3664" i="18"/>
  <c r="C3665" i="18"/>
  <c r="C3666" i="18"/>
  <c r="C3667" i="18"/>
  <c r="C3668" i="18"/>
  <c r="C3669" i="18"/>
  <c r="C3670" i="18"/>
  <c r="C3671" i="18"/>
  <c r="C3672" i="18"/>
  <c r="C3673" i="18"/>
  <c r="C3674" i="18"/>
  <c r="C3675" i="18"/>
  <c r="C3676" i="18"/>
  <c r="C3677" i="18"/>
  <c r="C3678" i="18"/>
  <c r="C3679" i="18"/>
  <c r="C3680" i="18"/>
  <c r="C3681" i="18"/>
  <c r="C3682" i="18"/>
  <c r="C3683" i="18"/>
  <c r="C3684" i="18"/>
  <c r="C3685" i="18"/>
  <c r="C3686" i="18"/>
  <c r="C3687" i="18"/>
  <c r="C3688" i="18"/>
  <c r="C3689" i="18"/>
  <c r="C3690" i="18"/>
  <c r="C3691" i="18"/>
  <c r="C3692" i="18"/>
  <c r="C3693" i="18"/>
  <c r="C3694" i="18"/>
  <c r="C3695" i="18"/>
  <c r="C3696" i="18"/>
  <c r="C3697" i="18"/>
  <c r="C3698" i="18"/>
  <c r="C3699" i="18"/>
  <c r="C3700" i="18"/>
  <c r="C3701" i="18"/>
  <c r="C3702" i="18"/>
  <c r="C3703" i="18"/>
  <c r="C3704" i="18"/>
  <c r="C3705" i="18"/>
  <c r="C3706" i="18"/>
  <c r="C3707" i="18"/>
  <c r="C3708" i="18"/>
  <c r="C3709" i="18"/>
  <c r="C3710" i="18"/>
  <c r="C3711" i="18"/>
  <c r="C3712" i="18"/>
  <c r="C3713" i="18"/>
  <c r="C3714" i="18"/>
  <c r="C3715" i="18"/>
  <c r="C3716" i="18"/>
  <c r="C3717" i="18"/>
  <c r="C3718" i="18"/>
  <c r="C3719" i="18"/>
  <c r="C3720" i="18"/>
  <c r="C3721" i="18"/>
  <c r="C3722" i="18"/>
  <c r="C3723" i="18"/>
  <c r="C3724" i="18"/>
  <c r="C3725" i="18"/>
  <c r="C3726" i="18"/>
  <c r="C3727" i="18"/>
  <c r="C3728" i="18"/>
  <c r="C3729" i="18"/>
  <c r="C3730" i="18"/>
  <c r="C3731" i="18"/>
  <c r="C3732" i="18"/>
  <c r="C3733" i="18"/>
  <c r="C3734" i="18"/>
  <c r="C3735" i="18"/>
  <c r="C3736" i="18"/>
  <c r="C3737" i="18"/>
  <c r="C3738" i="18"/>
  <c r="C3739" i="18"/>
  <c r="C3740" i="18"/>
  <c r="C3741" i="18"/>
  <c r="C3742" i="18"/>
  <c r="C3743" i="18"/>
  <c r="C3744" i="18"/>
  <c r="C3745" i="18"/>
  <c r="C3746" i="18"/>
  <c r="C3747" i="18"/>
  <c r="C3748" i="18"/>
  <c r="C3749" i="18"/>
  <c r="C3750" i="18"/>
  <c r="C3751" i="18"/>
  <c r="C3752" i="18"/>
  <c r="C3753" i="18"/>
  <c r="C3754" i="18"/>
  <c r="C3755" i="18"/>
  <c r="C3756" i="18"/>
  <c r="C3757" i="18"/>
  <c r="C3758" i="18"/>
  <c r="C3759" i="18"/>
  <c r="C3760" i="18"/>
  <c r="C3761" i="18"/>
  <c r="C3762" i="18"/>
  <c r="C3763" i="18"/>
  <c r="C3764" i="18"/>
  <c r="C3765" i="18"/>
  <c r="C3766" i="18"/>
  <c r="C3767" i="18"/>
  <c r="C3768" i="18"/>
  <c r="C3769" i="18"/>
  <c r="C3770" i="18"/>
  <c r="C3771" i="18"/>
  <c r="C3772" i="18"/>
  <c r="C3773" i="18"/>
  <c r="C3774" i="18"/>
  <c r="C3775" i="18"/>
  <c r="C3776" i="18"/>
  <c r="C3777" i="18"/>
  <c r="C3778" i="18"/>
  <c r="C3779" i="18"/>
  <c r="C3780" i="18"/>
  <c r="C3781" i="18"/>
  <c r="C3782" i="18"/>
  <c r="C3783" i="18"/>
  <c r="C3784" i="18"/>
  <c r="C3785" i="18"/>
  <c r="C3786" i="18"/>
  <c r="C3787" i="18"/>
  <c r="C3788" i="18"/>
  <c r="C3789" i="18"/>
  <c r="C3790" i="18"/>
  <c r="C3791" i="18"/>
  <c r="C3792" i="18"/>
  <c r="C3793" i="18"/>
  <c r="C3794" i="18"/>
  <c r="C3795" i="18"/>
  <c r="C3796" i="18"/>
  <c r="C3797" i="18"/>
  <c r="C3798" i="18"/>
  <c r="C3799" i="18"/>
  <c r="C3800" i="18"/>
  <c r="C3801" i="18"/>
  <c r="C3802" i="18"/>
  <c r="C3803" i="18"/>
  <c r="C3804" i="18"/>
  <c r="C3805" i="18"/>
  <c r="C3806" i="18"/>
  <c r="C3807" i="18"/>
  <c r="C3808" i="18"/>
  <c r="C3809" i="18"/>
  <c r="C3810" i="18"/>
  <c r="C3811" i="18"/>
  <c r="C3812" i="18"/>
  <c r="C3813" i="18"/>
  <c r="C3814" i="18"/>
  <c r="C3815" i="18"/>
  <c r="C3816" i="18"/>
  <c r="C3817" i="18"/>
  <c r="C3818" i="18"/>
  <c r="C3819" i="18"/>
  <c r="C3820" i="18"/>
  <c r="C3821" i="18"/>
  <c r="C3822" i="18"/>
  <c r="C3823" i="18"/>
  <c r="C3824" i="18"/>
  <c r="C3825" i="18"/>
  <c r="C3826" i="18"/>
  <c r="C3827" i="18"/>
  <c r="C3828" i="18"/>
  <c r="C3829" i="18"/>
  <c r="C3830" i="18"/>
  <c r="C3831" i="18"/>
  <c r="C3832" i="18"/>
  <c r="C3833" i="18"/>
  <c r="C3834" i="18"/>
  <c r="C3835" i="18"/>
  <c r="C3836" i="18"/>
  <c r="C3837" i="18"/>
  <c r="C3838" i="18"/>
  <c r="C3839" i="18"/>
  <c r="C3840" i="18"/>
  <c r="C3841" i="18"/>
  <c r="C3842" i="18"/>
  <c r="C3843" i="18"/>
  <c r="C3844" i="18"/>
  <c r="C3845" i="18"/>
  <c r="C3846" i="18"/>
  <c r="C3847" i="18"/>
  <c r="C3848" i="18"/>
  <c r="C3849" i="18"/>
  <c r="C3850" i="18"/>
  <c r="C3851" i="18"/>
  <c r="C3852" i="18"/>
  <c r="C3853" i="18"/>
  <c r="C3854" i="18"/>
  <c r="C3855" i="18"/>
  <c r="C3856" i="18"/>
  <c r="C3857" i="18"/>
  <c r="C3858" i="18"/>
  <c r="C3859" i="18"/>
  <c r="C3860" i="18"/>
  <c r="C3861" i="18"/>
  <c r="C3862" i="18"/>
  <c r="C3863" i="18"/>
  <c r="C3864" i="18"/>
  <c r="C3865" i="18"/>
  <c r="C3866" i="18"/>
  <c r="C3867" i="18"/>
  <c r="C3868" i="18"/>
  <c r="C3869" i="18"/>
  <c r="C3870" i="18"/>
  <c r="C3871" i="18"/>
  <c r="C3872" i="18"/>
  <c r="C3873" i="18"/>
  <c r="C3874" i="18"/>
  <c r="C3875" i="18"/>
  <c r="C3876" i="18"/>
  <c r="C3877" i="18"/>
  <c r="C3878" i="18"/>
  <c r="C3879" i="18"/>
  <c r="C3880" i="18"/>
  <c r="C3881" i="18"/>
  <c r="C3882" i="18"/>
  <c r="C3883" i="18"/>
  <c r="C3884" i="18"/>
  <c r="C3885" i="18"/>
  <c r="C3886" i="18"/>
  <c r="C3887" i="18"/>
  <c r="C3888" i="18"/>
  <c r="C3889" i="18"/>
  <c r="C3890" i="18"/>
  <c r="C3891" i="18"/>
  <c r="C3892" i="18"/>
  <c r="C3893" i="18"/>
  <c r="C3894" i="18"/>
  <c r="C3895" i="18"/>
  <c r="C3896" i="18"/>
  <c r="C3897" i="18"/>
  <c r="C3898" i="18"/>
  <c r="C3899" i="18"/>
  <c r="C3900" i="18"/>
  <c r="C3901" i="18"/>
  <c r="C3902" i="18"/>
  <c r="C3903" i="18"/>
  <c r="C3904" i="18"/>
  <c r="C3905" i="18"/>
  <c r="C3906" i="18"/>
  <c r="C3907" i="18"/>
  <c r="C3908" i="18"/>
  <c r="C3909" i="18"/>
  <c r="C3910" i="18"/>
  <c r="C3911" i="18"/>
  <c r="C3912" i="18"/>
  <c r="C3913" i="18"/>
  <c r="C3914" i="18"/>
  <c r="C3915" i="18"/>
  <c r="C3916" i="18"/>
  <c r="C3917" i="18"/>
  <c r="C3918" i="18"/>
  <c r="C3919" i="18"/>
  <c r="C3920" i="18"/>
  <c r="C3921" i="18"/>
  <c r="C3922" i="18"/>
  <c r="C3923" i="18"/>
  <c r="C3924" i="18"/>
  <c r="C3925" i="18"/>
  <c r="C3926" i="18"/>
  <c r="C3927" i="18"/>
  <c r="C3928" i="18"/>
  <c r="C3929" i="18"/>
  <c r="C3930" i="18"/>
  <c r="C3931" i="18"/>
  <c r="C3932" i="18"/>
  <c r="C3933" i="18"/>
  <c r="C3934" i="18"/>
  <c r="C3935" i="18"/>
  <c r="C3936" i="18"/>
  <c r="C3937" i="18"/>
  <c r="C3938" i="18"/>
  <c r="C3939" i="18"/>
  <c r="C3940" i="18"/>
  <c r="C3941" i="18"/>
  <c r="C3942" i="18"/>
  <c r="C3943" i="18"/>
  <c r="C3944" i="18"/>
  <c r="C3945" i="18"/>
  <c r="C3946" i="18"/>
  <c r="C3947" i="18"/>
  <c r="C3948" i="18"/>
  <c r="C3949" i="18"/>
  <c r="C3950" i="18"/>
  <c r="C3951" i="18"/>
  <c r="C3952" i="18"/>
  <c r="C3953" i="18"/>
  <c r="C3954" i="18"/>
  <c r="C3955" i="18"/>
  <c r="C3956" i="18"/>
  <c r="C3957" i="18"/>
  <c r="C3958" i="18"/>
  <c r="C3959" i="18"/>
  <c r="C3960" i="18"/>
  <c r="C3961" i="18"/>
  <c r="C3962" i="18"/>
  <c r="C3963" i="18"/>
  <c r="C3964" i="18"/>
  <c r="C3965" i="18"/>
  <c r="C3966" i="18"/>
  <c r="C3967" i="18"/>
  <c r="C3968" i="18"/>
  <c r="C3969" i="18"/>
  <c r="C3970" i="18"/>
  <c r="C3971" i="18"/>
  <c r="C3972" i="18"/>
  <c r="C3973" i="18"/>
  <c r="C3974" i="18"/>
  <c r="C3975" i="18"/>
  <c r="C3976" i="18"/>
  <c r="C3977" i="18"/>
  <c r="C3978" i="18"/>
  <c r="C3979" i="18"/>
  <c r="C3980" i="18"/>
  <c r="C3981" i="18"/>
  <c r="C3982" i="18"/>
  <c r="C3983" i="18"/>
  <c r="C3984" i="18"/>
  <c r="C3985" i="18"/>
  <c r="C3986" i="18"/>
  <c r="C3987" i="18"/>
  <c r="C3988" i="18"/>
  <c r="C3989" i="18"/>
  <c r="C3990" i="18"/>
  <c r="C3991" i="18"/>
  <c r="C3992" i="18"/>
  <c r="C3993" i="18"/>
  <c r="C3994" i="18"/>
  <c r="C3995" i="18"/>
  <c r="C3996" i="18"/>
  <c r="C3997" i="18"/>
  <c r="C3998" i="18"/>
  <c r="C3999" i="18"/>
  <c r="C4000" i="18"/>
  <c r="C4001" i="18"/>
  <c r="C4002" i="18"/>
  <c r="C4003" i="18"/>
  <c r="C4004" i="18"/>
  <c r="C4005" i="18"/>
  <c r="C4006" i="18"/>
  <c r="C4007" i="18"/>
  <c r="C4008" i="18"/>
  <c r="C4009" i="18"/>
  <c r="C4010" i="18"/>
  <c r="C4011" i="18"/>
  <c r="C4012" i="18"/>
  <c r="C4013" i="18"/>
  <c r="C4014" i="18"/>
  <c r="C4015" i="18"/>
  <c r="C4016" i="18"/>
  <c r="C4017" i="18"/>
  <c r="C4018" i="18"/>
  <c r="C4019" i="18"/>
  <c r="C4020" i="18"/>
  <c r="C4021" i="18"/>
  <c r="C4022" i="18"/>
  <c r="C4023" i="18"/>
  <c r="C4024" i="18"/>
  <c r="C4025" i="18"/>
  <c r="C4026" i="18"/>
  <c r="C4027" i="18"/>
  <c r="C4028" i="18"/>
  <c r="C4029" i="18"/>
  <c r="C4030" i="18"/>
  <c r="C4031" i="18"/>
  <c r="C4032" i="18"/>
  <c r="C4033" i="18"/>
  <c r="C4034" i="18"/>
  <c r="C4035" i="18"/>
  <c r="C4036" i="18"/>
  <c r="C4037" i="18"/>
  <c r="C4038" i="18"/>
  <c r="C4039" i="18"/>
  <c r="C4040" i="18"/>
  <c r="C4041" i="18"/>
  <c r="C4042" i="18"/>
  <c r="C4043" i="18"/>
  <c r="C4044" i="18"/>
  <c r="C4045" i="18"/>
  <c r="C4046" i="18"/>
  <c r="C4047" i="18"/>
  <c r="C4048" i="18"/>
  <c r="C4049" i="18"/>
  <c r="C4050" i="18"/>
  <c r="C4051" i="18"/>
  <c r="C4052" i="18"/>
  <c r="C4053" i="18"/>
  <c r="C4054" i="18"/>
  <c r="C4055" i="18"/>
  <c r="C4056" i="18"/>
  <c r="C4057" i="18"/>
  <c r="C4058" i="18"/>
  <c r="C4059" i="18"/>
  <c r="C4060" i="18"/>
  <c r="C4061" i="18"/>
  <c r="C4062" i="18"/>
  <c r="C4063" i="18"/>
  <c r="C4064" i="18"/>
  <c r="C4065" i="18"/>
  <c r="C4066" i="18"/>
  <c r="C4067" i="18"/>
  <c r="C4068" i="18"/>
  <c r="C4069" i="18"/>
  <c r="C4070" i="18"/>
  <c r="C4071" i="18"/>
  <c r="C4072" i="18"/>
  <c r="C4073" i="18"/>
  <c r="C4074" i="18"/>
  <c r="C4075" i="18"/>
  <c r="C4076" i="18"/>
  <c r="C4077" i="18"/>
  <c r="C4078" i="18"/>
  <c r="C4079" i="18"/>
  <c r="C4080" i="18"/>
  <c r="C4081" i="18"/>
  <c r="C4082" i="18"/>
  <c r="C4083" i="18"/>
  <c r="C4084" i="18"/>
  <c r="C4085" i="18"/>
  <c r="C4086" i="18"/>
  <c r="C4087" i="18"/>
  <c r="C4088" i="18"/>
  <c r="C4089" i="18"/>
  <c r="C4090" i="18"/>
  <c r="C4091" i="18"/>
  <c r="C4092" i="18"/>
  <c r="C4093" i="18"/>
  <c r="C4094" i="18"/>
  <c r="C4095" i="18"/>
  <c r="C4096" i="18"/>
  <c r="C4097" i="18"/>
  <c r="C4098" i="18"/>
  <c r="C4099" i="18"/>
  <c r="C4100" i="18"/>
  <c r="C4101" i="18"/>
  <c r="C4102" i="18"/>
  <c r="C4103" i="18"/>
  <c r="C4104" i="18"/>
  <c r="C4105" i="18"/>
  <c r="C4106" i="18"/>
  <c r="C4107" i="18"/>
  <c r="C4108" i="18"/>
  <c r="C4109" i="18"/>
  <c r="C4110" i="18"/>
  <c r="C4111" i="18"/>
  <c r="C4112" i="18"/>
  <c r="C4113" i="18"/>
  <c r="C4114" i="18"/>
  <c r="C4115" i="18"/>
  <c r="C4116" i="18"/>
  <c r="C4117" i="18"/>
  <c r="C4118" i="18"/>
  <c r="C4119" i="18"/>
  <c r="C4120" i="18"/>
  <c r="C4121" i="18"/>
  <c r="C4122" i="18"/>
  <c r="C4123" i="18"/>
  <c r="C4124" i="18"/>
  <c r="C4125" i="18"/>
  <c r="C4126" i="18"/>
  <c r="C4127" i="18"/>
  <c r="C4128" i="18"/>
  <c r="C4129" i="18"/>
  <c r="C4130" i="18"/>
  <c r="C4131" i="18"/>
  <c r="C4132" i="18"/>
  <c r="C4133" i="18"/>
  <c r="C4134" i="18"/>
  <c r="C4135" i="18"/>
  <c r="C4136" i="18"/>
  <c r="C4137" i="18"/>
  <c r="C4138" i="18"/>
  <c r="C4139" i="18"/>
  <c r="C4140" i="18"/>
  <c r="C4141" i="18"/>
  <c r="C4142" i="18"/>
  <c r="C4143" i="18"/>
  <c r="C4144" i="18"/>
  <c r="C4145" i="18"/>
  <c r="C4146" i="18"/>
  <c r="C4147" i="18"/>
  <c r="C4148" i="18"/>
  <c r="C4149" i="18"/>
  <c r="C4150" i="18"/>
  <c r="C4151" i="18"/>
  <c r="C4152" i="18"/>
  <c r="C4153" i="18"/>
  <c r="C4154" i="18"/>
  <c r="C4155" i="18"/>
  <c r="C4156" i="18"/>
  <c r="C4157" i="18"/>
  <c r="C4158" i="18"/>
  <c r="C4159" i="18"/>
  <c r="C4160" i="18"/>
  <c r="C4161" i="18"/>
  <c r="C4162" i="18"/>
  <c r="C4163" i="18"/>
  <c r="C4164" i="18"/>
  <c r="C4165" i="18"/>
  <c r="C4166" i="18"/>
  <c r="C4167" i="18"/>
  <c r="C4168" i="18"/>
  <c r="C4169" i="18"/>
  <c r="C4170" i="18"/>
  <c r="C4171" i="18"/>
  <c r="C4172" i="18"/>
  <c r="C4173" i="18"/>
  <c r="C4174" i="18"/>
  <c r="C4175" i="18"/>
  <c r="C4176" i="18"/>
  <c r="C4177" i="18"/>
  <c r="C4178" i="18"/>
  <c r="C4179" i="18"/>
  <c r="C4180" i="18"/>
  <c r="C4181" i="18"/>
  <c r="C4182" i="18"/>
  <c r="C4183" i="18"/>
  <c r="C4184" i="18"/>
  <c r="C4185" i="18"/>
  <c r="C4186" i="18"/>
  <c r="C4187" i="18"/>
  <c r="C4188" i="18"/>
  <c r="C4189" i="18"/>
  <c r="C4190" i="18"/>
  <c r="C4191" i="18"/>
  <c r="C4192" i="18"/>
  <c r="C4193" i="18"/>
  <c r="C4194" i="18"/>
  <c r="C4195" i="18"/>
  <c r="C4196" i="18"/>
  <c r="C4197" i="18"/>
  <c r="C4198" i="18"/>
  <c r="C4199" i="18"/>
  <c r="C4200" i="18"/>
  <c r="C4201" i="18"/>
  <c r="C4202" i="18"/>
  <c r="C4203" i="18"/>
  <c r="C4204" i="18"/>
  <c r="C4205" i="18"/>
  <c r="C4206" i="18"/>
  <c r="C4207" i="18"/>
  <c r="C4208" i="18"/>
  <c r="C4209" i="18"/>
  <c r="C4210" i="18"/>
  <c r="C4211" i="18"/>
  <c r="C4212" i="18"/>
  <c r="C4213" i="18"/>
  <c r="C4214" i="18"/>
  <c r="C4215" i="18"/>
  <c r="C4216" i="18"/>
  <c r="C4217" i="18"/>
  <c r="C4218" i="18"/>
  <c r="C4219" i="18"/>
  <c r="C4220" i="18"/>
  <c r="C4221" i="18"/>
  <c r="C4222" i="18"/>
  <c r="C4223" i="18"/>
  <c r="C4224" i="18"/>
  <c r="C4225" i="18"/>
  <c r="C4226" i="18"/>
  <c r="C4227" i="18"/>
  <c r="C4228" i="18"/>
  <c r="C4229" i="18"/>
  <c r="C4230" i="18"/>
  <c r="C4231" i="18"/>
  <c r="C4232" i="18"/>
  <c r="C4233" i="18"/>
  <c r="C4234" i="18"/>
  <c r="C4235" i="18"/>
  <c r="C4236" i="18"/>
  <c r="C4237" i="18"/>
  <c r="C4238" i="18"/>
  <c r="C4239" i="18"/>
  <c r="C4240" i="18"/>
  <c r="C4241" i="18"/>
  <c r="C4242" i="18"/>
  <c r="C4243" i="18"/>
  <c r="C4244" i="18"/>
  <c r="C4245" i="18"/>
  <c r="C4246" i="18"/>
  <c r="C4247" i="18"/>
  <c r="C4248" i="18"/>
  <c r="C4249" i="18"/>
  <c r="C4250" i="18"/>
  <c r="C4251" i="18"/>
  <c r="C4252" i="18"/>
  <c r="C4253" i="18"/>
  <c r="C4254" i="18"/>
  <c r="C4255" i="18"/>
  <c r="C4256" i="18"/>
  <c r="C4257" i="18"/>
  <c r="C4258" i="18"/>
  <c r="C4259" i="18"/>
  <c r="C4260" i="18"/>
  <c r="C4261" i="18"/>
  <c r="C4262" i="18"/>
  <c r="C4263" i="18"/>
  <c r="C4264" i="18"/>
  <c r="C4265" i="18"/>
  <c r="C4266" i="18"/>
  <c r="C4267" i="18"/>
  <c r="C4268" i="18"/>
  <c r="C4269" i="18"/>
  <c r="C4270" i="18"/>
  <c r="C4271" i="18"/>
  <c r="C4272" i="18"/>
  <c r="C4273" i="18"/>
  <c r="C4274" i="18"/>
  <c r="C4275" i="18"/>
  <c r="C4276" i="18"/>
  <c r="C4277" i="18"/>
  <c r="C4278" i="18"/>
  <c r="C4279" i="18"/>
  <c r="C4280" i="18"/>
  <c r="C4281" i="18"/>
  <c r="C4282" i="18"/>
  <c r="C4283" i="18"/>
  <c r="C4284" i="18"/>
  <c r="C4285" i="18"/>
  <c r="C4286" i="18"/>
  <c r="C4287" i="18"/>
  <c r="C4288" i="18"/>
  <c r="C4289" i="18"/>
  <c r="C4290" i="18"/>
  <c r="C4291" i="18"/>
  <c r="C4292" i="18"/>
  <c r="C4293" i="18"/>
  <c r="C4294" i="18"/>
  <c r="C4295" i="18"/>
  <c r="C4296" i="18"/>
  <c r="C4297" i="18"/>
  <c r="C4298" i="18"/>
  <c r="C4299" i="18"/>
  <c r="C4300" i="18"/>
  <c r="C4301" i="18"/>
  <c r="C4302" i="18"/>
  <c r="C4303" i="18"/>
  <c r="C4304" i="18"/>
  <c r="C4305" i="18"/>
  <c r="C4306" i="18"/>
  <c r="C4307" i="18"/>
  <c r="C4308" i="18"/>
  <c r="C4309" i="18"/>
  <c r="C4310" i="18"/>
  <c r="C4311" i="18"/>
  <c r="C4312" i="18"/>
  <c r="C4313" i="18"/>
  <c r="C4314" i="18"/>
  <c r="C4315" i="18"/>
  <c r="C4316" i="18"/>
  <c r="C4317" i="18"/>
  <c r="C4318" i="18"/>
  <c r="C4319" i="18"/>
  <c r="C4320" i="18"/>
  <c r="C4321" i="18"/>
  <c r="C4322" i="18"/>
  <c r="C4323" i="18"/>
  <c r="C4324" i="18"/>
  <c r="C4325" i="18"/>
  <c r="C4326" i="18"/>
  <c r="C4327" i="18"/>
  <c r="C4328" i="18"/>
  <c r="C4329" i="18"/>
  <c r="C4330" i="18"/>
  <c r="C4331" i="18"/>
  <c r="C4332" i="18"/>
  <c r="C4333" i="18"/>
  <c r="C4334" i="18"/>
  <c r="C4335" i="18"/>
  <c r="C4336" i="18"/>
  <c r="C4337" i="18"/>
  <c r="C4338" i="18"/>
  <c r="C4339" i="18"/>
  <c r="C4340" i="18"/>
  <c r="C4341" i="18"/>
  <c r="C4342" i="18"/>
  <c r="C4343" i="18"/>
  <c r="C4344" i="18"/>
  <c r="C4345" i="18"/>
  <c r="C4346" i="18"/>
  <c r="C4347" i="18"/>
  <c r="C4348" i="18"/>
  <c r="C4349" i="18"/>
  <c r="C4350" i="18"/>
  <c r="C4351" i="18"/>
  <c r="C4352" i="18"/>
  <c r="C4353" i="18"/>
  <c r="C4354" i="18"/>
  <c r="C4355" i="18"/>
  <c r="C4356" i="18"/>
  <c r="C4357" i="18"/>
  <c r="C4358" i="18"/>
  <c r="C4359" i="18"/>
  <c r="C4360" i="18"/>
  <c r="C4361" i="18"/>
  <c r="C4362" i="18"/>
  <c r="C4363" i="18"/>
  <c r="C4364" i="18"/>
  <c r="C4365" i="18"/>
  <c r="C4366" i="18"/>
  <c r="C4367" i="18"/>
  <c r="C4368" i="18"/>
  <c r="C4369" i="18"/>
  <c r="C4370" i="18"/>
  <c r="C4371" i="18"/>
  <c r="C4372" i="18"/>
  <c r="C4373" i="18"/>
  <c r="C4374" i="18"/>
  <c r="C4375" i="18"/>
  <c r="C4376" i="18"/>
  <c r="C4377" i="18"/>
  <c r="C4378" i="18"/>
  <c r="C4379" i="18"/>
  <c r="C4380" i="18"/>
  <c r="C4381" i="18"/>
  <c r="C4382" i="18"/>
  <c r="C4383" i="18"/>
  <c r="C4384" i="18"/>
  <c r="C4385" i="18"/>
  <c r="C4386" i="18"/>
  <c r="C4387" i="18"/>
  <c r="C4388" i="18"/>
  <c r="C4389" i="18"/>
  <c r="C4390" i="18"/>
  <c r="C4391" i="18"/>
  <c r="C4392" i="18"/>
  <c r="C4393" i="18"/>
  <c r="C4394" i="18"/>
  <c r="C4395" i="18"/>
  <c r="C4396" i="18"/>
  <c r="C4397" i="18"/>
  <c r="C4398" i="18"/>
  <c r="C4399" i="18"/>
  <c r="C4400" i="18"/>
  <c r="C4401" i="18"/>
  <c r="C4402" i="18"/>
  <c r="C4403" i="18"/>
  <c r="C4404" i="18"/>
  <c r="C4405" i="18"/>
  <c r="C4406" i="18"/>
  <c r="C4407" i="18"/>
  <c r="C4408" i="18"/>
  <c r="C4409" i="18"/>
  <c r="C4410" i="18"/>
  <c r="C4411" i="18"/>
  <c r="C4412" i="18"/>
  <c r="C4413" i="18"/>
  <c r="C4414" i="18"/>
  <c r="C4415" i="18"/>
  <c r="C4416" i="18"/>
  <c r="C4417" i="18"/>
  <c r="C4418" i="18"/>
  <c r="C4419" i="18"/>
  <c r="C4420" i="18"/>
  <c r="C4421" i="18"/>
  <c r="C4422" i="18"/>
  <c r="C4423" i="18"/>
  <c r="C4424" i="18"/>
  <c r="C4425" i="18"/>
  <c r="C4426" i="18"/>
  <c r="C4427" i="18"/>
  <c r="C4428" i="18"/>
  <c r="C4429" i="18"/>
  <c r="C4430" i="18"/>
  <c r="C4431" i="18"/>
  <c r="C4432" i="18"/>
  <c r="C4433" i="18"/>
  <c r="C4434" i="18"/>
  <c r="C4435" i="18"/>
  <c r="C4436" i="18"/>
  <c r="C4437" i="18"/>
  <c r="C4438" i="18"/>
  <c r="C4439" i="18"/>
  <c r="C4440" i="18"/>
  <c r="C4441" i="18"/>
  <c r="C4442" i="18"/>
  <c r="C4443" i="18"/>
  <c r="C4444" i="18"/>
  <c r="C4445" i="18"/>
  <c r="C4446" i="18"/>
  <c r="C4447" i="18"/>
  <c r="C4448" i="18"/>
  <c r="C4449" i="18"/>
  <c r="C4450" i="18"/>
  <c r="C4451" i="18"/>
  <c r="C4452" i="18"/>
  <c r="C4453" i="18"/>
  <c r="C4454" i="18"/>
  <c r="C4455" i="18"/>
  <c r="C4456" i="18"/>
  <c r="C4457" i="18"/>
  <c r="C4458" i="18"/>
  <c r="C4459" i="18"/>
  <c r="C4460" i="18"/>
  <c r="C4461" i="18"/>
  <c r="C4462" i="18"/>
  <c r="C4463" i="18"/>
  <c r="C4464" i="18"/>
  <c r="C4465" i="18"/>
  <c r="C4466" i="18"/>
  <c r="C4467" i="18"/>
  <c r="C4468" i="18"/>
  <c r="C4469" i="18"/>
  <c r="C4470" i="18"/>
  <c r="C4471" i="18"/>
  <c r="C4472" i="18"/>
  <c r="C4473" i="18"/>
  <c r="C4474" i="18"/>
  <c r="C4475" i="18"/>
  <c r="C4476" i="18"/>
  <c r="C4477" i="18"/>
  <c r="C4478" i="18"/>
  <c r="C4479" i="18"/>
  <c r="C4480" i="18"/>
  <c r="C4481" i="18"/>
  <c r="C4482" i="18"/>
  <c r="C4483" i="18"/>
  <c r="C4484" i="18"/>
  <c r="C4485" i="18"/>
  <c r="C4486" i="18"/>
  <c r="C4487" i="18"/>
  <c r="C4488" i="18"/>
  <c r="C4489" i="18"/>
  <c r="C4490" i="18"/>
  <c r="C4491" i="18"/>
  <c r="C4492" i="18"/>
  <c r="C4493" i="18"/>
  <c r="C4494" i="18"/>
  <c r="C4495" i="18"/>
  <c r="C4496" i="18"/>
  <c r="C4497" i="18"/>
  <c r="C4498" i="18"/>
  <c r="C4499" i="18"/>
  <c r="C4500" i="18"/>
  <c r="C4501" i="18"/>
  <c r="C4502" i="18"/>
  <c r="C4503" i="18"/>
  <c r="C4504" i="18"/>
  <c r="C4505" i="18"/>
  <c r="C4506" i="18"/>
  <c r="C4507" i="18"/>
  <c r="C4508" i="18"/>
  <c r="C4509" i="18"/>
  <c r="C4510" i="18"/>
  <c r="C4511" i="18"/>
  <c r="C4512" i="18"/>
  <c r="C4513" i="18"/>
  <c r="C4514" i="18"/>
  <c r="C4515" i="18"/>
  <c r="C4516" i="18"/>
  <c r="C4517" i="18"/>
  <c r="C4518" i="18"/>
  <c r="C4519" i="18"/>
  <c r="C4520" i="18"/>
  <c r="C4521" i="18"/>
  <c r="C4522" i="18"/>
  <c r="C4523" i="18"/>
  <c r="C4524" i="18"/>
  <c r="C4525" i="18"/>
  <c r="C4526" i="18"/>
  <c r="C4527" i="18"/>
  <c r="C4528" i="18"/>
  <c r="C4529" i="18"/>
  <c r="C4530" i="18"/>
  <c r="C4531" i="18"/>
  <c r="C4532" i="18"/>
  <c r="C4533" i="18"/>
  <c r="C4534" i="18"/>
  <c r="C4535" i="18"/>
  <c r="C4536" i="18"/>
  <c r="C4537" i="18"/>
  <c r="C4538" i="18"/>
  <c r="C4539" i="18"/>
  <c r="C4540" i="18"/>
  <c r="C4541" i="18"/>
  <c r="C4542" i="18"/>
  <c r="C4543" i="18"/>
  <c r="C4544" i="18"/>
  <c r="C4545" i="18"/>
  <c r="C4546" i="18"/>
  <c r="C4547" i="18"/>
  <c r="C4548" i="18"/>
  <c r="C4549" i="18"/>
  <c r="C4550" i="18"/>
  <c r="C4551" i="18"/>
  <c r="C4552" i="18"/>
  <c r="C4553" i="18"/>
  <c r="C4554" i="18"/>
  <c r="C4555" i="18"/>
  <c r="C4556" i="18"/>
  <c r="C4557" i="18"/>
  <c r="C4558" i="18"/>
  <c r="C4559" i="18"/>
  <c r="C4560" i="18"/>
  <c r="C4561" i="18"/>
  <c r="C4562" i="18"/>
  <c r="C4563" i="18"/>
  <c r="C4564" i="18"/>
  <c r="C4565" i="18"/>
  <c r="C4566" i="18"/>
  <c r="C4567" i="18"/>
  <c r="C4568" i="18"/>
  <c r="C4569" i="18"/>
  <c r="C4570" i="18"/>
  <c r="C4571" i="18"/>
  <c r="C4572" i="18"/>
  <c r="C4573" i="18"/>
  <c r="C4574" i="18"/>
  <c r="C4575" i="18"/>
  <c r="C4576" i="18"/>
  <c r="C4577" i="18"/>
  <c r="C4578" i="18"/>
  <c r="C4579" i="18"/>
  <c r="C4580" i="18"/>
  <c r="C4581" i="18"/>
  <c r="C4582" i="18"/>
  <c r="C4583" i="18"/>
  <c r="C4584" i="18"/>
  <c r="C4585" i="18"/>
  <c r="C4586" i="18"/>
  <c r="C4587" i="18"/>
  <c r="C4588" i="18"/>
  <c r="C4589" i="18"/>
  <c r="C4590" i="18"/>
  <c r="C4591" i="18"/>
  <c r="C4592" i="18"/>
  <c r="C4593" i="18"/>
  <c r="C4594" i="18"/>
  <c r="C4595" i="18"/>
  <c r="C4596" i="18"/>
  <c r="C4597" i="18"/>
  <c r="C4598" i="18"/>
  <c r="C4599" i="18"/>
  <c r="C4600" i="18"/>
  <c r="C4601" i="18"/>
  <c r="C4602" i="18"/>
  <c r="C4603" i="18"/>
  <c r="C4604" i="18"/>
  <c r="C4605" i="18"/>
  <c r="C4606" i="18"/>
  <c r="C4607" i="18"/>
  <c r="C4608" i="18"/>
  <c r="C4609" i="18"/>
  <c r="C4610" i="18"/>
  <c r="C4611" i="18"/>
  <c r="C4612" i="18"/>
  <c r="C4613" i="18"/>
  <c r="C4614" i="18"/>
  <c r="C4615" i="18"/>
  <c r="C4616" i="18"/>
  <c r="C4617" i="18"/>
  <c r="C4618" i="18"/>
  <c r="C4619" i="18"/>
  <c r="C4620" i="18"/>
  <c r="C4621" i="18"/>
  <c r="C4622" i="18"/>
  <c r="C4623" i="18"/>
  <c r="C4624" i="18"/>
  <c r="C4625" i="18"/>
  <c r="C4626" i="18"/>
  <c r="C4627" i="18"/>
  <c r="C4628" i="18"/>
  <c r="C4629" i="18"/>
  <c r="C4630" i="18"/>
  <c r="C4631" i="18"/>
  <c r="C4632" i="18"/>
  <c r="C4633" i="18"/>
  <c r="C4634" i="18"/>
  <c r="C4635" i="18"/>
  <c r="C4636" i="18"/>
  <c r="C4637" i="18"/>
  <c r="C4638" i="18"/>
  <c r="C4639" i="18"/>
  <c r="C4640" i="18"/>
  <c r="C4641" i="18"/>
  <c r="C4642" i="18"/>
  <c r="C4643" i="18"/>
  <c r="C4644" i="18"/>
  <c r="C4645" i="18"/>
  <c r="C4646" i="18"/>
  <c r="C4647" i="18"/>
  <c r="C4648" i="18"/>
  <c r="C4649" i="18"/>
  <c r="C4650" i="18"/>
  <c r="C4651" i="18"/>
  <c r="C4652" i="18"/>
  <c r="C4653" i="18"/>
  <c r="C4654" i="18"/>
  <c r="C4655" i="18"/>
  <c r="C4656" i="18"/>
  <c r="C4657" i="18"/>
  <c r="C4658" i="18"/>
  <c r="C4659" i="18"/>
  <c r="C4660" i="18"/>
  <c r="C4661" i="18"/>
  <c r="C4662" i="18"/>
  <c r="C4663" i="18"/>
  <c r="C4664" i="18"/>
  <c r="C4665" i="18"/>
  <c r="C4666" i="18"/>
  <c r="C4667" i="18"/>
  <c r="C4668" i="18"/>
  <c r="C4669" i="18"/>
  <c r="C4670" i="18"/>
  <c r="C4671" i="18"/>
  <c r="C4672" i="18"/>
  <c r="C4673" i="18"/>
  <c r="C4674" i="18"/>
  <c r="C4675" i="18"/>
  <c r="C4676" i="18"/>
  <c r="C4677" i="18"/>
  <c r="C4678" i="18"/>
  <c r="C4679" i="18"/>
  <c r="C4680" i="18"/>
  <c r="C4681" i="18"/>
  <c r="C4682" i="18"/>
  <c r="C4683" i="18"/>
  <c r="C4684" i="18"/>
  <c r="C4685" i="18"/>
  <c r="C4686" i="18"/>
  <c r="C4687" i="18"/>
  <c r="C4688" i="18"/>
  <c r="C4689" i="18"/>
  <c r="C4690" i="18"/>
  <c r="C4691" i="18"/>
  <c r="C4692" i="18"/>
  <c r="C4693" i="18"/>
  <c r="C4694" i="18"/>
  <c r="C4695" i="18"/>
  <c r="C4696" i="18"/>
  <c r="C4697" i="18"/>
  <c r="C4698" i="18"/>
  <c r="C4699" i="18"/>
  <c r="C4700" i="18"/>
  <c r="C4701" i="18"/>
  <c r="C4702" i="18"/>
  <c r="C4703" i="18"/>
  <c r="C4704" i="18"/>
  <c r="C4705" i="18"/>
  <c r="C4706" i="18"/>
  <c r="C4707" i="18"/>
  <c r="C4708" i="18"/>
  <c r="C4709" i="18"/>
  <c r="C4710" i="18"/>
  <c r="C4711" i="18"/>
  <c r="C4712" i="18"/>
  <c r="C4713" i="18"/>
  <c r="C4714" i="18"/>
  <c r="C4715" i="18"/>
  <c r="C4716" i="18"/>
  <c r="C4717" i="18"/>
  <c r="C4718" i="18"/>
  <c r="C4719" i="18"/>
  <c r="C4720" i="18"/>
  <c r="C4721" i="18"/>
  <c r="C4722" i="18"/>
  <c r="C4723" i="18"/>
  <c r="C4724" i="18"/>
  <c r="C4725" i="18"/>
  <c r="C4726" i="18"/>
  <c r="C4727" i="18"/>
  <c r="C4728" i="18"/>
  <c r="C4729" i="18"/>
  <c r="C4730" i="18"/>
  <c r="C4731" i="18"/>
  <c r="C4732" i="18"/>
  <c r="C4733" i="18"/>
  <c r="C4734" i="18"/>
  <c r="C4735" i="18"/>
  <c r="C4736" i="18"/>
  <c r="C4737" i="18"/>
  <c r="C4738" i="18"/>
  <c r="C4739" i="18"/>
  <c r="C4740" i="18"/>
  <c r="C4741" i="18"/>
  <c r="C4742" i="18"/>
  <c r="C4743" i="18"/>
  <c r="C4744" i="18"/>
  <c r="C4745" i="18"/>
  <c r="C4746" i="18"/>
  <c r="C4747" i="18"/>
  <c r="C4748" i="18"/>
  <c r="C4749" i="18"/>
  <c r="C4750" i="18"/>
  <c r="C4751" i="18"/>
  <c r="C4752" i="18"/>
  <c r="C4753" i="18"/>
  <c r="C4754" i="18"/>
  <c r="C4755" i="18"/>
  <c r="C4756" i="18"/>
  <c r="C4757" i="18"/>
  <c r="C4758" i="18"/>
  <c r="C4759" i="18"/>
  <c r="C4760" i="18"/>
  <c r="C4761" i="18"/>
  <c r="C4762" i="18"/>
  <c r="C4763" i="18"/>
  <c r="C4764" i="18"/>
  <c r="C4765" i="18"/>
  <c r="C4766" i="18"/>
  <c r="C4767" i="18"/>
  <c r="C4768" i="18"/>
  <c r="C4769" i="18"/>
  <c r="C4770" i="18"/>
  <c r="C4771" i="18"/>
  <c r="C4772" i="18"/>
  <c r="C4773" i="18"/>
  <c r="C4774" i="18"/>
  <c r="C4775" i="18"/>
  <c r="C4776" i="18"/>
  <c r="C4777" i="18"/>
  <c r="C4778" i="18"/>
  <c r="C4779" i="18"/>
  <c r="C4780" i="18"/>
  <c r="C4781" i="18"/>
  <c r="C4782" i="18"/>
  <c r="C4783" i="18"/>
  <c r="C4784" i="18"/>
  <c r="C4785" i="18"/>
  <c r="C4786" i="18"/>
  <c r="C4787" i="18"/>
  <c r="C4788" i="18"/>
  <c r="C4789" i="18"/>
  <c r="C4790" i="18"/>
  <c r="C4791" i="18"/>
  <c r="C4792" i="18"/>
  <c r="C4793" i="18"/>
  <c r="C4794" i="18"/>
  <c r="C4795" i="18"/>
  <c r="C4796" i="18"/>
  <c r="C4797" i="18"/>
  <c r="C4798" i="18"/>
  <c r="C4799" i="18"/>
  <c r="C4800" i="18"/>
  <c r="C4801" i="18"/>
  <c r="C4802" i="18"/>
  <c r="C4803" i="18"/>
  <c r="C4804" i="18"/>
  <c r="C4805" i="18"/>
  <c r="C4806" i="18"/>
  <c r="C4807" i="18"/>
  <c r="C4808" i="18"/>
  <c r="C4809" i="18"/>
  <c r="C4810" i="18"/>
  <c r="C4811" i="18"/>
  <c r="C4812" i="18"/>
  <c r="C4813" i="18"/>
  <c r="C4814" i="18"/>
  <c r="C4815" i="18"/>
  <c r="C4816" i="18"/>
  <c r="C4817" i="18"/>
  <c r="C4818" i="18"/>
  <c r="C4819" i="18"/>
  <c r="C4820" i="18"/>
  <c r="C4821" i="18"/>
  <c r="C4822" i="18"/>
  <c r="C4823" i="18"/>
  <c r="C4824" i="18"/>
  <c r="C4825" i="18"/>
  <c r="C4826" i="18"/>
  <c r="C4827" i="18"/>
  <c r="C4828" i="18"/>
  <c r="C4829" i="18"/>
  <c r="C4830" i="18"/>
  <c r="C4831" i="18"/>
  <c r="C4832" i="18"/>
  <c r="C4833" i="18"/>
  <c r="C4834" i="18"/>
  <c r="C4835" i="18"/>
  <c r="C4836" i="18"/>
  <c r="C4837" i="18"/>
  <c r="C4838" i="18"/>
  <c r="C4839" i="18"/>
  <c r="C4840" i="18"/>
  <c r="C4841" i="18"/>
  <c r="C4842" i="18"/>
  <c r="C4843" i="18"/>
  <c r="C4844" i="18"/>
  <c r="C4845" i="18"/>
  <c r="C4846" i="18"/>
  <c r="C4847" i="18"/>
  <c r="C4848" i="18"/>
  <c r="C4849" i="18"/>
  <c r="C4850" i="18"/>
  <c r="C4851" i="18"/>
  <c r="C4852" i="18"/>
  <c r="C4853" i="18"/>
  <c r="C4854" i="18"/>
  <c r="C4855" i="18"/>
  <c r="C4856" i="18"/>
  <c r="C4857" i="18"/>
  <c r="C4858" i="18"/>
  <c r="C4859" i="18"/>
  <c r="C4860" i="18"/>
  <c r="C4861" i="18"/>
  <c r="C4862" i="18"/>
  <c r="C4863" i="18"/>
  <c r="C4864" i="18"/>
  <c r="C4865" i="18"/>
  <c r="C4866" i="18"/>
  <c r="C4867" i="18"/>
  <c r="C4868" i="18"/>
  <c r="C4869" i="18"/>
  <c r="C4870" i="18"/>
  <c r="C4871" i="18"/>
  <c r="C4872" i="18"/>
  <c r="C4873" i="18"/>
  <c r="C4874" i="18"/>
  <c r="C4875" i="18"/>
  <c r="C4876" i="18"/>
  <c r="C4877" i="18"/>
  <c r="C4878" i="18"/>
  <c r="C4879" i="18"/>
  <c r="C4880" i="18"/>
  <c r="C4881" i="18"/>
  <c r="C4882" i="18"/>
  <c r="C4883" i="18"/>
  <c r="C4884" i="18"/>
  <c r="C4885" i="18"/>
  <c r="C4886" i="18"/>
  <c r="C4887" i="18"/>
  <c r="C4888" i="18"/>
  <c r="C4889" i="18"/>
  <c r="C4890" i="18"/>
  <c r="C4891" i="18"/>
  <c r="C4892" i="18"/>
  <c r="C4893" i="18"/>
  <c r="C4894" i="18"/>
  <c r="C4895" i="18"/>
  <c r="C4896" i="18"/>
  <c r="C4897" i="18"/>
  <c r="C4898" i="18"/>
  <c r="C4899" i="18"/>
  <c r="C4900" i="18"/>
  <c r="C4901" i="18"/>
  <c r="C4902" i="18"/>
  <c r="C4903" i="18"/>
  <c r="C4904" i="18"/>
  <c r="C4905" i="18"/>
  <c r="C4906" i="18"/>
  <c r="C4907" i="18"/>
  <c r="C4908" i="18"/>
  <c r="C4909" i="18"/>
  <c r="C4910" i="18"/>
  <c r="C4911" i="18"/>
  <c r="C4912" i="18"/>
  <c r="C4913" i="18"/>
  <c r="C4914" i="18"/>
  <c r="C4915" i="18"/>
  <c r="C4916" i="18"/>
  <c r="C4917" i="18"/>
  <c r="C4918" i="18"/>
  <c r="C4919" i="18"/>
  <c r="C4920" i="18"/>
  <c r="C4921" i="18"/>
  <c r="C4922" i="18"/>
  <c r="C4923" i="18"/>
  <c r="C4924" i="18"/>
  <c r="C4925" i="18"/>
  <c r="C4926" i="18"/>
  <c r="C4927" i="18"/>
  <c r="C4928" i="18"/>
  <c r="C4929" i="18"/>
  <c r="C4930" i="18"/>
  <c r="C4931" i="18"/>
  <c r="C4932" i="18"/>
  <c r="C4933" i="18"/>
  <c r="C4934" i="18"/>
  <c r="C4935" i="18"/>
  <c r="C4936" i="18"/>
  <c r="C4937" i="18"/>
  <c r="C4938" i="18"/>
  <c r="C4939" i="18"/>
  <c r="C4940" i="18"/>
  <c r="C4941" i="18"/>
  <c r="C4942" i="18"/>
  <c r="C4943" i="18"/>
  <c r="C4944" i="18"/>
  <c r="C4945" i="18"/>
  <c r="C4946" i="18"/>
  <c r="C4947" i="18"/>
  <c r="C4948" i="18"/>
  <c r="C4949" i="18"/>
  <c r="C4950" i="18"/>
  <c r="C4951" i="18"/>
  <c r="C4952" i="18"/>
  <c r="C4953" i="18"/>
  <c r="C4954" i="18"/>
  <c r="C4955" i="18"/>
  <c r="C4956" i="18"/>
  <c r="C4957" i="18"/>
  <c r="C4958" i="18"/>
  <c r="C4959" i="18"/>
  <c r="C4960" i="18"/>
  <c r="C4961" i="18"/>
  <c r="C4962" i="18"/>
  <c r="C4963" i="18"/>
  <c r="C4964" i="18"/>
  <c r="C4965" i="18"/>
  <c r="C4966" i="18"/>
  <c r="C4967" i="18"/>
  <c r="C4968" i="18"/>
  <c r="C4969" i="18"/>
  <c r="C4970" i="18"/>
  <c r="C4971" i="18"/>
  <c r="C4972" i="18"/>
  <c r="C4973" i="18"/>
  <c r="C4974" i="18"/>
  <c r="C4975" i="18"/>
  <c r="C4976" i="18"/>
  <c r="C4977" i="18"/>
  <c r="C4978" i="18"/>
  <c r="C4979" i="18"/>
  <c r="C4980" i="18"/>
  <c r="C4981" i="18"/>
  <c r="C4982" i="18"/>
  <c r="C4983" i="18"/>
  <c r="C4984" i="18"/>
  <c r="C4985" i="18"/>
  <c r="C4986" i="18"/>
  <c r="C4987" i="18"/>
  <c r="C4988" i="18"/>
  <c r="C4989" i="18"/>
  <c r="C4990" i="18"/>
  <c r="C4991" i="18"/>
  <c r="C4992" i="18"/>
  <c r="C4993" i="18"/>
  <c r="C4994" i="18"/>
  <c r="C4995" i="18"/>
  <c r="C4996" i="18"/>
  <c r="C4997" i="18"/>
  <c r="C4998" i="18"/>
  <c r="C4999" i="18"/>
  <c r="C5000" i="18"/>
  <c r="C5001" i="18"/>
  <c r="C5002" i="18"/>
  <c r="C5003" i="18"/>
  <c r="C5004" i="18"/>
  <c r="C5005" i="18"/>
  <c r="C5006" i="18"/>
  <c r="C5007" i="18"/>
  <c r="C5008" i="18"/>
  <c r="C5009" i="18"/>
  <c r="C5010" i="18"/>
  <c r="C5011" i="18"/>
  <c r="C5012" i="18"/>
  <c r="C5013" i="18"/>
  <c r="C5014" i="18"/>
  <c r="C5015" i="18"/>
  <c r="C5016" i="18"/>
  <c r="C5017" i="18"/>
  <c r="C5018" i="18"/>
  <c r="C5019" i="18"/>
  <c r="C5020" i="18"/>
  <c r="C5021" i="18"/>
  <c r="C5022" i="18"/>
  <c r="C5023" i="18"/>
  <c r="C5024" i="18"/>
  <c r="C5025" i="18"/>
  <c r="C5026" i="18"/>
  <c r="C5027" i="18"/>
  <c r="C5028" i="18"/>
  <c r="C5029" i="18"/>
  <c r="C5030" i="18"/>
  <c r="C5031" i="18"/>
  <c r="C5032" i="18"/>
  <c r="C5033" i="18"/>
  <c r="C5034" i="18"/>
  <c r="C5035" i="18"/>
  <c r="C5036" i="18"/>
  <c r="C5037" i="18"/>
  <c r="C5038" i="18"/>
  <c r="C5039" i="18"/>
  <c r="C5040" i="18"/>
  <c r="C5041" i="18"/>
  <c r="C5042" i="18"/>
  <c r="C5043" i="18"/>
  <c r="C5044" i="18"/>
  <c r="C5045" i="18"/>
  <c r="C5046" i="18"/>
  <c r="C5047" i="18"/>
  <c r="C5048" i="18"/>
  <c r="C5049" i="18"/>
  <c r="C5050" i="18"/>
  <c r="C5051" i="18"/>
  <c r="C5052" i="18"/>
  <c r="C5053" i="18"/>
  <c r="C5054" i="18"/>
  <c r="C5055" i="18"/>
  <c r="C5056" i="18"/>
  <c r="C5057" i="18"/>
  <c r="C5058" i="18"/>
  <c r="C5059" i="18"/>
  <c r="C5060" i="18"/>
  <c r="C5061" i="18"/>
  <c r="C5062" i="18"/>
  <c r="C5063" i="18"/>
  <c r="C5064" i="18"/>
  <c r="C5065" i="18"/>
  <c r="C5066" i="18"/>
  <c r="C5067" i="18"/>
  <c r="C5068" i="18"/>
  <c r="C5069" i="18"/>
  <c r="C5070" i="18"/>
  <c r="C5071" i="18"/>
  <c r="C5072" i="18"/>
  <c r="C5073" i="18"/>
  <c r="C5074" i="18"/>
  <c r="C5075" i="18"/>
  <c r="C5076" i="18"/>
  <c r="C5077" i="18"/>
  <c r="C5078" i="18"/>
  <c r="C5079" i="18"/>
  <c r="C5080" i="18"/>
  <c r="C5081" i="18"/>
  <c r="C5082" i="18"/>
  <c r="C5083" i="18"/>
  <c r="C5084" i="18"/>
  <c r="C5085" i="18"/>
  <c r="C5086" i="18"/>
  <c r="C5087" i="18"/>
  <c r="C5088" i="18"/>
  <c r="C5089" i="18"/>
  <c r="C5090" i="18"/>
  <c r="C5091" i="18"/>
  <c r="C5092" i="18"/>
  <c r="C5093" i="18"/>
  <c r="C5094" i="18"/>
  <c r="C5095" i="18"/>
  <c r="C5096" i="18"/>
  <c r="C5097" i="18"/>
  <c r="C5098" i="18"/>
  <c r="C5099" i="18"/>
  <c r="C5100" i="18"/>
  <c r="C5101" i="18"/>
  <c r="C5102" i="18"/>
  <c r="C5103" i="18"/>
  <c r="C5104" i="18"/>
  <c r="C5105" i="18"/>
  <c r="C5106" i="18"/>
  <c r="C5107" i="18"/>
  <c r="C5108" i="18"/>
  <c r="C5109" i="18"/>
  <c r="C5110" i="18"/>
  <c r="C5111" i="18"/>
  <c r="C5112" i="18"/>
  <c r="C5113" i="18"/>
  <c r="C5114" i="18"/>
  <c r="C5115" i="18"/>
  <c r="C5116" i="18"/>
  <c r="C5117" i="18"/>
  <c r="C5118" i="18"/>
  <c r="C5119" i="18"/>
  <c r="C5120" i="18"/>
  <c r="C5121" i="18"/>
  <c r="C5122" i="18"/>
  <c r="C5123" i="18"/>
  <c r="C5124" i="18"/>
  <c r="C5125" i="18"/>
  <c r="C5126" i="18"/>
  <c r="C5127" i="18"/>
  <c r="C5128" i="18"/>
  <c r="C5129" i="18"/>
  <c r="C5130" i="18"/>
  <c r="C5131" i="18"/>
  <c r="C5132" i="18"/>
  <c r="C5133" i="18"/>
  <c r="C5134" i="18"/>
  <c r="C5135" i="18"/>
  <c r="C5136" i="18"/>
  <c r="C5137" i="18"/>
  <c r="C5138" i="18"/>
  <c r="C5139" i="18"/>
  <c r="C5140" i="18"/>
  <c r="C5141" i="18"/>
  <c r="C5142" i="18"/>
  <c r="C5143" i="18"/>
  <c r="C5144" i="18"/>
  <c r="C5145" i="18"/>
  <c r="C5146" i="18"/>
  <c r="C5147" i="18"/>
  <c r="C5148" i="18"/>
  <c r="C5149" i="18"/>
  <c r="C5150" i="18"/>
  <c r="C5151" i="18"/>
  <c r="C5152" i="18"/>
  <c r="C5153" i="18"/>
  <c r="C5154" i="18"/>
  <c r="C5155" i="18"/>
  <c r="C5156" i="18"/>
  <c r="C5157" i="18"/>
  <c r="C5158" i="18"/>
  <c r="C5159" i="18"/>
  <c r="C5160" i="18"/>
  <c r="C5161" i="18"/>
  <c r="C5162" i="18"/>
  <c r="C5163" i="18"/>
  <c r="C5164" i="18"/>
  <c r="C5165" i="18"/>
  <c r="C5166" i="18"/>
  <c r="C5167" i="18"/>
  <c r="C5168" i="18"/>
  <c r="C5169" i="18"/>
  <c r="C5170" i="18"/>
  <c r="C5171" i="18"/>
  <c r="C5172" i="18"/>
  <c r="C5173" i="18"/>
  <c r="C5174" i="18"/>
  <c r="C5175" i="18"/>
  <c r="C5176" i="18"/>
  <c r="C5177" i="18"/>
  <c r="C5178" i="18"/>
  <c r="C5179" i="18"/>
  <c r="C5180" i="18"/>
  <c r="C5181" i="18"/>
  <c r="C5182" i="18"/>
  <c r="C5183" i="18"/>
  <c r="C5184" i="18"/>
  <c r="C5185" i="18"/>
  <c r="C5186" i="18"/>
  <c r="C5187" i="18"/>
  <c r="C5188" i="18"/>
  <c r="C5189" i="18"/>
  <c r="C5190" i="18"/>
  <c r="C5191" i="18"/>
  <c r="C5192" i="18"/>
  <c r="C5193" i="18"/>
  <c r="C5194" i="18"/>
  <c r="C5195" i="18"/>
  <c r="C5196" i="18"/>
  <c r="C5197" i="18"/>
  <c r="C5198" i="18"/>
  <c r="C5199" i="18"/>
  <c r="C5200" i="18"/>
  <c r="C5201" i="18"/>
  <c r="C5202" i="18"/>
  <c r="C5203" i="18"/>
  <c r="C5204" i="18"/>
  <c r="C5205" i="18"/>
  <c r="C5206" i="18"/>
  <c r="C5207" i="18"/>
  <c r="C5208" i="18"/>
  <c r="C5209" i="18"/>
  <c r="C5210" i="18"/>
  <c r="C5211" i="18"/>
  <c r="C5212" i="18"/>
  <c r="C5213" i="18"/>
  <c r="C5214" i="18"/>
  <c r="C5215" i="18"/>
  <c r="C5216" i="18"/>
  <c r="C5217" i="18"/>
  <c r="C5218" i="18"/>
  <c r="C5219" i="18"/>
  <c r="C5220" i="18"/>
  <c r="C5221" i="18"/>
  <c r="C5222" i="18"/>
  <c r="C5223" i="18"/>
  <c r="C5224" i="18"/>
  <c r="C5225" i="18"/>
  <c r="C5226" i="18"/>
  <c r="C5227" i="18"/>
  <c r="C5228" i="18"/>
  <c r="C5229" i="18"/>
  <c r="C5230" i="18"/>
  <c r="C5231" i="18"/>
  <c r="C5232" i="18"/>
  <c r="C5233" i="18"/>
  <c r="C5234" i="18"/>
  <c r="C5235" i="18"/>
  <c r="C5236" i="18"/>
  <c r="C5237" i="18"/>
  <c r="C5238" i="18"/>
  <c r="C5239" i="18"/>
  <c r="C5240" i="18"/>
  <c r="C5241" i="18"/>
  <c r="C5242" i="18"/>
  <c r="C5243" i="18"/>
  <c r="C5244" i="18"/>
  <c r="C5245" i="18"/>
  <c r="C5246" i="18"/>
  <c r="C5247" i="18"/>
  <c r="C5248" i="18"/>
  <c r="C5249" i="18"/>
  <c r="C5250" i="18"/>
  <c r="C5251" i="18"/>
  <c r="C5252" i="18"/>
  <c r="C5253" i="18"/>
  <c r="C5254" i="18"/>
  <c r="C5255" i="18"/>
  <c r="C5256" i="18"/>
  <c r="C5257" i="18"/>
  <c r="C5258" i="18"/>
  <c r="C5259" i="18"/>
  <c r="C5260" i="18"/>
  <c r="C5261" i="18"/>
  <c r="C5262" i="18"/>
  <c r="C5263" i="18"/>
  <c r="C5264" i="18"/>
  <c r="C5265" i="18"/>
  <c r="C5266" i="18"/>
  <c r="C5267" i="18"/>
  <c r="C5268" i="18"/>
  <c r="C5269" i="18"/>
  <c r="C5270" i="18"/>
  <c r="C5271" i="18"/>
  <c r="C5272" i="18"/>
  <c r="C5273" i="18"/>
  <c r="C5274" i="18"/>
  <c r="C5275" i="18"/>
  <c r="C5276" i="18"/>
  <c r="C5277" i="18"/>
  <c r="C5278" i="18"/>
  <c r="C5279" i="18"/>
  <c r="C5280" i="18"/>
  <c r="C5281" i="18"/>
  <c r="C5282" i="18"/>
  <c r="C5283" i="18"/>
  <c r="C5284" i="18"/>
  <c r="C5285" i="18"/>
  <c r="C5286" i="18"/>
  <c r="C5287" i="18"/>
  <c r="C5288" i="18"/>
  <c r="C5289" i="18"/>
  <c r="C5290" i="18"/>
  <c r="C5291" i="18"/>
  <c r="C5292" i="18"/>
  <c r="C5293" i="18"/>
  <c r="C5294" i="18"/>
  <c r="C5295" i="18"/>
  <c r="C5296" i="18"/>
  <c r="C5297" i="18"/>
  <c r="C5298" i="18"/>
  <c r="C5299" i="18"/>
  <c r="C5300" i="18"/>
  <c r="C5301" i="18"/>
  <c r="C5302" i="18"/>
  <c r="C5303" i="18"/>
  <c r="C5304" i="18"/>
  <c r="C5305" i="18"/>
  <c r="C5306" i="18"/>
  <c r="C5307" i="18"/>
  <c r="C5308" i="18"/>
  <c r="C5309" i="18"/>
  <c r="C5310" i="18"/>
  <c r="C5311" i="18"/>
  <c r="C5312" i="18"/>
  <c r="C5313" i="18"/>
  <c r="C5314" i="18"/>
  <c r="C5315" i="18"/>
  <c r="C5316" i="18"/>
  <c r="C5317" i="18"/>
  <c r="C5318" i="18"/>
  <c r="C5319" i="18"/>
  <c r="C5320" i="18"/>
  <c r="C5321" i="18"/>
  <c r="C5322" i="18"/>
  <c r="C5323" i="18"/>
  <c r="C5324" i="18"/>
  <c r="C5325" i="18"/>
  <c r="C5326" i="18"/>
  <c r="C5327" i="18"/>
  <c r="C5328" i="18"/>
  <c r="C5329" i="18"/>
  <c r="C5330" i="18"/>
  <c r="C5331" i="18"/>
  <c r="C5332" i="18"/>
  <c r="C5333" i="18"/>
  <c r="C5334" i="18"/>
  <c r="C5335" i="18"/>
  <c r="C5336" i="18"/>
  <c r="C5337" i="18"/>
  <c r="C5338" i="18"/>
  <c r="C5339" i="18"/>
  <c r="C5340" i="18"/>
  <c r="C5341" i="18"/>
  <c r="C5342" i="18"/>
  <c r="C5343" i="18"/>
  <c r="C5344" i="18"/>
  <c r="C5345" i="18"/>
  <c r="C5346" i="18"/>
  <c r="C5347" i="18"/>
  <c r="C5348" i="18"/>
  <c r="C5349" i="18"/>
  <c r="C5350" i="18"/>
  <c r="C5351" i="18"/>
  <c r="C5352" i="18"/>
  <c r="C5353" i="18"/>
  <c r="C5354" i="18"/>
  <c r="C5355" i="18"/>
  <c r="C5356" i="18"/>
  <c r="C5357" i="18"/>
  <c r="C5358" i="18"/>
  <c r="C5359" i="18"/>
  <c r="C5360" i="18"/>
  <c r="C5361" i="18"/>
  <c r="C5362" i="18"/>
  <c r="C5363" i="18"/>
  <c r="C5364" i="18"/>
  <c r="C5365" i="18"/>
  <c r="C5366" i="18"/>
  <c r="C5367" i="18"/>
  <c r="C5368" i="18"/>
  <c r="C5369" i="18"/>
  <c r="C5370" i="18"/>
  <c r="C5371" i="18"/>
  <c r="C5372" i="18"/>
  <c r="C5373" i="18"/>
  <c r="C5374" i="18"/>
  <c r="C5375" i="18"/>
  <c r="C5376" i="18"/>
  <c r="C5377" i="18"/>
  <c r="C5378" i="18"/>
  <c r="C5379" i="18"/>
  <c r="C5380" i="18"/>
  <c r="C5381" i="18"/>
  <c r="C5382" i="18"/>
  <c r="C5383" i="18"/>
  <c r="C5384" i="18"/>
  <c r="C5385" i="18"/>
  <c r="C5386" i="18"/>
  <c r="C5387" i="18"/>
  <c r="C5388" i="18"/>
  <c r="C5389" i="18"/>
  <c r="C5390" i="18"/>
  <c r="C5391" i="18"/>
  <c r="C5392" i="18"/>
  <c r="C5393" i="18"/>
  <c r="C5394" i="18"/>
  <c r="C5395" i="18"/>
  <c r="C5396" i="18"/>
  <c r="C5397" i="18"/>
  <c r="C5398" i="18"/>
  <c r="C5399" i="18"/>
  <c r="C5400" i="18"/>
  <c r="C5401" i="18"/>
  <c r="C5402" i="18"/>
  <c r="C5403" i="18"/>
  <c r="C5404" i="18"/>
  <c r="C5405" i="18"/>
  <c r="C5406" i="18"/>
  <c r="C5407" i="18"/>
  <c r="C5408" i="18"/>
  <c r="C5409" i="18"/>
  <c r="C5410" i="18"/>
  <c r="C5411" i="18"/>
  <c r="C5412" i="18"/>
  <c r="C5413" i="18"/>
  <c r="C5414" i="18"/>
  <c r="C5415" i="18"/>
  <c r="C5416" i="18"/>
  <c r="C5417" i="18"/>
  <c r="C5418" i="18"/>
  <c r="C5419" i="18"/>
  <c r="C5420" i="18"/>
  <c r="C5421" i="18"/>
  <c r="C5422" i="18"/>
  <c r="C5423" i="18"/>
  <c r="C5424" i="18"/>
  <c r="C5425" i="18"/>
  <c r="C5426" i="18"/>
  <c r="C5427" i="18"/>
  <c r="C5428" i="18"/>
  <c r="C5429" i="18"/>
  <c r="C5430" i="18"/>
  <c r="C5431" i="18"/>
  <c r="C5432" i="18"/>
  <c r="C5433" i="18"/>
  <c r="C5434" i="18"/>
  <c r="C5435" i="18"/>
  <c r="C5436" i="18"/>
  <c r="C5437" i="18"/>
  <c r="C5438" i="18"/>
  <c r="C5439" i="18"/>
  <c r="C5440" i="18"/>
  <c r="C5441" i="18"/>
  <c r="C5442" i="18"/>
  <c r="C5443" i="18"/>
  <c r="C5444" i="18"/>
  <c r="C5445" i="18"/>
  <c r="C5446" i="18"/>
  <c r="C5447" i="18"/>
  <c r="C5448" i="18"/>
  <c r="C5449" i="18"/>
  <c r="C5450" i="18"/>
  <c r="C5451" i="18"/>
  <c r="C5452" i="18"/>
  <c r="C5453" i="18"/>
  <c r="C5454" i="18"/>
  <c r="C5455" i="18"/>
  <c r="C5456" i="18"/>
  <c r="C5457" i="18"/>
  <c r="C5458" i="18"/>
  <c r="C5459" i="18"/>
  <c r="C5460" i="18"/>
  <c r="C5461" i="18"/>
  <c r="C5462" i="18"/>
  <c r="C5463" i="18"/>
  <c r="C5464" i="18"/>
  <c r="C5465" i="18"/>
  <c r="C5466" i="18"/>
  <c r="C5467" i="18"/>
  <c r="C5468" i="18"/>
  <c r="C5469" i="18"/>
  <c r="C5470" i="18"/>
  <c r="C5471" i="18"/>
  <c r="C5472" i="18"/>
  <c r="C5473" i="18"/>
  <c r="C5474" i="18"/>
  <c r="C5475" i="18"/>
  <c r="C5476" i="18"/>
  <c r="C5477" i="18"/>
  <c r="C5478" i="18"/>
  <c r="C5479" i="18"/>
  <c r="C5480" i="18"/>
  <c r="C5481" i="18"/>
  <c r="C5482" i="18"/>
  <c r="C5483" i="18"/>
  <c r="C5484" i="18"/>
  <c r="C5485" i="18"/>
  <c r="C5486" i="18"/>
  <c r="C5487" i="18"/>
  <c r="C5488" i="18"/>
  <c r="C5489" i="18"/>
  <c r="C5490" i="18"/>
  <c r="C5491" i="18"/>
  <c r="C5492" i="18"/>
  <c r="C5493" i="18"/>
  <c r="C5494" i="18"/>
  <c r="C5495" i="18"/>
  <c r="C5496" i="18"/>
  <c r="C5497" i="18"/>
  <c r="C5498" i="18"/>
  <c r="C5499" i="18"/>
  <c r="C5500" i="18"/>
  <c r="C5501" i="18"/>
  <c r="C5502" i="18"/>
  <c r="C5503" i="18"/>
  <c r="C5504" i="18"/>
  <c r="C5505" i="18"/>
  <c r="C5506" i="18"/>
  <c r="C5507" i="18"/>
  <c r="C5508" i="18"/>
  <c r="C5509" i="18"/>
  <c r="C5510" i="18"/>
  <c r="C5511" i="18"/>
  <c r="C5512" i="18"/>
  <c r="C5513" i="18"/>
  <c r="C5514" i="18"/>
  <c r="C5515" i="18"/>
  <c r="C5516" i="18"/>
  <c r="C5517" i="18"/>
  <c r="C5518" i="18"/>
  <c r="C5519" i="18"/>
  <c r="C5520" i="18"/>
  <c r="C5521" i="18"/>
  <c r="C5522" i="18"/>
  <c r="C5523" i="18"/>
  <c r="C5524" i="18"/>
  <c r="C5525" i="18"/>
  <c r="C5526" i="18"/>
  <c r="C5527" i="18"/>
  <c r="C5528" i="18"/>
  <c r="C5529" i="18"/>
  <c r="C5530" i="18"/>
  <c r="C5531" i="18"/>
  <c r="C5532" i="18"/>
  <c r="C5533" i="18"/>
  <c r="C5534" i="18"/>
  <c r="C5535" i="18"/>
  <c r="C5536" i="18"/>
  <c r="C5537" i="18"/>
  <c r="C5538" i="18"/>
  <c r="C5539" i="18"/>
  <c r="C5540" i="18"/>
  <c r="C5541" i="18"/>
  <c r="C5542" i="18"/>
  <c r="C5543" i="18"/>
  <c r="C5544" i="18"/>
  <c r="C5545" i="18"/>
  <c r="C5546" i="18"/>
  <c r="C5547" i="18"/>
  <c r="C5548" i="18"/>
  <c r="C5549" i="18"/>
  <c r="C5550" i="18"/>
  <c r="C5551" i="18"/>
  <c r="C5552" i="18"/>
  <c r="C5553" i="18"/>
  <c r="C5554" i="18"/>
  <c r="C5555" i="18"/>
  <c r="C5556" i="18"/>
  <c r="C5557" i="18"/>
  <c r="C5558" i="18"/>
  <c r="C5559" i="18"/>
  <c r="C5560" i="18"/>
  <c r="C5561" i="18"/>
  <c r="C5562" i="18"/>
  <c r="C5563" i="18"/>
  <c r="C5564" i="18"/>
  <c r="C5565" i="18"/>
  <c r="C5566" i="18"/>
  <c r="C5567" i="18"/>
  <c r="C5568" i="18"/>
  <c r="C5569" i="18"/>
  <c r="C5570" i="18"/>
  <c r="C5571" i="18"/>
  <c r="C5572" i="18"/>
  <c r="C5573" i="18"/>
  <c r="C5574" i="18"/>
  <c r="C5575" i="18"/>
  <c r="C5576" i="18"/>
  <c r="C5577" i="18"/>
  <c r="C5578" i="18"/>
  <c r="C5579" i="18"/>
  <c r="C5580" i="18"/>
  <c r="C5581" i="18"/>
  <c r="C5582" i="18"/>
  <c r="C5583" i="18"/>
  <c r="C5584" i="18"/>
  <c r="C5585" i="18"/>
  <c r="C5586" i="18"/>
  <c r="C5587" i="18"/>
  <c r="C5588" i="18"/>
  <c r="C5589" i="18"/>
  <c r="C5590" i="18"/>
  <c r="C5591" i="18"/>
  <c r="C5592" i="18"/>
  <c r="C5593" i="18"/>
  <c r="C5594" i="18"/>
  <c r="C5595" i="18"/>
  <c r="C5596" i="18"/>
  <c r="C5597" i="18"/>
  <c r="C5598" i="18"/>
  <c r="C5599" i="18"/>
  <c r="C5600" i="18"/>
  <c r="C5601" i="18"/>
  <c r="C5602" i="18"/>
  <c r="C5603" i="18"/>
  <c r="C5604" i="18"/>
  <c r="C5605" i="18"/>
  <c r="C5606" i="18"/>
  <c r="C5607" i="18"/>
  <c r="C5608" i="18"/>
  <c r="C5609" i="18"/>
  <c r="C5610" i="18"/>
  <c r="C5611" i="18"/>
  <c r="C5612" i="18"/>
  <c r="C5613" i="18"/>
  <c r="C5614" i="18"/>
  <c r="C5615" i="18"/>
  <c r="C5616" i="18"/>
  <c r="C5617" i="18"/>
  <c r="C5618" i="18"/>
  <c r="C5619" i="18"/>
  <c r="C5620" i="18"/>
  <c r="C5621" i="18"/>
  <c r="C5622" i="18"/>
  <c r="C5623" i="18"/>
  <c r="C5624" i="18"/>
  <c r="C5625" i="18"/>
  <c r="C5626" i="18"/>
  <c r="C5627" i="18"/>
  <c r="C5628" i="18"/>
  <c r="C5629" i="18"/>
  <c r="C5630" i="18"/>
  <c r="C5631" i="18"/>
  <c r="C5632" i="18"/>
  <c r="C5633" i="18"/>
  <c r="C5634" i="18"/>
  <c r="C5635" i="18"/>
  <c r="C5636" i="18"/>
  <c r="C5637" i="18"/>
  <c r="C5638" i="18"/>
  <c r="C5639" i="18"/>
  <c r="C5640" i="18"/>
  <c r="C5641" i="18"/>
  <c r="C5642" i="18"/>
  <c r="C5643" i="18"/>
  <c r="C5644" i="18"/>
  <c r="C5645" i="18"/>
  <c r="C5646" i="18"/>
  <c r="C5647" i="18"/>
  <c r="C5648" i="18"/>
  <c r="C5649" i="18"/>
  <c r="C5650" i="18"/>
  <c r="C5651" i="18"/>
  <c r="C5652" i="18"/>
  <c r="C5653" i="18"/>
  <c r="C5654" i="18"/>
  <c r="C5655" i="18"/>
  <c r="C5656" i="18"/>
  <c r="C5657" i="18"/>
  <c r="C5658" i="18"/>
  <c r="C5659" i="18"/>
  <c r="C5660" i="18"/>
  <c r="C5661" i="18"/>
  <c r="C5662" i="18"/>
  <c r="C5663" i="18"/>
  <c r="C5664" i="18"/>
  <c r="C5665" i="18"/>
  <c r="C5666" i="18"/>
  <c r="C5667" i="18"/>
  <c r="C5668" i="18"/>
  <c r="C5669" i="18"/>
  <c r="C5670" i="18"/>
  <c r="C5671" i="18"/>
  <c r="C5672" i="18"/>
  <c r="C5673" i="18"/>
  <c r="C5674" i="18"/>
  <c r="C5675" i="18"/>
  <c r="C5676" i="18"/>
  <c r="C5677" i="18"/>
  <c r="C5678" i="18"/>
  <c r="C5679" i="18"/>
  <c r="C5680" i="18"/>
  <c r="C5681" i="18"/>
  <c r="C5682" i="18"/>
  <c r="C5683" i="18"/>
  <c r="C5684" i="18"/>
  <c r="C5685" i="18"/>
  <c r="C5686" i="18"/>
  <c r="C5687" i="18"/>
  <c r="C5688" i="18"/>
  <c r="C5689" i="18"/>
  <c r="C5690" i="18"/>
  <c r="C5691" i="18"/>
  <c r="C5692" i="18"/>
  <c r="C5693" i="18"/>
  <c r="C5694" i="18"/>
  <c r="C5695" i="18"/>
  <c r="C5696" i="18"/>
  <c r="C5697" i="18"/>
  <c r="C5698" i="18"/>
  <c r="C5699" i="18"/>
  <c r="C5700" i="18"/>
  <c r="C5701" i="18"/>
  <c r="C5702" i="18"/>
  <c r="C5703" i="18"/>
  <c r="C5704" i="18"/>
  <c r="C5705" i="18"/>
  <c r="C5706" i="18"/>
  <c r="C5707" i="18"/>
  <c r="C5708" i="18"/>
  <c r="C5709" i="18"/>
  <c r="C5710" i="18"/>
  <c r="C5711" i="18"/>
  <c r="C5712" i="18"/>
  <c r="C5713" i="18"/>
  <c r="C5714" i="18"/>
  <c r="C5715" i="18"/>
  <c r="C5716" i="18"/>
  <c r="C5717" i="18"/>
  <c r="C5718" i="18"/>
  <c r="C5719" i="18"/>
  <c r="C5720" i="18"/>
  <c r="C5721" i="18"/>
  <c r="C5722" i="18"/>
  <c r="C5723" i="18"/>
  <c r="C5724" i="18"/>
  <c r="C5725" i="18"/>
  <c r="C5726" i="18"/>
  <c r="C5727" i="18"/>
  <c r="C5728" i="18"/>
  <c r="C5729" i="18"/>
  <c r="C5730" i="18"/>
  <c r="C5731" i="18"/>
  <c r="C5732" i="18"/>
  <c r="C5733" i="18"/>
  <c r="C5734" i="18"/>
  <c r="C5735" i="18"/>
  <c r="C5736" i="18"/>
  <c r="C5737" i="18"/>
  <c r="C5738" i="18"/>
  <c r="C5739" i="18"/>
  <c r="C5740" i="18"/>
  <c r="C5741" i="18"/>
  <c r="C5742" i="18"/>
  <c r="C5743" i="18"/>
  <c r="C5744" i="18"/>
  <c r="C5745" i="18"/>
  <c r="C5746" i="18"/>
  <c r="C5747" i="18"/>
  <c r="C5748" i="18"/>
  <c r="C5749" i="18"/>
  <c r="C5750" i="18"/>
  <c r="C5751" i="18"/>
  <c r="C5752" i="18"/>
  <c r="C5753" i="18"/>
  <c r="C5754" i="18"/>
  <c r="C5755" i="18"/>
  <c r="C5756" i="18"/>
  <c r="C5757" i="18"/>
  <c r="C5758" i="18"/>
  <c r="C5759" i="18"/>
  <c r="C5760" i="18"/>
  <c r="C5761" i="18"/>
  <c r="C5762" i="18"/>
  <c r="C5763" i="18"/>
  <c r="C5764" i="18"/>
  <c r="C5765" i="18"/>
  <c r="C5766" i="18"/>
  <c r="C5767" i="18"/>
  <c r="C5768" i="18"/>
  <c r="C5769" i="18"/>
  <c r="C5770" i="18"/>
  <c r="C5771" i="18"/>
  <c r="C5772" i="18"/>
  <c r="C5773" i="18"/>
  <c r="C5774" i="18"/>
  <c r="C5775" i="18"/>
  <c r="C5776" i="18"/>
  <c r="C5777" i="18"/>
  <c r="C5778" i="18"/>
  <c r="C5779" i="18"/>
  <c r="C5780" i="18"/>
  <c r="C5781" i="18"/>
  <c r="C5782" i="18"/>
  <c r="C5783" i="18"/>
  <c r="C5784" i="18"/>
  <c r="C5785" i="18"/>
  <c r="C5786" i="18"/>
  <c r="C5787" i="18"/>
  <c r="C5788" i="18"/>
  <c r="C5789" i="18"/>
  <c r="C5790" i="18"/>
  <c r="C5791" i="18"/>
  <c r="C5792" i="18"/>
  <c r="C5793" i="18"/>
  <c r="C5794" i="18"/>
  <c r="C5795" i="18"/>
  <c r="C5796" i="18"/>
  <c r="C5797" i="18"/>
  <c r="C5798" i="18"/>
  <c r="C5799" i="18"/>
  <c r="C5800" i="18"/>
  <c r="C5801" i="18"/>
  <c r="C5802" i="18"/>
  <c r="C5803" i="18"/>
  <c r="C5804" i="18"/>
  <c r="C5805" i="18"/>
  <c r="C5806" i="18"/>
  <c r="C5807" i="18"/>
  <c r="C5808" i="18"/>
  <c r="C5809" i="18"/>
  <c r="C5810" i="18"/>
  <c r="C5811" i="18"/>
  <c r="C5812" i="18"/>
  <c r="C5813" i="18"/>
  <c r="C5814" i="18"/>
  <c r="C5815" i="18"/>
  <c r="C5816" i="18"/>
  <c r="C5817" i="18"/>
  <c r="C5818" i="18"/>
  <c r="C5819" i="18"/>
  <c r="C5820" i="18"/>
  <c r="C5821" i="18"/>
  <c r="C5822" i="18"/>
  <c r="C5823" i="18"/>
  <c r="C5824" i="18"/>
  <c r="C5825" i="18"/>
  <c r="C5826" i="18"/>
  <c r="C5827" i="18"/>
  <c r="C5828" i="18"/>
  <c r="C5829" i="18"/>
  <c r="C5830" i="18"/>
  <c r="C5831" i="18"/>
  <c r="C5832" i="18"/>
  <c r="C5833" i="18"/>
  <c r="C5834" i="18"/>
  <c r="C5835" i="18"/>
  <c r="C5836" i="18"/>
  <c r="C5837" i="18"/>
  <c r="C5838" i="18"/>
  <c r="C5839" i="18"/>
  <c r="C5840" i="18"/>
  <c r="C5841" i="18"/>
  <c r="C5842" i="18"/>
  <c r="C5843" i="18"/>
  <c r="C5844" i="18"/>
  <c r="C5845" i="18"/>
  <c r="C5846" i="18"/>
  <c r="C5847" i="18"/>
  <c r="C5848" i="18"/>
  <c r="C5849" i="18"/>
  <c r="C5850" i="18"/>
  <c r="C5851" i="18"/>
  <c r="C5852" i="18"/>
  <c r="C5853" i="18"/>
  <c r="C5854" i="18"/>
  <c r="C5855" i="18"/>
  <c r="C5856" i="18"/>
  <c r="C5857" i="18"/>
  <c r="C5858" i="18"/>
  <c r="C5859" i="18"/>
  <c r="C5860" i="18"/>
  <c r="C5861" i="18"/>
  <c r="C5862" i="18"/>
  <c r="C5863" i="18"/>
  <c r="C5864" i="18"/>
  <c r="C5865" i="18"/>
  <c r="C5866" i="18"/>
  <c r="C5867" i="18"/>
  <c r="C5868" i="18"/>
  <c r="C5869" i="18"/>
  <c r="C5870" i="18"/>
  <c r="C5871" i="18"/>
  <c r="C5872" i="18"/>
  <c r="C5873" i="18"/>
  <c r="C5874" i="18"/>
  <c r="C5875" i="18"/>
  <c r="C5876" i="18"/>
  <c r="C5877" i="18"/>
  <c r="C5878" i="18"/>
  <c r="C5879" i="18"/>
  <c r="C5880" i="18"/>
  <c r="C5881" i="18"/>
  <c r="C5882" i="18"/>
  <c r="C5883" i="18"/>
  <c r="C5884" i="18"/>
  <c r="C5885" i="18"/>
  <c r="C5886" i="18"/>
  <c r="C5887" i="18"/>
  <c r="C5888" i="18"/>
  <c r="C5889" i="18"/>
  <c r="C5890" i="18"/>
  <c r="C5891" i="18"/>
  <c r="C5892" i="18"/>
  <c r="C5893" i="18"/>
  <c r="C5894" i="18"/>
  <c r="C5895" i="18"/>
  <c r="C5896" i="18"/>
  <c r="C5897" i="18"/>
  <c r="C5898" i="18"/>
  <c r="C5899" i="18"/>
  <c r="C5900" i="18"/>
  <c r="C5901" i="18"/>
  <c r="C5902" i="18"/>
  <c r="C5903" i="18"/>
  <c r="C5904" i="18"/>
  <c r="C5905" i="18"/>
  <c r="C5906" i="18"/>
  <c r="C5907" i="18"/>
  <c r="C5908" i="18"/>
  <c r="C5909" i="18"/>
  <c r="C5910" i="18"/>
  <c r="C5911" i="18"/>
  <c r="C5912" i="18"/>
  <c r="C5913" i="18"/>
  <c r="C5914" i="18"/>
  <c r="C5915" i="18"/>
  <c r="C5916" i="18"/>
  <c r="C5917" i="18"/>
  <c r="C5918" i="18"/>
  <c r="C5919" i="18"/>
  <c r="C5920" i="18"/>
  <c r="C5921" i="18"/>
  <c r="C5922" i="18"/>
  <c r="C5923" i="18"/>
  <c r="C5924" i="18"/>
  <c r="C5925" i="18"/>
  <c r="C5926" i="18"/>
  <c r="C5927" i="18"/>
  <c r="C5928" i="18"/>
  <c r="C5929" i="18"/>
  <c r="C5930" i="18"/>
  <c r="C5931" i="18"/>
  <c r="C5932" i="18"/>
  <c r="C5933" i="18"/>
  <c r="C5934" i="18"/>
  <c r="C5935" i="18"/>
  <c r="C5936" i="18"/>
  <c r="C5937" i="18"/>
  <c r="C5938" i="18"/>
  <c r="C5939" i="18"/>
  <c r="C5940" i="18"/>
  <c r="C5941" i="18"/>
  <c r="C5942" i="18"/>
  <c r="C5943" i="18"/>
  <c r="C5944" i="18"/>
  <c r="C5945" i="18"/>
  <c r="C5946" i="18"/>
  <c r="C5947" i="18"/>
  <c r="C5948" i="18"/>
  <c r="C5949" i="18"/>
  <c r="C5950" i="18"/>
  <c r="C5951" i="18"/>
  <c r="C5952" i="18"/>
  <c r="C5953" i="18"/>
  <c r="C5954" i="18"/>
  <c r="C5955" i="18"/>
  <c r="C5956" i="18"/>
  <c r="C5957" i="18"/>
  <c r="C5958" i="18"/>
  <c r="C5959" i="18"/>
  <c r="C5960" i="18"/>
  <c r="C5961" i="18"/>
  <c r="C5962" i="18"/>
  <c r="C5963" i="18"/>
  <c r="C5964" i="18"/>
  <c r="C5965" i="18"/>
  <c r="C5966" i="18"/>
  <c r="C5967" i="18"/>
  <c r="C5968" i="18"/>
  <c r="C5969" i="18"/>
  <c r="C5970" i="18"/>
  <c r="C5971" i="18"/>
  <c r="C5972" i="18"/>
  <c r="C5973" i="18"/>
  <c r="C5974" i="18"/>
  <c r="C5975" i="18"/>
  <c r="C5976" i="18"/>
  <c r="C5977" i="18"/>
  <c r="C5978" i="18"/>
  <c r="C5979" i="18"/>
  <c r="C5980" i="18"/>
  <c r="C5981" i="18"/>
  <c r="C5982" i="18"/>
  <c r="C5983" i="18"/>
  <c r="C5984" i="18"/>
  <c r="C5985" i="18"/>
  <c r="C5986" i="18"/>
  <c r="C5987" i="18"/>
  <c r="C5988" i="18"/>
  <c r="C5989" i="18"/>
  <c r="C5990" i="18"/>
  <c r="C5991" i="18"/>
  <c r="C5992" i="18"/>
  <c r="C5993" i="18"/>
  <c r="C5994" i="18"/>
  <c r="C5995" i="18"/>
  <c r="C5996" i="18"/>
  <c r="C5997" i="18"/>
  <c r="C5998" i="18"/>
  <c r="C5999" i="18"/>
  <c r="C6000" i="18"/>
  <c r="C6001" i="18"/>
  <c r="C6002" i="18"/>
  <c r="C6003" i="18"/>
  <c r="C6004" i="18"/>
  <c r="C6005" i="18"/>
  <c r="C6006" i="18"/>
  <c r="C6007" i="18"/>
  <c r="C6008" i="18"/>
  <c r="C6009" i="18"/>
  <c r="C6010" i="18"/>
  <c r="C6011" i="18"/>
  <c r="C6012" i="18"/>
  <c r="C6013" i="18"/>
  <c r="C6014" i="18"/>
  <c r="C6015" i="18"/>
  <c r="C6016" i="18"/>
  <c r="C6017" i="18"/>
  <c r="C6018" i="18"/>
  <c r="C6019" i="18"/>
  <c r="C6020" i="18"/>
  <c r="C6021" i="18"/>
  <c r="C6022" i="18"/>
  <c r="C6023" i="18"/>
  <c r="C6024" i="18"/>
  <c r="C6025" i="18"/>
  <c r="C6026" i="18"/>
  <c r="C6027" i="18"/>
  <c r="C6028" i="18"/>
  <c r="C6029" i="18"/>
  <c r="C6030" i="18"/>
  <c r="C6031" i="18"/>
  <c r="C6032" i="18"/>
  <c r="C6033" i="18"/>
  <c r="C6034" i="18"/>
  <c r="C6035" i="18"/>
  <c r="C6036" i="18"/>
  <c r="C6037" i="18"/>
  <c r="C6038" i="18"/>
  <c r="C6039" i="18"/>
  <c r="C6040" i="18"/>
  <c r="C6041" i="18"/>
  <c r="C6042" i="18"/>
  <c r="C6043" i="18"/>
  <c r="C6044" i="18"/>
  <c r="C6045" i="18"/>
  <c r="C6046" i="18"/>
  <c r="C6047" i="18"/>
  <c r="C6048" i="18"/>
  <c r="C6049" i="18"/>
  <c r="C6050" i="18"/>
  <c r="C6051" i="18"/>
  <c r="C6052" i="18"/>
  <c r="C6053" i="18"/>
  <c r="C6054" i="18"/>
  <c r="C6055" i="18"/>
  <c r="C6056" i="18"/>
  <c r="C6057" i="18"/>
  <c r="C6058" i="18"/>
  <c r="C6059" i="18"/>
  <c r="C6060" i="18"/>
  <c r="C6061" i="18"/>
  <c r="C6062" i="18"/>
  <c r="C6063" i="18"/>
  <c r="C6064" i="18"/>
  <c r="C6065" i="18"/>
  <c r="C6066" i="18"/>
  <c r="C6067" i="18"/>
  <c r="C6068" i="18"/>
  <c r="C6069" i="18"/>
  <c r="C6070" i="18"/>
  <c r="C6071" i="18"/>
  <c r="C6072" i="18"/>
  <c r="C6073" i="18"/>
  <c r="C6074" i="18"/>
  <c r="C6075" i="18"/>
  <c r="C6076" i="18"/>
  <c r="C6077" i="18"/>
  <c r="C6078" i="18"/>
  <c r="C6079" i="18"/>
  <c r="C6080" i="18"/>
  <c r="C6081" i="18"/>
  <c r="C6082" i="18"/>
  <c r="C6083" i="18"/>
  <c r="C6084" i="18"/>
  <c r="C6085" i="18"/>
  <c r="C6086" i="18"/>
  <c r="C6087" i="18"/>
  <c r="C6088" i="18"/>
  <c r="C6089" i="18"/>
  <c r="C6090" i="18"/>
  <c r="C6091" i="18"/>
  <c r="C6092" i="18"/>
  <c r="C6093" i="18"/>
  <c r="C6094" i="18"/>
  <c r="C6095" i="18"/>
  <c r="C6096" i="18"/>
  <c r="C6097" i="18"/>
  <c r="C6098" i="18"/>
  <c r="C6099" i="18"/>
  <c r="C6100" i="18"/>
  <c r="C6101" i="18"/>
  <c r="C6102" i="18"/>
  <c r="C6103" i="18"/>
  <c r="C6104" i="18"/>
  <c r="C6105" i="18"/>
  <c r="C6106" i="18"/>
  <c r="C6107" i="18"/>
  <c r="C6108" i="18"/>
  <c r="C6109" i="18"/>
  <c r="C6110" i="18"/>
  <c r="C6111" i="18"/>
  <c r="C6112" i="18"/>
  <c r="C6113" i="18"/>
  <c r="C6114" i="18"/>
  <c r="C6115" i="18"/>
  <c r="C6116" i="18"/>
  <c r="C6117" i="18"/>
  <c r="C6118" i="18"/>
  <c r="C6119" i="18"/>
  <c r="C6120" i="18"/>
  <c r="C6121" i="18"/>
  <c r="C6122" i="18"/>
  <c r="C6123" i="18"/>
  <c r="C6124" i="18"/>
  <c r="C6125" i="18"/>
  <c r="C6126" i="18"/>
  <c r="C6127" i="18"/>
  <c r="C6128" i="18"/>
  <c r="C6129" i="18"/>
  <c r="C6130" i="18"/>
  <c r="C6131" i="18"/>
  <c r="C6132" i="18"/>
  <c r="C6133" i="18"/>
  <c r="C6134" i="18"/>
  <c r="C6135" i="18"/>
  <c r="C6136" i="18"/>
  <c r="C6137" i="18"/>
  <c r="C6138" i="18"/>
  <c r="C6139" i="18"/>
  <c r="C6140" i="18"/>
  <c r="C6141" i="18"/>
  <c r="C6142" i="18"/>
  <c r="C6143" i="18"/>
  <c r="C6144" i="18"/>
  <c r="C6145" i="18"/>
  <c r="C6146" i="18"/>
  <c r="C6147" i="18"/>
  <c r="C6148" i="18"/>
  <c r="C6149" i="18"/>
  <c r="C6150" i="18"/>
  <c r="C6151" i="18"/>
  <c r="C6152" i="18"/>
  <c r="C6153" i="18"/>
  <c r="C6154" i="18"/>
  <c r="C6155" i="18"/>
  <c r="C6156" i="18"/>
  <c r="C6157" i="18"/>
  <c r="C6158" i="18"/>
  <c r="C6159" i="18"/>
  <c r="C6160" i="18"/>
  <c r="C6161" i="18"/>
  <c r="C6162" i="18"/>
  <c r="C6163" i="18"/>
  <c r="C6164" i="18"/>
  <c r="C6165" i="18"/>
  <c r="C6166" i="18"/>
  <c r="C6167" i="18"/>
  <c r="C6168" i="18"/>
  <c r="C6169" i="18"/>
  <c r="C6170" i="18"/>
  <c r="C6171" i="18"/>
  <c r="C6172" i="18"/>
  <c r="C6173" i="18"/>
  <c r="C6174" i="18"/>
  <c r="C6175" i="18"/>
  <c r="C6176" i="18"/>
  <c r="C6177" i="18"/>
  <c r="C6178" i="18"/>
  <c r="C6179" i="18"/>
  <c r="C6180" i="18"/>
  <c r="C6181" i="18"/>
  <c r="C6182" i="18"/>
  <c r="C6183" i="18"/>
  <c r="C6184" i="18"/>
  <c r="C6185" i="18"/>
  <c r="C6186" i="18"/>
  <c r="C6187" i="18"/>
  <c r="C6188" i="18"/>
  <c r="C6189" i="18"/>
  <c r="C6190" i="18"/>
  <c r="C6191" i="18"/>
  <c r="C6192" i="18"/>
  <c r="C6193" i="18"/>
  <c r="C6194" i="18"/>
  <c r="C6195" i="18"/>
  <c r="C6196" i="18"/>
  <c r="C6197" i="18"/>
  <c r="C6198" i="18"/>
  <c r="C6199" i="18"/>
  <c r="C6200" i="18"/>
  <c r="C6201" i="18"/>
  <c r="C6202" i="18"/>
  <c r="C6203" i="18"/>
  <c r="C6204" i="18"/>
  <c r="C6205" i="18"/>
  <c r="C6206" i="18"/>
  <c r="C6207" i="18"/>
  <c r="C6208" i="18"/>
  <c r="C6209" i="18"/>
  <c r="C6210" i="18"/>
  <c r="C6211" i="18"/>
  <c r="C6212" i="18"/>
  <c r="C6213" i="18"/>
  <c r="C6214" i="18"/>
  <c r="C6215" i="18"/>
  <c r="C6216" i="18"/>
  <c r="C6217" i="18"/>
  <c r="C6218" i="18"/>
  <c r="C6219" i="18"/>
  <c r="C6220" i="18"/>
  <c r="C6221" i="18"/>
  <c r="C6222" i="18"/>
  <c r="C6223" i="18"/>
  <c r="C6224" i="18"/>
  <c r="C6225" i="18"/>
  <c r="C6226" i="18"/>
  <c r="C2" i="17"/>
  <c r="D2" i="17" s="1"/>
  <c r="C3" i="17"/>
  <c r="D3" i="17" s="1"/>
  <c r="C4" i="17"/>
  <c r="D4" i="17" s="1"/>
  <c r="C5" i="17"/>
  <c r="D5" i="17" s="1"/>
  <c r="C6" i="17"/>
  <c r="D6" i="17" s="1"/>
  <c r="C7" i="17"/>
  <c r="D7" i="17" s="1"/>
  <c r="C8" i="17"/>
  <c r="D8" i="17" s="1"/>
  <c r="C9" i="17"/>
  <c r="D9" i="17" s="1"/>
  <c r="C10" i="17"/>
  <c r="D10" i="17" s="1"/>
  <c r="C11" i="17"/>
  <c r="D11" i="17" s="1"/>
  <c r="C12" i="17"/>
  <c r="D12" i="17" s="1"/>
  <c r="C13" i="17"/>
  <c r="D13" i="17" s="1"/>
  <c r="C14" i="17"/>
  <c r="D14" i="17" s="1"/>
  <c r="C15" i="17"/>
  <c r="D15" i="17" s="1"/>
  <c r="C16" i="17"/>
  <c r="D16" i="17" s="1"/>
  <c r="C17" i="17"/>
  <c r="D17" i="17" s="1"/>
  <c r="C18" i="17"/>
  <c r="D18" i="17" s="1"/>
  <c r="C19" i="17"/>
  <c r="D19" i="17" s="1"/>
  <c r="C20" i="17"/>
  <c r="D20" i="17" s="1"/>
  <c r="C21" i="17"/>
  <c r="D21" i="17" s="1"/>
  <c r="C22" i="17"/>
  <c r="D22" i="17" s="1"/>
  <c r="C23" i="17"/>
  <c r="D23" i="17" s="1"/>
  <c r="C24" i="17"/>
  <c r="D24" i="17" s="1"/>
  <c r="C25" i="17"/>
  <c r="D25" i="17" s="1"/>
  <c r="C26" i="17"/>
  <c r="D26" i="17" s="1"/>
  <c r="C27" i="17"/>
  <c r="D27" i="17" s="1"/>
  <c r="C28" i="17"/>
  <c r="D28" i="17" s="1"/>
  <c r="C29" i="17"/>
  <c r="D29" i="17" s="1"/>
  <c r="C30" i="17"/>
  <c r="D30" i="17" s="1"/>
  <c r="C31" i="17"/>
  <c r="C32" i="17"/>
  <c r="D32" i="17" s="1"/>
  <c r="C33" i="17"/>
  <c r="D33" i="17" s="1"/>
  <c r="C34" i="17"/>
  <c r="D34" i="17" s="1"/>
  <c r="C35" i="17"/>
  <c r="D35" i="17" s="1"/>
  <c r="C36" i="17"/>
  <c r="D36" i="17" s="1"/>
  <c r="C37" i="17"/>
  <c r="D37" i="17" s="1"/>
  <c r="C38" i="17"/>
  <c r="D38" i="17" s="1"/>
  <c r="C39" i="17"/>
  <c r="D39" i="17" s="1"/>
  <c r="C40" i="17"/>
  <c r="D40" i="17" s="1"/>
  <c r="C41" i="17"/>
  <c r="D41" i="17" s="1"/>
  <c r="C42" i="17"/>
  <c r="D42" i="17" s="1"/>
  <c r="C43" i="17"/>
  <c r="D43" i="17" s="1"/>
  <c r="C44" i="17"/>
  <c r="D44" i="17" s="1"/>
  <c r="C45" i="17"/>
  <c r="D45" i="17" s="1"/>
  <c r="C46" i="17"/>
  <c r="D46" i="17" s="1"/>
  <c r="C47" i="17"/>
  <c r="D47" i="17" s="1"/>
  <c r="C48" i="17"/>
  <c r="D48" i="17" s="1"/>
  <c r="C49" i="17"/>
  <c r="D49" i="17" s="1"/>
  <c r="C50" i="17"/>
  <c r="D50" i="17" s="1"/>
  <c r="C51" i="17"/>
  <c r="D51" i="17" s="1"/>
  <c r="C52" i="17"/>
  <c r="D52" i="17" s="1"/>
  <c r="C53" i="17"/>
  <c r="D53" i="17" s="1"/>
  <c r="C54" i="17"/>
  <c r="D54" i="17" s="1"/>
  <c r="C55" i="17"/>
  <c r="D55" i="17" s="1"/>
  <c r="C56" i="17"/>
  <c r="D56" i="17" s="1"/>
  <c r="C57" i="17"/>
  <c r="D57" i="17" s="1"/>
  <c r="C58" i="17"/>
  <c r="D58" i="17" s="1"/>
  <c r="C59" i="17"/>
  <c r="D59" i="17" s="1"/>
  <c r="C60" i="17"/>
  <c r="D60" i="17" s="1"/>
  <c r="C61" i="17"/>
  <c r="D61" i="17" s="1"/>
  <c r="C62" i="17"/>
  <c r="D62" i="17" s="1"/>
  <c r="C63" i="17"/>
  <c r="D63" i="17" s="1"/>
  <c r="C64" i="17"/>
  <c r="D64" i="17" s="1"/>
  <c r="C65" i="17"/>
  <c r="D65" i="17" s="1"/>
  <c r="C66" i="17"/>
  <c r="D66" i="17" s="1"/>
  <c r="C67" i="17"/>
  <c r="D67" i="17" s="1"/>
  <c r="C68" i="17"/>
  <c r="D68" i="17" s="1"/>
  <c r="C69" i="17"/>
  <c r="D69" i="17" s="1"/>
  <c r="C70" i="17"/>
  <c r="D70" i="17" s="1"/>
  <c r="C71" i="17"/>
  <c r="D71" i="17" s="1"/>
  <c r="C72" i="17"/>
  <c r="D72" i="17" s="1"/>
  <c r="C73" i="17"/>
  <c r="D73" i="17" s="1"/>
  <c r="C74" i="17"/>
  <c r="D74" i="17" s="1"/>
  <c r="C75" i="17"/>
  <c r="D75" i="17" s="1"/>
  <c r="C76" i="17"/>
  <c r="D76" i="17" s="1"/>
  <c r="C77" i="17"/>
  <c r="D77" i="17" s="1"/>
  <c r="C78" i="17"/>
  <c r="D78" i="17" s="1"/>
  <c r="C79" i="17"/>
  <c r="D79" i="17" s="1"/>
  <c r="C80" i="17"/>
  <c r="D80" i="17" s="1"/>
  <c r="C81" i="17"/>
  <c r="D81" i="17" s="1"/>
  <c r="C82" i="17"/>
  <c r="D82" i="17" s="1"/>
  <c r="C83" i="17"/>
  <c r="D83" i="17" s="1"/>
  <c r="C84" i="17"/>
  <c r="D84" i="17" s="1"/>
  <c r="C85" i="17"/>
  <c r="D85" i="17" s="1"/>
  <c r="C86" i="17"/>
  <c r="D86" i="17" s="1"/>
  <c r="C87" i="17"/>
  <c r="D87" i="17" s="1"/>
  <c r="C88" i="17"/>
  <c r="D88" i="17" s="1"/>
  <c r="C89" i="17"/>
  <c r="D89" i="17" s="1"/>
  <c r="C90" i="17"/>
  <c r="D90" i="17" s="1"/>
  <c r="C91" i="17"/>
  <c r="D91" i="17" s="1"/>
  <c r="C92" i="17"/>
  <c r="D92" i="17" s="1"/>
  <c r="C93" i="17"/>
  <c r="D93" i="17" s="1"/>
  <c r="C94" i="17"/>
  <c r="D94" i="17" s="1"/>
  <c r="C95" i="17"/>
  <c r="D95" i="17" s="1"/>
  <c r="C96" i="17"/>
  <c r="D96" i="17" s="1"/>
  <c r="C97" i="17"/>
  <c r="D97" i="17" s="1"/>
  <c r="C98" i="17"/>
  <c r="D98" i="17" s="1"/>
  <c r="C99" i="17"/>
  <c r="D99" i="17" s="1"/>
  <c r="C100" i="17"/>
  <c r="D100" i="17" s="1"/>
  <c r="C101" i="17"/>
  <c r="D101" i="17" s="1"/>
  <c r="C102" i="17"/>
  <c r="D102" i="17" s="1"/>
  <c r="D31" i="17"/>
  <c r="C54" i="7"/>
  <c r="F53" i="7" s="1"/>
  <c r="G53" i="7" s="1"/>
  <c r="B54" i="7"/>
  <c r="D53" i="7" s="1"/>
  <c r="E53" i="7" s="1"/>
  <c r="U17" i="7"/>
  <c r="X15" i="7" s="1"/>
  <c r="Y15" i="7" s="1"/>
  <c r="T17" i="7"/>
  <c r="V14" i="7" s="1"/>
  <c r="W14" i="7" s="1"/>
  <c r="B2" i="10"/>
  <c r="B3" i="10"/>
  <c r="B4" i="10"/>
  <c r="B5" i="10"/>
  <c r="B6" i="10"/>
  <c r="B7" i="10"/>
  <c r="B8" i="10"/>
  <c r="B9" i="10"/>
  <c r="B10" i="10"/>
  <c r="B11" i="10"/>
  <c r="B13" i="10"/>
  <c r="B14" i="10"/>
  <c r="B15" i="10"/>
  <c r="B16" i="10"/>
  <c r="B17" i="10"/>
  <c r="B18" i="10"/>
  <c r="R2" i="27" l="1"/>
  <c r="T2" i="27" s="1"/>
  <c r="V78" i="27"/>
  <c r="S78" i="27"/>
  <c r="S58" i="27"/>
  <c r="U93" i="27"/>
  <c r="T95" i="27"/>
  <c r="R15" i="27"/>
  <c r="T15" i="27" s="1"/>
  <c r="W90" i="27"/>
  <c r="V81" i="27"/>
  <c r="U103" i="27"/>
  <c r="W103" i="27"/>
  <c r="V67" i="27"/>
  <c r="S81" i="27"/>
  <c r="R26" i="27"/>
  <c r="T26" i="27" s="1"/>
  <c r="S54" i="27"/>
  <c r="W54" i="27" s="1"/>
  <c r="V75" i="27"/>
  <c r="S75" i="27"/>
  <c r="S76" i="27"/>
  <c r="W46" i="27"/>
  <c r="V76" i="27"/>
  <c r="R49" i="27"/>
  <c r="R25" i="27"/>
  <c r="R46" i="27"/>
  <c r="V46" i="27" s="1"/>
  <c r="R34" i="27"/>
  <c r="V34" i="27" s="1"/>
  <c r="T52" i="27"/>
  <c r="W39" i="27"/>
  <c r="S88" i="27"/>
  <c r="W88" i="27" s="1"/>
  <c r="V88" i="27"/>
  <c r="W102" i="27"/>
  <c r="R102" i="27"/>
  <c r="R8" i="27"/>
  <c r="T8" i="27" s="1"/>
  <c r="R17" i="27"/>
  <c r="T17" i="27" s="1"/>
  <c r="V54" i="27"/>
  <c r="S12" i="27"/>
  <c r="W12" i="27" s="1"/>
  <c r="V98" i="27"/>
  <c r="W51" i="27"/>
  <c r="S47" i="27"/>
  <c r="W47" i="27" s="1"/>
  <c r="S4" i="27"/>
  <c r="U4" i="27" s="1"/>
  <c r="W65" i="27"/>
  <c r="R44" i="27"/>
  <c r="V44" i="27" s="1"/>
  <c r="U9" i="27"/>
  <c r="W9" i="27"/>
  <c r="U52" i="27"/>
  <c r="W52" i="27"/>
  <c r="S70" i="27"/>
  <c r="U70" i="27" s="1"/>
  <c r="V70" i="27"/>
  <c r="V87" i="27"/>
  <c r="S87" i="27"/>
  <c r="U87" i="27" s="1"/>
  <c r="V91" i="27"/>
  <c r="R9" i="27"/>
  <c r="T9" i="27" s="1"/>
  <c r="R3" i="27"/>
  <c r="T3" i="27" s="1"/>
  <c r="R94" i="27"/>
  <c r="R96" i="27"/>
  <c r="U41" i="27"/>
  <c r="W6" i="27"/>
  <c r="U6" i="27"/>
  <c r="U25" i="27"/>
  <c r="W25" i="27"/>
  <c r="S7" i="27"/>
  <c r="U7" i="27" s="1"/>
  <c r="V69" i="27"/>
  <c r="U14" i="27"/>
  <c r="U45" i="27"/>
  <c r="S69" i="27"/>
  <c r="U69" i="27" s="1"/>
  <c r="S37" i="27"/>
  <c r="S82" i="27"/>
  <c r="U82" i="27" s="1"/>
  <c r="V66" i="27"/>
  <c r="S72" i="27"/>
  <c r="U72" i="27" s="1"/>
  <c r="S84" i="27"/>
  <c r="W84" i="27" s="1"/>
  <c r="V82" i="27"/>
  <c r="W94" i="27"/>
  <c r="R93" i="27"/>
  <c r="V93" i="27" s="1"/>
  <c r="W55" i="27"/>
  <c r="S16" i="27"/>
  <c r="U16" i="27" s="1"/>
  <c r="V64" i="27"/>
  <c r="W99" i="27"/>
  <c r="U54" i="27"/>
  <c r="S24" i="27"/>
  <c r="W24" i="27" s="1"/>
  <c r="R29" i="27"/>
  <c r="T29" i="27" s="1"/>
  <c r="V72" i="27"/>
  <c r="V84" i="27"/>
  <c r="S66" i="27"/>
  <c r="R13" i="27"/>
  <c r="T13" i="27" s="1"/>
  <c r="V92" i="27"/>
  <c r="S64" i="27"/>
  <c r="R99" i="27"/>
  <c r="U17" i="27"/>
  <c r="R90" i="27"/>
  <c r="T53" i="27"/>
  <c r="T47" i="27"/>
  <c r="V19" i="27"/>
  <c r="R40" i="27"/>
  <c r="V40" i="27" s="1"/>
  <c r="R28" i="27"/>
  <c r="V28" i="27" s="1"/>
  <c r="U53" i="27"/>
  <c r="V20" i="27"/>
  <c r="U47" i="27"/>
  <c r="R10" i="27"/>
  <c r="V10" i="27" s="1"/>
  <c r="V37" i="27"/>
  <c r="W2" i="27"/>
  <c r="V89" i="27"/>
  <c r="T43" i="27"/>
  <c r="V43" i="27"/>
  <c r="T7" i="27"/>
  <c r="V7" i="27"/>
  <c r="U34" i="27"/>
  <c r="W34" i="27"/>
  <c r="W8" i="27"/>
  <c r="U8" i="27"/>
  <c r="U22" i="27"/>
  <c r="W22" i="27"/>
  <c r="W15" i="27"/>
  <c r="U15" i="27"/>
  <c r="U44" i="27"/>
  <c r="U21" i="27"/>
  <c r="U67" i="27"/>
  <c r="W67" i="27"/>
  <c r="U79" i="27"/>
  <c r="W79" i="27"/>
  <c r="W26" i="27"/>
  <c r="S43" i="27"/>
  <c r="U68" i="27"/>
  <c r="W68" i="27"/>
  <c r="U80" i="27"/>
  <c r="W80" i="27"/>
  <c r="U78" i="27"/>
  <c r="W78" i="27"/>
  <c r="T4" i="27"/>
  <c r="V30" i="27"/>
  <c r="W69" i="27"/>
  <c r="U81" i="27"/>
  <c r="W81" i="27"/>
  <c r="U61" i="27"/>
  <c r="U35" i="27"/>
  <c r="W33" i="27"/>
  <c r="R23" i="27"/>
  <c r="U71" i="27"/>
  <c r="W71" i="27"/>
  <c r="U83" i="27"/>
  <c r="W83" i="27"/>
  <c r="T101" i="27"/>
  <c r="V101" i="27"/>
  <c r="R22" i="27"/>
  <c r="V56" i="27"/>
  <c r="S5" i="27"/>
  <c r="W5" i="27" s="1"/>
  <c r="U84" i="27"/>
  <c r="T100" i="27"/>
  <c r="V100" i="27"/>
  <c r="R33" i="27"/>
  <c r="T33" i="27" s="1"/>
  <c r="T59" i="27"/>
  <c r="T12" i="27"/>
  <c r="W57" i="27"/>
  <c r="U73" i="27"/>
  <c r="W73" i="27"/>
  <c r="U85" i="27"/>
  <c r="W85" i="27"/>
  <c r="T102" i="27"/>
  <c r="V102" i="27"/>
  <c r="S62" i="27"/>
  <c r="W62" i="27" s="1"/>
  <c r="S48" i="27"/>
  <c r="W10" i="27"/>
  <c r="U74" i="27"/>
  <c r="W74" i="27"/>
  <c r="U86" i="27"/>
  <c r="W86" i="27"/>
  <c r="T61" i="27"/>
  <c r="R41" i="27"/>
  <c r="U75" i="27"/>
  <c r="W75" i="27"/>
  <c r="R57" i="27"/>
  <c r="T57" i="27" s="1"/>
  <c r="U76" i="27"/>
  <c r="W76" i="27"/>
  <c r="U88" i="27"/>
  <c r="R21" i="27"/>
  <c r="T21" i="27" s="1"/>
  <c r="V6" i="27"/>
  <c r="U30" i="27"/>
  <c r="U77" i="27"/>
  <c r="W77" i="27"/>
  <c r="W36" i="27"/>
  <c r="U36" i="27"/>
  <c r="T5" i="27"/>
  <c r="V5" i="27"/>
  <c r="W11" i="27"/>
  <c r="U11" i="27"/>
  <c r="V50" i="27"/>
  <c r="T50" i="27"/>
  <c r="W31" i="27"/>
  <c r="R36" i="27"/>
  <c r="W27" i="27"/>
  <c r="W38" i="27"/>
  <c r="R27" i="27"/>
  <c r="T27" i="27" s="1"/>
  <c r="V13" i="27"/>
  <c r="V45" i="27"/>
  <c r="V55" i="27"/>
  <c r="T44" i="27"/>
  <c r="W28" i="27"/>
  <c r="W58" i="27"/>
  <c r="U58" i="27"/>
  <c r="U60" i="27"/>
  <c r="W32" i="27"/>
  <c r="V14" i="27"/>
  <c r="T16" i="27"/>
  <c r="W3" i="27"/>
  <c r="U49" i="27"/>
  <c r="R11" i="27"/>
  <c r="V58" i="27"/>
  <c r="U12" i="27"/>
  <c r="S50" i="27"/>
  <c r="U29" i="27"/>
  <c r="W29" i="27"/>
  <c r="U19" i="27"/>
  <c r="W40" i="27"/>
  <c r="V38" i="27"/>
  <c r="R35" i="27"/>
  <c r="U23" i="27"/>
  <c r="W23" i="27"/>
  <c r="T25" i="27"/>
  <c r="V25" i="27"/>
  <c r="S63" i="27"/>
  <c r="R63" i="27"/>
  <c r="W20" i="27"/>
  <c r="U20" i="27"/>
  <c r="T49" i="27"/>
  <c r="V49" i="27"/>
  <c r="V62" i="27"/>
  <c r="T62" i="27"/>
  <c r="E2" i="27"/>
  <c r="E1" i="27"/>
  <c r="T48" i="27"/>
  <c r="U13" i="27"/>
  <c r="W42" i="27"/>
  <c r="U18" i="27"/>
  <c r="V39" i="27"/>
  <c r="V15" i="27"/>
  <c r="V24" i="27"/>
  <c r="T42" i="27"/>
  <c r="V32" i="27"/>
  <c r="S59" i="27"/>
  <c r="T31" i="27"/>
  <c r="V9" i="27"/>
  <c r="V18" i="27"/>
  <c r="V26" i="27"/>
  <c r="V51" i="27"/>
  <c r="V3" i="27"/>
  <c r="V2" i="27"/>
  <c r="Q77" i="22"/>
  <c r="R77" i="22" s="1"/>
  <c r="Q276" i="26"/>
  <c r="S276" i="26" s="1"/>
  <c r="Q264" i="26"/>
  <c r="Q252" i="26"/>
  <c r="Q228" i="26"/>
  <c r="R228" i="26" s="1"/>
  <c r="Q120" i="26"/>
  <c r="S120" i="26" s="1"/>
  <c r="Q12" i="26"/>
  <c r="R12" i="26" s="1"/>
  <c r="Q156" i="26"/>
  <c r="S156" i="26" s="1"/>
  <c r="Q132" i="26"/>
  <c r="S132" i="26" s="1"/>
  <c r="Q168" i="26"/>
  <c r="S168" i="26" s="1"/>
  <c r="U168" i="26" s="1"/>
  <c r="Q192" i="26"/>
  <c r="S192" i="26" s="1"/>
  <c r="U192" i="26" s="1"/>
  <c r="Q175" i="26"/>
  <c r="S175" i="26" s="1"/>
  <c r="W175" i="26" s="1"/>
  <c r="S160" i="26"/>
  <c r="U160" i="26" s="1"/>
  <c r="L47" i="7"/>
  <c r="M42" i="7"/>
  <c r="N42" i="7" s="1"/>
  <c r="L45" i="7"/>
  <c r="U38" i="7"/>
  <c r="M43" i="7"/>
  <c r="N43" i="7" s="1"/>
  <c r="L44" i="7"/>
  <c r="V39" i="7"/>
  <c r="W39" i="7" s="1"/>
  <c r="M44" i="7"/>
  <c r="N44" i="7" s="1"/>
  <c r="L43" i="7"/>
  <c r="M33" i="7"/>
  <c r="N33" i="7" s="1"/>
  <c r="M45" i="7"/>
  <c r="N45" i="7" s="1"/>
  <c r="L38" i="7"/>
  <c r="M34" i="7"/>
  <c r="N34" i="7" s="1"/>
  <c r="M46" i="7"/>
  <c r="N46" i="7" s="1"/>
  <c r="L37" i="7"/>
  <c r="M35" i="7"/>
  <c r="N35" i="7" s="1"/>
  <c r="M47" i="7"/>
  <c r="N47" i="7" s="1"/>
  <c r="AD218" i="25"/>
  <c r="AD212" i="25"/>
  <c r="AD200" i="25"/>
  <c r="AD188" i="25"/>
  <c r="AD164" i="25"/>
  <c r="AD92" i="25"/>
  <c r="AD26" i="25"/>
  <c r="AD148" i="25"/>
  <c r="AD217" i="25"/>
  <c r="AD214" i="25"/>
  <c r="AD82" i="25"/>
  <c r="AD76" i="25"/>
  <c r="AD40" i="25"/>
  <c r="AD187" i="25"/>
  <c r="AD181" i="25"/>
  <c r="AD175" i="25"/>
  <c r="AD103" i="25"/>
  <c r="AD137" i="25"/>
  <c r="AD107" i="25"/>
  <c r="Q102" i="25"/>
  <c r="V42" i="7"/>
  <c r="W42" i="7" s="1"/>
  <c r="U43" i="7"/>
  <c r="V43" i="7"/>
  <c r="W43" i="7" s="1"/>
  <c r="U44" i="7"/>
  <c r="V44" i="7"/>
  <c r="W44" i="7" s="1"/>
  <c r="V33" i="7"/>
  <c r="W33" i="7" s="1"/>
  <c r="U46" i="7"/>
  <c r="U35" i="7"/>
  <c r="U47" i="7"/>
  <c r="V35" i="7"/>
  <c r="W35" i="7" s="1"/>
  <c r="V47" i="7"/>
  <c r="W47" i="7" s="1"/>
  <c r="U33" i="7"/>
  <c r="V40" i="7"/>
  <c r="W40" i="7" s="1"/>
  <c r="U42" i="7"/>
  <c r="V38" i="7"/>
  <c r="W38" i="7" s="1"/>
  <c r="V41" i="7"/>
  <c r="W41" i="7" s="1"/>
  <c r="V46" i="7"/>
  <c r="W46" i="7" s="1"/>
  <c r="U37" i="7"/>
  <c r="U45" i="7"/>
  <c r="V37" i="7"/>
  <c r="W37" i="7" s="1"/>
  <c r="M13" i="7"/>
  <c r="N13" i="7" s="1"/>
  <c r="Q97" i="25"/>
  <c r="S97" i="25" s="1"/>
  <c r="Q90" i="25"/>
  <c r="R90" i="25" s="1"/>
  <c r="T90" i="25" s="1"/>
  <c r="AD183" i="25"/>
  <c r="AD140" i="25"/>
  <c r="AD55" i="25"/>
  <c r="AD43" i="25"/>
  <c r="Q56" i="25"/>
  <c r="Q44" i="25"/>
  <c r="AD18" i="25"/>
  <c r="AD105" i="25"/>
  <c r="Q262" i="25"/>
  <c r="S262" i="25" s="1"/>
  <c r="U262" i="25" s="1"/>
  <c r="Q250" i="25"/>
  <c r="R250" i="25" s="1"/>
  <c r="V250" i="25" s="1"/>
  <c r="Q244" i="25"/>
  <c r="S244" i="25" s="1"/>
  <c r="Q232" i="25"/>
  <c r="Q226" i="25"/>
  <c r="Q34" i="25"/>
  <c r="AD235" i="25"/>
  <c r="AD223" i="25"/>
  <c r="AD74" i="25"/>
  <c r="AD56" i="25"/>
  <c r="Q152" i="25"/>
  <c r="S152" i="25" s="1"/>
  <c r="W152" i="25" s="1"/>
  <c r="Q128" i="25"/>
  <c r="S128" i="25" s="1"/>
  <c r="U128" i="25" s="1"/>
  <c r="AD186" i="25"/>
  <c r="AD180" i="25"/>
  <c r="AD174" i="25"/>
  <c r="AD168" i="25"/>
  <c r="AD162" i="25"/>
  <c r="AD156" i="25"/>
  <c r="AD144" i="25"/>
  <c r="AD126" i="25"/>
  <c r="AD91" i="25"/>
  <c r="AD203" i="25"/>
  <c r="AD167" i="25"/>
  <c r="AD155" i="25"/>
  <c r="AD84" i="25"/>
  <c r="AD78" i="25"/>
  <c r="AD72" i="25"/>
  <c r="AD66" i="25"/>
  <c r="AD60" i="25"/>
  <c r="AD42" i="25"/>
  <c r="AD30" i="25"/>
  <c r="AD24" i="25"/>
  <c r="AD256" i="25"/>
  <c r="AD244" i="25"/>
  <c r="AD238" i="25"/>
  <c r="AD232" i="25"/>
  <c r="Q258" i="25"/>
  <c r="R258" i="25" s="1"/>
  <c r="T258" i="25" s="1"/>
  <c r="Q252" i="25"/>
  <c r="R252" i="25" s="1"/>
  <c r="V252" i="25" s="1"/>
  <c r="Q246" i="25"/>
  <c r="S246" i="25" s="1"/>
  <c r="W246" i="25" s="1"/>
  <c r="Q198" i="25"/>
  <c r="S198" i="25" s="1"/>
  <c r="U198" i="25" s="1"/>
  <c r="Q186" i="25"/>
  <c r="Q180" i="25"/>
  <c r="Q168" i="25"/>
  <c r="Q162" i="25"/>
  <c r="Q150" i="25"/>
  <c r="R150" i="25" s="1"/>
  <c r="Q120" i="25"/>
  <c r="Q78" i="25"/>
  <c r="AD231" i="25"/>
  <c r="Q148" i="25"/>
  <c r="R148" i="25" s="1"/>
  <c r="T148" i="25" s="1"/>
  <c r="AD248" i="25"/>
  <c r="AD135" i="25"/>
  <c r="Q225" i="25"/>
  <c r="R225" i="25" s="1"/>
  <c r="AD182" i="25"/>
  <c r="AD176" i="25"/>
  <c r="Q201" i="25"/>
  <c r="Q105" i="25"/>
  <c r="Q88" i="25"/>
  <c r="S88" i="25" s="1"/>
  <c r="U88" i="25" s="1"/>
  <c r="Q70" i="25"/>
  <c r="Q58" i="25"/>
  <c r="Q52" i="25"/>
  <c r="Q46" i="25"/>
  <c r="AD146" i="25"/>
  <c r="AD134" i="25"/>
  <c r="AD128" i="25"/>
  <c r="AD122" i="25"/>
  <c r="AD75" i="25"/>
  <c r="AD51" i="25"/>
  <c r="AD4" i="25"/>
  <c r="AD254" i="25"/>
  <c r="AD147" i="25"/>
  <c r="Q200" i="25"/>
  <c r="R200" i="25" s="1"/>
  <c r="V200" i="25" s="1"/>
  <c r="Q194" i="25"/>
  <c r="Q146" i="25"/>
  <c r="R146" i="25" s="1"/>
  <c r="Q134" i="25"/>
  <c r="S134" i="25" s="1"/>
  <c r="Q57" i="25"/>
  <c r="S57" i="25" s="1"/>
  <c r="W57" i="25" s="1"/>
  <c r="AD234" i="25"/>
  <c r="AD210" i="25"/>
  <c r="AD192" i="25"/>
  <c r="AD145" i="25"/>
  <c r="AD139" i="25"/>
  <c r="AD127" i="25"/>
  <c r="AD62" i="25"/>
  <c r="AD50" i="25"/>
  <c r="AD44" i="25"/>
  <c r="AD3" i="25"/>
  <c r="Q214" i="25"/>
  <c r="S214" i="25" s="1"/>
  <c r="Q136" i="25"/>
  <c r="Q89" i="25"/>
  <c r="S89" i="25" s="1"/>
  <c r="W89" i="25" s="1"/>
  <c r="AD236" i="25"/>
  <c r="Q240" i="25"/>
  <c r="Q193" i="25"/>
  <c r="Q145" i="25"/>
  <c r="S145" i="25" s="1"/>
  <c r="Q80" i="25"/>
  <c r="S80" i="25" s="1"/>
  <c r="Q38" i="25"/>
  <c r="Q32" i="25"/>
  <c r="R32" i="25" s="1"/>
  <c r="V32" i="25" s="1"/>
  <c r="Q8" i="25"/>
  <c r="R8" i="25" s="1"/>
  <c r="V8" i="25" s="1"/>
  <c r="AD263" i="25"/>
  <c r="AD239" i="25"/>
  <c r="AD233" i="25"/>
  <c r="AD138" i="25"/>
  <c r="AD114" i="25"/>
  <c r="AD96" i="25"/>
  <c r="AD85" i="25"/>
  <c r="AD49" i="25"/>
  <c r="AD31" i="25"/>
  <c r="AD8" i="25"/>
  <c r="Q216" i="25"/>
  <c r="S216" i="25" s="1"/>
  <c r="AD202" i="25"/>
  <c r="AD196" i="25"/>
  <c r="AD190" i="25"/>
  <c r="Q202" i="25"/>
  <c r="Q106" i="25"/>
  <c r="S106" i="25" s="1"/>
  <c r="Q209" i="25"/>
  <c r="Q185" i="25"/>
  <c r="R185" i="25" s="1"/>
  <c r="Q84" i="25"/>
  <c r="Q72" i="25"/>
  <c r="Q42" i="25"/>
  <c r="S42" i="25" s="1"/>
  <c r="Q36" i="25"/>
  <c r="Q30" i="25"/>
  <c r="R30" i="25" s="1"/>
  <c r="Q24" i="25"/>
  <c r="S24" i="25" s="1"/>
  <c r="U24" i="25" s="1"/>
  <c r="Q6" i="25"/>
  <c r="AD255" i="25"/>
  <c r="AD243" i="25"/>
  <c r="AD136" i="25"/>
  <c r="AD106" i="25"/>
  <c r="AD100" i="25"/>
  <c r="AD71" i="25"/>
  <c r="AD52" i="25"/>
  <c r="AD11" i="25"/>
  <c r="Q234" i="25"/>
  <c r="Q228" i="25"/>
  <c r="Q222" i="25"/>
  <c r="R222" i="25" s="1"/>
  <c r="V222" i="25" s="1"/>
  <c r="Q176" i="25"/>
  <c r="R176" i="25" s="1"/>
  <c r="V176" i="25" s="1"/>
  <c r="Q140" i="25"/>
  <c r="S140" i="25" s="1"/>
  <c r="W140" i="25" s="1"/>
  <c r="Q100" i="25"/>
  <c r="Q82" i="25"/>
  <c r="Q54" i="25"/>
  <c r="Q48" i="25"/>
  <c r="Q18" i="25"/>
  <c r="S18" i="25" s="1"/>
  <c r="AD222" i="25"/>
  <c r="AD216" i="25"/>
  <c r="AD211" i="25"/>
  <c r="AD199" i="25"/>
  <c r="AD170" i="25"/>
  <c r="AD158" i="25"/>
  <c r="AD152" i="25"/>
  <c r="AD16" i="25"/>
  <c r="Q233" i="25"/>
  <c r="R233" i="25" s="1"/>
  <c r="Q210" i="25"/>
  <c r="Q192" i="25"/>
  <c r="Q122" i="25"/>
  <c r="Q104" i="25"/>
  <c r="S104" i="25" s="1"/>
  <c r="AD260" i="25"/>
  <c r="AD198" i="25"/>
  <c r="AD151" i="25"/>
  <c r="AD123" i="25"/>
  <c r="AD94" i="25"/>
  <c r="AD59" i="25"/>
  <c r="AD20" i="25"/>
  <c r="AD15" i="25"/>
  <c r="Q174" i="25"/>
  <c r="Q92" i="25"/>
  <c r="Q261" i="25"/>
  <c r="Q249" i="25"/>
  <c r="Q220" i="25"/>
  <c r="R220" i="25" s="1"/>
  <c r="Q144" i="25"/>
  <c r="Q138" i="25"/>
  <c r="S138" i="25" s="1"/>
  <c r="W138" i="25" s="1"/>
  <c r="Q132" i="25"/>
  <c r="R132" i="25" s="1"/>
  <c r="V132" i="25" s="1"/>
  <c r="Q126" i="25"/>
  <c r="S126" i="25" s="1"/>
  <c r="W126" i="25" s="1"/>
  <c r="Q114" i="25"/>
  <c r="S114" i="25" s="1"/>
  <c r="Q86" i="25"/>
  <c r="R86" i="25" s="1"/>
  <c r="V86" i="25" s="1"/>
  <c r="Q69" i="25"/>
  <c r="S69" i="25" s="1"/>
  <c r="U69" i="25" s="1"/>
  <c r="Q40" i="25"/>
  <c r="Q22" i="25"/>
  <c r="Q10" i="25"/>
  <c r="S10" i="25" s="1"/>
  <c r="W10" i="25" s="1"/>
  <c r="Q4" i="25"/>
  <c r="AD247" i="25"/>
  <c r="AD242" i="25"/>
  <c r="AD116" i="25"/>
  <c r="AD104" i="25"/>
  <c r="AD87" i="25"/>
  <c r="AD64" i="25"/>
  <c r="AD47" i="25"/>
  <c r="AD19" i="25"/>
  <c r="AD7" i="25"/>
  <c r="Q137" i="25"/>
  <c r="S137" i="25" s="1"/>
  <c r="Q62" i="25"/>
  <c r="Q21" i="25"/>
  <c r="R21" i="25" s="1"/>
  <c r="T21" i="25" s="1"/>
  <c r="Q9" i="25"/>
  <c r="R9" i="25" s="1"/>
  <c r="T9" i="25" s="1"/>
  <c r="AD258" i="25"/>
  <c r="AD252" i="25"/>
  <c r="AD241" i="25"/>
  <c r="AD178" i="25"/>
  <c r="AD143" i="25"/>
  <c r="AD121" i="25"/>
  <c r="AD115" i="25"/>
  <c r="AD86" i="25"/>
  <c r="AD80" i="25"/>
  <c r="AD63" i="25"/>
  <c r="AD46" i="25"/>
  <c r="Q248" i="25"/>
  <c r="R248" i="25" s="1"/>
  <c r="Q196" i="25"/>
  <c r="S196" i="25" s="1"/>
  <c r="Q242" i="25"/>
  <c r="R242" i="25" s="1"/>
  <c r="V242" i="25" s="1"/>
  <c r="Q230" i="25"/>
  <c r="R230" i="25" s="1"/>
  <c r="Q213" i="25"/>
  <c r="S213" i="25" s="1"/>
  <c r="U213" i="25" s="1"/>
  <c r="Q184" i="25"/>
  <c r="R184" i="25" s="1"/>
  <c r="Q178" i="25"/>
  <c r="Q166" i="25"/>
  <c r="Q160" i="25"/>
  <c r="Q154" i="25"/>
  <c r="Q130" i="25"/>
  <c r="S130" i="25" s="1"/>
  <c r="W130" i="25" s="1"/>
  <c r="Q96" i="25"/>
  <c r="Q73" i="25"/>
  <c r="R73" i="25" s="1"/>
  <c r="V73" i="25" s="1"/>
  <c r="Q50" i="25"/>
  <c r="S50" i="25" s="1"/>
  <c r="AD251" i="25"/>
  <c r="AD201" i="25"/>
  <c r="AD172" i="25"/>
  <c r="AD154" i="25"/>
  <c r="AD142" i="25"/>
  <c r="AD131" i="25"/>
  <c r="AD120" i="25"/>
  <c r="AD97" i="25"/>
  <c r="AD79" i="25"/>
  <c r="AD68" i="25"/>
  <c r="AD12" i="25"/>
  <c r="Q241" i="25"/>
  <c r="Q188" i="25"/>
  <c r="R188" i="25" s="1"/>
  <c r="T188" i="25" s="1"/>
  <c r="Q165" i="25"/>
  <c r="Q153" i="25"/>
  <c r="R153" i="25" s="1"/>
  <c r="T153" i="25" s="1"/>
  <c r="Q118" i="25"/>
  <c r="S118" i="25" s="1"/>
  <c r="W118" i="25" s="1"/>
  <c r="Q66" i="25"/>
  <c r="S66" i="25" s="1"/>
  <c r="Q49" i="25"/>
  <c r="S49" i="25" s="1"/>
  <c r="W49" i="25" s="1"/>
  <c r="AD206" i="25"/>
  <c r="AD171" i="25"/>
  <c r="AD159" i="25"/>
  <c r="AD102" i="25"/>
  <c r="AD90" i="25"/>
  <c r="AD39" i="25"/>
  <c r="AD22" i="25"/>
  <c r="R147" i="22"/>
  <c r="T147" i="22" s="1"/>
  <c r="L13" i="7"/>
  <c r="AD5" i="22"/>
  <c r="AD11" i="22"/>
  <c r="AD51" i="22"/>
  <c r="AD109" i="22"/>
  <c r="AD143" i="22"/>
  <c r="AD154" i="22"/>
  <c r="M10" i="7"/>
  <c r="N10" i="7" s="1"/>
  <c r="M22" i="7"/>
  <c r="N22" i="7" s="1"/>
  <c r="L12" i="7"/>
  <c r="Q257" i="25"/>
  <c r="Q208" i="25"/>
  <c r="R208" i="25" s="1"/>
  <c r="Q170" i="25"/>
  <c r="S170" i="25" s="1"/>
  <c r="U170" i="25" s="1"/>
  <c r="Q164" i="25"/>
  <c r="S164" i="25" s="1"/>
  <c r="U164" i="25" s="1"/>
  <c r="Q121" i="25"/>
  <c r="S121" i="25" s="1"/>
  <c r="Q110" i="25"/>
  <c r="R110" i="25" s="1"/>
  <c r="Q94" i="25"/>
  <c r="S94" i="25" s="1"/>
  <c r="Q45" i="25"/>
  <c r="S45" i="25" s="1"/>
  <c r="U45" i="25" s="1"/>
  <c r="Q12" i="25"/>
  <c r="S12" i="25" s="1"/>
  <c r="AD262" i="25"/>
  <c r="AD226" i="25"/>
  <c r="AD195" i="25"/>
  <c r="AD185" i="25"/>
  <c r="AD179" i="25"/>
  <c r="AD169" i="25"/>
  <c r="AD153" i="25"/>
  <c r="AD133" i="25"/>
  <c r="AD112" i="25"/>
  <c r="AD70" i="25"/>
  <c r="AD34" i="25"/>
  <c r="AD4" i="26"/>
  <c r="AD7" i="26"/>
  <c r="Q13" i="26"/>
  <c r="R13" i="26" s="1"/>
  <c r="T13" i="26" s="1"/>
  <c r="AD42" i="26"/>
  <c r="Q54" i="26"/>
  <c r="S54" i="26" s="1"/>
  <c r="Q57" i="26"/>
  <c r="R57" i="26" s="1"/>
  <c r="Q60" i="26"/>
  <c r="S60" i="26" s="1"/>
  <c r="W60" i="26" s="1"/>
  <c r="Q83" i="26"/>
  <c r="S83" i="26" s="1"/>
  <c r="U83" i="26" s="1"/>
  <c r="AD85" i="26"/>
  <c r="AD88" i="26"/>
  <c r="AD91" i="26"/>
  <c r="Q94" i="26"/>
  <c r="Q97" i="26"/>
  <c r="S97" i="26" s="1"/>
  <c r="U97" i="26" s="1"/>
  <c r="AD105" i="26"/>
  <c r="AD122" i="26"/>
  <c r="AD147" i="26"/>
  <c r="AD160" i="26"/>
  <c r="Q169" i="26"/>
  <c r="S169" i="26" s="1"/>
  <c r="U169" i="26" s="1"/>
  <c r="AD189" i="26"/>
  <c r="AD192" i="26"/>
  <c r="AD233" i="26"/>
  <c r="AD239" i="26"/>
  <c r="AD245" i="26"/>
  <c r="M11" i="7"/>
  <c r="N11" i="7" s="1"/>
  <c r="M23" i="7"/>
  <c r="N23" i="7" s="1"/>
  <c r="L10" i="7"/>
  <c r="AD6" i="22"/>
  <c r="AD12" i="22"/>
  <c r="AD24" i="22"/>
  <c r="AD46" i="22"/>
  <c r="AD116" i="22"/>
  <c r="AD127" i="22"/>
  <c r="AD144" i="22"/>
  <c r="AD155" i="22"/>
  <c r="AD171" i="22"/>
  <c r="AD177" i="22"/>
  <c r="L8" i="7"/>
  <c r="Q256" i="25"/>
  <c r="S256" i="25" s="1"/>
  <c r="Q218" i="25"/>
  <c r="Q212" i="25"/>
  <c r="S212" i="25" s="1"/>
  <c r="Q169" i="25"/>
  <c r="Q158" i="25"/>
  <c r="R158" i="25" s="1"/>
  <c r="T158" i="25" s="1"/>
  <c r="Q142" i="25"/>
  <c r="R142" i="25" s="1"/>
  <c r="Q93" i="25"/>
  <c r="R93" i="25" s="1"/>
  <c r="T93" i="25" s="1"/>
  <c r="Q60" i="25"/>
  <c r="R60" i="25" s="1"/>
  <c r="Q33" i="25"/>
  <c r="R33" i="25" s="1"/>
  <c r="T33" i="25" s="1"/>
  <c r="Q28" i="25"/>
  <c r="Q17" i="25"/>
  <c r="S17" i="25" s="1"/>
  <c r="W17" i="25" s="1"/>
  <c r="AD246" i="25"/>
  <c r="AD240" i="25"/>
  <c r="AD220" i="25"/>
  <c r="AD215" i="25"/>
  <c r="AD204" i="25"/>
  <c r="AD194" i="25"/>
  <c r="AD184" i="25"/>
  <c r="AD163" i="25"/>
  <c r="AD132" i="25"/>
  <c r="AD111" i="25"/>
  <c r="AD95" i="25"/>
  <c r="AD54" i="25"/>
  <c r="AD48" i="25"/>
  <c r="AD28" i="25"/>
  <c r="AD23" i="25"/>
  <c r="R16" i="26"/>
  <c r="Q43" i="26"/>
  <c r="S43" i="26" s="1"/>
  <c r="U43" i="26" s="1"/>
  <c r="AD54" i="26"/>
  <c r="AD57" i="26"/>
  <c r="Q75" i="26"/>
  <c r="S75" i="26" s="1"/>
  <c r="W75" i="26" s="1"/>
  <c r="Q92" i="26"/>
  <c r="S92" i="26" s="1"/>
  <c r="U92" i="26" s="1"/>
  <c r="AD100" i="26"/>
  <c r="Q103" i="26"/>
  <c r="S103" i="26" s="1"/>
  <c r="W103" i="26" s="1"/>
  <c r="AD114" i="26"/>
  <c r="AD150" i="26"/>
  <c r="AD158" i="26"/>
  <c r="AD163" i="26"/>
  <c r="AD178" i="26"/>
  <c r="AD181" i="26"/>
  <c r="Q187" i="26"/>
  <c r="S187" i="26" s="1"/>
  <c r="U187" i="26" s="1"/>
  <c r="L6" i="7"/>
  <c r="AD187" i="26"/>
  <c r="AD25" i="22"/>
  <c r="AD47" i="22"/>
  <c r="AD64" i="22"/>
  <c r="AD70" i="22"/>
  <c r="AD88" i="22"/>
  <c r="AD94" i="22"/>
  <c r="AD105" i="22"/>
  <c r="AD111" i="22"/>
  <c r="AD156" i="22"/>
  <c r="AD172" i="22"/>
  <c r="S108" i="22"/>
  <c r="U108" i="22" s="1"/>
  <c r="M14" i="7"/>
  <c r="N14" i="7" s="1"/>
  <c r="L4" i="7"/>
  <c r="L5" i="7"/>
  <c r="Q260" i="25"/>
  <c r="S260" i="25" s="1"/>
  <c r="U260" i="25" s="1"/>
  <c r="Q217" i="25"/>
  <c r="S217" i="25" s="1"/>
  <c r="Q206" i="25"/>
  <c r="S206" i="25" s="1"/>
  <c r="W206" i="25" s="1"/>
  <c r="Q190" i="25"/>
  <c r="S190" i="25" s="1"/>
  <c r="Q141" i="25"/>
  <c r="R141" i="25" s="1"/>
  <c r="V141" i="25" s="1"/>
  <c r="Q108" i="25"/>
  <c r="R108" i="25" s="1"/>
  <c r="V108" i="25" s="1"/>
  <c r="Q81" i="25"/>
  <c r="S81" i="25" s="1"/>
  <c r="W81" i="25" s="1"/>
  <c r="Q76" i="25"/>
  <c r="S76" i="25" s="1"/>
  <c r="W76" i="25" s="1"/>
  <c r="Q65" i="25"/>
  <c r="Q16" i="25"/>
  <c r="S16" i="25" s="1"/>
  <c r="W16" i="25" s="1"/>
  <c r="AD250" i="25"/>
  <c r="AD230" i="25"/>
  <c r="AD224" i="25"/>
  <c r="AD219" i="25"/>
  <c r="AD193" i="25"/>
  <c r="AD110" i="25"/>
  <c r="AD58" i="25"/>
  <c r="AD38" i="25"/>
  <c r="AD32" i="25"/>
  <c r="AD27" i="25"/>
  <c r="AD6" i="25"/>
  <c r="AD46" i="26"/>
  <c r="AD49" i="26"/>
  <c r="AD103" i="26"/>
  <c r="AD106" i="26"/>
  <c r="Q109" i="26"/>
  <c r="S109" i="26" s="1"/>
  <c r="U109" i="26" s="1"/>
  <c r="AD123" i="26"/>
  <c r="AD145" i="26"/>
  <c r="AD156" i="26"/>
  <c r="AD190" i="26"/>
  <c r="AD193" i="26"/>
  <c r="Q223" i="26"/>
  <c r="S223" i="26" s="1"/>
  <c r="U223" i="26" s="1"/>
  <c r="L24" i="7"/>
  <c r="S229" i="26"/>
  <c r="W229" i="26" s="1"/>
  <c r="AD8" i="22"/>
  <c r="AD14" i="22"/>
  <c r="AD48" i="22"/>
  <c r="AD59" i="22"/>
  <c r="AD65" i="22"/>
  <c r="AD71" i="22"/>
  <c r="AD77" i="22"/>
  <c r="AD83" i="22"/>
  <c r="AD101" i="22"/>
  <c r="AD140" i="22"/>
  <c r="AD151" i="22"/>
  <c r="AD173" i="22"/>
  <c r="R8" i="22"/>
  <c r="T8" i="22" s="1"/>
  <c r="M4" i="7"/>
  <c r="N4" i="7" s="1"/>
  <c r="M16" i="7"/>
  <c r="N16" i="7" s="1"/>
  <c r="L23" i="7"/>
  <c r="Q254" i="25"/>
  <c r="S254" i="25" s="1"/>
  <c r="W254" i="25" s="1"/>
  <c r="Q238" i="25"/>
  <c r="S238" i="25" s="1"/>
  <c r="Q189" i="25"/>
  <c r="S189" i="25" s="1"/>
  <c r="W189" i="25" s="1"/>
  <c r="Q156" i="25"/>
  <c r="R156" i="25" s="1"/>
  <c r="Q129" i="25"/>
  <c r="R129" i="25" s="1"/>
  <c r="T129" i="25" s="1"/>
  <c r="Q124" i="25"/>
  <c r="R124" i="25" s="1"/>
  <c r="V124" i="25" s="1"/>
  <c r="Q113" i="25"/>
  <c r="S113" i="25" s="1"/>
  <c r="U113" i="25" s="1"/>
  <c r="Q64" i="25"/>
  <c r="S64" i="25" s="1"/>
  <c r="W64" i="25" s="1"/>
  <c r="Q26" i="25"/>
  <c r="S26" i="25" s="1"/>
  <c r="U26" i="25" s="1"/>
  <c r="Q20" i="25"/>
  <c r="R20" i="25" s="1"/>
  <c r="T20" i="25" s="1"/>
  <c r="AD249" i="25"/>
  <c r="AD208" i="25"/>
  <c r="AD166" i="25"/>
  <c r="AD130" i="25"/>
  <c r="AD99" i="25"/>
  <c r="AD89" i="25"/>
  <c r="AD83" i="25"/>
  <c r="AD73" i="25"/>
  <c r="AD57" i="25"/>
  <c r="AD37" i="25"/>
  <c r="AD10" i="25"/>
  <c r="AD5" i="25"/>
  <c r="Q32" i="26"/>
  <c r="S32" i="26" s="1"/>
  <c r="W32" i="26" s="1"/>
  <c r="AD55" i="26"/>
  <c r="AD58" i="26"/>
  <c r="AD61" i="26"/>
  <c r="AD78" i="26"/>
  <c r="AD81" i="26"/>
  <c r="AD84" i="26"/>
  <c r="Q107" i="26"/>
  <c r="R107" i="26" s="1"/>
  <c r="T107" i="26" s="1"/>
  <c r="AD115" i="26"/>
  <c r="Q143" i="26"/>
  <c r="S143" i="26" s="1"/>
  <c r="W143" i="26" s="1"/>
  <c r="Q146" i="26"/>
  <c r="S146" i="26" s="1"/>
  <c r="AD151" i="26"/>
  <c r="Q162" i="26"/>
  <c r="S162" i="26" s="1"/>
  <c r="U162" i="26" s="1"/>
  <c r="AD176" i="26"/>
  <c r="Q188" i="26"/>
  <c r="S188" i="26" s="1"/>
  <c r="AD208" i="26"/>
  <c r="AD217" i="26"/>
  <c r="AD220" i="26"/>
  <c r="AD223" i="26"/>
  <c r="M5" i="7"/>
  <c r="N5" i="7" s="1"/>
  <c r="M17" i="7"/>
  <c r="N17" i="7" s="1"/>
  <c r="L22" i="7"/>
  <c r="Q82" i="26"/>
  <c r="R82" i="26" s="1"/>
  <c r="V82" i="26" s="1"/>
  <c r="AD87" i="26"/>
  <c r="Q113" i="26"/>
  <c r="S113" i="26" s="1"/>
  <c r="U113" i="26" s="1"/>
  <c r="Q116" i="26"/>
  <c r="AD121" i="26"/>
  <c r="AD124" i="26"/>
  <c r="Q130" i="26"/>
  <c r="S130" i="26" s="1"/>
  <c r="U130" i="26" s="1"/>
  <c r="AD154" i="26"/>
  <c r="AD185" i="26"/>
  <c r="Q197" i="26"/>
  <c r="R197" i="26" s="1"/>
  <c r="Q200" i="26"/>
  <c r="R200" i="26" s="1"/>
  <c r="V200" i="26" s="1"/>
  <c r="AD3" i="22"/>
  <c r="AD9" i="22"/>
  <c r="AD118" i="22"/>
  <c r="L20" i="7"/>
  <c r="Q237" i="25"/>
  <c r="R237" i="25" s="1"/>
  <c r="Q204" i="25"/>
  <c r="S204" i="25" s="1"/>
  <c r="Q177" i="25"/>
  <c r="S177" i="25" s="1"/>
  <c r="W177" i="25" s="1"/>
  <c r="Q172" i="25"/>
  <c r="Q161" i="25"/>
  <c r="Q112" i="25"/>
  <c r="R112" i="25" s="1"/>
  <c r="V112" i="25" s="1"/>
  <c r="Q74" i="25"/>
  <c r="R74" i="25" s="1"/>
  <c r="Q68" i="25"/>
  <c r="S68" i="25" s="1"/>
  <c r="W68" i="25" s="1"/>
  <c r="Q25" i="25"/>
  <c r="R25" i="25" s="1"/>
  <c r="T25" i="25" s="1"/>
  <c r="Q14" i="25"/>
  <c r="AD259" i="25"/>
  <c r="AD228" i="25"/>
  <c r="AD207" i="25"/>
  <c r="AD191" i="25"/>
  <c r="AD150" i="25"/>
  <c r="AD124" i="25"/>
  <c r="AD119" i="25"/>
  <c r="AD108" i="25"/>
  <c r="AD98" i="25"/>
  <c r="AD88" i="25"/>
  <c r="AD67" i="25"/>
  <c r="AD36" i="25"/>
  <c r="AD9" i="25"/>
  <c r="R116" i="26"/>
  <c r="T116" i="26" s="1"/>
  <c r="S141" i="26"/>
  <c r="Q256" i="26"/>
  <c r="S256" i="26" s="1"/>
  <c r="U256" i="26" s="1"/>
  <c r="AD16" i="22"/>
  <c r="AD38" i="22"/>
  <c r="AD55" i="22"/>
  <c r="AD113" i="22"/>
  <c r="AD147" i="22"/>
  <c r="M7" i="7"/>
  <c r="N7" i="7" s="1"/>
  <c r="M19" i="7"/>
  <c r="N19" i="7" s="1"/>
  <c r="L18" i="7"/>
  <c r="Q236" i="25"/>
  <c r="R236" i="25" s="1"/>
  <c r="Q182" i="25"/>
  <c r="S182" i="25" s="1"/>
  <c r="Q117" i="25"/>
  <c r="R117" i="25" s="1"/>
  <c r="V117" i="25" s="1"/>
  <c r="Q41" i="25"/>
  <c r="S41" i="25" s="1"/>
  <c r="AD227" i="25"/>
  <c r="AD160" i="25"/>
  <c r="AD118" i="25"/>
  <c r="AD41" i="25"/>
  <c r="AD35" i="25"/>
  <c r="AD25" i="25"/>
  <c r="AD14" i="25"/>
  <c r="AD9" i="26"/>
  <c r="Q24" i="26"/>
  <c r="R24" i="26" s="1"/>
  <c r="T24" i="26" s="1"/>
  <c r="Q30" i="26"/>
  <c r="S30" i="26" s="1"/>
  <c r="U30" i="26" s="1"/>
  <c r="Q45" i="26"/>
  <c r="R45" i="26" s="1"/>
  <c r="S53" i="26"/>
  <c r="W53" i="26" s="1"/>
  <c r="Q68" i="26"/>
  <c r="R68" i="26" s="1"/>
  <c r="Q71" i="26"/>
  <c r="R71" i="26" s="1"/>
  <c r="T71" i="26" s="1"/>
  <c r="AD79" i="26"/>
  <c r="AD82" i="26"/>
  <c r="S88" i="26"/>
  <c r="W88" i="26" s="1"/>
  <c r="R102" i="26"/>
  <c r="T102" i="26" s="1"/>
  <c r="AD138" i="26"/>
  <c r="AD157" i="26"/>
  <c r="AD165" i="26"/>
  <c r="AD168" i="26"/>
  <c r="Q180" i="26"/>
  <c r="S180" i="26" s="1"/>
  <c r="Q262" i="26"/>
  <c r="R262" i="26" s="1"/>
  <c r="T262" i="26" s="1"/>
  <c r="AD50" i="22"/>
  <c r="AD61" i="22"/>
  <c r="AD67" i="22"/>
  <c r="AD73" i="22"/>
  <c r="AD79" i="22"/>
  <c r="AD85" i="22"/>
  <c r="AD91" i="22"/>
  <c r="AD114" i="22"/>
  <c r="AD142" i="22"/>
  <c r="M8" i="7"/>
  <c r="N8" i="7" s="1"/>
  <c r="M20" i="7"/>
  <c r="N20" i="7" s="1"/>
  <c r="L16" i="7"/>
  <c r="Q116" i="25"/>
  <c r="Q48" i="26"/>
  <c r="S48" i="26" s="1"/>
  <c r="U48" i="26" s="1"/>
  <c r="AD53" i="26"/>
  <c r="AD59" i="26"/>
  <c r="Q91" i="26"/>
  <c r="S91" i="26" s="1"/>
  <c r="W91" i="26" s="1"/>
  <c r="AD133" i="26"/>
  <c r="Q144" i="26"/>
  <c r="S144" i="26" s="1"/>
  <c r="U144" i="26" s="1"/>
  <c r="Q147" i="26"/>
  <c r="S147" i="26" s="1"/>
  <c r="U147" i="26" s="1"/>
  <c r="AD177" i="26"/>
  <c r="AD180" i="26"/>
  <c r="S189" i="26"/>
  <c r="W189" i="26" s="1"/>
  <c r="AD277" i="26"/>
  <c r="Q201" i="26"/>
  <c r="S201" i="26" s="1"/>
  <c r="U201" i="26" s="1"/>
  <c r="AD50" i="26"/>
  <c r="AD67" i="26"/>
  <c r="AD102" i="26"/>
  <c r="AD118" i="26"/>
  <c r="AD134" i="26"/>
  <c r="AD16" i="26"/>
  <c r="AD22" i="26"/>
  <c r="AD28" i="26"/>
  <c r="AD31" i="26"/>
  <c r="AD34" i="26"/>
  <c r="AD37" i="26"/>
  <c r="AD40" i="26"/>
  <c r="AD48" i="26"/>
  <c r="AD56" i="26"/>
  <c r="AD86" i="26"/>
  <c r="AD97" i="26"/>
  <c r="AD110" i="26"/>
  <c r="AD129" i="26"/>
  <c r="AD153" i="26"/>
  <c r="AD167" i="26"/>
  <c r="AD173" i="26"/>
  <c r="AD228" i="26"/>
  <c r="AD231" i="26"/>
  <c r="AD108" i="26"/>
  <c r="AD119" i="26"/>
  <c r="AD132" i="26"/>
  <c r="AD179" i="26"/>
  <c r="AD196" i="26"/>
  <c r="AD17" i="26"/>
  <c r="AD23" i="26"/>
  <c r="AD29" i="26"/>
  <c r="AD32" i="26"/>
  <c r="AD35" i="26"/>
  <c r="AD38" i="26"/>
  <c r="AD41" i="26"/>
  <c r="AD60" i="26"/>
  <c r="AD77" i="26"/>
  <c r="AD92" i="26"/>
  <c r="AD95" i="26"/>
  <c r="AD127" i="26"/>
  <c r="AD130" i="26"/>
  <c r="AD143" i="26"/>
  <c r="AD171" i="26"/>
  <c r="AD174" i="26"/>
  <c r="AD229" i="26"/>
  <c r="AD244" i="26"/>
  <c r="AD52" i="26"/>
  <c r="AD117" i="26"/>
  <c r="AD125" i="26"/>
  <c r="AD146" i="26"/>
  <c r="AD149" i="26"/>
  <c r="AD197" i="26"/>
  <c r="AD15" i="26"/>
  <c r="AD18" i="26"/>
  <c r="AD21" i="26"/>
  <c r="AD24" i="26"/>
  <c r="AD27" i="26"/>
  <c r="AD30" i="26"/>
  <c r="AD33" i="26"/>
  <c r="AD36" i="26"/>
  <c r="AD39" i="26"/>
  <c r="AD93" i="26"/>
  <c r="AD96" i="26"/>
  <c r="AD112" i="26"/>
  <c r="AD136" i="26"/>
  <c r="AD227" i="26"/>
  <c r="S263" i="26"/>
  <c r="U263" i="26" s="1"/>
  <c r="R263" i="26"/>
  <c r="V263" i="26" s="1"/>
  <c r="S140" i="26"/>
  <c r="W140" i="26" s="1"/>
  <c r="R140" i="26"/>
  <c r="T140" i="26" s="1"/>
  <c r="R103" i="26"/>
  <c r="T103" i="26" s="1"/>
  <c r="R54" i="26"/>
  <c r="T54" i="26" s="1"/>
  <c r="R276" i="26"/>
  <c r="V276" i="26" s="1"/>
  <c r="S200" i="26"/>
  <c r="W200" i="26" s="1"/>
  <c r="R67" i="26"/>
  <c r="V67" i="26" s="1"/>
  <c r="R35" i="26"/>
  <c r="T35" i="26" s="1"/>
  <c r="Q131" i="26"/>
  <c r="S131" i="26" s="1"/>
  <c r="W131" i="26" s="1"/>
  <c r="R133" i="26"/>
  <c r="V133" i="26" s="1"/>
  <c r="S135" i="26"/>
  <c r="U135" i="26" s="1"/>
  <c r="Q148" i="26"/>
  <c r="S148" i="26" s="1"/>
  <c r="U148" i="26" s="1"/>
  <c r="Q152" i="26"/>
  <c r="S152" i="26" s="1"/>
  <c r="W152" i="26" s="1"/>
  <c r="R157" i="26"/>
  <c r="V157" i="26" s="1"/>
  <c r="Q166" i="26"/>
  <c r="S166" i="26" s="1"/>
  <c r="W166" i="26" s="1"/>
  <c r="Q184" i="26"/>
  <c r="R184" i="26" s="1"/>
  <c r="Q191" i="26"/>
  <c r="S191" i="26" s="1"/>
  <c r="U191" i="26" s="1"/>
  <c r="R251" i="26"/>
  <c r="V251" i="26" s="1"/>
  <c r="Q115" i="26"/>
  <c r="R115" i="26" s="1"/>
  <c r="T115" i="26" s="1"/>
  <c r="Q164" i="26"/>
  <c r="Q179" i="26"/>
  <c r="R244" i="26"/>
  <c r="T244" i="26" s="1"/>
  <c r="S246" i="26"/>
  <c r="W246" i="26" s="1"/>
  <c r="Q19" i="26"/>
  <c r="R19" i="26" s="1"/>
  <c r="V19" i="26" s="1"/>
  <c r="Q22" i="26"/>
  <c r="R22" i="26" s="1"/>
  <c r="R53" i="26"/>
  <c r="V53" i="26" s="1"/>
  <c r="Q55" i="26"/>
  <c r="R55" i="26" s="1"/>
  <c r="T55" i="26" s="1"/>
  <c r="R88" i="26"/>
  <c r="V88" i="26" s="1"/>
  <c r="Q138" i="26"/>
  <c r="R138" i="26" s="1"/>
  <c r="V138" i="26" s="1"/>
  <c r="Q172" i="26"/>
  <c r="R172" i="26" s="1"/>
  <c r="T172" i="26" s="1"/>
  <c r="Q257" i="26"/>
  <c r="R257" i="26" s="1"/>
  <c r="V257" i="26" s="1"/>
  <c r="R268" i="26"/>
  <c r="V268" i="26" s="1"/>
  <c r="R66" i="26"/>
  <c r="V66" i="26" s="1"/>
  <c r="Q239" i="26"/>
  <c r="S239" i="26" s="1"/>
  <c r="Q14" i="26"/>
  <c r="R14" i="26" s="1"/>
  <c r="V14" i="26" s="1"/>
  <c r="Q25" i="26"/>
  <c r="S25" i="26" s="1"/>
  <c r="W25" i="26" s="1"/>
  <c r="Q36" i="26"/>
  <c r="R36" i="26" s="1"/>
  <c r="V36" i="26" s="1"/>
  <c r="Q61" i="26"/>
  <c r="S61" i="26" s="1"/>
  <c r="W61" i="26" s="1"/>
  <c r="R86" i="26"/>
  <c r="T86" i="26" s="1"/>
  <c r="Q167" i="26"/>
  <c r="Q177" i="26"/>
  <c r="S177" i="26" s="1"/>
  <c r="S250" i="26"/>
  <c r="U250" i="26" s="1"/>
  <c r="Q7" i="26"/>
  <c r="R7" i="26" s="1"/>
  <c r="T7" i="26" s="1"/>
  <c r="Q17" i="26"/>
  <c r="R17" i="26" s="1"/>
  <c r="Q31" i="26"/>
  <c r="S31" i="26" s="1"/>
  <c r="W31" i="26" s="1"/>
  <c r="Q72" i="26"/>
  <c r="R72" i="26" s="1"/>
  <c r="T72" i="26" s="1"/>
  <c r="R77" i="26"/>
  <c r="V77" i="26" s="1"/>
  <c r="Q104" i="26"/>
  <c r="R104" i="26" s="1"/>
  <c r="T104" i="26" s="1"/>
  <c r="Q127" i="26"/>
  <c r="R127" i="26" s="1"/>
  <c r="T127" i="26" s="1"/>
  <c r="R134" i="26"/>
  <c r="T134" i="26" s="1"/>
  <c r="Q161" i="26"/>
  <c r="R161" i="26" s="1"/>
  <c r="V161" i="26" s="1"/>
  <c r="R250" i="26"/>
  <c r="T250" i="26" s="1"/>
  <c r="Q170" i="26"/>
  <c r="S170" i="26" s="1"/>
  <c r="U170" i="26" s="1"/>
  <c r="R229" i="26"/>
  <c r="T229" i="26" s="1"/>
  <c r="Q49" i="26"/>
  <c r="S49" i="26" s="1"/>
  <c r="U49" i="26" s="1"/>
  <c r="R64" i="26"/>
  <c r="T64" i="26" s="1"/>
  <c r="R114" i="26"/>
  <c r="T114" i="26" s="1"/>
  <c r="R123" i="26"/>
  <c r="T123" i="26" s="1"/>
  <c r="Q149" i="26"/>
  <c r="R149" i="26" s="1"/>
  <c r="T149" i="26" s="1"/>
  <c r="S151" i="26"/>
  <c r="U151" i="26" s="1"/>
  <c r="Q158" i="26"/>
  <c r="R158" i="26" s="1"/>
  <c r="Q163" i="26"/>
  <c r="R163" i="26" s="1"/>
  <c r="V163" i="26" s="1"/>
  <c r="Q165" i="26"/>
  <c r="S165" i="26" s="1"/>
  <c r="Q183" i="26"/>
  <c r="S183" i="26" s="1"/>
  <c r="W183" i="26" s="1"/>
  <c r="Q185" i="26"/>
  <c r="S185" i="26" s="1"/>
  <c r="W185" i="26" s="1"/>
  <c r="Q245" i="26"/>
  <c r="R245" i="26" s="1"/>
  <c r="Q10" i="26"/>
  <c r="R10" i="26" s="1"/>
  <c r="T10" i="26" s="1"/>
  <c r="Q15" i="26"/>
  <c r="R15" i="26" s="1"/>
  <c r="T15" i="26" s="1"/>
  <c r="R34" i="26"/>
  <c r="V34" i="26" s="1"/>
  <c r="Q37" i="26"/>
  <c r="S37" i="26" s="1"/>
  <c r="U37" i="26" s="1"/>
  <c r="Q87" i="26"/>
  <c r="S87" i="26" s="1"/>
  <c r="W87" i="26" s="1"/>
  <c r="Q121" i="26"/>
  <c r="R121" i="26" s="1"/>
  <c r="V121" i="26" s="1"/>
  <c r="Q145" i="26"/>
  <c r="R145" i="26" s="1"/>
  <c r="T145" i="26" s="1"/>
  <c r="Q153" i="26"/>
  <c r="R153" i="26" s="1"/>
  <c r="T153" i="26" s="1"/>
  <c r="Q155" i="26"/>
  <c r="R155" i="26" s="1"/>
  <c r="V155" i="26" s="1"/>
  <c r="Q190" i="26"/>
  <c r="S190" i="26" s="1"/>
  <c r="U190" i="26" s="1"/>
  <c r="Q240" i="26"/>
  <c r="R240" i="26" s="1"/>
  <c r="V240" i="26" s="1"/>
  <c r="Q269" i="26"/>
  <c r="S269" i="26" s="1"/>
  <c r="S45" i="26"/>
  <c r="U45" i="26" s="1"/>
  <c r="R275" i="26"/>
  <c r="V275" i="26" s="1"/>
  <c r="Q8" i="26"/>
  <c r="R8" i="26" s="1"/>
  <c r="V8" i="26" s="1"/>
  <c r="Q18" i="26"/>
  <c r="R18" i="26" s="1"/>
  <c r="V18" i="26" s="1"/>
  <c r="Q21" i="26"/>
  <c r="R21" i="26" s="1"/>
  <c r="T21" i="26" s="1"/>
  <c r="Q126" i="26"/>
  <c r="Q128" i="26"/>
  <c r="S128" i="26" s="1"/>
  <c r="Q171" i="26"/>
  <c r="S171" i="26" s="1"/>
  <c r="U171" i="26" s="1"/>
  <c r="Q176" i="26"/>
  <c r="Q193" i="26"/>
  <c r="S193" i="26" s="1"/>
  <c r="U193" i="26" s="1"/>
  <c r="Q3" i="26"/>
  <c r="R3" i="26" s="1"/>
  <c r="V3" i="26" s="1"/>
  <c r="Q5" i="26"/>
  <c r="Q51" i="26"/>
  <c r="S51" i="26" s="1"/>
  <c r="W51" i="26" s="1"/>
  <c r="Q73" i="26"/>
  <c r="S73" i="26" s="1"/>
  <c r="Q40" i="26"/>
  <c r="S40" i="26" s="1"/>
  <c r="U40" i="26" s="1"/>
  <c r="Q80" i="26"/>
  <c r="R80" i="26" s="1"/>
  <c r="T80" i="26" s="1"/>
  <c r="R25" i="26"/>
  <c r="T25" i="26" s="1"/>
  <c r="U86" i="26"/>
  <c r="AD20" i="26"/>
  <c r="Q28" i="26"/>
  <c r="S28" i="26" s="1"/>
  <c r="U28" i="26" s="1"/>
  <c r="Q58" i="26"/>
  <c r="R58" i="26" s="1"/>
  <c r="Q96" i="26"/>
  <c r="S96" i="26" s="1"/>
  <c r="W96" i="26" s="1"/>
  <c r="W275" i="26"/>
  <c r="W251" i="26"/>
  <c r="W276" i="26"/>
  <c r="U275" i="26"/>
  <c r="U251" i="26"/>
  <c r="V228" i="26"/>
  <c r="U276" i="26"/>
  <c r="W268" i="26"/>
  <c r="U268" i="26"/>
  <c r="U244" i="26"/>
  <c r="V270" i="26"/>
  <c r="V258" i="26"/>
  <c r="V246" i="26"/>
  <c r="V234" i="26"/>
  <c r="T270" i="26"/>
  <c r="T258" i="26"/>
  <c r="T246" i="26"/>
  <c r="T234" i="26"/>
  <c r="T233" i="26"/>
  <c r="W182" i="26"/>
  <c r="W205" i="26"/>
  <c r="U181" i="26"/>
  <c r="V230" i="26"/>
  <c r="U182" i="26"/>
  <c r="W217" i="26"/>
  <c r="U205" i="26"/>
  <c r="W173" i="26"/>
  <c r="V172" i="26"/>
  <c r="T230" i="26"/>
  <c r="U217" i="26"/>
  <c r="W187" i="26"/>
  <c r="U173" i="26"/>
  <c r="W159" i="26"/>
  <c r="W157" i="26"/>
  <c r="W156" i="26"/>
  <c r="W148" i="26"/>
  <c r="W141" i="26"/>
  <c r="W139" i="26"/>
  <c r="W134" i="26"/>
  <c r="W133" i="26"/>
  <c r="W132" i="26"/>
  <c r="V218" i="26"/>
  <c r="V160" i="26"/>
  <c r="V153" i="26"/>
  <c r="V151" i="26"/>
  <c r="V141" i="26"/>
  <c r="V140" i="26"/>
  <c r="W232" i="26"/>
  <c r="W196" i="26"/>
  <c r="U175" i="26"/>
  <c r="U159" i="26"/>
  <c r="U157" i="26"/>
  <c r="T218" i="26"/>
  <c r="W212" i="26"/>
  <c r="W178" i="26"/>
  <c r="T160" i="26"/>
  <c r="T151" i="26"/>
  <c r="T141" i="26"/>
  <c r="T135" i="26"/>
  <c r="T68" i="26"/>
  <c r="T56" i="26"/>
  <c r="T53" i="26"/>
  <c r="T47" i="26"/>
  <c r="T44" i="26"/>
  <c r="U232" i="26"/>
  <c r="U212" i="26"/>
  <c r="U196" i="26"/>
  <c r="W191" i="26"/>
  <c r="U189" i="26"/>
  <c r="T228" i="26"/>
  <c r="U178" i="26"/>
  <c r="U134" i="26"/>
  <c r="U125" i="26"/>
  <c r="V102" i="26"/>
  <c r="U156" i="26"/>
  <c r="V135" i="26"/>
  <c r="W181" i="26"/>
  <c r="U141" i="26"/>
  <c r="W119" i="26"/>
  <c r="U119" i="26"/>
  <c r="W244" i="26"/>
  <c r="U120" i="26"/>
  <c r="W86" i="26"/>
  <c r="V233" i="26"/>
  <c r="W193" i="26"/>
  <c r="U79" i="26"/>
  <c r="W92" i="26"/>
  <c r="W64" i="26"/>
  <c r="U133" i="26"/>
  <c r="V47" i="26"/>
  <c r="U139" i="26"/>
  <c r="W125" i="26"/>
  <c r="U64" i="26"/>
  <c r="W54" i="26"/>
  <c r="W34" i="26"/>
  <c r="W123" i="26"/>
  <c r="W120" i="26"/>
  <c r="W114" i="26"/>
  <c r="W102" i="26"/>
  <c r="U114" i="26"/>
  <c r="W111" i="26"/>
  <c r="U102" i="26"/>
  <c r="W77" i="26"/>
  <c r="W66" i="26"/>
  <c r="U54" i="26"/>
  <c r="V44" i="26"/>
  <c r="V35" i="26"/>
  <c r="U34" i="26"/>
  <c r="U123" i="26"/>
  <c r="W67" i="26"/>
  <c r="U35" i="26"/>
  <c r="V23" i="26"/>
  <c r="V20" i="26"/>
  <c r="V16" i="26"/>
  <c r="V12" i="26"/>
  <c r="V11" i="26"/>
  <c r="V9" i="26"/>
  <c r="W118" i="26"/>
  <c r="U111" i="26"/>
  <c r="U88" i="26"/>
  <c r="U77" i="26"/>
  <c r="U66" i="26"/>
  <c r="V56" i="26"/>
  <c r="W45" i="26"/>
  <c r="U132" i="26"/>
  <c r="U118" i="26"/>
  <c r="W79" i="26"/>
  <c r="U67" i="26"/>
  <c r="U25" i="26"/>
  <c r="T23" i="26"/>
  <c r="T20" i="26"/>
  <c r="T16" i="26"/>
  <c r="T12" i="26"/>
  <c r="T11" i="26"/>
  <c r="T9" i="26"/>
  <c r="T3" i="26"/>
  <c r="V68" i="26"/>
  <c r="W35" i="26"/>
  <c r="Q2" i="26"/>
  <c r="S2" i="26" s="1"/>
  <c r="W2" i="26" s="1"/>
  <c r="Q4" i="26"/>
  <c r="R4" i="26" s="1"/>
  <c r="V4" i="26" s="1"/>
  <c r="Q6" i="26"/>
  <c r="S41" i="26"/>
  <c r="R41" i="26"/>
  <c r="S52" i="26"/>
  <c r="U52" i="26" s="1"/>
  <c r="R52" i="26"/>
  <c r="T52" i="26" s="1"/>
  <c r="Q69" i="26"/>
  <c r="S69" i="26" s="1"/>
  <c r="S85" i="26"/>
  <c r="R85" i="26"/>
  <c r="Q39" i="26"/>
  <c r="Q62" i="26"/>
  <c r="S62" i="26" s="1"/>
  <c r="W62" i="26" s="1"/>
  <c r="Q100" i="26"/>
  <c r="AD14" i="26"/>
  <c r="S29" i="26"/>
  <c r="R29" i="26"/>
  <c r="AD19" i="26"/>
  <c r="Q27" i="26"/>
  <c r="R27" i="26" s="1"/>
  <c r="T27" i="26" s="1"/>
  <c r="S9" i="26"/>
  <c r="U9" i="26" s="1"/>
  <c r="S11" i="26"/>
  <c r="U11" i="26" s="1"/>
  <c r="S12" i="26"/>
  <c r="W12" i="26" s="1"/>
  <c r="S13" i="26"/>
  <c r="W13" i="26" s="1"/>
  <c r="S16" i="26"/>
  <c r="W16" i="26" s="1"/>
  <c r="S20" i="26"/>
  <c r="W20" i="26" s="1"/>
  <c r="S22" i="26"/>
  <c r="S23" i="26"/>
  <c r="U23" i="26" s="1"/>
  <c r="S56" i="26"/>
  <c r="W56" i="26" s="1"/>
  <c r="Q136" i="26"/>
  <c r="S136" i="26" s="1"/>
  <c r="U136" i="26" s="1"/>
  <c r="S142" i="26"/>
  <c r="R142" i="26"/>
  <c r="V142" i="26" s="1"/>
  <c r="S150" i="26"/>
  <c r="U150" i="26" s="1"/>
  <c r="R150" i="26"/>
  <c r="T150" i="26" s="1"/>
  <c r="Q33" i="26"/>
  <c r="R33" i="26" s="1"/>
  <c r="Q65" i="26"/>
  <c r="Q76" i="26"/>
  <c r="R76" i="26" s="1"/>
  <c r="T76" i="26" s="1"/>
  <c r="Q93" i="26"/>
  <c r="S93" i="26" s="1"/>
  <c r="U93" i="26" s="1"/>
  <c r="Q110" i="26"/>
  <c r="R110" i="26" s="1"/>
  <c r="S44" i="26"/>
  <c r="W44" i="26" s="1"/>
  <c r="S154" i="26"/>
  <c r="W154" i="26" s="1"/>
  <c r="R154" i="26"/>
  <c r="V154" i="26" s="1"/>
  <c r="AD26" i="26"/>
  <c r="Q42" i="26"/>
  <c r="S42" i="26" s="1"/>
  <c r="U42" i="26" s="1"/>
  <c r="S47" i="26"/>
  <c r="U47" i="26" s="1"/>
  <c r="Q59" i="26"/>
  <c r="R59" i="26" s="1"/>
  <c r="T59" i="26" s="1"/>
  <c r="Q81" i="26"/>
  <c r="AD89" i="26"/>
  <c r="R120" i="26"/>
  <c r="V120" i="26" s="1"/>
  <c r="AD25" i="26"/>
  <c r="Q63" i="26"/>
  <c r="Q70" i="26"/>
  <c r="R70" i="26" s="1"/>
  <c r="V70" i="26" s="1"/>
  <c r="Q74" i="26"/>
  <c r="R74" i="26" s="1"/>
  <c r="V74" i="26" s="1"/>
  <c r="Q101" i="26"/>
  <c r="Q106" i="26"/>
  <c r="Q117" i="26"/>
  <c r="S117" i="26" s="1"/>
  <c r="U117" i="26" s="1"/>
  <c r="R125" i="26"/>
  <c r="T125" i="26" s="1"/>
  <c r="Q105" i="26"/>
  <c r="S105" i="26" s="1"/>
  <c r="Q129" i="26"/>
  <c r="S129" i="26" s="1"/>
  <c r="Q137" i="26"/>
  <c r="S137" i="26" s="1"/>
  <c r="W137" i="26" s="1"/>
  <c r="AD120" i="26"/>
  <c r="AD131" i="26"/>
  <c r="AD137" i="26"/>
  <c r="Q90" i="26"/>
  <c r="Q26" i="26"/>
  <c r="S26" i="26" s="1"/>
  <c r="W26" i="26" s="1"/>
  <c r="Q38" i="26"/>
  <c r="R38" i="26" s="1"/>
  <c r="Q46" i="26"/>
  <c r="S46" i="26" s="1"/>
  <c r="Q50" i="26"/>
  <c r="R50" i="26" s="1"/>
  <c r="Q84" i="26"/>
  <c r="S84" i="26" s="1"/>
  <c r="Q112" i="26"/>
  <c r="R112" i="26" s="1"/>
  <c r="T112" i="26" s="1"/>
  <c r="R119" i="26"/>
  <c r="Q78" i="26"/>
  <c r="S78" i="26" s="1"/>
  <c r="U78" i="26" s="1"/>
  <c r="R79" i="26"/>
  <c r="T79" i="26" s="1"/>
  <c r="Q89" i="26"/>
  <c r="S89" i="26" s="1"/>
  <c r="W89" i="26" s="1"/>
  <c r="Q95" i="26"/>
  <c r="Q99" i="26"/>
  <c r="AD101" i="26"/>
  <c r="Q108" i="26"/>
  <c r="S108" i="26" s="1"/>
  <c r="U108" i="26" s="1"/>
  <c r="S116" i="26"/>
  <c r="S68" i="26"/>
  <c r="S94" i="26"/>
  <c r="Q98" i="26"/>
  <c r="S98" i="26" s="1"/>
  <c r="W98" i="26" s="1"/>
  <c r="AD113" i="26"/>
  <c r="Q124" i="26"/>
  <c r="S124" i="26" s="1"/>
  <c r="R94" i="26"/>
  <c r="V94" i="26" s="1"/>
  <c r="R111" i="26"/>
  <c r="R118" i="26"/>
  <c r="V118" i="26" s="1"/>
  <c r="R128" i="26"/>
  <c r="T128" i="26" s="1"/>
  <c r="AD170" i="26"/>
  <c r="R175" i="26"/>
  <c r="V175" i="26" s="1"/>
  <c r="Q211" i="26"/>
  <c r="S211" i="26" s="1"/>
  <c r="Q199" i="26"/>
  <c r="S199" i="26" s="1"/>
  <c r="W199" i="26" s="1"/>
  <c r="Q222" i="26"/>
  <c r="R222" i="26" s="1"/>
  <c r="S227" i="26"/>
  <c r="U227" i="26" s="1"/>
  <c r="R227" i="26"/>
  <c r="V227" i="26" s="1"/>
  <c r="Q186" i="26"/>
  <c r="S186" i="26" s="1"/>
  <c r="Q206" i="26"/>
  <c r="R206" i="26" s="1"/>
  <c r="V206" i="26" s="1"/>
  <c r="R159" i="26"/>
  <c r="Q195" i="26"/>
  <c r="S195" i="26" s="1"/>
  <c r="R212" i="26"/>
  <c r="Q235" i="26"/>
  <c r="R235" i="26" s="1"/>
  <c r="Q122" i="26"/>
  <c r="S122" i="26" s="1"/>
  <c r="W122" i="26" s="1"/>
  <c r="R139" i="26"/>
  <c r="S228" i="26"/>
  <c r="Q238" i="26"/>
  <c r="S238" i="26" s="1"/>
  <c r="U238" i="26" s="1"/>
  <c r="Q174" i="26"/>
  <c r="S174" i="26" s="1"/>
  <c r="U174" i="26" s="1"/>
  <c r="AD182" i="26"/>
  <c r="Q226" i="26"/>
  <c r="R226" i="26" s="1"/>
  <c r="Q231" i="26"/>
  <c r="S231" i="26" s="1"/>
  <c r="Q266" i="26"/>
  <c r="R266" i="26" s="1"/>
  <c r="S218" i="26"/>
  <c r="U218" i="26" s="1"/>
  <c r="Q241" i="26"/>
  <c r="S241" i="26" s="1"/>
  <c r="W241" i="26" s="1"/>
  <c r="Q254" i="26"/>
  <c r="R254" i="26" s="1"/>
  <c r="T254" i="26" s="1"/>
  <c r="R173" i="26"/>
  <c r="R217" i="26"/>
  <c r="T217" i="26" s="1"/>
  <c r="Q210" i="26"/>
  <c r="S210" i="26" s="1"/>
  <c r="Q216" i="26"/>
  <c r="R171" i="26"/>
  <c r="Q194" i="26"/>
  <c r="R194" i="26" s="1"/>
  <c r="T194" i="26" s="1"/>
  <c r="R205" i="26"/>
  <c r="Q215" i="26"/>
  <c r="Q221" i="26"/>
  <c r="S221" i="26" s="1"/>
  <c r="W221" i="26" s="1"/>
  <c r="Q225" i="26"/>
  <c r="R225" i="26" s="1"/>
  <c r="T225" i="26" s="1"/>
  <c r="Q237" i="26"/>
  <c r="R237" i="26" s="1"/>
  <c r="S264" i="26"/>
  <c r="R264" i="26"/>
  <c r="R170" i="26"/>
  <c r="R182" i="26"/>
  <c r="T182" i="26" s="1"/>
  <c r="Q198" i="26"/>
  <c r="S198" i="26" s="1"/>
  <c r="Q204" i="26"/>
  <c r="R204" i="26" s="1"/>
  <c r="AD211" i="26"/>
  <c r="Q214" i="26"/>
  <c r="R214" i="26" s="1"/>
  <c r="S230" i="26"/>
  <c r="S252" i="26"/>
  <c r="W252" i="26" s="1"/>
  <c r="R252" i="26"/>
  <c r="R181" i="26"/>
  <c r="T181" i="26" s="1"/>
  <c r="Q203" i="26"/>
  <c r="S203" i="26" s="1"/>
  <c r="Q209" i="26"/>
  <c r="R209" i="26" s="1"/>
  <c r="AD222" i="26"/>
  <c r="S233" i="26"/>
  <c r="S234" i="26"/>
  <c r="R168" i="26"/>
  <c r="R180" i="26"/>
  <c r="AD195" i="26"/>
  <c r="AD199" i="26"/>
  <c r="Q202" i="26"/>
  <c r="R202" i="26" s="1"/>
  <c r="Q213" i="26"/>
  <c r="S213" i="26" s="1"/>
  <c r="Q220" i="26"/>
  <c r="S220" i="26" s="1"/>
  <c r="Q224" i="26"/>
  <c r="R224" i="26" s="1"/>
  <c r="S240" i="26"/>
  <c r="U240" i="26" s="1"/>
  <c r="Q242" i="26"/>
  <c r="R242" i="26" s="1"/>
  <c r="Q248" i="26"/>
  <c r="R248" i="26" s="1"/>
  <c r="Q219" i="26"/>
  <c r="R219" i="26" s="1"/>
  <c r="V219" i="26" s="1"/>
  <c r="Q236" i="26"/>
  <c r="R236" i="26" s="1"/>
  <c r="R178" i="26"/>
  <c r="Q208" i="26"/>
  <c r="S270" i="26"/>
  <c r="W270" i="26" s="1"/>
  <c r="R189" i="26"/>
  <c r="AD194" i="26"/>
  <c r="R196" i="26"/>
  <c r="AD198" i="26"/>
  <c r="AD205" i="26"/>
  <c r="Q207" i="26"/>
  <c r="S207" i="26" s="1"/>
  <c r="AD216" i="26"/>
  <c r="R232" i="26"/>
  <c r="AD240" i="26"/>
  <c r="S258" i="26"/>
  <c r="AD202" i="26"/>
  <c r="AD214" i="26"/>
  <c r="AD226" i="26"/>
  <c r="AD238" i="26"/>
  <c r="Q243" i="26"/>
  <c r="R243" i="26" s="1"/>
  <c r="AD250" i="26"/>
  <c r="Q255" i="26"/>
  <c r="S255" i="26" s="1"/>
  <c r="AD262" i="26"/>
  <c r="Q267" i="26"/>
  <c r="R267" i="26" s="1"/>
  <c r="AD200" i="26"/>
  <c r="AD212" i="26"/>
  <c r="AD224" i="26"/>
  <c r="AD236" i="26"/>
  <c r="AD248" i="26"/>
  <c r="Q253" i="26"/>
  <c r="S253" i="26" s="1"/>
  <c r="U253" i="26" s="1"/>
  <c r="AD260" i="26"/>
  <c r="Q265" i="26"/>
  <c r="S265" i="26" s="1"/>
  <c r="Q277" i="26"/>
  <c r="S277" i="26" s="1"/>
  <c r="W277" i="26" s="1"/>
  <c r="AD247" i="26"/>
  <c r="AD259" i="26"/>
  <c r="AD258" i="26"/>
  <c r="Q274" i="26"/>
  <c r="S274" i="26" s="1"/>
  <c r="Q249" i="26"/>
  <c r="S249" i="26" s="1"/>
  <c r="Q261" i="26"/>
  <c r="R261" i="26" s="1"/>
  <c r="Q273" i="26"/>
  <c r="R273" i="26" s="1"/>
  <c r="Q260" i="26"/>
  <c r="S260" i="26" s="1"/>
  <c r="Q272" i="26"/>
  <c r="R272" i="26" s="1"/>
  <c r="AD230" i="26"/>
  <c r="AD242" i="26"/>
  <c r="Q247" i="26"/>
  <c r="R247" i="26" s="1"/>
  <c r="AD254" i="26"/>
  <c r="Q259" i="26"/>
  <c r="S259" i="26" s="1"/>
  <c r="AD266" i="26"/>
  <c r="Q271" i="26"/>
  <c r="R271" i="26" s="1"/>
  <c r="AD241" i="26"/>
  <c r="AD253" i="26"/>
  <c r="AD265" i="26"/>
  <c r="AD252" i="26"/>
  <c r="AD264" i="26"/>
  <c r="W94" i="22"/>
  <c r="U94" i="22"/>
  <c r="T153" i="22"/>
  <c r="V153" i="22"/>
  <c r="R177" i="22"/>
  <c r="R165" i="22"/>
  <c r="R141" i="22"/>
  <c r="R152" i="22"/>
  <c r="T152" i="22" s="1"/>
  <c r="R163" i="22"/>
  <c r="T163" i="22" s="1"/>
  <c r="R151" i="22"/>
  <c r="T151" i="22" s="1"/>
  <c r="R79" i="22"/>
  <c r="T79" i="22" s="1"/>
  <c r="R7" i="22"/>
  <c r="T7" i="22" s="1"/>
  <c r="U178" i="22"/>
  <c r="W178" i="22"/>
  <c r="R162" i="22"/>
  <c r="V162" i="22" s="1"/>
  <c r="R150" i="22"/>
  <c r="V150" i="22" s="1"/>
  <c r="AD18" i="22"/>
  <c r="S65" i="22"/>
  <c r="U65" i="22" s="1"/>
  <c r="R65" i="22"/>
  <c r="V65" i="22" s="1"/>
  <c r="R161" i="22"/>
  <c r="T161" i="22" s="1"/>
  <c r="R149" i="22"/>
  <c r="T149" i="22" s="1"/>
  <c r="R137" i="22"/>
  <c r="T137" i="22" s="1"/>
  <c r="R41" i="22"/>
  <c r="V41" i="22" s="1"/>
  <c r="R5" i="22"/>
  <c r="V5" i="22" s="1"/>
  <c r="R116" i="22"/>
  <c r="T116" i="22" s="1"/>
  <c r="R164" i="22"/>
  <c r="T164" i="22" s="1"/>
  <c r="R80" i="22"/>
  <c r="T80" i="22" s="1"/>
  <c r="AD62" i="22"/>
  <c r="AD98" i="22"/>
  <c r="R160" i="22"/>
  <c r="R148" i="22"/>
  <c r="R136" i="22"/>
  <c r="R124" i="22"/>
  <c r="R112" i="22"/>
  <c r="R100" i="22"/>
  <c r="R40" i="22"/>
  <c r="R28" i="22"/>
  <c r="R135" i="22"/>
  <c r="T135" i="22" s="1"/>
  <c r="R123" i="22"/>
  <c r="T123" i="22" s="1"/>
  <c r="R87" i="22"/>
  <c r="V87" i="22" s="1"/>
  <c r="R75" i="22"/>
  <c r="V75" i="22" s="1"/>
  <c r="R159" i="22"/>
  <c r="V159" i="22" s="1"/>
  <c r="R26" i="22"/>
  <c r="T26" i="22" s="1"/>
  <c r="S26" i="22"/>
  <c r="U26" i="22" s="1"/>
  <c r="R158" i="22"/>
  <c r="R146" i="22"/>
  <c r="V146" i="22" s="1"/>
  <c r="R134" i="22"/>
  <c r="T134" i="22" s="1"/>
  <c r="R122" i="22"/>
  <c r="T122" i="22" s="1"/>
  <c r="R86" i="22"/>
  <c r="V86" i="22" s="1"/>
  <c r="R74" i="22"/>
  <c r="R62" i="22"/>
  <c r="V62" i="22" s="1"/>
  <c r="AD149" i="22"/>
  <c r="R157" i="22"/>
  <c r="T157" i="22" s="1"/>
  <c r="R145" i="22"/>
  <c r="V145" i="22" s="1"/>
  <c r="R133" i="22"/>
  <c r="V133" i="22" s="1"/>
  <c r="R121" i="22"/>
  <c r="T121" i="22" s="1"/>
  <c r="R109" i="22"/>
  <c r="T109" i="22" s="1"/>
  <c r="R73" i="22"/>
  <c r="V73" i="22" s="1"/>
  <c r="R156" i="22"/>
  <c r="T156" i="22" s="1"/>
  <c r="R144" i="22"/>
  <c r="V144" i="22" s="1"/>
  <c r="R132" i="22"/>
  <c r="T132" i="22" s="1"/>
  <c r="R120" i="22"/>
  <c r="V120" i="22" s="1"/>
  <c r="R108" i="22"/>
  <c r="V108" i="22" s="1"/>
  <c r="R84" i="22"/>
  <c r="V84" i="22" s="1"/>
  <c r="R60" i="22"/>
  <c r="T60" i="22" s="1"/>
  <c r="R179" i="22"/>
  <c r="T179" i="22" s="1"/>
  <c r="R155" i="22"/>
  <c r="V155" i="22" s="1"/>
  <c r="R143" i="22"/>
  <c r="T143" i="22" s="1"/>
  <c r="R131" i="22"/>
  <c r="T131" i="22" s="1"/>
  <c r="R119" i="22"/>
  <c r="V119" i="22" s="1"/>
  <c r="R107" i="22"/>
  <c r="T107" i="22" s="1"/>
  <c r="R95" i="22"/>
  <c r="T95" i="22" s="1"/>
  <c r="R83" i="22"/>
  <c r="V83" i="22" s="1"/>
  <c r="R71" i="22"/>
  <c r="V71" i="22" s="1"/>
  <c r="R38" i="22"/>
  <c r="T38" i="22" s="1"/>
  <c r="AD43" i="22"/>
  <c r="R178" i="22"/>
  <c r="R154" i="22"/>
  <c r="R142" i="22"/>
  <c r="R130" i="22"/>
  <c r="AD134" i="22"/>
  <c r="S177" i="22"/>
  <c r="S165" i="22"/>
  <c r="S153" i="22"/>
  <c r="S141" i="22"/>
  <c r="S117" i="22"/>
  <c r="S105" i="22"/>
  <c r="S93" i="22"/>
  <c r="S81" i="22"/>
  <c r="S69" i="22"/>
  <c r="S57" i="22"/>
  <c r="S45" i="22"/>
  <c r="S33" i="22"/>
  <c r="S21" i="22"/>
  <c r="S9" i="22"/>
  <c r="R117" i="22"/>
  <c r="R105" i="22"/>
  <c r="R93" i="22"/>
  <c r="R81" i="22"/>
  <c r="R69" i="22"/>
  <c r="R57" i="22"/>
  <c r="R45" i="22"/>
  <c r="R33" i="22"/>
  <c r="R21" i="22"/>
  <c r="R9" i="22"/>
  <c r="Q129" i="22"/>
  <c r="R129" i="22" s="1"/>
  <c r="AD7" i="22"/>
  <c r="AD13" i="22"/>
  <c r="AD19" i="22"/>
  <c r="AD34" i="22"/>
  <c r="AD58" i="22"/>
  <c r="AD63" i="22"/>
  <c r="AD69" i="22"/>
  <c r="AD75" i="22"/>
  <c r="AD87" i="22"/>
  <c r="AD93" i="22"/>
  <c r="AD119" i="22"/>
  <c r="AD164" i="22"/>
  <c r="Q176" i="22"/>
  <c r="R176" i="22" s="1"/>
  <c r="Q140" i="22"/>
  <c r="R140" i="22" s="1"/>
  <c r="Q128" i="22"/>
  <c r="S128" i="22" s="1"/>
  <c r="Q104" i="22"/>
  <c r="R104" i="22" s="1"/>
  <c r="T104" i="22" s="1"/>
  <c r="Q92" i="22"/>
  <c r="S92" i="22" s="1"/>
  <c r="Q68" i="22"/>
  <c r="S68" i="22" s="1"/>
  <c r="Q56" i="22"/>
  <c r="S56" i="22" s="1"/>
  <c r="Q44" i="22"/>
  <c r="S44" i="22" s="1"/>
  <c r="Q32" i="22"/>
  <c r="R32" i="22" s="1"/>
  <c r="T32" i="22" s="1"/>
  <c r="Q20" i="22"/>
  <c r="R20" i="22" s="1"/>
  <c r="T20" i="22" s="1"/>
  <c r="S163" i="22"/>
  <c r="W163" i="22" s="1"/>
  <c r="S150" i="22"/>
  <c r="W150" i="22" s="1"/>
  <c r="S135" i="22"/>
  <c r="W135" i="22" s="1"/>
  <c r="S121" i="22"/>
  <c r="U121" i="22" s="1"/>
  <c r="S107" i="22"/>
  <c r="U107" i="22" s="1"/>
  <c r="S78" i="22"/>
  <c r="U78" i="22" s="1"/>
  <c r="S60" i="22"/>
  <c r="W60" i="22" s="1"/>
  <c r="S6" i="22"/>
  <c r="W6" i="22" s="1"/>
  <c r="AD2" i="22"/>
  <c r="AD39" i="22"/>
  <c r="AD99" i="22"/>
  <c r="AD135" i="22"/>
  <c r="AD150" i="22"/>
  <c r="AD174" i="22"/>
  <c r="Q175" i="22"/>
  <c r="S175" i="22" s="1"/>
  <c r="U175" i="22" s="1"/>
  <c r="Q139" i="22"/>
  <c r="S139" i="22" s="1"/>
  <c r="Q127" i="22"/>
  <c r="S127" i="22" s="1"/>
  <c r="Q115" i="22"/>
  <c r="S115" i="22" s="1"/>
  <c r="Q103" i="22"/>
  <c r="R103" i="22" s="1"/>
  <c r="T103" i="22" s="1"/>
  <c r="Q91" i="22"/>
  <c r="R91" i="22" s="1"/>
  <c r="T91" i="22" s="1"/>
  <c r="Q67" i="22"/>
  <c r="S67" i="22" s="1"/>
  <c r="Q55" i="22"/>
  <c r="S55" i="22" s="1"/>
  <c r="Q43" i="22"/>
  <c r="S43" i="22" s="1"/>
  <c r="Q31" i="22"/>
  <c r="S31" i="22" s="1"/>
  <c r="Q19" i="22"/>
  <c r="R19" i="22" s="1"/>
  <c r="T19" i="22" s="1"/>
  <c r="S162" i="22"/>
  <c r="W162" i="22" s="1"/>
  <c r="S149" i="22"/>
  <c r="U149" i="22" s="1"/>
  <c r="S134" i="22"/>
  <c r="W134" i="22" s="1"/>
  <c r="S120" i="22"/>
  <c r="U120" i="22" s="1"/>
  <c r="S106" i="22"/>
  <c r="S77" i="22"/>
  <c r="U77" i="22" s="1"/>
  <c r="S59" i="22"/>
  <c r="W59" i="22" s="1"/>
  <c r="S5" i="22"/>
  <c r="U5" i="22" s="1"/>
  <c r="Q174" i="22"/>
  <c r="R174" i="22" s="1"/>
  <c r="Q138" i="22"/>
  <c r="S138" i="22" s="1"/>
  <c r="Q126" i="22"/>
  <c r="S126" i="22" s="1"/>
  <c r="Q114" i="22"/>
  <c r="R114" i="22" s="1"/>
  <c r="Q102" i="22"/>
  <c r="S102" i="22" s="1"/>
  <c r="Q90" i="22"/>
  <c r="R90" i="22" s="1"/>
  <c r="T90" i="22" s="1"/>
  <c r="Q66" i="22"/>
  <c r="R66" i="22" s="1"/>
  <c r="T66" i="22" s="1"/>
  <c r="Q54" i="22"/>
  <c r="S54" i="22" s="1"/>
  <c r="Q42" i="22"/>
  <c r="S42" i="22" s="1"/>
  <c r="Q30" i="22"/>
  <c r="S30" i="22" s="1"/>
  <c r="Q18" i="22"/>
  <c r="S18" i="22" s="1"/>
  <c r="S161" i="22"/>
  <c r="W161" i="22" s="1"/>
  <c r="S147" i="22"/>
  <c r="W147" i="22" s="1"/>
  <c r="S133" i="22"/>
  <c r="U133" i="22" s="1"/>
  <c r="S119" i="22"/>
  <c r="U119" i="22" s="1"/>
  <c r="S75" i="22"/>
  <c r="U75" i="22" s="1"/>
  <c r="S2" i="22"/>
  <c r="W2" i="22" s="1"/>
  <c r="AD15" i="22"/>
  <c r="AD40" i="22"/>
  <c r="AD100" i="22"/>
  <c r="AD126" i="22"/>
  <c r="AD131" i="22"/>
  <c r="AD136" i="22"/>
  <c r="AD146" i="22"/>
  <c r="AD170" i="22"/>
  <c r="Q173" i="22"/>
  <c r="S173" i="22" s="1"/>
  <c r="Q125" i="22"/>
  <c r="S125" i="22" s="1"/>
  <c r="Q113" i="22"/>
  <c r="S113" i="22" s="1"/>
  <c r="Q101" i="22"/>
  <c r="S101" i="22" s="1"/>
  <c r="Q89" i="22"/>
  <c r="R89" i="22" s="1"/>
  <c r="Q53" i="22"/>
  <c r="R53" i="22" s="1"/>
  <c r="Q29" i="22"/>
  <c r="S29" i="22" s="1"/>
  <c r="Q17" i="22"/>
  <c r="S17" i="22" s="1"/>
  <c r="S160" i="22"/>
  <c r="S146" i="22"/>
  <c r="U146" i="22" s="1"/>
  <c r="S132" i="22"/>
  <c r="U132" i="22" s="1"/>
  <c r="S118" i="22"/>
  <c r="S74" i="22"/>
  <c r="U74" i="22" s="1"/>
  <c r="Q172" i="22"/>
  <c r="R172" i="22" s="1"/>
  <c r="Q88" i="22"/>
  <c r="R88" i="22" s="1"/>
  <c r="Q76" i="22"/>
  <c r="R76" i="22" s="1"/>
  <c r="Q64" i="22"/>
  <c r="R64" i="22" s="1"/>
  <c r="Q52" i="22"/>
  <c r="R52" i="22" s="1"/>
  <c r="Q16" i="22"/>
  <c r="R16" i="22" s="1"/>
  <c r="Q4" i="22"/>
  <c r="R4" i="22" s="1"/>
  <c r="S148" i="22"/>
  <c r="S112" i="22"/>
  <c r="AD26" i="22"/>
  <c r="AD121" i="22"/>
  <c r="Q171" i="22"/>
  <c r="R171" i="22" s="1"/>
  <c r="Q111" i="22"/>
  <c r="R111" i="22" s="1"/>
  <c r="V111" i="22" s="1"/>
  <c r="Q99" i="22"/>
  <c r="R99" i="22" s="1"/>
  <c r="Q63" i="22"/>
  <c r="S63" i="22" s="1"/>
  <c r="U63" i="22" s="1"/>
  <c r="Q51" i="22"/>
  <c r="R51" i="22" s="1"/>
  <c r="T51" i="22" s="1"/>
  <c r="Q39" i="22"/>
  <c r="R39" i="22" s="1"/>
  <c r="T39" i="22" s="1"/>
  <c r="Q27" i="22"/>
  <c r="S27" i="22" s="1"/>
  <c r="Q15" i="22"/>
  <c r="S15" i="22" s="1"/>
  <c r="Q3" i="22"/>
  <c r="S3" i="22" s="1"/>
  <c r="S158" i="22"/>
  <c r="W158" i="22" s="1"/>
  <c r="S144" i="22"/>
  <c r="W144" i="22" s="1"/>
  <c r="S130" i="22"/>
  <c r="S86" i="22"/>
  <c r="U86" i="22" s="1"/>
  <c r="S72" i="22"/>
  <c r="U72" i="22" s="1"/>
  <c r="S124" i="22"/>
  <c r="AD4" i="22"/>
  <c r="AD10" i="22"/>
  <c r="AD96" i="22"/>
  <c r="AD137" i="22"/>
  <c r="AD152" i="22"/>
  <c r="R2" i="22"/>
  <c r="V2" i="22" s="1"/>
  <c r="Q170" i="22"/>
  <c r="S170" i="22" s="1"/>
  <c r="Q110" i="22"/>
  <c r="R110" i="22" s="1"/>
  <c r="T110" i="22" s="1"/>
  <c r="Q98" i="22"/>
  <c r="R98" i="22" s="1"/>
  <c r="V98" i="22" s="1"/>
  <c r="Q50" i="22"/>
  <c r="S50" i="22" s="1"/>
  <c r="Q14" i="22"/>
  <c r="S14" i="22" s="1"/>
  <c r="S157" i="22"/>
  <c r="W157" i="22" s="1"/>
  <c r="S143" i="22"/>
  <c r="U143" i="22" s="1"/>
  <c r="S85" i="22"/>
  <c r="W85" i="22" s="1"/>
  <c r="S71" i="22"/>
  <c r="W71" i="22" s="1"/>
  <c r="S136" i="22"/>
  <c r="S100" i="22"/>
  <c r="AD22" i="22"/>
  <c r="AD162" i="22"/>
  <c r="AD176" i="22"/>
  <c r="Q181" i="22"/>
  <c r="S181" i="22" s="1"/>
  <c r="Q169" i="22"/>
  <c r="S169" i="22" s="1"/>
  <c r="Q97" i="22"/>
  <c r="S97" i="22" s="1"/>
  <c r="Q61" i="22"/>
  <c r="S61" i="22" s="1"/>
  <c r="Q49" i="22"/>
  <c r="S49" i="22" s="1"/>
  <c r="Q37" i="22"/>
  <c r="S37" i="22" s="1"/>
  <c r="Q25" i="22"/>
  <c r="R25" i="22" s="1"/>
  <c r="V25" i="22" s="1"/>
  <c r="Q13" i="22"/>
  <c r="R13" i="22" s="1"/>
  <c r="T13" i="22" s="1"/>
  <c r="S156" i="22"/>
  <c r="W156" i="22" s="1"/>
  <c r="S142" i="22"/>
  <c r="S84" i="22"/>
  <c r="U84" i="22" s="1"/>
  <c r="S28" i="22"/>
  <c r="Q180" i="22"/>
  <c r="R180" i="22" s="1"/>
  <c r="Q168" i="22"/>
  <c r="S168" i="22" s="1"/>
  <c r="Q96" i="22"/>
  <c r="S96" i="22" s="1"/>
  <c r="Q48" i="22"/>
  <c r="R48" i="22" s="1"/>
  <c r="Q36" i="22"/>
  <c r="R36" i="22" s="1"/>
  <c r="Q24" i="22"/>
  <c r="R24" i="22" s="1"/>
  <c r="Q12" i="22"/>
  <c r="R12" i="22" s="1"/>
  <c r="V12" i="22" s="1"/>
  <c r="S155" i="22"/>
  <c r="U155" i="22" s="1"/>
  <c r="S83" i="22"/>
  <c r="W83" i="22" s="1"/>
  <c r="S40" i="22"/>
  <c r="AD28" i="22"/>
  <c r="AD97" i="22"/>
  <c r="AD123" i="22"/>
  <c r="AD158" i="22"/>
  <c r="Q167" i="22"/>
  <c r="R167" i="22" s="1"/>
  <c r="Q47" i="22"/>
  <c r="S47" i="22" s="1"/>
  <c r="Q35" i="22"/>
  <c r="S35" i="22" s="1"/>
  <c r="Q23" i="22"/>
  <c r="S23" i="22" s="1"/>
  <c r="Q11" i="22"/>
  <c r="S11" i="22" s="1"/>
  <c r="S154" i="22"/>
  <c r="S82" i="22"/>
  <c r="AD168" i="22"/>
  <c r="AD178" i="22"/>
  <c r="R118" i="22"/>
  <c r="R106" i="22"/>
  <c r="R94" i="22"/>
  <c r="R82" i="22"/>
  <c r="Q166" i="22"/>
  <c r="S166" i="22" s="1"/>
  <c r="Q70" i="22"/>
  <c r="R70" i="22" s="1"/>
  <c r="Q58" i="22"/>
  <c r="R58" i="22" s="1"/>
  <c r="Q46" i="22"/>
  <c r="R46" i="22" s="1"/>
  <c r="Q34" i="22"/>
  <c r="R34" i="22" s="1"/>
  <c r="Q22" i="22"/>
  <c r="R22" i="22" s="1"/>
  <c r="Q10" i="22"/>
  <c r="R10" i="22" s="1"/>
  <c r="U164" i="22"/>
  <c r="U152" i="22"/>
  <c r="U116" i="22"/>
  <c r="U80" i="22"/>
  <c r="U8" i="22"/>
  <c r="W164" i="22"/>
  <c r="W152" i="22"/>
  <c r="W116" i="22"/>
  <c r="W80" i="22"/>
  <c r="W8" i="22"/>
  <c r="U151" i="22"/>
  <c r="U79" i="22"/>
  <c r="U7" i="22"/>
  <c r="V79" i="22"/>
  <c r="W151" i="22"/>
  <c r="W79" i="22"/>
  <c r="W7" i="22"/>
  <c r="T78" i="22"/>
  <c r="T6" i="22"/>
  <c r="V78" i="22"/>
  <c r="V6" i="22"/>
  <c r="W78" i="22"/>
  <c r="T77" i="22"/>
  <c r="T41" i="22"/>
  <c r="U137" i="22"/>
  <c r="U41" i="22"/>
  <c r="V77" i="22"/>
  <c r="W137" i="22"/>
  <c r="W41" i="22"/>
  <c r="U159" i="22"/>
  <c r="U135" i="22"/>
  <c r="U123" i="22"/>
  <c r="U87" i="22"/>
  <c r="V147" i="22"/>
  <c r="V51" i="22"/>
  <c r="W159" i="22"/>
  <c r="W123" i="22"/>
  <c r="W87" i="22"/>
  <c r="T158" i="22"/>
  <c r="T74" i="22"/>
  <c r="U122" i="22"/>
  <c r="U62" i="22"/>
  <c r="U38" i="22"/>
  <c r="V158" i="22"/>
  <c r="V122" i="22"/>
  <c r="V74" i="22"/>
  <c r="W122" i="22"/>
  <c r="W62" i="22"/>
  <c r="W38" i="22"/>
  <c r="T85" i="22"/>
  <c r="U145" i="22"/>
  <c r="U109" i="22"/>
  <c r="U85" i="22"/>
  <c r="U73" i="22"/>
  <c r="V85" i="22"/>
  <c r="W145" i="22"/>
  <c r="W109" i="22"/>
  <c r="W73" i="22"/>
  <c r="T72" i="22"/>
  <c r="V156" i="22"/>
  <c r="V72" i="22"/>
  <c r="T59" i="22"/>
  <c r="U179" i="22"/>
  <c r="U131" i="22"/>
  <c r="U95" i="22"/>
  <c r="V179" i="22"/>
  <c r="V131" i="22"/>
  <c r="V107" i="22"/>
  <c r="V59" i="22"/>
  <c r="W179" i="22"/>
  <c r="W131" i="22"/>
  <c r="W95" i="22"/>
  <c r="Q191" i="25"/>
  <c r="R191" i="25" s="1"/>
  <c r="T191" i="25" s="1"/>
  <c r="Q71" i="25"/>
  <c r="S71" i="25" s="1"/>
  <c r="U71" i="25" s="1"/>
  <c r="Q47" i="25"/>
  <c r="Q23" i="25"/>
  <c r="R23" i="25" s="1"/>
  <c r="T23" i="25" s="1"/>
  <c r="AD221" i="25"/>
  <c r="AD173" i="25"/>
  <c r="AD125" i="25"/>
  <c r="AD77" i="25"/>
  <c r="AD29" i="25"/>
  <c r="Q263" i="25"/>
  <c r="R263" i="25" s="1"/>
  <c r="Q119" i="25"/>
  <c r="R119" i="25" s="1"/>
  <c r="T119" i="25" s="1"/>
  <c r="Q95" i="25"/>
  <c r="S95" i="25" s="1"/>
  <c r="W95" i="25" s="1"/>
  <c r="Q253" i="25"/>
  <c r="S253" i="25" s="1"/>
  <c r="W253" i="25" s="1"/>
  <c r="Q229" i="25"/>
  <c r="S229" i="25" s="1"/>
  <c r="Q205" i="25"/>
  <c r="S205" i="25" s="1"/>
  <c r="W205" i="25" s="1"/>
  <c r="Q181" i="25"/>
  <c r="R181" i="25" s="1"/>
  <c r="V181" i="25" s="1"/>
  <c r="Q157" i="25"/>
  <c r="S157" i="25" s="1"/>
  <c r="W157" i="25" s="1"/>
  <c r="Q133" i="25"/>
  <c r="S133" i="25" s="1"/>
  <c r="Q109" i="25"/>
  <c r="S109" i="25" s="1"/>
  <c r="W109" i="25" s="1"/>
  <c r="Q85" i="25"/>
  <c r="S85" i="25" s="1"/>
  <c r="U85" i="25" s="1"/>
  <c r="Q61" i="25"/>
  <c r="R61" i="25" s="1"/>
  <c r="T61" i="25" s="1"/>
  <c r="Q37" i="25"/>
  <c r="R37" i="25" s="1"/>
  <c r="T37" i="25" s="1"/>
  <c r="Q13" i="25"/>
  <c r="R13" i="25" s="1"/>
  <c r="T13" i="25" s="1"/>
  <c r="AD225" i="25"/>
  <c r="AD177" i="25"/>
  <c r="AD129" i="25"/>
  <c r="AD81" i="25"/>
  <c r="AD33" i="25"/>
  <c r="Q239" i="25"/>
  <c r="R239" i="25" s="1"/>
  <c r="T239" i="25" s="1"/>
  <c r="Q215" i="25"/>
  <c r="R215" i="25" s="1"/>
  <c r="T215" i="25" s="1"/>
  <c r="Q167" i="25"/>
  <c r="S167" i="25" s="1"/>
  <c r="U167" i="25" s="1"/>
  <c r="Q143" i="25"/>
  <c r="S143" i="25" s="1"/>
  <c r="U143" i="25" s="1"/>
  <c r="Q243" i="25"/>
  <c r="R243" i="25" s="1"/>
  <c r="Q219" i="25"/>
  <c r="Q195" i="25"/>
  <c r="Q171" i="25"/>
  <c r="R171" i="25" s="1"/>
  <c r="Q147" i="25"/>
  <c r="S147" i="25" s="1"/>
  <c r="Q123" i="25"/>
  <c r="S123" i="25" s="1"/>
  <c r="U123" i="25" s="1"/>
  <c r="Q99" i="25"/>
  <c r="Q75" i="25"/>
  <c r="Q51" i="25"/>
  <c r="S51" i="25" s="1"/>
  <c r="W51" i="25" s="1"/>
  <c r="Q27" i="25"/>
  <c r="S27" i="25" s="1"/>
  <c r="W27" i="25" s="1"/>
  <c r="Q3" i="25"/>
  <c r="S3" i="25" s="1"/>
  <c r="AD229" i="25"/>
  <c r="W41" i="25"/>
  <c r="Q247" i="25"/>
  <c r="S247" i="25" s="1"/>
  <c r="Q223" i="25"/>
  <c r="R223" i="25" s="1"/>
  <c r="T223" i="25" s="1"/>
  <c r="Q199" i="25"/>
  <c r="R199" i="25" s="1"/>
  <c r="T199" i="25" s="1"/>
  <c r="Q175" i="25"/>
  <c r="R175" i="25" s="1"/>
  <c r="V175" i="25" s="1"/>
  <c r="Q151" i="25"/>
  <c r="S151" i="25" s="1"/>
  <c r="Q127" i="25"/>
  <c r="R127" i="25" s="1"/>
  <c r="V127" i="25" s="1"/>
  <c r="Q103" i="25"/>
  <c r="Q79" i="25"/>
  <c r="S79" i="25" s="1"/>
  <c r="Q55" i="25"/>
  <c r="R55" i="25" s="1"/>
  <c r="Q31" i="25"/>
  <c r="S31" i="25" s="1"/>
  <c r="W31" i="25" s="1"/>
  <c r="Q7" i="25"/>
  <c r="S7" i="25" s="1"/>
  <c r="W7" i="25" s="1"/>
  <c r="AD237" i="25"/>
  <c r="AD189" i="25"/>
  <c r="AD141" i="25"/>
  <c r="AD93" i="25"/>
  <c r="AD45" i="25"/>
  <c r="Q251" i="25"/>
  <c r="S251" i="25" s="1"/>
  <c r="Q227" i="25"/>
  <c r="R227" i="25" s="1"/>
  <c r="T227" i="25" s="1"/>
  <c r="Q203" i="25"/>
  <c r="S203" i="25" s="1"/>
  <c r="W203" i="25" s="1"/>
  <c r="Q179" i="25"/>
  <c r="R179" i="25" s="1"/>
  <c r="Q155" i="25"/>
  <c r="S155" i="25" s="1"/>
  <c r="U155" i="25" s="1"/>
  <c r="Q131" i="25"/>
  <c r="S131" i="25" s="1"/>
  <c r="U131" i="25" s="1"/>
  <c r="Q107" i="25"/>
  <c r="R107" i="25" s="1"/>
  <c r="Q83" i="25"/>
  <c r="R83" i="25" s="1"/>
  <c r="V83" i="25" s="1"/>
  <c r="Q59" i="25"/>
  <c r="Q35" i="25"/>
  <c r="Q11" i="25"/>
  <c r="AD245" i="25"/>
  <c r="AD197" i="25"/>
  <c r="AD149" i="25"/>
  <c r="AD101" i="25"/>
  <c r="AD53" i="25"/>
  <c r="Q255" i="25"/>
  <c r="R255" i="25" s="1"/>
  <c r="Q231" i="25"/>
  <c r="R231" i="25" s="1"/>
  <c r="Q207" i="25"/>
  <c r="S207" i="25" s="1"/>
  <c r="U207" i="25" s="1"/>
  <c r="Q183" i="25"/>
  <c r="R183" i="25" s="1"/>
  <c r="Q159" i="25"/>
  <c r="R159" i="25" s="1"/>
  <c r="T159" i="25" s="1"/>
  <c r="Q135" i="25"/>
  <c r="S135" i="25" s="1"/>
  <c r="W135" i="25" s="1"/>
  <c r="Q111" i="25"/>
  <c r="Q87" i="25"/>
  <c r="R87" i="25" s="1"/>
  <c r="V87" i="25" s="1"/>
  <c r="Q63" i="25"/>
  <c r="S63" i="25" s="1"/>
  <c r="Q39" i="25"/>
  <c r="R39" i="25" s="1"/>
  <c r="Q15" i="25"/>
  <c r="R15" i="25" s="1"/>
  <c r="AD253" i="25"/>
  <c r="AD205" i="25"/>
  <c r="AD157" i="25"/>
  <c r="AD109" i="25"/>
  <c r="AD61" i="25"/>
  <c r="AD13" i="25"/>
  <c r="Q245" i="25"/>
  <c r="R245" i="25" s="1"/>
  <c r="T245" i="25" s="1"/>
  <c r="Q221" i="25"/>
  <c r="S221" i="25" s="1"/>
  <c r="Q197" i="25"/>
  <c r="R197" i="25" s="1"/>
  <c r="T197" i="25" s="1"/>
  <c r="Q173" i="25"/>
  <c r="S173" i="25" s="1"/>
  <c r="Q149" i="25"/>
  <c r="R149" i="25" s="1"/>
  <c r="T149" i="25" s="1"/>
  <c r="Q125" i="25"/>
  <c r="S125" i="25" s="1"/>
  <c r="W125" i="25" s="1"/>
  <c r="Q101" i="25"/>
  <c r="S101" i="25" s="1"/>
  <c r="W101" i="25" s="1"/>
  <c r="Q77" i="25"/>
  <c r="R77" i="25" s="1"/>
  <c r="V77" i="25" s="1"/>
  <c r="Q53" i="25"/>
  <c r="R53" i="25" s="1"/>
  <c r="Q29" i="25"/>
  <c r="S29" i="25" s="1"/>
  <c r="W29" i="25" s="1"/>
  <c r="Q5" i="25"/>
  <c r="S5" i="25" s="1"/>
  <c r="W5" i="25" s="1"/>
  <c r="AD257" i="25"/>
  <c r="AD209" i="25"/>
  <c r="AD161" i="25"/>
  <c r="AD113" i="25"/>
  <c r="AD65" i="25"/>
  <c r="AD17" i="25"/>
  <c r="Q259" i="25"/>
  <c r="S259" i="25" s="1"/>
  <c r="Q235" i="25"/>
  <c r="S235" i="25" s="1"/>
  <c r="W235" i="25" s="1"/>
  <c r="Q211" i="25"/>
  <c r="R211" i="25" s="1"/>
  <c r="Q187" i="25"/>
  <c r="R187" i="25" s="1"/>
  <c r="V187" i="25" s="1"/>
  <c r="Q163" i="25"/>
  <c r="Q139" i="25"/>
  <c r="R139" i="25" s="1"/>
  <c r="Q115" i="25"/>
  <c r="S115" i="25" s="1"/>
  <c r="U115" i="25" s="1"/>
  <c r="Q91" i="25"/>
  <c r="R91" i="25" s="1"/>
  <c r="Q67" i="25"/>
  <c r="R67" i="25" s="1"/>
  <c r="T67" i="25" s="1"/>
  <c r="Q43" i="25"/>
  <c r="R43" i="25" s="1"/>
  <c r="T43" i="25" s="1"/>
  <c r="Q19" i="25"/>
  <c r="S19" i="25" s="1"/>
  <c r="W19" i="25" s="1"/>
  <c r="AD261" i="25"/>
  <c r="AD213" i="25"/>
  <c r="AD165" i="25"/>
  <c r="AD117" i="25"/>
  <c r="AD69" i="25"/>
  <c r="AD21" i="25"/>
  <c r="R261" i="25"/>
  <c r="V261" i="25" s="1"/>
  <c r="S261" i="25"/>
  <c r="W261" i="25" s="1"/>
  <c r="AD2" i="25"/>
  <c r="S44" i="25"/>
  <c r="S218" i="25"/>
  <c r="U218" i="25" s="1"/>
  <c r="R105" i="25"/>
  <c r="T105" i="25" s="1"/>
  <c r="S4" i="25"/>
  <c r="W4" i="25" s="1"/>
  <c r="R102" i="25"/>
  <c r="T102" i="25" s="1"/>
  <c r="S72" i="25"/>
  <c r="U72" i="25" s="1"/>
  <c r="S34" i="25"/>
  <c r="U34" i="25" s="1"/>
  <c r="R165" i="25"/>
  <c r="T165" i="25" s="1"/>
  <c r="S22" i="25"/>
  <c r="S56" i="25"/>
  <c r="R160" i="25"/>
  <c r="V160" i="25" s="1"/>
  <c r="S28" i="25"/>
  <c r="S160" i="25"/>
  <c r="W160" i="25" s="1"/>
  <c r="R180" i="25"/>
  <c r="V180" i="25" s="1"/>
  <c r="R62" i="25"/>
  <c r="R94" i="25"/>
  <c r="V94" i="25" s="1"/>
  <c r="Q2" i="25"/>
  <c r="R2" i="25" s="1"/>
  <c r="S36" i="25"/>
  <c r="U36" i="25" s="1"/>
  <c r="R41" i="25"/>
  <c r="V41" i="25" s="1"/>
  <c r="S209" i="25"/>
  <c r="W209" i="25" s="1"/>
  <c r="R44" i="25"/>
  <c r="V44" i="25" s="1"/>
  <c r="R34" i="25"/>
  <c r="V34" i="25" s="1"/>
  <c r="R169" i="25"/>
  <c r="V169" i="25" s="1"/>
  <c r="S174" i="25"/>
  <c r="R50" i="25"/>
  <c r="V50" i="25" s="1"/>
  <c r="S54" i="25"/>
  <c r="S14" i="25"/>
  <c r="W14" i="25" s="1"/>
  <c r="R28" i="25"/>
  <c r="S48" i="25"/>
  <c r="V185" i="25"/>
  <c r="W137" i="25"/>
  <c r="W94" i="25"/>
  <c r="W196" i="25"/>
  <c r="U94" i="25"/>
  <c r="U50" i="25"/>
  <c r="U41" i="25"/>
  <c r="T185" i="25"/>
  <c r="U196" i="25"/>
  <c r="R96" i="25"/>
  <c r="V96" i="25" s="1"/>
  <c r="W50" i="25"/>
  <c r="R72" i="25"/>
  <c r="T72" i="25" s="1"/>
  <c r="R98" i="25"/>
  <c r="R145" i="25"/>
  <c r="T145" i="25" s="1"/>
  <c r="S38" i="25"/>
  <c r="W38" i="25" s="1"/>
  <c r="S52" i="25"/>
  <c r="U52" i="25" s="1"/>
  <c r="S70" i="25"/>
  <c r="W70" i="25" s="1"/>
  <c r="S110" i="25"/>
  <c r="R137" i="25"/>
  <c r="V137" i="25" s="1"/>
  <c r="U145" i="25"/>
  <c r="S122" i="25"/>
  <c r="W145" i="25"/>
  <c r="R168" i="25"/>
  <c r="V168" i="25" s="1"/>
  <c r="S102" i="25"/>
  <c r="U137" i="25"/>
  <c r="S162" i="25"/>
  <c r="U162" i="25" s="1"/>
  <c r="U152" i="25"/>
  <c r="R162" i="25"/>
  <c r="S92" i="25"/>
  <c r="W92" i="25" s="1"/>
  <c r="S193" i="25"/>
  <c r="S169" i="25"/>
  <c r="U169" i="25" s="1"/>
  <c r="R190" i="25"/>
  <c r="V190" i="25" s="1"/>
  <c r="S172" i="25"/>
  <c r="S84" i="25"/>
  <c r="R104" i="25"/>
  <c r="V104" i="25" s="1"/>
  <c r="S154" i="25"/>
  <c r="U154" i="25" s="1"/>
  <c r="S201" i="25"/>
  <c r="S210" i="25"/>
  <c r="S232" i="25"/>
  <c r="R234" i="25"/>
  <c r="V234" i="25" s="1"/>
  <c r="S185" i="25"/>
  <c r="R196" i="25"/>
  <c r="V196" i="25" s="1"/>
  <c r="R224" i="25"/>
  <c r="R226" i="25"/>
  <c r="S226" i="25"/>
  <c r="S234" i="25"/>
  <c r="U234" i="25" s="1"/>
  <c r="R257" i="25"/>
  <c r="V257" i="25" s="1"/>
  <c r="R209" i="25"/>
  <c r="S241" i="25"/>
  <c r="R254" i="25"/>
  <c r="S240" i="25"/>
  <c r="W240" i="25" s="1"/>
  <c r="R240" i="25"/>
  <c r="V240" i="25" s="1"/>
  <c r="M6" i="7"/>
  <c r="N6" i="7" s="1"/>
  <c r="M9" i="7"/>
  <c r="N9" i="7" s="1"/>
  <c r="M12" i="7"/>
  <c r="N12" i="7" s="1"/>
  <c r="M15" i="7"/>
  <c r="N15" i="7" s="1"/>
  <c r="M18" i="7"/>
  <c r="N18" i="7" s="1"/>
  <c r="M21" i="7"/>
  <c r="N21" i="7" s="1"/>
  <c r="AD82" i="22"/>
  <c r="AD104" i="22"/>
  <c r="AD81" i="22"/>
  <c r="AD128" i="22"/>
  <c r="AD76" i="22"/>
  <c r="AD80" i="22"/>
  <c r="AD84" i="22"/>
  <c r="AD103" i="22"/>
  <c r="AD112" i="22"/>
  <c r="AD115" i="22"/>
  <c r="AD139" i="22"/>
  <c r="AD108" i="22"/>
  <c r="AD68" i="22"/>
  <c r="AD74" i="22"/>
  <c r="AD86" i="22"/>
  <c r="AD89" i="22"/>
  <c r="AD92" i="22"/>
  <c r="AD95" i="22"/>
  <c r="D36" i="7"/>
  <c r="E36" i="7" s="1"/>
  <c r="D40" i="7"/>
  <c r="E40" i="7" s="1"/>
  <c r="D41" i="7"/>
  <c r="E41" i="7" s="1"/>
  <c r="D43" i="7"/>
  <c r="E43" i="7" s="1"/>
  <c r="F40" i="7"/>
  <c r="G40" i="7" s="1"/>
  <c r="D47" i="7"/>
  <c r="E47" i="7" s="1"/>
  <c r="D48" i="7"/>
  <c r="E48" i="7" s="1"/>
  <c r="D49" i="7"/>
  <c r="E49" i="7" s="1"/>
  <c r="D33" i="7"/>
  <c r="E33" i="7" s="1"/>
  <c r="D35" i="7"/>
  <c r="E35" i="7" s="1"/>
  <c r="F43" i="7"/>
  <c r="G43" i="7" s="1"/>
  <c r="F48" i="7"/>
  <c r="G48" i="7" s="1"/>
  <c r="F33" i="7"/>
  <c r="G33" i="7" s="1"/>
  <c r="F39" i="7"/>
  <c r="G39" i="7" s="1"/>
  <c r="D34" i="7"/>
  <c r="E34" i="7" s="1"/>
  <c r="D42" i="7"/>
  <c r="E42" i="7" s="1"/>
  <c r="D50" i="7"/>
  <c r="E50" i="7" s="1"/>
  <c r="F34" i="7"/>
  <c r="G34" i="7" s="1"/>
  <c r="F42" i="7"/>
  <c r="G42" i="7" s="1"/>
  <c r="D51" i="7"/>
  <c r="E51" i="7" s="1"/>
  <c r="F36" i="7"/>
  <c r="G36" i="7" s="1"/>
  <c r="D44" i="7"/>
  <c r="E44" i="7" s="1"/>
  <c r="D37" i="7"/>
  <c r="E37" i="7" s="1"/>
  <c r="F45" i="7"/>
  <c r="G45" i="7" s="1"/>
  <c r="F37" i="7"/>
  <c r="G37" i="7" s="1"/>
  <c r="D46" i="7"/>
  <c r="E46" i="7" s="1"/>
  <c r="D38" i="7"/>
  <c r="E38" i="7" s="1"/>
  <c r="F46" i="7"/>
  <c r="G46" i="7" s="1"/>
  <c r="X6" i="7"/>
  <c r="Y6" i="7" s="1"/>
  <c r="F51" i="7"/>
  <c r="G51" i="7" s="1"/>
  <c r="X9" i="7"/>
  <c r="Y9" i="7" s="1"/>
  <c r="D52" i="7"/>
  <c r="E52" i="7" s="1"/>
  <c r="D39" i="7"/>
  <c r="E39" i="7" s="1"/>
  <c r="D45" i="7"/>
  <c r="E45" i="7" s="1"/>
  <c r="F52" i="7"/>
  <c r="G52" i="7" s="1"/>
  <c r="F49" i="7"/>
  <c r="G49" i="7" s="1"/>
  <c r="F35" i="7"/>
  <c r="G35" i="7" s="1"/>
  <c r="F38" i="7"/>
  <c r="G38" i="7" s="1"/>
  <c r="F41" i="7"/>
  <c r="G41" i="7" s="1"/>
  <c r="F44" i="7"/>
  <c r="G44" i="7" s="1"/>
  <c r="F47" i="7"/>
  <c r="G47" i="7" s="1"/>
  <c r="F50" i="7"/>
  <c r="G50" i="7" s="1"/>
  <c r="X13" i="7"/>
  <c r="Y13" i="7" s="1"/>
  <c r="X14" i="7"/>
  <c r="Y14" i="7" s="1"/>
  <c r="X5" i="7"/>
  <c r="Y5" i="7" s="1"/>
  <c r="X12" i="7"/>
  <c r="Y12" i="7" s="1"/>
  <c r="X11" i="7"/>
  <c r="Y11" i="7" s="1"/>
  <c r="X10" i="7"/>
  <c r="Y10" i="7" s="1"/>
  <c r="V13" i="7"/>
  <c r="W13" i="7" s="1"/>
  <c r="X8" i="7"/>
  <c r="Y8" i="7" s="1"/>
  <c r="V16" i="7"/>
  <c r="W16" i="7" s="1"/>
  <c r="V12" i="7"/>
  <c r="W12" i="7" s="1"/>
  <c r="V10" i="7"/>
  <c r="W10" i="7" s="1"/>
  <c r="V7" i="7"/>
  <c r="W7" i="7" s="1"/>
  <c r="V5" i="7"/>
  <c r="W5" i="7" s="1"/>
  <c r="V4" i="7"/>
  <c r="W4" i="7" s="1"/>
  <c r="V11" i="7"/>
  <c r="W11" i="7" s="1"/>
  <c r="V9" i="7"/>
  <c r="W9" i="7" s="1"/>
  <c r="V8" i="7"/>
  <c r="W8" i="7" s="1"/>
  <c r="X7" i="7"/>
  <c r="Y7" i="7" s="1"/>
  <c r="V6" i="7"/>
  <c r="W6" i="7" s="1"/>
  <c r="V15" i="7"/>
  <c r="W15" i="7" s="1"/>
  <c r="X16" i="7"/>
  <c r="Y16" i="7" s="1"/>
  <c r="X4" i="7"/>
  <c r="Y4" i="7" s="1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T10" i="27" l="1"/>
  <c r="T28" i="27"/>
  <c r="T34" i="27"/>
  <c r="W87" i="27"/>
  <c r="W7" i="27"/>
  <c r="T46" i="27"/>
  <c r="T93" i="27"/>
  <c r="U5" i="27"/>
  <c r="W70" i="27"/>
  <c r="V33" i="27"/>
  <c r="V8" i="27"/>
  <c r="W72" i="27"/>
  <c r="V17" i="27"/>
  <c r="W82" i="27"/>
  <c r="W4" i="27"/>
  <c r="V96" i="27"/>
  <c r="T96" i="27"/>
  <c r="U24" i="27"/>
  <c r="T94" i="27"/>
  <c r="V94" i="27"/>
  <c r="V21" i="27"/>
  <c r="V29" i="27"/>
  <c r="T90" i="27"/>
  <c r="V90" i="27"/>
  <c r="W66" i="27"/>
  <c r="U66" i="27"/>
  <c r="U37" i="27"/>
  <c r="W37" i="27"/>
  <c r="W64" i="27"/>
  <c r="U64" i="27"/>
  <c r="T40" i="27"/>
  <c r="W16" i="27"/>
  <c r="T99" i="27"/>
  <c r="V99" i="27"/>
  <c r="U62" i="27"/>
  <c r="V57" i="27"/>
  <c r="V27" i="27"/>
  <c r="W43" i="27"/>
  <c r="U43" i="27"/>
  <c r="V22" i="27"/>
  <c r="T22" i="27"/>
  <c r="V41" i="27"/>
  <c r="T41" i="27"/>
  <c r="V23" i="27"/>
  <c r="T23" i="27"/>
  <c r="U48" i="27"/>
  <c r="W48" i="27"/>
  <c r="V36" i="27"/>
  <c r="T36" i="27"/>
  <c r="W50" i="27"/>
  <c r="U50" i="27"/>
  <c r="V11" i="27"/>
  <c r="T11" i="27"/>
  <c r="V35" i="27"/>
  <c r="T35" i="27"/>
  <c r="W59" i="27"/>
  <c r="U59" i="27"/>
  <c r="V63" i="27"/>
  <c r="T63" i="27"/>
  <c r="U63" i="27"/>
  <c r="W63" i="27"/>
  <c r="S222" i="25"/>
  <c r="U81" i="25"/>
  <c r="S33" i="25"/>
  <c r="W33" i="25" s="1"/>
  <c r="S176" i="25"/>
  <c r="W176" i="25" s="1"/>
  <c r="S252" i="25"/>
  <c r="W252" i="25" s="1"/>
  <c r="V61" i="25"/>
  <c r="R81" i="25"/>
  <c r="T81" i="25" s="1"/>
  <c r="S25" i="25"/>
  <c r="U25" i="25" s="1"/>
  <c r="R126" i="25"/>
  <c r="V126" i="25" s="1"/>
  <c r="T86" i="22"/>
  <c r="V132" i="22"/>
  <c r="U156" i="22"/>
  <c r="V7" i="22"/>
  <c r="T67" i="26"/>
  <c r="R187" i="26"/>
  <c r="V187" i="26" s="1"/>
  <c r="V229" i="26"/>
  <c r="U91" i="26"/>
  <c r="U143" i="26"/>
  <c r="T66" i="26"/>
  <c r="V64" i="26"/>
  <c r="U131" i="26"/>
  <c r="R143" i="26"/>
  <c r="V143" i="26" s="1"/>
  <c r="W250" i="26"/>
  <c r="W192" i="26"/>
  <c r="U229" i="26"/>
  <c r="R192" i="26"/>
  <c r="V192" i="26" s="1"/>
  <c r="S17" i="26"/>
  <c r="U17" i="26" s="1"/>
  <c r="V15" i="26"/>
  <c r="U83" i="22"/>
  <c r="T83" i="22"/>
  <c r="T155" i="22"/>
  <c r="V121" i="22"/>
  <c r="T84" i="22"/>
  <c r="V38" i="22"/>
  <c r="V104" i="22"/>
  <c r="U2" i="22"/>
  <c r="U144" i="22"/>
  <c r="W119" i="22"/>
  <c r="W84" i="22"/>
  <c r="T111" i="22"/>
  <c r="W108" i="22"/>
  <c r="W121" i="22"/>
  <c r="W133" i="22"/>
  <c r="W74" i="22"/>
  <c r="R126" i="22"/>
  <c r="V126" i="22" s="1"/>
  <c r="T98" i="22"/>
  <c r="W65" i="22"/>
  <c r="W120" i="22"/>
  <c r="U147" i="22"/>
  <c r="V149" i="22"/>
  <c r="R11" i="22"/>
  <c r="V11" i="22" s="1"/>
  <c r="S20" i="22"/>
  <c r="U20" i="22" s="1"/>
  <c r="T120" i="22"/>
  <c r="T75" i="22"/>
  <c r="T87" i="22"/>
  <c r="V152" i="22"/>
  <c r="T71" i="22"/>
  <c r="V151" i="22"/>
  <c r="S16" i="22"/>
  <c r="W16" i="22" s="1"/>
  <c r="R125" i="22"/>
  <c r="V125" i="22" s="1"/>
  <c r="U60" i="22"/>
  <c r="V26" i="22"/>
  <c r="U37" i="22"/>
  <c r="W37" i="22"/>
  <c r="W107" i="22"/>
  <c r="U71" i="22"/>
  <c r="W26" i="22"/>
  <c r="V103" i="22"/>
  <c r="R37" i="22"/>
  <c r="S171" i="22"/>
  <c r="W171" i="22" s="1"/>
  <c r="R166" i="22"/>
  <c r="V166" i="22" s="1"/>
  <c r="W143" i="22"/>
  <c r="W72" i="22"/>
  <c r="V39" i="22"/>
  <c r="T25" i="22"/>
  <c r="U163" i="22"/>
  <c r="T150" i="22"/>
  <c r="R96" i="22"/>
  <c r="V96" i="22" s="1"/>
  <c r="V164" i="22"/>
  <c r="T73" i="22"/>
  <c r="U161" i="22"/>
  <c r="S34" i="22"/>
  <c r="S24" i="22"/>
  <c r="W24" i="22" s="1"/>
  <c r="R169" i="22"/>
  <c r="V169" i="22" s="1"/>
  <c r="R63" i="22"/>
  <c r="T63" i="22" s="1"/>
  <c r="R31" i="22"/>
  <c r="T31" i="22" s="1"/>
  <c r="T159" i="22"/>
  <c r="S39" i="22"/>
  <c r="W39" i="22" s="1"/>
  <c r="R67" i="22"/>
  <c r="T67" i="22" s="1"/>
  <c r="V143" i="22"/>
  <c r="V109" i="22"/>
  <c r="T146" i="22"/>
  <c r="W5" i="22"/>
  <c r="S4" i="22"/>
  <c r="W4" i="22" s="1"/>
  <c r="S172" i="22"/>
  <c r="U172" i="22" s="1"/>
  <c r="V157" i="22"/>
  <c r="V8" i="22"/>
  <c r="S64" i="22"/>
  <c r="W64" i="22" s="1"/>
  <c r="S82" i="26"/>
  <c r="S8" i="26"/>
  <c r="U8" i="26" s="1"/>
  <c r="W160" i="26"/>
  <c r="R69" i="26"/>
  <c r="T133" i="26"/>
  <c r="V244" i="26"/>
  <c r="R193" i="26"/>
  <c r="V193" i="26" s="1"/>
  <c r="R146" i="26"/>
  <c r="S15" i="26"/>
  <c r="U15" i="26" s="1"/>
  <c r="W147" i="26"/>
  <c r="W201" i="26"/>
  <c r="T263" i="26"/>
  <c r="R132" i="26"/>
  <c r="V132" i="26" s="1"/>
  <c r="T77" i="26"/>
  <c r="S197" i="26"/>
  <c r="W168" i="26"/>
  <c r="W37" i="26"/>
  <c r="U31" i="26"/>
  <c r="S10" i="26"/>
  <c r="W10" i="26" s="1"/>
  <c r="V7" i="26"/>
  <c r="T8" i="26"/>
  <c r="U246" i="26"/>
  <c r="R165" i="26"/>
  <c r="V165" i="26" s="1"/>
  <c r="V103" i="26"/>
  <c r="V114" i="26"/>
  <c r="R97" i="26"/>
  <c r="V97" i="26" s="1"/>
  <c r="R156" i="26"/>
  <c r="V156" i="26" s="1"/>
  <c r="R166" i="26"/>
  <c r="T166" i="26" s="1"/>
  <c r="W28" i="26"/>
  <c r="T200" i="26"/>
  <c r="V149" i="26"/>
  <c r="R75" i="26"/>
  <c r="T75" i="26" s="1"/>
  <c r="T36" i="26"/>
  <c r="T34" i="26"/>
  <c r="T240" i="26"/>
  <c r="T251" i="26"/>
  <c r="V134" i="26"/>
  <c r="W169" i="26"/>
  <c r="U166" i="26"/>
  <c r="T276" i="26"/>
  <c r="S57" i="26"/>
  <c r="V127" i="26"/>
  <c r="W171" i="26"/>
  <c r="S225" i="26"/>
  <c r="W225" i="26" s="1"/>
  <c r="U61" i="26"/>
  <c r="W48" i="26"/>
  <c r="V54" i="26"/>
  <c r="T163" i="26"/>
  <c r="T275" i="26"/>
  <c r="R239" i="26"/>
  <c r="T239" i="26" s="1"/>
  <c r="V25" i="26"/>
  <c r="T121" i="26"/>
  <c r="R169" i="26"/>
  <c r="U200" i="26"/>
  <c r="U60" i="26"/>
  <c r="T138" i="26"/>
  <c r="V145" i="26"/>
  <c r="W144" i="26"/>
  <c r="R183" i="26"/>
  <c r="T183" i="26" s="1"/>
  <c r="T88" i="26"/>
  <c r="W170" i="26"/>
  <c r="S262" i="26"/>
  <c r="U262" i="26" s="1"/>
  <c r="U165" i="26"/>
  <c r="W165" i="26"/>
  <c r="R195" i="26"/>
  <c r="T195" i="26" s="1"/>
  <c r="W130" i="26"/>
  <c r="T19" i="26"/>
  <c r="V21" i="26"/>
  <c r="W256" i="26"/>
  <c r="R30" i="26"/>
  <c r="V30" i="26" s="1"/>
  <c r="S4" i="26"/>
  <c r="W4" i="26" s="1"/>
  <c r="U51" i="26"/>
  <c r="U140" i="26"/>
  <c r="T155" i="26"/>
  <c r="W223" i="26"/>
  <c r="R188" i="26"/>
  <c r="T188" i="26" s="1"/>
  <c r="T4" i="26"/>
  <c r="W43" i="26"/>
  <c r="R223" i="26"/>
  <c r="V223" i="26" s="1"/>
  <c r="R162" i="26"/>
  <c r="V162" i="26" s="1"/>
  <c r="T161" i="26"/>
  <c r="U75" i="26"/>
  <c r="S145" i="26"/>
  <c r="R256" i="26"/>
  <c r="S7" i="26"/>
  <c r="U7" i="26" s="1"/>
  <c r="U103" i="26"/>
  <c r="W30" i="26"/>
  <c r="V262" i="26"/>
  <c r="S245" i="26"/>
  <c r="R60" i="26"/>
  <c r="V107" i="26"/>
  <c r="U53" i="26"/>
  <c r="R83" i="26"/>
  <c r="S71" i="26"/>
  <c r="U71" i="26" s="1"/>
  <c r="R43" i="26"/>
  <c r="T43" i="26" s="1"/>
  <c r="S19" i="26"/>
  <c r="W19" i="26" s="1"/>
  <c r="V13" i="26"/>
  <c r="V80" i="26"/>
  <c r="T187" i="26"/>
  <c r="U183" i="26"/>
  <c r="R51" i="26"/>
  <c r="S272" i="26"/>
  <c r="U272" i="26" s="1"/>
  <c r="W40" i="26"/>
  <c r="V115" i="26"/>
  <c r="R130" i="26"/>
  <c r="R91" i="26"/>
  <c r="T91" i="26" s="1"/>
  <c r="T14" i="26"/>
  <c r="S107" i="26"/>
  <c r="U12" i="26"/>
  <c r="V71" i="26"/>
  <c r="W49" i="26"/>
  <c r="S163" i="26"/>
  <c r="U163" i="26" s="1"/>
  <c r="R244" i="25"/>
  <c r="V244" i="25" s="1"/>
  <c r="S258" i="25"/>
  <c r="W258" i="25" s="1"/>
  <c r="R147" i="25"/>
  <c r="T147" i="25" s="1"/>
  <c r="T176" i="25"/>
  <c r="R246" i="25"/>
  <c r="V246" i="25" s="1"/>
  <c r="S74" i="25"/>
  <c r="R262" i="25"/>
  <c r="V262" i="25" s="1"/>
  <c r="R170" i="25"/>
  <c r="T170" i="25" s="1"/>
  <c r="S158" i="25"/>
  <c r="U158" i="25" s="1"/>
  <c r="R114" i="25"/>
  <c r="V114" i="25" s="1"/>
  <c r="S225" i="25"/>
  <c r="U225" i="25" s="1"/>
  <c r="R49" i="25"/>
  <c r="V49" i="25" s="1"/>
  <c r="S124" i="25"/>
  <c r="V93" i="25"/>
  <c r="R152" i="25"/>
  <c r="V152" i="25" s="1"/>
  <c r="S93" i="25"/>
  <c r="W93" i="25" s="1"/>
  <c r="T124" i="25"/>
  <c r="S90" i="25"/>
  <c r="W90" i="25" s="1"/>
  <c r="U140" i="25"/>
  <c r="R140" i="25"/>
  <c r="V140" i="25" s="1"/>
  <c r="R88" i="25"/>
  <c r="T88" i="25" s="1"/>
  <c r="S142" i="25"/>
  <c r="W142" i="25" s="1"/>
  <c r="S39" i="25"/>
  <c r="W39" i="25" s="1"/>
  <c r="U48" i="7"/>
  <c r="X40" i="7" s="1"/>
  <c r="Y40" i="7" s="1"/>
  <c r="X45" i="7"/>
  <c r="Y45" i="7" s="1"/>
  <c r="X46" i="7"/>
  <c r="Y46" i="7" s="1"/>
  <c r="X41" i="7"/>
  <c r="Y41" i="7" s="1"/>
  <c r="X38" i="7"/>
  <c r="Y38" i="7" s="1"/>
  <c r="X43" i="7"/>
  <c r="Y43" i="7" s="1"/>
  <c r="L48" i="7"/>
  <c r="S181" i="25"/>
  <c r="S175" i="25"/>
  <c r="T180" i="25"/>
  <c r="S32" i="25"/>
  <c r="W32" i="25" s="1"/>
  <c r="U138" i="25"/>
  <c r="T32" i="25"/>
  <c r="R177" i="25"/>
  <c r="V177" i="25" s="1"/>
  <c r="R212" i="25"/>
  <c r="V212" i="25" s="1"/>
  <c r="W88" i="25"/>
  <c r="V43" i="25"/>
  <c r="S248" i="25"/>
  <c r="W248" i="25" s="1"/>
  <c r="R51" i="25"/>
  <c r="V51" i="25" s="1"/>
  <c r="R138" i="25"/>
  <c r="T138" i="25" s="1"/>
  <c r="R80" i="25"/>
  <c r="V80" i="25" s="1"/>
  <c r="S263" i="25"/>
  <c r="U263" i="25" s="1"/>
  <c r="S215" i="25"/>
  <c r="U215" i="25" s="1"/>
  <c r="R238" i="25"/>
  <c r="T238" i="25" s="1"/>
  <c r="V188" i="25"/>
  <c r="S242" i="25"/>
  <c r="U242" i="25" s="1"/>
  <c r="S188" i="25"/>
  <c r="U188" i="25" s="1"/>
  <c r="W45" i="25"/>
  <c r="S245" i="25"/>
  <c r="W245" i="25" s="1"/>
  <c r="R45" i="25"/>
  <c r="V45" i="25" s="1"/>
  <c r="U95" i="25"/>
  <c r="S191" i="25"/>
  <c r="W191" i="25" s="1"/>
  <c r="R157" i="25"/>
  <c r="T157" i="25" s="1"/>
  <c r="S15" i="25"/>
  <c r="W15" i="25" s="1"/>
  <c r="R260" i="25"/>
  <c r="S223" i="25"/>
  <c r="W223" i="25" s="1"/>
  <c r="S236" i="25"/>
  <c r="U236" i="25" s="1"/>
  <c r="W260" i="25"/>
  <c r="U261" i="25"/>
  <c r="U104" i="25"/>
  <c r="W104" i="25"/>
  <c r="S73" i="25"/>
  <c r="W73" i="25" s="1"/>
  <c r="R68" i="25"/>
  <c r="V68" i="25" s="1"/>
  <c r="V90" i="25"/>
  <c r="W170" i="22"/>
  <c r="U170" i="22"/>
  <c r="U125" i="22"/>
  <c r="W125" i="22"/>
  <c r="W188" i="26"/>
  <c r="U188" i="26"/>
  <c r="W180" i="26"/>
  <c r="U180" i="26"/>
  <c r="U67" i="22"/>
  <c r="W67" i="22"/>
  <c r="W63" i="25"/>
  <c r="U63" i="25"/>
  <c r="T22" i="26"/>
  <c r="V22" i="26"/>
  <c r="T197" i="26"/>
  <c r="V197" i="26"/>
  <c r="U147" i="25"/>
  <c r="W147" i="25"/>
  <c r="T171" i="22"/>
  <c r="V171" i="22"/>
  <c r="U239" i="26"/>
  <c r="W239" i="26"/>
  <c r="T97" i="26"/>
  <c r="R256" i="25"/>
  <c r="T256" i="25" s="1"/>
  <c r="U51" i="25"/>
  <c r="R235" i="25"/>
  <c r="T235" i="25" s="1"/>
  <c r="S43" i="25"/>
  <c r="W43" i="25" s="1"/>
  <c r="W86" i="22"/>
  <c r="V134" i="22"/>
  <c r="U158" i="22"/>
  <c r="V137" i="22"/>
  <c r="T65" i="22"/>
  <c r="S52" i="22"/>
  <c r="W52" i="22" s="1"/>
  <c r="R185" i="26"/>
  <c r="V185" i="26" s="1"/>
  <c r="S58" i="26"/>
  <c r="U58" i="26" s="1"/>
  <c r="S21" i="26"/>
  <c r="W21" i="26" s="1"/>
  <c r="V104" i="26"/>
  <c r="V10" i="26"/>
  <c r="W190" i="26"/>
  <c r="U185" i="26"/>
  <c r="V239" i="26"/>
  <c r="R131" i="26"/>
  <c r="V24" i="26"/>
  <c r="U96" i="26"/>
  <c r="V72" i="26"/>
  <c r="W151" i="26"/>
  <c r="T268" i="26"/>
  <c r="U134" i="22"/>
  <c r="T108" i="22"/>
  <c r="V13" i="22"/>
  <c r="W63" i="22"/>
  <c r="R170" i="22"/>
  <c r="S66" i="22"/>
  <c r="R147" i="26"/>
  <c r="T147" i="26" s="1"/>
  <c r="R93" i="26"/>
  <c r="T93" i="26" s="1"/>
  <c r="U68" i="25"/>
  <c r="W155" i="22"/>
  <c r="T119" i="22"/>
  <c r="W132" i="22"/>
  <c r="W75" i="22"/>
  <c r="V123" i="22"/>
  <c r="W77" i="22"/>
  <c r="V161" i="22"/>
  <c r="V32" i="22"/>
  <c r="S10" i="22"/>
  <c r="U10" i="22" s="1"/>
  <c r="S76" i="22"/>
  <c r="U76" i="22" s="1"/>
  <c r="R181" i="22"/>
  <c r="R173" i="22"/>
  <c r="S90" i="22"/>
  <c r="R113" i="26"/>
  <c r="T113" i="26" s="1"/>
  <c r="S70" i="26"/>
  <c r="U70" i="26" s="1"/>
  <c r="T18" i="26"/>
  <c r="V123" i="26"/>
  <c r="V86" i="26"/>
  <c r="W97" i="26"/>
  <c r="U152" i="26"/>
  <c r="R175" i="22"/>
  <c r="S18" i="26"/>
  <c r="W18" i="26" s="1"/>
  <c r="R87" i="26"/>
  <c r="V87" i="26" s="1"/>
  <c r="W109" i="26"/>
  <c r="T156" i="26"/>
  <c r="R201" i="26"/>
  <c r="R48" i="26"/>
  <c r="R109" i="26"/>
  <c r="V135" i="22"/>
  <c r="V90" i="22"/>
  <c r="S114" i="22"/>
  <c r="R205" i="25"/>
  <c r="T205" i="25" s="1"/>
  <c r="T133" i="22"/>
  <c r="T62" i="22"/>
  <c r="T125" i="22"/>
  <c r="V80" i="22"/>
  <c r="S36" i="22"/>
  <c r="R44" i="22"/>
  <c r="T44" i="22" s="1"/>
  <c r="S110" i="22"/>
  <c r="U110" i="22" s="1"/>
  <c r="S32" i="22"/>
  <c r="S174" i="22"/>
  <c r="W174" i="22" s="1"/>
  <c r="R177" i="26"/>
  <c r="T177" i="26" s="1"/>
  <c r="T157" i="26"/>
  <c r="W135" i="26"/>
  <c r="R148" i="26"/>
  <c r="V250" i="26"/>
  <c r="S257" i="26"/>
  <c r="W257" i="26" s="1"/>
  <c r="S55" i="25"/>
  <c r="W55" i="25" s="1"/>
  <c r="V116" i="26"/>
  <c r="S231" i="25"/>
  <c r="W231" i="25" s="1"/>
  <c r="W167" i="25"/>
  <c r="V19" i="22"/>
  <c r="V116" i="22"/>
  <c r="S13" i="22"/>
  <c r="R117" i="26"/>
  <c r="T117" i="26" s="1"/>
  <c r="S72" i="26"/>
  <c r="U72" i="26" s="1"/>
  <c r="W113" i="26"/>
  <c r="T257" i="26"/>
  <c r="R144" i="26"/>
  <c r="W149" i="22"/>
  <c r="S48" i="22"/>
  <c r="S25" i="22"/>
  <c r="W25" i="22" s="1"/>
  <c r="R97" i="22"/>
  <c r="T97" i="22" s="1"/>
  <c r="S140" i="22"/>
  <c r="U140" i="22" s="1"/>
  <c r="S194" i="26"/>
  <c r="U194" i="26" s="1"/>
  <c r="S104" i="26"/>
  <c r="W104" i="26" s="1"/>
  <c r="S14" i="26"/>
  <c r="W14" i="26" s="1"/>
  <c r="V55" i="26"/>
  <c r="W162" i="26"/>
  <c r="R32" i="26"/>
  <c r="S89" i="22"/>
  <c r="U89" i="22" s="1"/>
  <c r="U27" i="25"/>
  <c r="U157" i="22"/>
  <c r="R56" i="22"/>
  <c r="R101" i="22"/>
  <c r="R92" i="22"/>
  <c r="T92" i="22" s="1"/>
  <c r="S176" i="22"/>
  <c r="R190" i="26"/>
  <c r="V190" i="26" s="1"/>
  <c r="S36" i="26"/>
  <c r="U36" i="26" s="1"/>
  <c r="U32" i="26"/>
  <c r="W163" i="26"/>
  <c r="W263" i="26"/>
  <c r="R49" i="26"/>
  <c r="R92" i="26"/>
  <c r="T145" i="22"/>
  <c r="S199" i="25"/>
  <c r="U199" i="25" s="1"/>
  <c r="W155" i="25"/>
  <c r="S149" i="25"/>
  <c r="U149" i="25" s="1"/>
  <c r="S51" i="22"/>
  <c r="W51" i="22" s="1"/>
  <c r="R113" i="22"/>
  <c r="S267" i="26"/>
  <c r="W267" i="26" s="1"/>
  <c r="S24" i="26"/>
  <c r="W24" i="26" s="1"/>
  <c r="R31" i="26"/>
  <c r="L25" i="7"/>
  <c r="T58" i="26"/>
  <c r="V58" i="26"/>
  <c r="W177" i="26"/>
  <c r="U177" i="26"/>
  <c r="U269" i="26"/>
  <c r="W269" i="26"/>
  <c r="V245" i="26"/>
  <c r="T245" i="26"/>
  <c r="T17" i="26"/>
  <c r="V17" i="26"/>
  <c r="V184" i="26"/>
  <c r="T184" i="26"/>
  <c r="T158" i="26"/>
  <c r="V158" i="26"/>
  <c r="U122" i="26"/>
  <c r="V166" i="26"/>
  <c r="T82" i="26"/>
  <c r="W227" i="26"/>
  <c r="S126" i="26"/>
  <c r="R126" i="26"/>
  <c r="W78" i="26"/>
  <c r="V182" i="26"/>
  <c r="S158" i="26"/>
  <c r="S236" i="26"/>
  <c r="W236" i="26" s="1"/>
  <c r="R259" i="26"/>
  <c r="V259" i="26" s="1"/>
  <c r="S266" i="26"/>
  <c r="U266" i="26" s="1"/>
  <c r="R62" i="26"/>
  <c r="V62" i="26" s="1"/>
  <c r="W253" i="26"/>
  <c r="S184" i="26"/>
  <c r="S149" i="26"/>
  <c r="S237" i="26"/>
  <c r="W237" i="26" s="1"/>
  <c r="R231" i="26"/>
  <c r="T231" i="26" s="1"/>
  <c r="U98" i="26"/>
  <c r="W11" i="26"/>
  <c r="V52" i="26"/>
  <c r="W52" i="26"/>
  <c r="R191" i="26"/>
  <c r="S224" i="26"/>
  <c r="U224" i="26" s="1"/>
  <c r="W17" i="26"/>
  <c r="W42" i="26"/>
  <c r="U62" i="26"/>
  <c r="T142" i="26"/>
  <c r="S226" i="26"/>
  <c r="W226" i="26" s="1"/>
  <c r="S202" i="26"/>
  <c r="W202" i="26" s="1"/>
  <c r="S206" i="26"/>
  <c r="W206" i="26" s="1"/>
  <c r="R213" i="26"/>
  <c r="V213" i="26" s="1"/>
  <c r="R46" i="26"/>
  <c r="V46" i="26" s="1"/>
  <c r="U44" i="26"/>
  <c r="W47" i="26"/>
  <c r="T70" i="26"/>
  <c r="T94" i="26"/>
  <c r="W150" i="26"/>
  <c r="S80" i="26"/>
  <c r="S167" i="26"/>
  <c r="R167" i="26"/>
  <c r="S179" i="26"/>
  <c r="R179" i="26"/>
  <c r="S155" i="26"/>
  <c r="R210" i="26"/>
  <c r="V210" i="26" s="1"/>
  <c r="U20" i="26"/>
  <c r="W23" i="26"/>
  <c r="W117" i="26"/>
  <c r="W136" i="26"/>
  <c r="S164" i="26"/>
  <c r="R164" i="26"/>
  <c r="S161" i="26"/>
  <c r="S138" i="26"/>
  <c r="R220" i="26"/>
  <c r="T220" i="26" s="1"/>
  <c r="S235" i="26"/>
  <c r="W235" i="26" s="1"/>
  <c r="S27" i="26"/>
  <c r="U27" i="26" s="1"/>
  <c r="V79" i="26"/>
  <c r="R152" i="26"/>
  <c r="R269" i="26"/>
  <c r="R26" i="26"/>
  <c r="T26" i="26" s="1"/>
  <c r="T74" i="26"/>
  <c r="W240" i="26"/>
  <c r="S115" i="26"/>
  <c r="S153" i="26"/>
  <c r="S254" i="26"/>
  <c r="W254" i="26" s="1"/>
  <c r="R105" i="26"/>
  <c r="T105" i="26" s="1"/>
  <c r="W108" i="26"/>
  <c r="R37" i="26"/>
  <c r="R176" i="26"/>
  <c r="S176" i="26"/>
  <c r="S172" i="26"/>
  <c r="S219" i="26"/>
  <c r="U219" i="26" s="1"/>
  <c r="S243" i="26"/>
  <c r="U243" i="26" s="1"/>
  <c r="S59" i="26"/>
  <c r="W59" i="26" s="1"/>
  <c r="U56" i="26"/>
  <c r="T206" i="26"/>
  <c r="R61" i="26"/>
  <c r="S55" i="26"/>
  <c r="S127" i="26"/>
  <c r="R260" i="26"/>
  <c r="V260" i="26" s="1"/>
  <c r="R238" i="26"/>
  <c r="V238" i="26" s="1"/>
  <c r="S74" i="26"/>
  <c r="U74" i="26" s="1"/>
  <c r="U154" i="26"/>
  <c r="S121" i="26"/>
  <c r="U259" i="26"/>
  <c r="W259" i="26"/>
  <c r="U255" i="26"/>
  <c r="W255" i="26"/>
  <c r="W207" i="26"/>
  <c r="U207" i="26"/>
  <c r="T247" i="26"/>
  <c r="V247" i="26"/>
  <c r="V209" i="26"/>
  <c r="T209" i="26"/>
  <c r="T243" i="26"/>
  <c r="V243" i="26"/>
  <c r="T222" i="26"/>
  <c r="V222" i="26"/>
  <c r="W198" i="26"/>
  <c r="U198" i="26"/>
  <c r="T50" i="26"/>
  <c r="V50" i="26"/>
  <c r="V248" i="26"/>
  <c r="T248" i="26"/>
  <c r="V273" i="26"/>
  <c r="T273" i="26"/>
  <c r="T38" i="26"/>
  <c r="V38" i="26"/>
  <c r="V261" i="26"/>
  <c r="T261" i="26"/>
  <c r="W249" i="26"/>
  <c r="U249" i="26"/>
  <c r="W231" i="26"/>
  <c r="U231" i="26"/>
  <c r="T271" i="26"/>
  <c r="V271" i="26"/>
  <c r="U274" i="26"/>
  <c r="W274" i="26"/>
  <c r="V226" i="26"/>
  <c r="T226" i="26"/>
  <c r="U258" i="26"/>
  <c r="W258" i="26"/>
  <c r="W230" i="26"/>
  <c r="U230" i="26"/>
  <c r="R249" i="26"/>
  <c r="W195" i="26"/>
  <c r="U195" i="26"/>
  <c r="W84" i="26"/>
  <c r="U84" i="26"/>
  <c r="S106" i="26"/>
  <c r="R106" i="26"/>
  <c r="W82" i="26"/>
  <c r="U82" i="26"/>
  <c r="V85" i="26"/>
  <c r="T85" i="26"/>
  <c r="T41" i="26"/>
  <c r="V41" i="26"/>
  <c r="U16" i="26"/>
  <c r="W15" i="26"/>
  <c r="W93" i="26"/>
  <c r="T256" i="26"/>
  <c r="V256" i="26"/>
  <c r="T214" i="26"/>
  <c r="V214" i="26"/>
  <c r="T57" i="26"/>
  <c r="V57" i="26"/>
  <c r="T69" i="26"/>
  <c r="V69" i="26"/>
  <c r="R101" i="26"/>
  <c r="S101" i="26"/>
  <c r="U85" i="26"/>
  <c r="W85" i="26"/>
  <c r="U41" i="26"/>
  <c r="W41" i="26"/>
  <c r="V128" i="26"/>
  <c r="R99" i="26"/>
  <c r="S99" i="26"/>
  <c r="V76" i="26"/>
  <c r="S38" i="26"/>
  <c r="V195" i="26"/>
  <c r="V225" i="26"/>
  <c r="S247" i="26"/>
  <c r="T139" i="26"/>
  <c r="V139" i="26"/>
  <c r="T192" i="26"/>
  <c r="U203" i="26"/>
  <c r="W203" i="26"/>
  <c r="S215" i="26"/>
  <c r="R215" i="26"/>
  <c r="T159" i="26"/>
  <c r="V159" i="26"/>
  <c r="S222" i="26"/>
  <c r="R221" i="26"/>
  <c r="U124" i="26"/>
  <c r="W124" i="26"/>
  <c r="W46" i="26"/>
  <c r="U46" i="26"/>
  <c r="R65" i="26"/>
  <c r="S65" i="26"/>
  <c r="V232" i="26"/>
  <c r="T232" i="26"/>
  <c r="R265" i="26"/>
  <c r="S248" i="26"/>
  <c r="T180" i="26"/>
  <c r="V180" i="26"/>
  <c r="U197" i="26"/>
  <c r="W197" i="26"/>
  <c r="V204" i="26"/>
  <c r="T204" i="26"/>
  <c r="S209" i="26"/>
  <c r="R241" i="26"/>
  <c r="U210" i="26"/>
  <c r="W210" i="26"/>
  <c r="S204" i="26"/>
  <c r="S261" i="26"/>
  <c r="S214" i="26"/>
  <c r="R198" i="26"/>
  <c r="R124" i="26"/>
  <c r="R95" i="26"/>
  <c r="S95" i="26"/>
  <c r="T29" i="26"/>
  <c r="V29" i="26"/>
  <c r="U69" i="26"/>
  <c r="W69" i="26"/>
  <c r="R6" i="26"/>
  <c r="S6" i="26"/>
  <c r="S33" i="26"/>
  <c r="W70" i="26"/>
  <c r="S208" i="26"/>
  <c r="R208" i="26"/>
  <c r="T242" i="26"/>
  <c r="V242" i="26"/>
  <c r="V168" i="26"/>
  <c r="T168" i="26"/>
  <c r="T205" i="26"/>
  <c r="V205" i="26"/>
  <c r="R207" i="26"/>
  <c r="T237" i="26"/>
  <c r="V237" i="26"/>
  <c r="U129" i="26"/>
  <c r="W129" i="26"/>
  <c r="R63" i="26"/>
  <c r="S63" i="26"/>
  <c r="T33" i="26"/>
  <c r="V33" i="26"/>
  <c r="W29" i="26"/>
  <c r="U29" i="26"/>
  <c r="U199" i="26"/>
  <c r="S242" i="26"/>
  <c r="T272" i="26"/>
  <c r="V272" i="26"/>
  <c r="S271" i="26"/>
  <c r="W211" i="26"/>
  <c r="U211" i="26"/>
  <c r="W107" i="26"/>
  <c r="U107" i="26"/>
  <c r="R129" i="26"/>
  <c r="W58" i="26"/>
  <c r="E2" i="26"/>
  <c r="S50" i="26"/>
  <c r="U2" i="26"/>
  <c r="W174" i="26"/>
  <c r="U265" i="26"/>
  <c r="W265" i="26"/>
  <c r="T178" i="26"/>
  <c r="V178" i="26"/>
  <c r="R255" i="26"/>
  <c r="V169" i="26"/>
  <c r="T169" i="26"/>
  <c r="V170" i="26"/>
  <c r="T170" i="26"/>
  <c r="T266" i="26"/>
  <c r="V266" i="26"/>
  <c r="R174" i="26"/>
  <c r="R211" i="26"/>
  <c r="U22" i="26"/>
  <c r="W22" i="26"/>
  <c r="R100" i="26"/>
  <c r="S100" i="26"/>
  <c r="U89" i="26"/>
  <c r="U270" i="26"/>
  <c r="W73" i="26"/>
  <c r="U73" i="26"/>
  <c r="T236" i="26"/>
  <c r="V236" i="26"/>
  <c r="U236" i="26"/>
  <c r="R274" i="26"/>
  <c r="T171" i="26"/>
  <c r="V171" i="26"/>
  <c r="V173" i="26"/>
  <c r="T173" i="26"/>
  <c r="T235" i="26"/>
  <c r="V235" i="26"/>
  <c r="R203" i="26"/>
  <c r="S90" i="26"/>
  <c r="R90" i="26"/>
  <c r="U105" i="26"/>
  <c r="W105" i="26"/>
  <c r="T146" i="26"/>
  <c r="V146" i="26"/>
  <c r="R89" i="26"/>
  <c r="T219" i="26"/>
  <c r="V217" i="26"/>
  <c r="U221" i="26"/>
  <c r="U241" i="26"/>
  <c r="W220" i="26"/>
  <c r="U220" i="26"/>
  <c r="R199" i="26"/>
  <c r="W194" i="26"/>
  <c r="U57" i="26"/>
  <c r="W57" i="26"/>
  <c r="W146" i="26"/>
  <c r="U146" i="26"/>
  <c r="U26" i="26"/>
  <c r="R277" i="26"/>
  <c r="W234" i="26"/>
  <c r="U234" i="26"/>
  <c r="V267" i="26"/>
  <c r="T267" i="26"/>
  <c r="U94" i="26"/>
  <c r="W94" i="26"/>
  <c r="W260" i="26"/>
  <c r="U260" i="26"/>
  <c r="V196" i="26"/>
  <c r="T196" i="26"/>
  <c r="W233" i="26"/>
  <c r="U233" i="26"/>
  <c r="T264" i="26"/>
  <c r="V264" i="26"/>
  <c r="V212" i="26"/>
  <c r="T212" i="26"/>
  <c r="R186" i="26"/>
  <c r="W128" i="26"/>
  <c r="U128" i="26"/>
  <c r="U68" i="26"/>
  <c r="W68" i="26"/>
  <c r="V119" i="26"/>
  <c r="T119" i="26"/>
  <c r="V59" i="26"/>
  <c r="V27" i="26"/>
  <c r="V112" i="26"/>
  <c r="W83" i="26"/>
  <c r="U13" i="26"/>
  <c r="T154" i="26"/>
  <c r="U277" i="26"/>
  <c r="R5" i="26"/>
  <c r="S5" i="26"/>
  <c r="U213" i="26"/>
  <c r="W213" i="26"/>
  <c r="V224" i="26"/>
  <c r="T224" i="26"/>
  <c r="V252" i="26"/>
  <c r="T252" i="26"/>
  <c r="W264" i="26"/>
  <c r="U264" i="26"/>
  <c r="R216" i="26"/>
  <c r="S216" i="26"/>
  <c r="W228" i="26"/>
  <c r="U228" i="26"/>
  <c r="W186" i="26"/>
  <c r="U186" i="26"/>
  <c r="T45" i="26"/>
  <c r="V45" i="26"/>
  <c r="S81" i="26"/>
  <c r="R81" i="26"/>
  <c r="V110" i="26"/>
  <c r="T110" i="26"/>
  <c r="U142" i="26"/>
  <c r="W142" i="26"/>
  <c r="S76" i="26"/>
  <c r="W9" i="26"/>
  <c r="S273" i="26"/>
  <c r="T189" i="26"/>
  <c r="V189" i="26"/>
  <c r="V202" i="26"/>
  <c r="T202" i="26"/>
  <c r="V111" i="26"/>
  <c r="T111" i="26"/>
  <c r="W116" i="26"/>
  <c r="U116" i="26"/>
  <c r="S112" i="26"/>
  <c r="S110" i="26"/>
  <c r="R42" i="26"/>
  <c r="R39" i="26"/>
  <c r="S39" i="26"/>
  <c r="T118" i="26"/>
  <c r="U137" i="26"/>
  <c r="T175" i="26"/>
  <c r="S3" i="26"/>
  <c r="T120" i="26"/>
  <c r="R108" i="26"/>
  <c r="R137" i="26"/>
  <c r="R136" i="26"/>
  <c r="R78" i="26"/>
  <c r="U87" i="26"/>
  <c r="U104" i="26"/>
  <c r="W238" i="26"/>
  <c r="V194" i="26"/>
  <c r="V181" i="26"/>
  <c r="U252" i="26"/>
  <c r="R96" i="26"/>
  <c r="R84" i="26"/>
  <c r="W218" i="26"/>
  <c r="R98" i="26"/>
  <c r="T227" i="26"/>
  <c r="V150" i="26"/>
  <c r="V254" i="26"/>
  <c r="V125" i="26"/>
  <c r="R73" i="26"/>
  <c r="R28" i="26"/>
  <c r="E1" i="26"/>
  <c r="R253" i="26"/>
  <c r="R122" i="26"/>
  <c r="R2" i="26"/>
  <c r="R40" i="26"/>
  <c r="T180" i="22"/>
  <c r="V180" i="22"/>
  <c r="U126" i="22"/>
  <c r="W126" i="22"/>
  <c r="T22" i="22"/>
  <c r="V22" i="22"/>
  <c r="U97" i="22"/>
  <c r="W97" i="22"/>
  <c r="T4" i="22"/>
  <c r="V4" i="22"/>
  <c r="W173" i="22"/>
  <c r="U173" i="22"/>
  <c r="W138" i="22"/>
  <c r="U138" i="22"/>
  <c r="W43" i="22"/>
  <c r="U43" i="22"/>
  <c r="V34" i="22"/>
  <c r="T34" i="22"/>
  <c r="W169" i="22"/>
  <c r="U169" i="22"/>
  <c r="V16" i="22"/>
  <c r="T16" i="22"/>
  <c r="T174" i="22"/>
  <c r="V174" i="22"/>
  <c r="W55" i="22"/>
  <c r="U55" i="22"/>
  <c r="W44" i="22"/>
  <c r="U44" i="22"/>
  <c r="W61" i="22"/>
  <c r="U61" i="22"/>
  <c r="W31" i="22"/>
  <c r="U31" i="22"/>
  <c r="V46" i="22"/>
  <c r="T46" i="22"/>
  <c r="W181" i="22"/>
  <c r="U181" i="22"/>
  <c r="V99" i="22"/>
  <c r="T99" i="22"/>
  <c r="T52" i="22"/>
  <c r="V52" i="22"/>
  <c r="W56" i="22"/>
  <c r="U56" i="22"/>
  <c r="V58" i="22"/>
  <c r="T58" i="22"/>
  <c r="W14" i="22"/>
  <c r="U14" i="22"/>
  <c r="W18" i="22"/>
  <c r="U18" i="22"/>
  <c r="W68" i="22"/>
  <c r="U68" i="22"/>
  <c r="W92" i="22"/>
  <c r="U92" i="22"/>
  <c r="V70" i="22"/>
  <c r="T70" i="22"/>
  <c r="W50" i="22"/>
  <c r="U50" i="22"/>
  <c r="V76" i="22"/>
  <c r="T76" i="22"/>
  <c r="W30" i="22"/>
  <c r="U30" i="22"/>
  <c r="U166" i="22"/>
  <c r="W166" i="22"/>
  <c r="W11" i="22"/>
  <c r="U11" i="22"/>
  <c r="T88" i="22"/>
  <c r="V88" i="22"/>
  <c r="W17" i="22"/>
  <c r="U17" i="22"/>
  <c r="W42" i="22"/>
  <c r="U42" i="22"/>
  <c r="U115" i="22"/>
  <c r="W115" i="22"/>
  <c r="W23" i="22"/>
  <c r="U23" i="22"/>
  <c r="V24" i="22"/>
  <c r="T24" i="22"/>
  <c r="T172" i="22"/>
  <c r="V172" i="22"/>
  <c r="W29" i="22"/>
  <c r="U29" i="22"/>
  <c r="W54" i="22"/>
  <c r="U54" i="22"/>
  <c r="U127" i="22"/>
  <c r="W127" i="22"/>
  <c r="U128" i="22"/>
  <c r="W128" i="22"/>
  <c r="W35" i="22"/>
  <c r="U35" i="22"/>
  <c r="T36" i="22"/>
  <c r="V36" i="22"/>
  <c r="T53" i="22"/>
  <c r="V53" i="22"/>
  <c r="U139" i="22"/>
  <c r="W139" i="22"/>
  <c r="T140" i="22"/>
  <c r="V140" i="22"/>
  <c r="W47" i="22"/>
  <c r="U47" i="22"/>
  <c r="T48" i="22"/>
  <c r="V48" i="22"/>
  <c r="W3" i="22"/>
  <c r="U3" i="22"/>
  <c r="T89" i="22"/>
  <c r="V89" i="22"/>
  <c r="T176" i="22"/>
  <c r="V176" i="22"/>
  <c r="V167" i="22"/>
  <c r="T167" i="22"/>
  <c r="U96" i="22"/>
  <c r="W96" i="22"/>
  <c r="W15" i="22"/>
  <c r="U15" i="22"/>
  <c r="U101" i="22"/>
  <c r="W101" i="22"/>
  <c r="U102" i="22"/>
  <c r="W102" i="22"/>
  <c r="V129" i="22"/>
  <c r="T129" i="22"/>
  <c r="W168" i="22"/>
  <c r="U168" i="22"/>
  <c r="W49" i="22"/>
  <c r="U49" i="22"/>
  <c r="W27" i="22"/>
  <c r="U27" i="22"/>
  <c r="U113" i="22"/>
  <c r="W113" i="22"/>
  <c r="V114" i="22"/>
  <c r="T114" i="22"/>
  <c r="S180" i="22"/>
  <c r="V112" i="22"/>
  <c r="T112" i="22"/>
  <c r="U6" i="22"/>
  <c r="U150" i="22"/>
  <c r="T94" i="22"/>
  <c r="V94" i="22"/>
  <c r="W154" i="22"/>
  <c r="U154" i="22"/>
  <c r="S12" i="22"/>
  <c r="W100" i="22"/>
  <c r="U100" i="22"/>
  <c r="W160" i="22"/>
  <c r="U160" i="22"/>
  <c r="T81" i="22"/>
  <c r="V81" i="22"/>
  <c r="W105" i="22"/>
  <c r="U105" i="22"/>
  <c r="V178" i="22"/>
  <c r="T178" i="22"/>
  <c r="S99" i="22"/>
  <c r="V124" i="22"/>
  <c r="T124" i="22"/>
  <c r="R102" i="22"/>
  <c r="R68" i="22"/>
  <c r="V60" i="22"/>
  <c r="U162" i="22"/>
  <c r="V106" i="22"/>
  <c r="T106" i="22"/>
  <c r="U136" i="22"/>
  <c r="W136" i="22"/>
  <c r="W106" i="22"/>
  <c r="U106" i="22"/>
  <c r="T93" i="22"/>
  <c r="V93" i="22"/>
  <c r="W117" i="22"/>
  <c r="U117" i="22"/>
  <c r="S111" i="22"/>
  <c r="V136" i="22"/>
  <c r="T136" i="22"/>
  <c r="S19" i="22"/>
  <c r="R128" i="22"/>
  <c r="U82" i="22"/>
  <c r="W82" i="22"/>
  <c r="E2" i="22"/>
  <c r="T144" i="22"/>
  <c r="V63" i="22"/>
  <c r="V66" i="22"/>
  <c r="V118" i="22"/>
  <c r="T118" i="22"/>
  <c r="U40" i="22"/>
  <c r="W40" i="22"/>
  <c r="V105" i="22"/>
  <c r="T105" i="22"/>
  <c r="S129" i="22"/>
  <c r="R49" i="22"/>
  <c r="R3" i="22"/>
  <c r="T148" i="22"/>
  <c r="V148" i="22"/>
  <c r="S104" i="22"/>
  <c r="T11" i="22"/>
  <c r="T12" i="22"/>
  <c r="T2" i="22"/>
  <c r="T5" i="22"/>
  <c r="V117" i="22"/>
  <c r="T117" i="22"/>
  <c r="U141" i="22"/>
  <c r="W141" i="22"/>
  <c r="R61" i="22"/>
  <c r="R15" i="22"/>
  <c r="V160" i="22"/>
  <c r="T160" i="22"/>
  <c r="R138" i="22"/>
  <c r="R43" i="22"/>
  <c r="T82" i="22"/>
  <c r="V82" i="22"/>
  <c r="U93" i="22"/>
  <c r="W93" i="22"/>
  <c r="V95" i="22"/>
  <c r="U59" i="22"/>
  <c r="T162" i="22"/>
  <c r="V91" i="22"/>
  <c r="S22" i="22"/>
  <c r="U28" i="22"/>
  <c r="W28" i="22"/>
  <c r="W112" i="22"/>
  <c r="U112" i="22"/>
  <c r="W9" i="22"/>
  <c r="U9" i="22"/>
  <c r="W153" i="22"/>
  <c r="U153" i="22"/>
  <c r="R27" i="22"/>
  <c r="R55" i="22"/>
  <c r="T141" i="22"/>
  <c r="V141" i="22"/>
  <c r="T165" i="22"/>
  <c r="V165" i="22"/>
  <c r="V10" i="22"/>
  <c r="T10" i="22"/>
  <c r="W165" i="22"/>
  <c r="U165" i="22"/>
  <c r="W146" i="22"/>
  <c r="V110" i="22"/>
  <c r="V20" i="22"/>
  <c r="S46" i="22"/>
  <c r="W142" i="22"/>
  <c r="U142" i="22"/>
  <c r="S88" i="22"/>
  <c r="T9" i="22"/>
  <c r="V9" i="22"/>
  <c r="U33" i="22"/>
  <c r="W33" i="22"/>
  <c r="U177" i="22"/>
  <c r="W177" i="22"/>
  <c r="R23" i="22"/>
  <c r="R14" i="22"/>
  <c r="V40" i="22"/>
  <c r="T40" i="22"/>
  <c r="R17" i="22"/>
  <c r="S91" i="22"/>
  <c r="V177" i="22"/>
  <c r="T177" i="22"/>
  <c r="V69" i="22"/>
  <c r="T69" i="22"/>
  <c r="U124" i="22"/>
  <c r="W124" i="22"/>
  <c r="S58" i="22"/>
  <c r="T21" i="22"/>
  <c r="V21" i="22"/>
  <c r="U45" i="22"/>
  <c r="W45" i="22"/>
  <c r="R35" i="22"/>
  <c r="S167" i="22"/>
  <c r="R168" i="22"/>
  <c r="R50" i="22"/>
  <c r="R29" i="22"/>
  <c r="R18" i="22"/>
  <c r="R115" i="22"/>
  <c r="S103" i="22"/>
  <c r="E1" i="22"/>
  <c r="W172" i="22"/>
  <c r="W175" i="22"/>
  <c r="V44" i="22"/>
  <c r="S70" i="22"/>
  <c r="U130" i="22"/>
  <c r="W130" i="22"/>
  <c r="V33" i="22"/>
  <c r="T33" i="22"/>
  <c r="W57" i="22"/>
  <c r="U57" i="22"/>
  <c r="V130" i="22"/>
  <c r="T130" i="22"/>
  <c r="R47" i="22"/>
  <c r="S53" i="22"/>
  <c r="R30" i="22"/>
  <c r="R127" i="22"/>
  <c r="W148" i="22"/>
  <c r="U148" i="22"/>
  <c r="W21" i="22"/>
  <c r="U21" i="22"/>
  <c r="V64" i="22"/>
  <c r="T64" i="22"/>
  <c r="U118" i="22"/>
  <c r="W118" i="22"/>
  <c r="V45" i="22"/>
  <c r="T45" i="22"/>
  <c r="W69" i="22"/>
  <c r="U69" i="22"/>
  <c r="T142" i="22"/>
  <c r="V142" i="22"/>
  <c r="R42" i="22"/>
  <c r="R139" i="22"/>
  <c r="U34" i="22"/>
  <c r="W34" i="22"/>
  <c r="T28" i="22"/>
  <c r="V28" i="22"/>
  <c r="V163" i="22"/>
  <c r="T57" i="22"/>
  <c r="V57" i="22"/>
  <c r="U81" i="22"/>
  <c r="W81" i="22"/>
  <c r="V154" i="22"/>
  <c r="T154" i="22"/>
  <c r="S98" i="22"/>
  <c r="T100" i="22"/>
  <c r="V100" i="22"/>
  <c r="R54" i="22"/>
  <c r="T55" i="25"/>
  <c r="V55" i="25"/>
  <c r="W3" i="25"/>
  <c r="U3" i="25"/>
  <c r="V263" i="25"/>
  <c r="T263" i="25"/>
  <c r="S61" i="25"/>
  <c r="W61" i="25" s="1"/>
  <c r="W170" i="25"/>
  <c r="S243" i="25"/>
  <c r="W243" i="25" s="1"/>
  <c r="S187" i="25"/>
  <c r="W187" i="25" s="1"/>
  <c r="T187" i="25"/>
  <c r="T50" i="25"/>
  <c r="R167" i="25"/>
  <c r="V167" i="25" s="1"/>
  <c r="V33" i="25"/>
  <c r="V191" i="25"/>
  <c r="R3" i="25"/>
  <c r="T34" i="25"/>
  <c r="U19" i="25"/>
  <c r="R247" i="25"/>
  <c r="V247" i="25" s="1"/>
  <c r="S159" i="25"/>
  <c r="W262" i="25"/>
  <c r="U89" i="25"/>
  <c r="W131" i="25"/>
  <c r="V223" i="25"/>
  <c r="V102" i="25"/>
  <c r="T261" i="25"/>
  <c r="T73" i="25"/>
  <c r="V37" i="25"/>
  <c r="V149" i="25"/>
  <c r="V183" i="25"/>
  <c r="T183" i="25"/>
  <c r="W44" i="25"/>
  <c r="U44" i="25"/>
  <c r="R189" i="25"/>
  <c r="T189" i="25" s="1"/>
  <c r="R218" i="25"/>
  <c r="V218" i="25" s="1"/>
  <c r="S224" i="25"/>
  <c r="W224" i="25" s="1"/>
  <c r="W34" i="25"/>
  <c r="W71" i="25"/>
  <c r="S227" i="25"/>
  <c r="W227" i="25" s="1"/>
  <c r="T222" i="25"/>
  <c r="S67" i="25"/>
  <c r="W67" i="25" s="1"/>
  <c r="R221" i="25"/>
  <c r="T221" i="25" s="1"/>
  <c r="S141" i="25"/>
  <c r="U141" i="25" s="1"/>
  <c r="R131" i="25"/>
  <c r="V131" i="25" s="1"/>
  <c r="R27" i="25"/>
  <c r="V27" i="25" s="1"/>
  <c r="T8" i="25"/>
  <c r="W113" i="25"/>
  <c r="R63" i="25"/>
  <c r="R71" i="25"/>
  <c r="R113" i="25"/>
  <c r="T113" i="25" s="1"/>
  <c r="E2" i="25"/>
  <c r="S250" i="25"/>
  <c r="W250" i="25" s="1"/>
  <c r="V67" i="25"/>
  <c r="S183" i="25"/>
  <c r="W183" i="25" s="1"/>
  <c r="R89" i="25"/>
  <c r="V89" i="25" s="1"/>
  <c r="T141" i="25"/>
  <c r="T44" i="25"/>
  <c r="U176" i="25"/>
  <c r="R251" i="25"/>
  <c r="V251" i="25" s="1"/>
  <c r="S171" i="25"/>
  <c r="U171" i="25" s="1"/>
  <c r="R155" i="25"/>
  <c r="V155" i="25" s="1"/>
  <c r="R182" i="25"/>
  <c r="V182" i="25" s="1"/>
  <c r="S146" i="25"/>
  <c r="U146" i="25" s="1"/>
  <c r="W24" i="25"/>
  <c r="U209" i="25"/>
  <c r="U57" i="25"/>
  <c r="S2" i="25"/>
  <c r="E1" i="25"/>
  <c r="V230" i="25"/>
  <c r="T230" i="25"/>
  <c r="W182" i="25"/>
  <c r="U182" i="25"/>
  <c r="T243" i="25"/>
  <c r="V243" i="25"/>
  <c r="S83" i="25"/>
  <c r="W83" i="25" s="1"/>
  <c r="R203" i="25"/>
  <c r="V203" i="25" s="1"/>
  <c r="S9" i="25"/>
  <c r="W9" i="25" s="1"/>
  <c r="U10" i="25"/>
  <c r="V105" i="25"/>
  <c r="R29" i="25"/>
  <c r="S239" i="25"/>
  <c r="W239" i="25" s="1"/>
  <c r="S98" i="25"/>
  <c r="W98" i="25" s="1"/>
  <c r="W26" i="25"/>
  <c r="T127" i="25"/>
  <c r="S127" i="25"/>
  <c r="R85" i="25"/>
  <c r="V85" i="25" s="1"/>
  <c r="U189" i="25"/>
  <c r="U14" i="25"/>
  <c r="W207" i="25"/>
  <c r="W69" i="25"/>
  <c r="S179" i="25"/>
  <c r="W179" i="25" s="1"/>
  <c r="R95" i="25"/>
  <c r="T95" i="25" s="1"/>
  <c r="T112" i="25"/>
  <c r="R173" i="25"/>
  <c r="T173" i="25" s="1"/>
  <c r="U16" i="25"/>
  <c r="R16" i="25"/>
  <c r="T16" i="25" s="1"/>
  <c r="S77" i="25"/>
  <c r="S200" i="25"/>
  <c r="W200" i="25" s="1"/>
  <c r="R151" i="25"/>
  <c r="V151" i="25" s="1"/>
  <c r="V165" i="25"/>
  <c r="S230" i="25"/>
  <c r="W230" i="25" s="1"/>
  <c r="S211" i="25"/>
  <c r="U211" i="25" s="1"/>
  <c r="V20" i="25"/>
  <c r="V21" i="25"/>
  <c r="U29" i="25"/>
  <c r="W72" i="25"/>
  <c r="R69" i="25"/>
  <c r="V69" i="25" s="1"/>
  <c r="T77" i="25"/>
  <c r="U160" i="25"/>
  <c r="R57" i="25"/>
  <c r="R10" i="25"/>
  <c r="V9" i="25"/>
  <c r="U33" i="25"/>
  <c r="R198" i="25"/>
  <c r="V198" i="25" s="1"/>
  <c r="R101" i="25"/>
  <c r="T101" i="25" s="1"/>
  <c r="U101" i="25"/>
  <c r="S180" i="25"/>
  <c r="R92" i="25"/>
  <c r="V92" i="25" s="1"/>
  <c r="S105" i="25"/>
  <c r="W105" i="25" s="1"/>
  <c r="S21" i="25"/>
  <c r="U21" i="25" s="1"/>
  <c r="W48" i="25"/>
  <c r="U48" i="25"/>
  <c r="W106" i="25"/>
  <c r="U106" i="25"/>
  <c r="V142" i="25"/>
  <c r="T142" i="25"/>
  <c r="T83" i="25"/>
  <c r="R76" i="25"/>
  <c r="V76" i="25" s="1"/>
  <c r="R106" i="25"/>
  <c r="R241" i="25"/>
  <c r="V241" i="25" s="1"/>
  <c r="S237" i="25"/>
  <c r="W237" i="25" s="1"/>
  <c r="R206" i="25"/>
  <c r="T206" i="25" s="1"/>
  <c r="T68" i="25"/>
  <c r="U17" i="25"/>
  <c r="V239" i="25"/>
  <c r="T175" i="25"/>
  <c r="R174" i="25"/>
  <c r="T174" i="25" s="1"/>
  <c r="S119" i="25"/>
  <c r="W119" i="25" s="1"/>
  <c r="R122" i="25"/>
  <c r="V122" i="25" s="1"/>
  <c r="U76" i="25"/>
  <c r="T181" i="25"/>
  <c r="R24" i="25"/>
  <c r="R115" i="25"/>
  <c r="V115" i="25" s="1"/>
  <c r="S165" i="25"/>
  <c r="U165" i="25" s="1"/>
  <c r="S139" i="25"/>
  <c r="U139" i="25" s="1"/>
  <c r="T117" i="25"/>
  <c r="R97" i="25"/>
  <c r="T97" i="25" s="1"/>
  <c r="U157" i="25"/>
  <c r="T87" i="25"/>
  <c r="W218" i="25"/>
  <c r="R66" i="25"/>
  <c r="T66" i="25" s="1"/>
  <c r="W128" i="25"/>
  <c r="R207" i="25"/>
  <c r="V207" i="25" s="1"/>
  <c r="R229" i="25"/>
  <c r="V229" i="25" s="1"/>
  <c r="R253" i="25"/>
  <c r="T253" i="25" s="1"/>
  <c r="R172" i="25"/>
  <c r="T172" i="25" s="1"/>
  <c r="S87" i="25"/>
  <c r="U87" i="25" s="1"/>
  <c r="S108" i="25"/>
  <c r="U108" i="25" s="1"/>
  <c r="R48" i="25"/>
  <c r="V48" i="25" s="1"/>
  <c r="R54" i="25"/>
  <c r="V54" i="25" s="1"/>
  <c r="S107" i="25"/>
  <c r="T41" i="25"/>
  <c r="S112" i="25"/>
  <c r="R109" i="25"/>
  <c r="T109" i="25" s="1"/>
  <c r="V227" i="25"/>
  <c r="T160" i="25"/>
  <c r="W36" i="25"/>
  <c r="U4" i="25"/>
  <c r="S60" i="25"/>
  <c r="W60" i="25" s="1"/>
  <c r="U7" i="25"/>
  <c r="S168" i="25"/>
  <c r="U168" i="25" s="1"/>
  <c r="V199" i="25"/>
  <c r="R4" i="25"/>
  <c r="V4" i="25" s="1"/>
  <c r="W174" i="25"/>
  <c r="U174" i="25"/>
  <c r="U216" i="25"/>
  <c r="W216" i="25"/>
  <c r="W25" i="25"/>
  <c r="V171" i="25"/>
  <c r="T171" i="25"/>
  <c r="U80" i="25"/>
  <c r="W80" i="25"/>
  <c r="T146" i="25"/>
  <c r="V146" i="25"/>
  <c r="W28" i="25"/>
  <c r="U28" i="25"/>
  <c r="W66" i="25"/>
  <c r="U66" i="25"/>
  <c r="T107" i="25"/>
  <c r="V107" i="25"/>
  <c r="U56" i="25"/>
  <c r="W56" i="25"/>
  <c r="U22" i="25"/>
  <c r="W22" i="25"/>
  <c r="V62" i="25"/>
  <c r="T62" i="25"/>
  <c r="S156" i="25"/>
  <c r="U156" i="25" s="1"/>
  <c r="R84" i="25"/>
  <c r="V84" i="25" s="1"/>
  <c r="V215" i="25"/>
  <c r="R56" i="25"/>
  <c r="S220" i="25"/>
  <c r="T196" i="25"/>
  <c r="T94" i="25"/>
  <c r="S82" i="25"/>
  <c r="R82" i="25"/>
  <c r="S257" i="25"/>
  <c r="W257" i="25" s="1"/>
  <c r="W52" i="25"/>
  <c r="U203" i="25"/>
  <c r="R213" i="25"/>
  <c r="V213" i="25" s="1"/>
  <c r="R128" i="25"/>
  <c r="V128" i="25" s="1"/>
  <c r="R154" i="25"/>
  <c r="V154" i="25" s="1"/>
  <c r="R193" i="25"/>
  <c r="T193" i="25" s="1"/>
  <c r="S150" i="25"/>
  <c r="U49" i="25"/>
  <c r="V148" i="25"/>
  <c r="R17" i="25"/>
  <c r="R22" i="25"/>
  <c r="U126" i="25"/>
  <c r="T96" i="25"/>
  <c r="U31" i="25"/>
  <c r="S20" i="25"/>
  <c r="S194" i="25"/>
  <c r="R194" i="25"/>
  <c r="S184" i="25"/>
  <c r="U184" i="25" s="1"/>
  <c r="S208" i="25"/>
  <c r="W208" i="25" s="1"/>
  <c r="S233" i="25"/>
  <c r="U233" i="25" s="1"/>
  <c r="R217" i="25"/>
  <c r="T217" i="25" s="1"/>
  <c r="R201" i="25"/>
  <c r="T201" i="25" s="1"/>
  <c r="U92" i="25"/>
  <c r="T190" i="25"/>
  <c r="T80" i="25"/>
  <c r="T169" i="25"/>
  <c r="W123" i="25"/>
  <c r="W143" i="25"/>
  <c r="R5" i="25"/>
  <c r="T5" i="25" s="1"/>
  <c r="S111" i="25"/>
  <c r="R111" i="25"/>
  <c r="R123" i="25"/>
  <c r="R118" i="25"/>
  <c r="V118" i="25" s="1"/>
  <c r="W162" i="25"/>
  <c r="U118" i="25"/>
  <c r="T104" i="25"/>
  <c r="S62" i="25"/>
  <c r="W198" i="25"/>
  <c r="T108" i="25"/>
  <c r="T168" i="25"/>
  <c r="R36" i="25"/>
  <c r="R143" i="25"/>
  <c r="R216" i="25"/>
  <c r="V216" i="25" s="1"/>
  <c r="R204" i="25"/>
  <c r="T204" i="25" s="1"/>
  <c r="R214" i="25"/>
  <c r="T214" i="25" s="1"/>
  <c r="S197" i="25"/>
  <c r="U197" i="25" s="1"/>
  <c r="R232" i="25"/>
  <c r="V232" i="25" s="1"/>
  <c r="R259" i="25"/>
  <c r="V259" i="25" s="1"/>
  <c r="S117" i="25"/>
  <c r="W117" i="25" s="1"/>
  <c r="U135" i="25"/>
  <c r="U5" i="25"/>
  <c r="V13" i="25"/>
  <c r="W164" i="25"/>
  <c r="U130" i="25"/>
  <c r="W154" i="25"/>
  <c r="S8" i="25"/>
  <c r="V237" i="25"/>
  <c r="T237" i="25"/>
  <c r="W226" i="25"/>
  <c r="U226" i="25"/>
  <c r="W185" i="25"/>
  <c r="U185" i="25"/>
  <c r="S161" i="25"/>
  <c r="R161" i="25"/>
  <c r="U175" i="25"/>
  <c r="W175" i="25"/>
  <c r="R202" i="25"/>
  <c r="S202" i="25"/>
  <c r="R35" i="25"/>
  <c r="S35" i="25"/>
  <c r="W244" i="25"/>
  <c r="U244" i="25"/>
  <c r="W241" i="25"/>
  <c r="U241" i="25"/>
  <c r="U222" i="25"/>
  <c r="W222" i="25"/>
  <c r="S255" i="25"/>
  <c r="R103" i="25"/>
  <c r="S103" i="25"/>
  <c r="R163" i="25"/>
  <c r="S163" i="25"/>
  <c r="U133" i="25"/>
  <c r="W133" i="25"/>
  <c r="R249" i="25"/>
  <c r="S249" i="25"/>
  <c r="S178" i="25"/>
  <c r="R178" i="25"/>
  <c r="U114" i="25"/>
  <c r="W114" i="25"/>
  <c r="U173" i="25"/>
  <c r="W173" i="25"/>
  <c r="R11" i="25"/>
  <c r="S11" i="25"/>
  <c r="W122" i="25"/>
  <c r="U122" i="25"/>
  <c r="S46" i="25"/>
  <c r="R46" i="25"/>
  <c r="S116" i="25"/>
  <c r="R116" i="25"/>
  <c r="W18" i="25"/>
  <c r="U18" i="25"/>
  <c r="U172" i="25"/>
  <c r="W172" i="25"/>
  <c r="T74" i="25"/>
  <c r="V74" i="25"/>
  <c r="R47" i="25"/>
  <c r="S47" i="25"/>
  <c r="W259" i="25"/>
  <c r="U259" i="25"/>
  <c r="W190" i="25"/>
  <c r="U190" i="25"/>
  <c r="T236" i="25"/>
  <c r="V236" i="25"/>
  <c r="V233" i="25"/>
  <c r="T233" i="25"/>
  <c r="W256" i="25"/>
  <c r="U256" i="25"/>
  <c r="W210" i="25"/>
  <c r="U210" i="25"/>
  <c r="T140" i="25"/>
  <c r="V255" i="25"/>
  <c r="T255" i="25"/>
  <c r="V224" i="25"/>
  <c r="T224" i="25"/>
  <c r="U201" i="25"/>
  <c r="W201" i="25"/>
  <c r="R120" i="25"/>
  <c r="S120" i="25"/>
  <c r="T162" i="25"/>
  <c r="V162" i="25"/>
  <c r="T110" i="25"/>
  <c r="V110" i="25"/>
  <c r="V39" i="25"/>
  <c r="T39" i="25"/>
  <c r="W121" i="25"/>
  <c r="U121" i="25"/>
  <c r="W54" i="25"/>
  <c r="U54" i="25"/>
  <c r="T225" i="25"/>
  <c r="V225" i="25"/>
  <c r="V184" i="25"/>
  <c r="T184" i="25"/>
  <c r="S99" i="25"/>
  <c r="R99" i="25"/>
  <c r="S144" i="25"/>
  <c r="R144" i="25"/>
  <c r="W12" i="25"/>
  <c r="U12" i="25"/>
  <c r="W110" i="25"/>
  <c r="U110" i="25"/>
  <c r="R78" i="25"/>
  <c r="S78" i="25"/>
  <c r="W79" i="25"/>
  <c r="U79" i="25"/>
  <c r="V30" i="25"/>
  <c r="T30" i="25"/>
  <c r="T208" i="25"/>
  <c r="V208" i="25"/>
  <c r="S75" i="25"/>
  <c r="R75" i="25"/>
  <c r="R65" i="25"/>
  <c r="S65" i="25"/>
  <c r="R40" i="25"/>
  <c r="S40" i="25"/>
  <c r="W251" i="25"/>
  <c r="U251" i="25"/>
  <c r="U247" i="25"/>
  <c r="W247" i="25"/>
  <c r="T231" i="25"/>
  <c r="V231" i="25"/>
  <c r="W212" i="25"/>
  <c r="U212" i="25"/>
  <c r="V220" i="25"/>
  <c r="T220" i="25"/>
  <c r="U229" i="25"/>
  <c r="W229" i="25"/>
  <c r="U217" i="25"/>
  <c r="W217" i="25"/>
  <c r="R186" i="25"/>
  <c r="S186" i="25"/>
  <c r="T91" i="25"/>
  <c r="V91" i="25"/>
  <c r="W134" i="25"/>
  <c r="U134" i="25"/>
  <c r="V147" i="25"/>
  <c r="T98" i="25"/>
  <c r="V98" i="25"/>
  <c r="V226" i="25"/>
  <c r="T226" i="25"/>
  <c r="U221" i="25"/>
  <c r="W221" i="25"/>
  <c r="U232" i="25"/>
  <c r="W232" i="25"/>
  <c r="S192" i="25"/>
  <c r="R192" i="25"/>
  <c r="W193" i="25"/>
  <c r="U193" i="25"/>
  <c r="T139" i="25"/>
  <c r="V139" i="25"/>
  <c r="T179" i="25"/>
  <c r="V179" i="25"/>
  <c r="U151" i="25"/>
  <c r="W151" i="25"/>
  <c r="T211" i="25"/>
  <c r="V211" i="25"/>
  <c r="T150" i="25"/>
  <c r="V150" i="25"/>
  <c r="R136" i="25"/>
  <c r="S136" i="25"/>
  <c r="W115" i="25"/>
  <c r="R59" i="25"/>
  <c r="S59" i="25"/>
  <c r="S219" i="25"/>
  <c r="R219" i="25"/>
  <c r="W102" i="25"/>
  <c r="U102" i="25"/>
  <c r="S58" i="25"/>
  <c r="R58" i="25"/>
  <c r="W42" i="25"/>
  <c r="U42" i="25"/>
  <c r="V254" i="25"/>
  <c r="T254" i="25"/>
  <c r="T209" i="25"/>
  <c r="V209" i="25"/>
  <c r="U238" i="25"/>
  <c r="W238" i="25"/>
  <c r="W84" i="25"/>
  <c r="U84" i="25"/>
  <c r="T244" i="25"/>
  <c r="V248" i="25"/>
  <c r="T248" i="25"/>
  <c r="T212" i="25"/>
  <c r="S228" i="25"/>
  <c r="R228" i="25"/>
  <c r="U214" i="25"/>
  <c r="W214" i="25"/>
  <c r="W181" i="25"/>
  <c r="U181" i="25"/>
  <c r="V156" i="25"/>
  <c r="T156" i="25"/>
  <c r="W204" i="25"/>
  <c r="U204" i="25"/>
  <c r="W74" i="25"/>
  <c r="U74" i="25"/>
  <c r="W124" i="25"/>
  <c r="U124" i="25"/>
  <c r="U97" i="25"/>
  <c r="W97" i="25"/>
  <c r="R100" i="25"/>
  <c r="S100" i="25"/>
  <c r="V197" i="25"/>
  <c r="T242" i="25"/>
  <c r="V145" i="25"/>
  <c r="R52" i="25"/>
  <c r="R125" i="25"/>
  <c r="T86" i="25"/>
  <c r="U177" i="25"/>
  <c r="U70" i="25"/>
  <c r="T137" i="25"/>
  <c r="U93" i="25"/>
  <c r="T200" i="25"/>
  <c r="T240" i="25"/>
  <c r="T257" i="25"/>
  <c r="V158" i="25"/>
  <c r="U252" i="25"/>
  <c r="S23" i="25"/>
  <c r="R42" i="25"/>
  <c r="R130" i="25"/>
  <c r="V245" i="25"/>
  <c r="V159" i="25"/>
  <c r="U253" i="25"/>
  <c r="V258" i="25"/>
  <c r="S37" i="25"/>
  <c r="R121" i="25"/>
  <c r="W234" i="25"/>
  <c r="W169" i="25"/>
  <c r="W213" i="25"/>
  <c r="U254" i="25"/>
  <c r="R19" i="25"/>
  <c r="S53" i="25"/>
  <c r="R7" i="25"/>
  <c r="T132" i="25"/>
  <c r="R164" i="25"/>
  <c r="S91" i="25"/>
  <c r="S129" i="25"/>
  <c r="R133" i="25"/>
  <c r="W85" i="25"/>
  <c r="T114" i="25"/>
  <c r="U240" i="25"/>
  <c r="T250" i="25"/>
  <c r="R12" i="25"/>
  <c r="S30" i="25"/>
  <c r="R18" i="25"/>
  <c r="V15" i="25"/>
  <c r="T15" i="25"/>
  <c r="R26" i="25"/>
  <c r="U90" i="25"/>
  <c r="U38" i="25"/>
  <c r="U206" i="25"/>
  <c r="U223" i="25"/>
  <c r="W242" i="25"/>
  <c r="T252" i="25"/>
  <c r="R134" i="25"/>
  <c r="S148" i="25"/>
  <c r="R38" i="25"/>
  <c r="V28" i="25"/>
  <c r="T28" i="25"/>
  <c r="R79" i="25"/>
  <c r="U109" i="25"/>
  <c r="U125" i="25"/>
  <c r="S195" i="25"/>
  <c r="R195" i="25"/>
  <c r="R210" i="25"/>
  <c r="S132" i="25"/>
  <c r="V23" i="25"/>
  <c r="U64" i="25"/>
  <c r="U205" i="25"/>
  <c r="U246" i="25"/>
  <c r="S13" i="25"/>
  <c r="S6" i="25"/>
  <c r="R31" i="25"/>
  <c r="U235" i="25"/>
  <c r="T234" i="25"/>
  <c r="V81" i="25"/>
  <c r="V129" i="25"/>
  <c r="V153" i="25"/>
  <c r="R6" i="25"/>
  <c r="R14" i="25"/>
  <c r="R70" i="25"/>
  <c r="V119" i="25"/>
  <c r="V2" i="25"/>
  <c r="T2" i="25"/>
  <c r="V3" i="25"/>
  <c r="T3" i="25"/>
  <c r="R135" i="25"/>
  <c r="S153" i="25"/>
  <c r="S166" i="25"/>
  <c r="R166" i="25"/>
  <c r="V25" i="25"/>
  <c r="S86" i="25"/>
  <c r="V53" i="25"/>
  <c r="T53" i="25"/>
  <c r="S96" i="25"/>
  <c r="V72" i="25"/>
  <c r="V60" i="25"/>
  <c r="T60" i="25"/>
  <c r="R64" i="25"/>
  <c r="C25" i="7"/>
  <c r="B25" i="7"/>
  <c r="B2" i="6"/>
  <c r="C2" i="6" s="1"/>
  <c r="U55" i="25" l="1"/>
  <c r="T246" i="25"/>
  <c r="W188" i="25"/>
  <c r="T152" i="25"/>
  <c r="U258" i="25"/>
  <c r="U73" i="25"/>
  <c r="T49" i="25"/>
  <c r="U248" i="25"/>
  <c r="W215" i="25"/>
  <c r="T84" i="25"/>
  <c r="T262" i="25"/>
  <c r="W263" i="25"/>
  <c r="T126" i="25"/>
  <c r="V67" i="22"/>
  <c r="T126" i="22"/>
  <c r="U10" i="26"/>
  <c r="V93" i="26"/>
  <c r="T143" i="26"/>
  <c r="T210" i="26"/>
  <c r="T223" i="26"/>
  <c r="W272" i="26"/>
  <c r="T193" i="26"/>
  <c r="W8" i="26"/>
  <c r="T132" i="26"/>
  <c r="W266" i="26"/>
  <c r="V97" i="22"/>
  <c r="W20" i="22"/>
  <c r="U171" i="22"/>
  <c r="U174" i="22"/>
  <c r="T96" i="22"/>
  <c r="U64" i="22"/>
  <c r="T166" i="22"/>
  <c r="U16" i="22"/>
  <c r="W89" i="22"/>
  <c r="U25" i="22"/>
  <c r="V31" i="22"/>
  <c r="U39" i="22"/>
  <c r="W110" i="22"/>
  <c r="V92" i="22"/>
  <c r="U4" i="22"/>
  <c r="U51" i="22"/>
  <c r="W140" i="22"/>
  <c r="V37" i="22"/>
  <c r="T37" i="22"/>
  <c r="U24" i="22"/>
  <c r="W10" i="22"/>
  <c r="T169" i="22"/>
  <c r="U24" i="26"/>
  <c r="T238" i="26"/>
  <c r="W74" i="26"/>
  <c r="V183" i="26"/>
  <c r="T165" i="26"/>
  <c r="W27" i="26"/>
  <c r="V75" i="26"/>
  <c r="T259" i="26"/>
  <c r="U225" i="26"/>
  <c r="T162" i="26"/>
  <c r="V147" i="26"/>
  <c r="W262" i="26"/>
  <c r="U202" i="26"/>
  <c r="V188" i="26"/>
  <c r="V105" i="26"/>
  <c r="V220" i="26"/>
  <c r="U235" i="26"/>
  <c r="U254" i="26"/>
  <c r="U206" i="26"/>
  <c r="V113" i="26"/>
  <c r="U21" i="26"/>
  <c r="T213" i="26"/>
  <c r="U19" i="26"/>
  <c r="U226" i="26"/>
  <c r="V130" i="26"/>
  <c r="T130" i="26"/>
  <c r="V83" i="26"/>
  <c r="T83" i="26"/>
  <c r="T46" i="26"/>
  <c r="V91" i="26"/>
  <c r="W224" i="26"/>
  <c r="U145" i="26"/>
  <c r="W145" i="26"/>
  <c r="W36" i="26"/>
  <c r="U4" i="26"/>
  <c r="U237" i="26"/>
  <c r="U14" i="26"/>
  <c r="V60" i="26"/>
  <c r="T60" i="26"/>
  <c r="V117" i="26"/>
  <c r="T62" i="26"/>
  <c r="T51" i="26"/>
  <c r="V51" i="26"/>
  <c r="W245" i="26"/>
  <c r="U245" i="26"/>
  <c r="W7" i="26"/>
  <c r="T30" i="26"/>
  <c r="V43" i="26"/>
  <c r="W72" i="26"/>
  <c r="T190" i="26"/>
  <c r="W71" i="26"/>
  <c r="X36" i="7"/>
  <c r="Y36" i="7" s="1"/>
  <c r="X34" i="7"/>
  <c r="Y34" i="7" s="1"/>
  <c r="X39" i="7"/>
  <c r="Y39" i="7" s="1"/>
  <c r="X42" i="7"/>
  <c r="Y42" i="7" s="1"/>
  <c r="X47" i="7"/>
  <c r="Y47" i="7" s="1"/>
  <c r="X44" i="7"/>
  <c r="Y44" i="7" s="1"/>
  <c r="X35" i="7"/>
  <c r="Y35" i="7" s="1"/>
  <c r="X37" i="7"/>
  <c r="Y37" i="7" s="1"/>
  <c r="X33" i="7"/>
  <c r="Y33" i="7" s="1"/>
  <c r="T251" i="25"/>
  <c r="U227" i="25"/>
  <c r="U39" i="25"/>
  <c r="W225" i="25"/>
  <c r="W236" i="25"/>
  <c r="V88" i="25"/>
  <c r="T131" i="25"/>
  <c r="T177" i="25"/>
  <c r="U32" i="25"/>
  <c r="V157" i="25"/>
  <c r="W158" i="25"/>
  <c r="V170" i="25"/>
  <c r="U142" i="25"/>
  <c r="V238" i="25"/>
  <c r="U231" i="25"/>
  <c r="V138" i="25"/>
  <c r="V235" i="25"/>
  <c r="T115" i="25"/>
  <c r="U15" i="25"/>
  <c r="U43" i="25"/>
  <c r="O42" i="7"/>
  <c r="P42" i="7" s="1"/>
  <c r="O43" i="7"/>
  <c r="P43" i="7" s="1"/>
  <c r="O44" i="7"/>
  <c r="P44" i="7" s="1"/>
  <c r="O45" i="7"/>
  <c r="P45" i="7" s="1"/>
  <c r="O34" i="7"/>
  <c r="P34" i="7" s="1"/>
  <c r="O46" i="7"/>
  <c r="P46" i="7" s="1"/>
  <c r="O35" i="7"/>
  <c r="P35" i="7" s="1"/>
  <c r="O47" i="7"/>
  <c r="P47" i="7" s="1"/>
  <c r="O36" i="7"/>
  <c r="P36" i="7" s="1"/>
  <c r="O33" i="7"/>
  <c r="P33" i="7" s="1"/>
  <c r="O37" i="7"/>
  <c r="P37" i="7" s="1"/>
  <c r="O38" i="7"/>
  <c r="P38" i="7" s="1"/>
  <c r="O39" i="7"/>
  <c r="P39" i="7" s="1"/>
  <c r="O40" i="7"/>
  <c r="P40" i="7" s="1"/>
  <c r="O41" i="7"/>
  <c r="P41" i="7" s="1"/>
  <c r="W149" i="25"/>
  <c r="V205" i="25"/>
  <c r="U239" i="25"/>
  <c r="T51" i="25"/>
  <c r="T45" i="25"/>
  <c r="T167" i="25"/>
  <c r="U245" i="25"/>
  <c r="U191" i="25"/>
  <c r="V16" i="25"/>
  <c r="W197" i="25"/>
  <c r="T122" i="25"/>
  <c r="U105" i="25"/>
  <c r="V260" i="25"/>
  <c r="T260" i="25"/>
  <c r="V5" i="25"/>
  <c r="W139" i="25"/>
  <c r="V101" i="25"/>
  <c r="T218" i="25"/>
  <c r="U98" i="25"/>
  <c r="W199" i="25"/>
  <c r="U208" i="25"/>
  <c r="V173" i="25"/>
  <c r="U187" i="25"/>
  <c r="T155" i="25"/>
  <c r="V109" i="25"/>
  <c r="U18" i="26"/>
  <c r="T148" i="26"/>
  <c r="V148" i="26"/>
  <c r="T175" i="22"/>
  <c r="V175" i="22"/>
  <c r="T87" i="26"/>
  <c r="T32" i="26"/>
  <c r="V32" i="26"/>
  <c r="V144" i="26"/>
  <c r="T144" i="26"/>
  <c r="T181" i="22"/>
  <c r="V181" i="22"/>
  <c r="U183" i="25"/>
  <c r="W141" i="25"/>
  <c r="U176" i="22"/>
  <c r="W176" i="22"/>
  <c r="V113" i="22"/>
  <c r="T113" i="22"/>
  <c r="U61" i="25"/>
  <c r="U243" i="25"/>
  <c r="W171" i="25"/>
  <c r="V26" i="26"/>
  <c r="U114" i="22"/>
  <c r="W114" i="22"/>
  <c r="U66" i="22"/>
  <c r="W66" i="22"/>
  <c r="V131" i="26"/>
  <c r="T131" i="26"/>
  <c r="W243" i="26"/>
  <c r="V101" i="22"/>
  <c r="T101" i="22"/>
  <c r="W13" i="22"/>
  <c r="U13" i="22"/>
  <c r="V170" i="22"/>
  <c r="T170" i="22"/>
  <c r="W233" i="25"/>
  <c r="V221" i="25"/>
  <c r="U59" i="26"/>
  <c r="T56" i="22"/>
  <c r="V56" i="22"/>
  <c r="U32" i="22"/>
  <c r="W32" i="22"/>
  <c r="T109" i="26"/>
  <c r="V109" i="26"/>
  <c r="V256" i="25"/>
  <c r="U230" i="25"/>
  <c r="U200" i="25"/>
  <c r="U250" i="25"/>
  <c r="U224" i="25"/>
  <c r="U52" i="22"/>
  <c r="T185" i="26"/>
  <c r="T260" i="26"/>
  <c r="V177" i="26"/>
  <c r="V92" i="26"/>
  <c r="T92" i="26"/>
  <c r="V48" i="26"/>
  <c r="T48" i="26"/>
  <c r="U119" i="25"/>
  <c r="W146" i="25"/>
  <c r="T69" i="25"/>
  <c r="W76" i="22"/>
  <c r="U257" i="26"/>
  <c r="O18" i="7"/>
  <c r="P18" i="7" s="1"/>
  <c r="O15" i="7"/>
  <c r="P15" i="7" s="1"/>
  <c r="O13" i="7"/>
  <c r="P13" i="7" s="1"/>
  <c r="O8" i="7"/>
  <c r="P8" i="7" s="1"/>
  <c r="O20" i="7"/>
  <c r="P20" i="7" s="1"/>
  <c r="O17" i="7"/>
  <c r="P17" i="7" s="1"/>
  <c r="O12" i="7"/>
  <c r="P12" i="7" s="1"/>
  <c r="O23" i="7"/>
  <c r="P23" i="7" s="1"/>
  <c r="O7" i="7"/>
  <c r="P7" i="7" s="1"/>
  <c r="O14" i="7"/>
  <c r="P14" i="7" s="1"/>
  <c r="O22" i="7"/>
  <c r="P22" i="7" s="1"/>
  <c r="O19" i="7"/>
  <c r="P19" i="7" s="1"/>
  <c r="O24" i="7"/>
  <c r="P24" i="7" s="1"/>
  <c r="O11" i="7"/>
  <c r="P11" i="7" s="1"/>
  <c r="O16" i="7"/>
  <c r="P16" i="7" s="1"/>
  <c r="O21" i="7"/>
  <c r="P21" i="7" s="1"/>
  <c r="O4" i="7"/>
  <c r="P4" i="7" s="1"/>
  <c r="O6" i="7"/>
  <c r="P6" i="7" s="1"/>
  <c r="O10" i="7"/>
  <c r="P10" i="7" s="1"/>
  <c r="O9" i="7"/>
  <c r="P9" i="7" s="1"/>
  <c r="O5" i="7"/>
  <c r="P5" i="7" s="1"/>
  <c r="V49" i="26"/>
  <c r="T49" i="26"/>
  <c r="T201" i="26"/>
  <c r="V201" i="26"/>
  <c r="U267" i="26"/>
  <c r="V31" i="26"/>
  <c r="T31" i="26"/>
  <c r="W48" i="22"/>
  <c r="U48" i="22"/>
  <c r="W36" i="22"/>
  <c r="U36" i="22"/>
  <c r="U90" i="22"/>
  <c r="W90" i="22"/>
  <c r="T173" i="22"/>
  <c r="V173" i="22"/>
  <c r="W138" i="26"/>
  <c r="U138" i="26"/>
  <c r="W179" i="26"/>
  <c r="U179" i="26"/>
  <c r="U153" i="26"/>
  <c r="W153" i="26"/>
  <c r="U161" i="26"/>
  <c r="W161" i="26"/>
  <c r="T167" i="26"/>
  <c r="V167" i="26"/>
  <c r="U115" i="26"/>
  <c r="W115" i="26"/>
  <c r="V164" i="26"/>
  <c r="T164" i="26"/>
  <c r="W167" i="26"/>
  <c r="U167" i="26"/>
  <c r="W121" i="26"/>
  <c r="U121" i="26"/>
  <c r="U164" i="26"/>
  <c r="W164" i="26"/>
  <c r="W80" i="26"/>
  <c r="U80" i="26"/>
  <c r="U149" i="26"/>
  <c r="W149" i="26"/>
  <c r="T126" i="26"/>
  <c r="V126" i="26"/>
  <c r="W184" i="26"/>
  <c r="U184" i="26"/>
  <c r="U126" i="26"/>
  <c r="W126" i="26"/>
  <c r="W172" i="26"/>
  <c r="U172" i="26"/>
  <c r="V269" i="26"/>
  <c r="T269" i="26"/>
  <c r="U176" i="26"/>
  <c r="W176" i="26"/>
  <c r="T152" i="26"/>
  <c r="V152" i="26"/>
  <c r="V191" i="26"/>
  <c r="T191" i="26"/>
  <c r="V231" i="26"/>
  <c r="V176" i="26"/>
  <c r="T176" i="26"/>
  <c r="W219" i="26"/>
  <c r="U127" i="26"/>
  <c r="W127" i="26"/>
  <c r="T37" i="26"/>
  <c r="V37" i="26"/>
  <c r="U55" i="26"/>
  <c r="W55" i="26"/>
  <c r="W155" i="26"/>
  <c r="U155" i="26"/>
  <c r="U158" i="26"/>
  <c r="W158" i="26"/>
  <c r="V61" i="26"/>
  <c r="T61" i="26"/>
  <c r="V179" i="26"/>
  <c r="T179" i="26"/>
  <c r="V96" i="26"/>
  <c r="T96" i="26"/>
  <c r="W100" i="26"/>
  <c r="U100" i="26"/>
  <c r="V265" i="26"/>
  <c r="T265" i="26"/>
  <c r="U222" i="26"/>
  <c r="W222" i="26"/>
  <c r="W106" i="26"/>
  <c r="U106" i="26"/>
  <c r="V90" i="26"/>
  <c r="T90" i="26"/>
  <c r="T100" i="26"/>
  <c r="V100" i="26"/>
  <c r="U50" i="26"/>
  <c r="W50" i="26"/>
  <c r="U242" i="26"/>
  <c r="W242" i="26"/>
  <c r="V241" i="26"/>
  <c r="T241" i="26"/>
  <c r="W99" i="26"/>
  <c r="U99" i="26"/>
  <c r="U101" i="26"/>
  <c r="W101" i="26"/>
  <c r="U90" i="26"/>
  <c r="W90" i="26"/>
  <c r="V274" i="26"/>
  <c r="T274" i="26"/>
  <c r="V99" i="26"/>
  <c r="T99" i="26"/>
  <c r="T101" i="26"/>
  <c r="V101" i="26"/>
  <c r="U3" i="26"/>
  <c r="W3" i="26"/>
  <c r="T28" i="26"/>
  <c r="V28" i="26"/>
  <c r="V73" i="26"/>
  <c r="T73" i="26"/>
  <c r="U76" i="26"/>
  <c r="W76" i="26"/>
  <c r="V203" i="26"/>
  <c r="T203" i="26"/>
  <c r="W247" i="26"/>
  <c r="U247" i="26"/>
  <c r="W5" i="26"/>
  <c r="U5" i="26"/>
  <c r="T208" i="26"/>
  <c r="V208" i="26"/>
  <c r="W95" i="26"/>
  <c r="U95" i="26"/>
  <c r="U209" i="26"/>
  <c r="W209" i="26"/>
  <c r="W39" i="26"/>
  <c r="U39" i="26"/>
  <c r="T5" i="26"/>
  <c r="V5" i="26"/>
  <c r="T277" i="26"/>
  <c r="V277" i="26"/>
  <c r="T129" i="26"/>
  <c r="V129" i="26"/>
  <c r="W208" i="26"/>
  <c r="U208" i="26"/>
  <c r="T95" i="26"/>
  <c r="V95" i="26"/>
  <c r="W65" i="26"/>
  <c r="U65" i="26"/>
  <c r="V215" i="26"/>
  <c r="T215" i="26"/>
  <c r="T39" i="26"/>
  <c r="V39" i="26"/>
  <c r="U216" i="26"/>
  <c r="W216" i="26"/>
  <c r="T89" i="26"/>
  <c r="V89" i="26"/>
  <c r="T255" i="26"/>
  <c r="V255" i="26"/>
  <c r="T124" i="26"/>
  <c r="V124" i="26"/>
  <c r="V65" i="26"/>
  <c r="T65" i="26"/>
  <c r="U215" i="26"/>
  <c r="W215" i="26"/>
  <c r="T42" i="26"/>
  <c r="V42" i="26"/>
  <c r="T216" i="26"/>
  <c r="V216" i="26"/>
  <c r="T207" i="26"/>
  <c r="V207" i="26"/>
  <c r="W33" i="26"/>
  <c r="U33" i="26"/>
  <c r="T198" i="26"/>
  <c r="V198" i="26"/>
  <c r="T78" i="26"/>
  <c r="V78" i="26"/>
  <c r="U110" i="26"/>
  <c r="W110" i="26"/>
  <c r="W6" i="26"/>
  <c r="U6" i="26"/>
  <c r="U214" i="26"/>
  <c r="W214" i="26"/>
  <c r="T136" i="26"/>
  <c r="V136" i="26"/>
  <c r="V199" i="26"/>
  <c r="T199" i="26"/>
  <c r="U63" i="26"/>
  <c r="W63" i="26"/>
  <c r="T6" i="26"/>
  <c r="V6" i="26"/>
  <c r="W261" i="26"/>
  <c r="U261" i="26"/>
  <c r="U38" i="26"/>
  <c r="W38" i="26"/>
  <c r="V40" i="26"/>
  <c r="T40" i="26"/>
  <c r="T81" i="26"/>
  <c r="V81" i="26"/>
  <c r="V2" i="26"/>
  <c r="T2" i="26"/>
  <c r="T98" i="26"/>
  <c r="V98" i="26"/>
  <c r="W112" i="26"/>
  <c r="U112" i="26"/>
  <c r="U81" i="26"/>
  <c r="W81" i="26"/>
  <c r="V122" i="26"/>
  <c r="T122" i="26"/>
  <c r="T137" i="26"/>
  <c r="V137" i="26"/>
  <c r="U273" i="26"/>
  <c r="W273" i="26"/>
  <c r="V186" i="26"/>
  <c r="T186" i="26"/>
  <c r="V211" i="26"/>
  <c r="T211" i="26"/>
  <c r="W271" i="26"/>
  <c r="U271" i="26"/>
  <c r="V63" i="26"/>
  <c r="T63" i="26"/>
  <c r="U204" i="26"/>
  <c r="W204" i="26"/>
  <c r="V253" i="26"/>
  <c r="T253" i="26"/>
  <c r="T84" i="26"/>
  <c r="V84" i="26"/>
  <c r="V108" i="26"/>
  <c r="T108" i="26"/>
  <c r="T174" i="26"/>
  <c r="V174" i="26"/>
  <c r="U248" i="26"/>
  <c r="W248" i="26"/>
  <c r="V221" i="26"/>
  <c r="T221" i="26"/>
  <c r="T106" i="26"/>
  <c r="V106" i="26"/>
  <c r="V249" i="26"/>
  <c r="T249" i="26"/>
  <c r="T115" i="22"/>
  <c r="V115" i="22"/>
  <c r="W58" i="22"/>
  <c r="U58" i="22"/>
  <c r="V23" i="22"/>
  <c r="T23" i="22"/>
  <c r="V18" i="22"/>
  <c r="T18" i="22"/>
  <c r="T42" i="22"/>
  <c r="V42" i="22"/>
  <c r="T29" i="22"/>
  <c r="V29" i="22"/>
  <c r="V15" i="22"/>
  <c r="T15" i="22"/>
  <c r="T68" i="22"/>
  <c r="V68" i="22"/>
  <c r="T139" i="22"/>
  <c r="V139" i="22"/>
  <c r="T50" i="22"/>
  <c r="V50" i="22"/>
  <c r="T61" i="22"/>
  <c r="V61" i="22"/>
  <c r="V102" i="22"/>
  <c r="T102" i="22"/>
  <c r="W180" i="22"/>
  <c r="U180" i="22"/>
  <c r="V168" i="22"/>
  <c r="T168" i="22"/>
  <c r="T128" i="22"/>
  <c r="V128" i="22"/>
  <c r="W167" i="22"/>
  <c r="U167" i="22"/>
  <c r="W19" i="22"/>
  <c r="U19" i="22"/>
  <c r="T127" i="22"/>
  <c r="V127" i="22"/>
  <c r="T30" i="22"/>
  <c r="V30" i="22"/>
  <c r="T35" i="22"/>
  <c r="V35" i="22"/>
  <c r="U99" i="22"/>
  <c r="W99" i="22"/>
  <c r="W53" i="22"/>
  <c r="U53" i="22"/>
  <c r="U91" i="22"/>
  <c r="W91" i="22"/>
  <c r="U88" i="22"/>
  <c r="W88" i="22"/>
  <c r="T54" i="22"/>
  <c r="V54" i="22"/>
  <c r="T47" i="22"/>
  <c r="V47" i="22"/>
  <c r="V17" i="22"/>
  <c r="T17" i="22"/>
  <c r="V3" i="22"/>
  <c r="T3" i="22"/>
  <c r="U111" i="22"/>
  <c r="W111" i="22"/>
  <c r="W104" i="22"/>
  <c r="U104" i="22"/>
  <c r="W12" i="22"/>
  <c r="U12" i="22"/>
  <c r="T49" i="22"/>
  <c r="V49" i="22"/>
  <c r="W46" i="22"/>
  <c r="U46" i="22"/>
  <c r="T55" i="22"/>
  <c r="V55" i="22"/>
  <c r="W22" i="22"/>
  <c r="U22" i="22"/>
  <c r="T43" i="22"/>
  <c r="V43" i="22"/>
  <c r="U129" i="22"/>
  <c r="W129" i="22"/>
  <c r="U70" i="22"/>
  <c r="W70" i="22"/>
  <c r="U98" i="22"/>
  <c r="W98" i="22"/>
  <c r="U103" i="22"/>
  <c r="W103" i="22"/>
  <c r="V14" i="22"/>
  <c r="T14" i="22"/>
  <c r="V27" i="22"/>
  <c r="T27" i="22"/>
  <c r="V138" i="22"/>
  <c r="T138" i="22"/>
  <c r="V217" i="25"/>
  <c r="T27" i="25"/>
  <c r="W21" i="25"/>
  <c r="U257" i="25"/>
  <c r="T203" i="25"/>
  <c r="T232" i="25"/>
  <c r="U159" i="25"/>
  <c r="W159" i="25"/>
  <c r="V189" i="25"/>
  <c r="T247" i="25"/>
  <c r="U9" i="25"/>
  <c r="T4" i="25"/>
  <c r="T89" i="25"/>
  <c r="W165" i="25"/>
  <c r="V253" i="25"/>
  <c r="V97" i="25"/>
  <c r="T182" i="25"/>
  <c r="T71" i="25"/>
  <c r="V71" i="25"/>
  <c r="W108" i="25"/>
  <c r="W2" i="25"/>
  <c r="U2" i="25"/>
  <c r="V63" i="25"/>
  <c r="T63" i="25"/>
  <c r="U67" i="25"/>
  <c r="W87" i="25"/>
  <c r="V172" i="25"/>
  <c r="T198" i="25"/>
  <c r="T92" i="25"/>
  <c r="T241" i="25"/>
  <c r="T151" i="25"/>
  <c r="W156" i="25"/>
  <c r="V113" i="25"/>
  <c r="U179" i="25"/>
  <c r="T207" i="25"/>
  <c r="W184" i="25"/>
  <c r="V95" i="25"/>
  <c r="W211" i="25"/>
  <c r="U237" i="25"/>
  <c r="U180" i="25"/>
  <c r="W180" i="25"/>
  <c r="W77" i="25"/>
  <c r="U77" i="25"/>
  <c r="U60" i="25"/>
  <c r="W127" i="25"/>
  <c r="U127" i="25"/>
  <c r="V57" i="25"/>
  <c r="T57" i="25"/>
  <c r="T29" i="25"/>
  <c r="V29" i="25"/>
  <c r="U83" i="25"/>
  <c r="T229" i="25"/>
  <c r="T85" i="25"/>
  <c r="V10" i="25"/>
  <c r="T10" i="25"/>
  <c r="V214" i="25"/>
  <c r="T106" i="25"/>
  <c r="V106" i="25"/>
  <c r="T259" i="25"/>
  <c r="V201" i="25"/>
  <c r="T213" i="25"/>
  <c r="W168" i="25"/>
  <c r="V174" i="25"/>
  <c r="T128" i="25"/>
  <c r="T76" i="25"/>
  <c r="U112" i="25"/>
  <c r="W112" i="25"/>
  <c r="U107" i="25"/>
  <c r="W107" i="25"/>
  <c r="T54" i="25"/>
  <c r="V66" i="25"/>
  <c r="T48" i="25"/>
  <c r="T216" i="25"/>
  <c r="T154" i="25"/>
  <c r="V24" i="25"/>
  <c r="T24" i="25"/>
  <c r="V206" i="25"/>
  <c r="V193" i="25"/>
  <c r="V204" i="25"/>
  <c r="W82" i="25"/>
  <c r="U82" i="25"/>
  <c r="W20" i="25"/>
  <c r="U20" i="25"/>
  <c r="T143" i="25"/>
  <c r="V143" i="25"/>
  <c r="V123" i="25"/>
  <c r="T123" i="25"/>
  <c r="V36" i="25"/>
  <c r="T36" i="25"/>
  <c r="T111" i="25"/>
  <c r="V111" i="25"/>
  <c r="U111" i="25"/>
  <c r="W111" i="25"/>
  <c r="V22" i="25"/>
  <c r="T22" i="25"/>
  <c r="V17" i="25"/>
  <c r="T17" i="25"/>
  <c r="U220" i="25"/>
  <c r="W220" i="25"/>
  <c r="V56" i="25"/>
  <c r="T56" i="25"/>
  <c r="W150" i="25"/>
  <c r="U150" i="25"/>
  <c r="T118" i="25"/>
  <c r="W8" i="25"/>
  <c r="U8" i="25"/>
  <c r="U62" i="25"/>
  <c r="W62" i="25"/>
  <c r="T82" i="25"/>
  <c r="V82" i="25"/>
  <c r="U117" i="25"/>
  <c r="T194" i="25"/>
  <c r="V194" i="25"/>
  <c r="U194" i="25"/>
  <c r="W194" i="25"/>
  <c r="V12" i="25"/>
  <c r="T12" i="25"/>
  <c r="W91" i="25"/>
  <c r="U91" i="25"/>
  <c r="T186" i="25"/>
  <c r="V186" i="25"/>
  <c r="W75" i="25"/>
  <c r="U75" i="25"/>
  <c r="U144" i="25"/>
  <c r="W144" i="25"/>
  <c r="W249" i="25"/>
  <c r="U249" i="25"/>
  <c r="T161" i="25"/>
  <c r="V161" i="25"/>
  <c r="V164" i="25"/>
  <c r="T164" i="25"/>
  <c r="W100" i="25"/>
  <c r="U100" i="25"/>
  <c r="T249" i="25"/>
  <c r="V249" i="25"/>
  <c r="W255" i="25"/>
  <c r="U255" i="25"/>
  <c r="W161" i="25"/>
  <c r="U161" i="25"/>
  <c r="W86" i="25"/>
  <c r="U86" i="25"/>
  <c r="V125" i="25"/>
  <c r="T125" i="25"/>
  <c r="V99" i="25"/>
  <c r="T99" i="25"/>
  <c r="W47" i="25"/>
  <c r="U47" i="25"/>
  <c r="T121" i="25"/>
  <c r="V121" i="25"/>
  <c r="T100" i="25"/>
  <c r="V100" i="25"/>
  <c r="T219" i="25"/>
  <c r="V219" i="25"/>
  <c r="W37" i="25"/>
  <c r="U37" i="25"/>
  <c r="U219" i="25"/>
  <c r="W219" i="25"/>
  <c r="V166" i="25"/>
  <c r="T166" i="25"/>
  <c r="V79" i="25"/>
  <c r="T79" i="25"/>
  <c r="V7" i="25"/>
  <c r="T7" i="25"/>
  <c r="W59" i="25"/>
  <c r="U59" i="25"/>
  <c r="W99" i="25"/>
  <c r="U99" i="25"/>
  <c r="V47" i="25"/>
  <c r="T47" i="25"/>
  <c r="V116" i="25"/>
  <c r="T116" i="25"/>
  <c r="W35" i="25"/>
  <c r="U35" i="25"/>
  <c r="W53" i="25"/>
  <c r="U53" i="25"/>
  <c r="V52" i="25"/>
  <c r="T52" i="25"/>
  <c r="V59" i="25"/>
  <c r="T59" i="25"/>
  <c r="W78" i="25"/>
  <c r="U78" i="25"/>
  <c r="W120" i="25"/>
  <c r="U120" i="25"/>
  <c r="U116" i="25"/>
  <c r="W116" i="25"/>
  <c r="W163" i="25"/>
  <c r="U163" i="25"/>
  <c r="T35" i="25"/>
  <c r="V35" i="25"/>
  <c r="T78" i="25"/>
  <c r="V78" i="25"/>
  <c r="T120" i="25"/>
  <c r="V120" i="25"/>
  <c r="V46" i="25"/>
  <c r="T46" i="25"/>
  <c r="V163" i="25"/>
  <c r="T163" i="25"/>
  <c r="U202" i="25"/>
  <c r="W202" i="25"/>
  <c r="W166" i="25"/>
  <c r="U166" i="25"/>
  <c r="T70" i="25"/>
  <c r="V70" i="25"/>
  <c r="V19" i="25"/>
  <c r="T19" i="25"/>
  <c r="V64" i="25"/>
  <c r="T64" i="25"/>
  <c r="U153" i="25"/>
  <c r="W153" i="25"/>
  <c r="U132" i="25"/>
  <c r="W132" i="25"/>
  <c r="V26" i="25"/>
  <c r="T26" i="25"/>
  <c r="U136" i="25"/>
  <c r="W136" i="25"/>
  <c r="V192" i="25"/>
  <c r="T192" i="25"/>
  <c r="W40" i="25"/>
  <c r="U40" i="25"/>
  <c r="U46" i="25"/>
  <c r="W46" i="25"/>
  <c r="T202" i="25"/>
  <c r="V202" i="25"/>
  <c r="V31" i="25"/>
  <c r="T31" i="25"/>
  <c r="T133" i="25"/>
  <c r="V133" i="25"/>
  <c r="V58" i="25"/>
  <c r="T58" i="25"/>
  <c r="V136" i="25"/>
  <c r="T136" i="25"/>
  <c r="W192" i="25"/>
  <c r="U192" i="25"/>
  <c r="V40" i="25"/>
  <c r="T40" i="25"/>
  <c r="T178" i="25"/>
  <c r="V178" i="25"/>
  <c r="V14" i="25"/>
  <c r="T14" i="25"/>
  <c r="V228" i="25"/>
  <c r="T228" i="25"/>
  <c r="U58" i="25"/>
  <c r="W58" i="25"/>
  <c r="W65" i="25"/>
  <c r="U65" i="25"/>
  <c r="U178" i="25"/>
  <c r="W178" i="25"/>
  <c r="W103" i="25"/>
  <c r="U103" i="25"/>
  <c r="V18" i="25"/>
  <c r="T18" i="25"/>
  <c r="W11" i="25"/>
  <c r="U11" i="25"/>
  <c r="V103" i="25"/>
  <c r="T103" i="25"/>
  <c r="T135" i="25"/>
  <c r="V135" i="25"/>
  <c r="T210" i="25"/>
  <c r="V210" i="25"/>
  <c r="W6" i="25"/>
  <c r="U6" i="25"/>
  <c r="T195" i="25"/>
  <c r="V195" i="25"/>
  <c r="V38" i="25"/>
  <c r="T38" i="25"/>
  <c r="V130" i="25"/>
  <c r="T130" i="25"/>
  <c r="W13" i="25"/>
  <c r="U13" i="25"/>
  <c r="U195" i="25"/>
  <c r="W195" i="25"/>
  <c r="W148" i="25"/>
  <c r="U148" i="25"/>
  <c r="V42" i="25"/>
  <c r="T42" i="25"/>
  <c r="W228" i="25"/>
  <c r="U228" i="25"/>
  <c r="V65" i="25"/>
  <c r="T65" i="25"/>
  <c r="W96" i="25"/>
  <c r="U96" i="25"/>
  <c r="V6" i="25"/>
  <c r="T6" i="25"/>
  <c r="V134" i="25"/>
  <c r="T134" i="25"/>
  <c r="W30" i="25"/>
  <c r="U30" i="25"/>
  <c r="U129" i="25"/>
  <c r="W129" i="25"/>
  <c r="W23" i="25"/>
  <c r="U23" i="25"/>
  <c r="U186" i="25"/>
  <c r="W186" i="25"/>
  <c r="T75" i="25"/>
  <c r="V75" i="25"/>
  <c r="V144" i="25"/>
  <c r="T144" i="25"/>
  <c r="T11" i="25"/>
  <c r="V11" i="25"/>
  <c r="F5" i="7"/>
  <c r="G5" i="7" s="1"/>
  <c r="F17" i="7"/>
  <c r="G17" i="7" s="1"/>
  <c r="F19" i="7"/>
  <c r="G19" i="7" s="1"/>
  <c r="F22" i="7"/>
  <c r="G22" i="7" s="1"/>
  <c r="F11" i="7"/>
  <c r="G11" i="7" s="1"/>
  <c r="F24" i="7"/>
  <c r="G24" i="7" s="1"/>
  <c r="F16" i="7"/>
  <c r="G16" i="7" s="1"/>
  <c r="F6" i="7"/>
  <c r="G6" i="7" s="1"/>
  <c r="F18" i="7"/>
  <c r="G18" i="7" s="1"/>
  <c r="F7" i="7"/>
  <c r="G7" i="7" s="1"/>
  <c r="F8" i="7"/>
  <c r="G8" i="7" s="1"/>
  <c r="F20" i="7"/>
  <c r="G20" i="7" s="1"/>
  <c r="F9" i="7"/>
  <c r="G9" i="7" s="1"/>
  <c r="F10" i="7"/>
  <c r="G10" i="7" s="1"/>
  <c r="F23" i="7"/>
  <c r="G23" i="7" s="1"/>
  <c r="F12" i="7"/>
  <c r="G12" i="7" s="1"/>
  <c r="F15" i="7"/>
  <c r="G15" i="7" s="1"/>
  <c r="F14" i="7"/>
  <c r="G14" i="7" s="1"/>
  <c r="F21" i="7"/>
  <c r="G21" i="7" s="1"/>
  <c r="F13" i="7"/>
  <c r="G13" i="7" s="1"/>
  <c r="F4" i="7"/>
  <c r="G4" i="7" s="1"/>
  <c r="D11" i="7"/>
  <c r="E11" i="7" s="1"/>
  <c r="D23" i="7"/>
  <c r="E23" i="7" s="1"/>
  <c r="D5" i="7"/>
  <c r="E5" i="7" s="1"/>
  <c r="D6" i="7"/>
  <c r="E6" i="7" s="1"/>
  <c r="D8" i="7"/>
  <c r="E8" i="7" s="1"/>
  <c r="D12" i="7"/>
  <c r="E12" i="7" s="1"/>
  <c r="D24" i="7"/>
  <c r="E24" i="7" s="1"/>
  <c r="D13" i="7"/>
  <c r="E13" i="7" s="1"/>
  <c r="D19" i="7"/>
  <c r="E19" i="7" s="1"/>
  <c r="D9" i="7"/>
  <c r="E9" i="7" s="1"/>
  <c r="D14" i="7"/>
  <c r="E14" i="7" s="1"/>
  <c r="D15" i="7"/>
  <c r="E15" i="7" s="1"/>
  <c r="D16" i="7"/>
  <c r="E16" i="7" s="1"/>
  <c r="D18" i="7"/>
  <c r="E18" i="7" s="1"/>
  <c r="D4" i="7"/>
  <c r="E4" i="7" s="1"/>
  <c r="D17" i="7"/>
  <c r="E17" i="7" s="1"/>
  <c r="D20" i="7"/>
  <c r="E20" i="7" s="1"/>
  <c r="D21" i="7"/>
  <c r="E21" i="7" s="1"/>
  <c r="D22" i="7"/>
  <c r="E22" i="7" s="1"/>
  <c r="D7" i="7"/>
  <c r="E7" i="7" s="1"/>
  <c r="D10" i="7"/>
  <c r="E10" i="7" s="1"/>
  <c r="D2" i="8"/>
  <c r="D14" i="8"/>
  <c r="D26" i="8"/>
  <c r="D20" i="8"/>
  <c r="D10" i="8"/>
  <c r="D3" i="8"/>
  <c r="D15" i="8"/>
  <c r="D27" i="8"/>
  <c r="D22" i="8"/>
  <c r="D4" i="8"/>
  <c r="D16" i="8"/>
  <c r="D23" i="8"/>
  <c r="D5" i="8"/>
  <c r="D17" i="8"/>
  <c r="D18" i="8"/>
  <c r="D6" i="8"/>
  <c r="D12" i="8"/>
  <c r="D7" i="8"/>
  <c r="D19" i="8"/>
  <c r="D8" i="8"/>
  <c r="D9" i="8"/>
  <c r="D21" i="8"/>
  <c r="D24" i="8"/>
  <c r="D11" i="8"/>
  <c r="D13" i="8"/>
  <c r="D2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8A4DCA-C090-4C9C-96FC-734F3DAA715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2F281C-BDEA-4E35-B8E2-F66F7E08E027}" name="WorksheetConnection_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Table2"/>
        </x15:connection>
      </ext>
    </extLst>
  </connection>
</connections>
</file>

<file path=xl/sharedStrings.xml><?xml version="1.0" encoding="utf-8"?>
<sst xmlns="http://schemas.openxmlformats.org/spreadsheetml/2006/main" count="234" uniqueCount="69">
  <si>
    <t>Progress</t>
  </si>
  <si>
    <t>X</t>
  </si>
  <si>
    <t>Step</t>
  </si>
  <si>
    <t>Ratio</t>
  </si>
  <si>
    <t>Coefficient</t>
  </si>
  <si>
    <t>Max Steering</t>
  </si>
  <si>
    <t>Action space</t>
  </si>
  <si>
    <t>No.</t>
  </si>
  <si>
    <t>Steering angle (°)</t>
  </si>
  <si>
    <t>Speed (m/s)</t>
  </si>
  <si>
    <t>Max</t>
  </si>
  <si>
    <t>Width:</t>
  </si>
  <si>
    <t>Distance</t>
  </si>
  <si>
    <t>Steering Diff</t>
  </si>
  <si>
    <t>Adj. Ratio</t>
  </si>
  <si>
    <t>Speed Rating</t>
  </si>
  <si>
    <t>Sensitivity:</t>
  </si>
  <si>
    <t>Penalty</t>
  </si>
  <si>
    <t>Diff</t>
  </si>
  <si>
    <t>Safe Zone %:</t>
  </si>
  <si>
    <t>Free Zone %:</t>
  </si>
  <si>
    <t>Streering Ratio</t>
  </si>
  <si>
    <t>Speed Ratio</t>
  </si>
  <si>
    <t>Streering Penalty</t>
  </si>
  <si>
    <t>Factor</t>
  </si>
  <si>
    <t>Actions History</t>
  </si>
  <si>
    <t>Model v3</t>
  </si>
  <si>
    <t>Model v4</t>
  </si>
  <si>
    <t>Xs</t>
  </si>
  <si>
    <t>Length: 39 m (128')</t>
  </si>
  <si>
    <t>Width: 107 cm (42")</t>
  </si>
  <si>
    <t>Xo</t>
  </si>
  <si>
    <t>Yo</t>
  </si>
  <si>
    <t>Xi</t>
  </si>
  <si>
    <t>Yi</t>
  </si>
  <si>
    <t>dX</t>
  </si>
  <si>
    <t>dY</t>
  </si>
  <si>
    <t>|AB|</t>
  </si>
  <si>
    <r>
      <t>Cos(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</si>
  <si>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Sin(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</si>
  <si>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t>dXs</t>
  </si>
  <si>
    <t>dYs</t>
  </si>
  <si>
    <t>|AsBs|</t>
  </si>
  <si>
    <t>Smoothed Length:</t>
  </si>
  <si>
    <t>Original Length:</t>
  </si>
  <si>
    <t>Steps</t>
  </si>
  <si>
    <t>Track Length:</t>
  </si>
  <si>
    <t>Track Alpha:</t>
  </si>
  <si>
    <t>dTime</t>
  </si>
  <si>
    <t/>
  </si>
  <si>
    <t>R2</t>
  </si>
  <si>
    <t xml:space="preserve"> Y</t>
  </si>
  <si>
    <t xml:space="preserve"> Ys</t>
  </si>
  <si>
    <t>dTime-1</t>
  </si>
  <si>
    <t>Half Width:</t>
  </si>
  <si>
    <t>Model v5</t>
  </si>
  <si>
    <t>Min</t>
  </si>
  <si>
    <t>Model v5-07</t>
  </si>
  <si>
    <t>Model v5-08</t>
  </si>
  <si>
    <t>Full Width:</t>
  </si>
  <si>
    <t>Model v4n</t>
  </si>
  <si>
    <t>Original</t>
  </si>
  <si>
    <t>0.5</t>
  </si>
  <si>
    <t>0.33</t>
  </si>
  <si>
    <t>0.25</t>
  </si>
  <si>
    <t>2</t>
  </si>
  <si>
    <t>3</t>
  </si>
  <si>
    <t>4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</si>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</sst>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4" borderId="0" xfId="0" applyNumberFormat="1" applyFill="1"/>
    <xf numFmtId="166" fontId="0" fillId="4" borderId="0" xfId="0" applyNumberFormat="1" applyFill="1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20% - Accent1" xfId="1" builtinId="30"/>
    <cellStyle name="Normal" xfId="0" builtinId="0"/>
  </cellStyles>
  <dxfs count="14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0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Progress!$I$1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Progress!$I$2:$I$102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F-4C6A-A2C6-2023632DEAE7}"/>
            </c:ext>
          </c:extLst>
        </c:ser>
        <c:ser>
          <c:idx val="1"/>
          <c:order val="1"/>
          <c:tx>
            <c:strRef>
              <c:f>Progress!$J$1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Progress!$J$2:$J$102</c:f>
              <c:numCache>
                <c:formatCode>0.00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F-4C6A-A2C6-2023632DEAE7}"/>
            </c:ext>
          </c:extLst>
        </c:ser>
        <c:ser>
          <c:idx val="2"/>
          <c:order val="2"/>
          <c:tx>
            <c:strRef>
              <c:f>Progress!$K$1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Progress!$K$2:$K$102</c:f>
              <c:numCache>
                <c:formatCode>0.00</c:formatCode>
                <c:ptCount val="101"/>
                <c:pt idx="0">
                  <c:v>0</c:v>
                </c:pt>
                <c:pt idx="1">
                  <c:v>1.0000000000000002E-6</c:v>
                </c:pt>
                <c:pt idx="2">
                  <c:v>8.0000000000000013E-6</c:v>
                </c:pt>
                <c:pt idx="3">
                  <c:v>2.6999999999999999E-5</c:v>
                </c:pt>
                <c:pt idx="4">
                  <c:v>6.4000000000000011E-5</c:v>
                </c:pt>
                <c:pt idx="5">
                  <c:v>1.2500000000000003E-4</c:v>
                </c:pt>
                <c:pt idx="6">
                  <c:v>2.1599999999999999E-4</c:v>
                </c:pt>
                <c:pt idx="7">
                  <c:v>3.430000000000001E-4</c:v>
                </c:pt>
                <c:pt idx="8">
                  <c:v>5.1200000000000009E-4</c:v>
                </c:pt>
                <c:pt idx="9">
                  <c:v>7.2899999999999994E-4</c:v>
                </c:pt>
                <c:pt idx="10">
                  <c:v>1.0000000000000002E-3</c:v>
                </c:pt>
                <c:pt idx="11">
                  <c:v>1.3309999999999999E-3</c:v>
                </c:pt>
                <c:pt idx="12">
                  <c:v>1.7279999999999999E-3</c:v>
                </c:pt>
                <c:pt idx="13">
                  <c:v>2.1970000000000002E-3</c:v>
                </c:pt>
                <c:pt idx="14">
                  <c:v>2.7440000000000008E-3</c:v>
                </c:pt>
                <c:pt idx="15">
                  <c:v>3.375E-3</c:v>
                </c:pt>
                <c:pt idx="16">
                  <c:v>4.0960000000000007E-3</c:v>
                </c:pt>
                <c:pt idx="17">
                  <c:v>4.9130000000000016E-3</c:v>
                </c:pt>
                <c:pt idx="18">
                  <c:v>5.8319999999999995E-3</c:v>
                </c:pt>
                <c:pt idx="19">
                  <c:v>6.8590000000000005E-3</c:v>
                </c:pt>
                <c:pt idx="20">
                  <c:v>8.0000000000000019E-3</c:v>
                </c:pt>
                <c:pt idx="21">
                  <c:v>9.2609999999999984E-3</c:v>
                </c:pt>
                <c:pt idx="22">
                  <c:v>1.0647999999999999E-2</c:v>
                </c:pt>
                <c:pt idx="23">
                  <c:v>1.2167000000000001E-2</c:v>
                </c:pt>
                <c:pt idx="24">
                  <c:v>1.3823999999999999E-2</c:v>
                </c:pt>
                <c:pt idx="25">
                  <c:v>1.5625E-2</c:v>
                </c:pt>
                <c:pt idx="26">
                  <c:v>1.7576000000000001E-2</c:v>
                </c:pt>
                <c:pt idx="27">
                  <c:v>1.9683000000000003E-2</c:v>
                </c:pt>
                <c:pt idx="28">
                  <c:v>2.1952000000000006E-2</c:v>
                </c:pt>
                <c:pt idx="29">
                  <c:v>2.4388999999999997E-2</c:v>
                </c:pt>
                <c:pt idx="30">
                  <c:v>2.7E-2</c:v>
                </c:pt>
                <c:pt idx="31">
                  <c:v>2.9791000000000002E-2</c:v>
                </c:pt>
                <c:pt idx="32">
                  <c:v>3.2768000000000005E-2</c:v>
                </c:pt>
                <c:pt idx="33">
                  <c:v>3.5937000000000004E-2</c:v>
                </c:pt>
                <c:pt idx="34">
                  <c:v>3.9304000000000013E-2</c:v>
                </c:pt>
                <c:pt idx="35">
                  <c:v>4.287499999999999E-2</c:v>
                </c:pt>
                <c:pt idx="36">
                  <c:v>4.6655999999999996E-2</c:v>
                </c:pt>
                <c:pt idx="37">
                  <c:v>5.0652999999999997E-2</c:v>
                </c:pt>
                <c:pt idx="38">
                  <c:v>5.4872000000000004E-2</c:v>
                </c:pt>
                <c:pt idx="39">
                  <c:v>5.9319000000000004E-2</c:v>
                </c:pt>
                <c:pt idx="40">
                  <c:v>6.4000000000000015E-2</c:v>
                </c:pt>
                <c:pt idx="41">
                  <c:v>6.8920999999999982E-2</c:v>
                </c:pt>
                <c:pt idx="42">
                  <c:v>7.4087999999999987E-2</c:v>
                </c:pt>
                <c:pt idx="43">
                  <c:v>7.9506999999999994E-2</c:v>
                </c:pt>
                <c:pt idx="44">
                  <c:v>8.5183999999999996E-2</c:v>
                </c:pt>
                <c:pt idx="45">
                  <c:v>9.1125000000000012E-2</c:v>
                </c:pt>
                <c:pt idx="46">
                  <c:v>9.7336000000000006E-2</c:v>
                </c:pt>
                <c:pt idx="47">
                  <c:v>0.10382299999999998</c:v>
                </c:pt>
                <c:pt idx="48">
                  <c:v>0.110592</c:v>
                </c:pt>
                <c:pt idx="49">
                  <c:v>0.11764899999999999</c:v>
                </c:pt>
                <c:pt idx="50">
                  <c:v>0.125</c:v>
                </c:pt>
                <c:pt idx="51">
                  <c:v>0.13265099999999999</c:v>
                </c:pt>
                <c:pt idx="52">
                  <c:v>0.14060800000000001</c:v>
                </c:pt>
                <c:pt idx="53">
                  <c:v>0.14887700000000004</c:v>
                </c:pt>
                <c:pt idx="54">
                  <c:v>0.15746400000000002</c:v>
                </c:pt>
                <c:pt idx="55">
                  <c:v>0.16637500000000005</c:v>
                </c:pt>
                <c:pt idx="56">
                  <c:v>0.17561600000000005</c:v>
                </c:pt>
                <c:pt idx="57">
                  <c:v>0.18519299999999997</c:v>
                </c:pt>
                <c:pt idx="58">
                  <c:v>0.19511199999999998</c:v>
                </c:pt>
                <c:pt idx="59">
                  <c:v>0.20537899999999998</c:v>
                </c:pt>
                <c:pt idx="60">
                  <c:v>0.216</c:v>
                </c:pt>
                <c:pt idx="61">
                  <c:v>0.22698099999999999</c:v>
                </c:pt>
                <c:pt idx="62">
                  <c:v>0.23832800000000001</c:v>
                </c:pt>
                <c:pt idx="63">
                  <c:v>0.25004700000000002</c:v>
                </c:pt>
                <c:pt idx="64">
                  <c:v>0.26214400000000004</c:v>
                </c:pt>
                <c:pt idx="65">
                  <c:v>0.27462500000000006</c:v>
                </c:pt>
                <c:pt idx="66">
                  <c:v>0.28749600000000003</c:v>
                </c:pt>
                <c:pt idx="67">
                  <c:v>0.30076300000000006</c:v>
                </c:pt>
                <c:pt idx="68">
                  <c:v>0.3144320000000001</c:v>
                </c:pt>
                <c:pt idx="69">
                  <c:v>0.32850899999999994</c:v>
                </c:pt>
                <c:pt idx="70">
                  <c:v>0.34299999999999992</c:v>
                </c:pt>
                <c:pt idx="71">
                  <c:v>0.35791099999999998</c:v>
                </c:pt>
                <c:pt idx="72">
                  <c:v>0.37324799999999997</c:v>
                </c:pt>
                <c:pt idx="73">
                  <c:v>0.38901699999999995</c:v>
                </c:pt>
                <c:pt idx="74">
                  <c:v>0.40522399999999997</c:v>
                </c:pt>
                <c:pt idx="75">
                  <c:v>0.421875</c:v>
                </c:pt>
                <c:pt idx="76">
                  <c:v>0.43897600000000003</c:v>
                </c:pt>
                <c:pt idx="77">
                  <c:v>0.45653300000000002</c:v>
                </c:pt>
                <c:pt idx="78">
                  <c:v>0.47455200000000003</c:v>
                </c:pt>
                <c:pt idx="79">
                  <c:v>0.49303900000000012</c:v>
                </c:pt>
                <c:pt idx="80">
                  <c:v>0.51200000000000012</c:v>
                </c:pt>
                <c:pt idx="81">
                  <c:v>0.53144100000000016</c:v>
                </c:pt>
                <c:pt idx="82">
                  <c:v>0.55136799999999986</c:v>
                </c:pt>
                <c:pt idx="83">
                  <c:v>0.57178699999999993</c:v>
                </c:pt>
                <c:pt idx="84">
                  <c:v>0.5927039999999999</c:v>
                </c:pt>
                <c:pt idx="85">
                  <c:v>0.61412499999999992</c:v>
                </c:pt>
                <c:pt idx="86">
                  <c:v>0.63605599999999995</c:v>
                </c:pt>
                <c:pt idx="87">
                  <c:v>0.65850300000000006</c:v>
                </c:pt>
                <c:pt idx="88">
                  <c:v>0.68147199999999997</c:v>
                </c:pt>
                <c:pt idx="89">
                  <c:v>0.70496900000000007</c:v>
                </c:pt>
                <c:pt idx="90">
                  <c:v>0.72900000000000009</c:v>
                </c:pt>
                <c:pt idx="91">
                  <c:v>0.7535710000000001</c:v>
                </c:pt>
                <c:pt idx="92">
                  <c:v>0.77868800000000005</c:v>
                </c:pt>
                <c:pt idx="93">
                  <c:v>0.8043570000000001</c:v>
                </c:pt>
                <c:pt idx="94">
                  <c:v>0.83058399999999988</c:v>
                </c:pt>
                <c:pt idx="95">
                  <c:v>0.85737499999999989</c:v>
                </c:pt>
                <c:pt idx="96">
                  <c:v>0.88473599999999997</c:v>
                </c:pt>
                <c:pt idx="97">
                  <c:v>0.91267299999999996</c:v>
                </c:pt>
                <c:pt idx="98">
                  <c:v>0.94119199999999992</c:v>
                </c:pt>
                <c:pt idx="99">
                  <c:v>0.97029899999999991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F-4C6A-A2C6-2023632DEAE7}"/>
            </c:ext>
          </c:extLst>
        </c:ser>
        <c:ser>
          <c:idx val="3"/>
          <c:order val="3"/>
          <c:tx>
            <c:strRef>
              <c:f>Progress!$L$1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Progress!$L$2:$L$102</c:f>
              <c:numCache>
                <c:formatCode>0.00</c:formatCode>
                <c:ptCount val="101"/>
                <c:pt idx="0">
                  <c:v>0</c:v>
                </c:pt>
                <c:pt idx="1">
                  <c:v>1E-8</c:v>
                </c:pt>
                <c:pt idx="2">
                  <c:v>1.6E-7</c:v>
                </c:pt>
                <c:pt idx="3">
                  <c:v>8.0999999999999997E-7</c:v>
                </c:pt>
                <c:pt idx="4">
                  <c:v>2.5600000000000001E-6</c:v>
                </c:pt>
                <c:pt idx="5">
                  <c:v>6.2500000000000028E-6</c:v>
                </c:pt>
                <c:pt idx="6">
                  <c:v>1.296E-5</c:v>
                </c:pt>
                <c:pt idx="7">
                  <c:v>2.4010000000000006E-5</c:v>
                </c:pt>
                <c:pt idx="8">
                  <c:v>4.0960000000000001E-5</c:v>
                </c:pt>
                <c:pt idx="9">
                  <c:v>6.560999999999999E-5</c:v>
                </c:pt>
                <c:pt idx="10">
                  <c:v>1.0000000000000005E-4</c:v>
                </c:pt>
                <c:pt idx="11">
                  <c:v>1.4641E-4</c:v>
                </c:pt>
                <c:pt idx="12">
                  <c:v>2.0735999999999999E-4</c:v>
                </c:pt>
                <c:pt idx="13">
                  <c:v>2.8561000000000005E-4</c:v>
                </c:pt>
                <c:pt idx="14">
                  <c:v>3.8416000000000009E-4</c:v>
                </c:pt>
                <c:pt idx="15">
                  <c:v>5.0624999999999997E-4</c:v>
                </c:pt>
                <c:pt idx="16">
                  <c:v>6.5536000000000001E-4</c:v>
                </c:pt>
                <c:pt idx="17">
                  <c:v>8.3521000000000029E-4</c:v>
                </c:pt>
                <c:pt idx="18">
                  <c:v>1.0497599999999998E-3</c:v>
                </c:pt>
                <c:pt idx="19">
                  <c:v>1.30321E-3</c:v>
                </c:pt>
                <c:pt idx="20">
                  <c:v>1.6000000000000007E-3</c:v>
                </c:pt>
                <c:pt idx="21">
                  <c:v>1.9448099999999995E-3</c:v>
                </c:pt>
                <c:pt idx="22">
                  <c:v>2.34256E-3</c:v>
                </c:pt>
                <c:pt idx="23">
                  <c:v>2.7984100000000003E-3</c:v>
                </c:pt>
                <c:pt idx="24">
                  <c:v>3.3177599999999999E-3</c:v>
                </c:pt>
                <c:pt idx="25">
                  <c:v>3.90625E-3</c:v>
                </c:pt>
                <c:pt idx="26">
                  <c:v>4.5697600000000008E-3</c:v>
                </c:pt>
                <c:pt idx="27">
                  <c:v>5.3144100000000012E-3</c:v>
                </c:pt>
                <c:pt idx="28">
                  <c:v>6.1465600000000014E-3</c:v>
                </c:pt>
                <c:pt idx="29">
                  <c:v>7.0728099999999988E-3</c:v>
                </c:pt>
                <c:pt idx="30">
                  <c:v>8.0999999999999996E-3</c:v>
                </c:pt>
                <c:pt idx="31">
                  <c:v>9.2352100000000006E-3</c:v>
                </c:pt>
                <c:pt idx="32">
                  <c:v>1.048576E-2</c:v>
                </c:pt>
                <c:pt idx="33">
                  <c:v>1.1859210000000002E-2</c:v>
                </c:pt>
                <c:pt idx="34">
                  <c:v>1.3363360000000005E-2</c:v>
                </c:pt>
                <c:pt idx="35">
                  <c:v>1.5006249999999995E-2</c:v>
                </c:pt>
                <c:pt idx="36">
                  <c:v>1.6796159999999997E-2</c:v>
                </c:pt>
                <c:pt idx="37">
                  <c:v>1.8741609999999999E-2</c:v>
                </c:pt>
                <c:pt idx="38">
                  <c:v>2.0851359999999999E-2</c:v>
                </c:pt>
                <c:pt idx="39">
                  <c:v>2.3134410000000005E-2</c:v>
                </c:pt>
                <c:pt idx="40">
                  <c:v>2.5600000000000012E-2</c:v>
                </c:pt>
                <c:pt idx="41">
                  <c:v>2.8257609999999992E-2</c:v>
                </c:pt>
                <c:pt idx="42">
                  <c:v>3.1116959999999992E-2</c:v>
                </c:pt>
                <c:pt idx="43">
                  <c:v>3.4188009999999991E-2</c:v>
                </c:pt>
                <c:pt idx="44">
                  <c:v>3.7480960000000001E-2</c:v>
                </c:pt>
                <c:pt idx="45">
                  <c:v>4.1006250000000008E-2</c:v>
                </c:pt>
                <c:pt idx="46">
                  <c:v>4.4774560000000005E-2</c:v>
                </c:pt>
                <c:pt idx="47">
                  <c:v>4.8796809999999996E-2</c:v>
                </c:pt>
                <c:pt idx="48">
                  <c:v>5.3084159999999998E-2</c:v>
                </c:pt>
                <c:pt idx="49">
                  <c:v>5.7648009999999993E-2</c:v>
                </c:pt>
                <c:pt idx="50">
                  <c:v>6.25E-2</c:v>
                </c:pt>
                <c:pt idx="51">
                  <c:v>6.7652009999999999E-2</c:v>
                </c:pt>
                <c:pt idx="52">
                  <c:v>7.3116160000000013E-2</c:v>
                </c:pt>
                <c:pt idx="53">
                  <c:v>7.890481000000002E-2</c:v>
                </c:pt>
                <c:pt idx="54">
                  <c:v>8.5030560000000019E-2</c:v>
                </c:pt>
                <c:pt idx="55">
                  <c:v>9.1506250000000025E-2</c:v>
                </c:pt>
                <c:pt idx="56">
                  <c:v>9.8344960000000023E-2</c:v>
                </c:pt>
                <c:pt idx="57">
                  <c:v>0.10556000999999998</c:v>
                </c:pt>
                <c:pt idx="58">
                  <c:v>0.11316495999999998</c:v>
                </c:pt>
                <c:pt idx="59">
                  <c:v>0.12117360999999997</c:v>
                </c:pt>
                <c:pt idx="60">
                  <c:v>0.12959999999999999</c:v>
                </c:pt>
                <c:pt idx="61">
                  <c:v>0.13845840999999998</c:v>
                </c:pt>
                <c:pt idx="62">
                  <c:v>0.14776336000000001</c:v>
                </c:pt>
                <c:pt idx="63">
                  <c:v>0.15752961000000001</c:v>
                </c:pt>
                <c:pt idx="64">
                  <c:v>0.16777216</c:v>
                </c:pt>
                <c:pt idx="65">
                  <c:v>0.17850625000000003</c:v>
                </c:pt>
                <c:pt idx="66">
                  <c:v>0.18974736000000003</c:v>
                </c:pt>
                <c:pt idx="67">
                  <c:v>0.20151121000000008</c:v>
                </c:pt>
                <c:pt idx="68">
                  <c:v>0.21381376000000007</c:v>
                </c:pt>
                <c:pt idx="69">
                  <c:v>0.22667120999999993</c:v>
                </c:pt>
                <c:pt idx="70">
                  <c:v>0.24009999999999992</c:v>
                </c:pt>
                <c:pt idx="71">
                  <c:v>0.25411680999999997</c:v>
                </c:pt>
                <c:pt idx="72">
                  <c:v>0.26873855999999996</c:v>
                </c:pt>
                <c:pt idx="73">
                  <c:v>0.28398240999999991</c:v>
                </c:pt>
                <c:pt idx="74">
                  <c:v>0.29986575999999998</c:v>
                </c:pt>
                <c:pt idx="75">
                  <c:v>0.31640625</c:v>
                </c:pt>
                <c:pt idx="76">
                  <c:v>0.33362175999999999</c:v>
                </c:pt>
                <c:pt idx="77">
                  <c:v>0.35153040999999996</c:v>
                </c:pt>
                <c:pt idx="78">
                  <c:v>0.37015056000000007</c:v>
                </c:pt>
                <c:pt idx="79">
                  <c:v>0.38950081000000014</c:v>
                </c:pt>
                <c:pt idx="80">
                  <c:v>0.40960000000000019</c:v>
                </c:pt>
                <c:pt idx="81">
                  <c:v>0.43046721000000016</c:v>
                </c:pt>
                <c:pt idx="82">
                  <c:v>0.45212175999999987</c:v>
                </c:pt>
                <c:pt idx="83">
                  <c:v>0.47458320999999992</c:v>
                </c:pt>
                <c:pt idx="84">
                  <c:v>0.49787135999999987</c:v>
                </c:pt>
                <c:pt idx="85">
                  <c:v>0.52200624999999989</c:v>
                </c:pt>
                <c:pt idx="86">
                  <c:v>0.54700815999999985</c:v>
                </c:pt>
                <c:pt idx="87">
                  <c:v>0.57289761000000006</c:v>
                </c:pt>
                <c:pt idx="88">
                  <c:v>0.59969536000000001</c:v>
                </c:pt>
                <c:pt idx="89">
                  <c:v>0.6274224100000001</c:v>
                </c:pt>
                <c:pt idx="90">
                  <c:v>0.65610000000000013</c:v>
                </c:pt>
                <c:pt idx="91">
                  <c:v>0.68574961000000012</c:v>
                </c:pt>
                <c:pt idx="92">
                  <c:v>0.71639296000000008</c:v>
                </c:pt>
                <c:pt idx="93">
                  <c:v>0.74805201000000021</c:v>
                </c:pt>
                <c:pt idx="94">
                  <c:v>0.78074895999999994</c:v>
                </c:pt>
                <c:pt idx="95">
                  <c:v>0.81450624999999999</c:v>
                </c:pt>
                <c:pt idx="96">
                  <c:v>0.84934655999999997</c:v>
                </c:pt>
                <c:pt idx="97">
                  <c:v>0.88529280999999993</c:v>
                </c:pt>
                <c:pt idx="98">
                  <c:v>0.92236815999999988</c:v>
                </c:pt>
                <c:pt idx="99">
                  <c:v>0.96059600999999994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F-4C6A-A2C6-2023632DEAE7}"/>
            </c:ext>
          </c:extLst>
        </c:ser>
        <c:ser>
          <c:idx val="4"/>
          <c:order val="4"/>
          <c:tx>
            <c:strRef>
              <c:f>Progress!$M$1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Progress!$M$2:$M$102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0.1414213562373095</c:v>
                </c:pt>
                <c:pt idx="3">
                  <c:v>0.17320508075688773</c:v>
                </c:pt>
                <c:pt idx="4">
                  <c:v>0.2</c:v>
                </c:pt>
                <c:pt idx="5">
                  <c:v>0.22360679774997896</c:v>
                </c:pt>
                <c:pt idx="6">
                  <c:v>0.2449489742783178</c:v>
                </c:pt>
                <c:pt idx="7">
                  <c:v>0.26457513110645908</c:v>
                </c:pt>
                <c:pt idx="8">
                  <c:v>0.28284271247461901</c:v>
                </c:pt>
                <c:pt idx="9">
                  <c:v>0.3</c:v>
                </c:pt>
                <c:pt idx="10">
                  <c:v>0.31622776601683794</c:v>
                </c:pt>
                <c:pt idx="11">
                  <c:v>0.33166247903553997</c:v>
                </c:pt>
                <c:pt idx="12">
                  <c:v>0.34641016151377546</c:v>
                </c:pt>
                <c:pt idx="13">
                  <c:v>0.36055512754639896</c:v>
                </c:pt>
                <c:pt idx="14">
                  <c:v>0.37416573867739417</c:v>
                </c:pt>
                <c:pt idx="15">
                  <c:v>0.3872983346207417</c:v>
                </c:pt>
                <c:pt idx="16">
                  <c:v>0.4</c:v>
                </c:pt>
                <c:pt idx="17">
                  <c:v>0.41231056256176607</c:v>
                </c:pt>
                <c:pt idx="18">
                  <c:v>0.42426406871192851</c:v>
                </c:pt>
                <c:pt idx="19">
                  <c:v>0.43588989435406733</c:v>
                </c:pt>
                <c:pt idx="20">
                  <c:v>0.44721359549995793</c:v>
                </c:pt>
                <c:pt idx="21">
                  <c:v>0.45825756949558399</c:v>
                </c:pt>
                <c:pt idx="22">
                  <c:v>0.46904157598234297</c:v>
                </c:pt>
                <c:pt idx="23">
                  <c:v>0.47958315233127197</c:v>
                </c:pt>
                <c:pt idx="24">
                  <c:v>0.4898979485566356</c:v>
                </c:pt>
                <c:pt idx="25">
                  <c:v>0.5</c:v>
                </c:pt>
                <c:pt idx="26">
                  <c:v>0.50990195135927852</c:v>
                </c:pt>
                <c:pt idx="27">
                  <c:v>0.51961524227066325</c:v>
                </c:pt>
                <c:pt idx="28">
                  <c:v>0.52915026221291817</c:v>
                </c:pt>
                <c:pt idx="29">
                  <c:v>0.53851648071345037</c:v>
                </c:pt>
                <c:pt idx="30">
                  <c:v>0.54772255750516607</c:v>
                </c:pt>
                <c:pt idx="31">
                  <c:v>0.55677643628300222</c:v>
                </c:pt>
                <c:pt idx="32">
                  <c:v>0.56568542494923801</c:v>
                </c:pt>
                <c:pt idx="33">
                  <c:v>0.57445626465380284</c:v>
                </c:pt>
                <c:pt idx="34">
                  <c:v>0.5830951894845301</c:v>
                </c:pt>
                <c:pt idx="35">
                  <c:v>0.59160797830996159</c:v>
                </c:pt>
                <c:pt idx="36">
                  <c:v>0.6</c:v>
                </c:pt>
                <c:pt idx="37">
                  <c:v>0.60827625302982191</c:v>
                </c:pt>
                <c:pt idx="38">
                  <c:v>0.61644140029689765</c:v>
                </c:pt>
                <c:pt idx="39">
                  <c:v>0.62449979983983983</c:v>
                </c:pt>
                <c:pt idx="40">
                  <c:v>0.63245553203367588</c:v>
                </c:pt>
                <c:pt idx="41">
                  <c:v>0.6403124237432849</c:v>
                </c:pt>
                <c:pt idx="42">
                  <c:v>0.64807406984078597</c:v>
                </c:pt>
                <c:pt idx="43">
                  <c:v>0.65574385243020006</c:v>
                </c:pt>
                <c:pt idx="44">
                  <c:v>0.66332495807107994</c:v>
                </c:pt>
                <c:pt idx="45">
                  <c:v>0.67082039324993692</c:v>
                </c:pt>
                <c:pt idx="46">
                  <c:v>0.67823299831252681</c:v>
                </c:pt>
                <c:pt idx="47">
                  <c:v>0.68556546004010444</c:v>
                </c:pt>
                <c:pt idx="48">
                  <c:v>0.69282032302755092</c:v>
                </c:pt>
                <c:pt idx="49">
                  <c:v>0.7</c:v>
                </c:pt>
                <c:pt idx="50">
                  <c:v>0.70710678118654757</c:v>
                </c:pt>
                <c:pt idx="51">
                  <c:v>0.71414284285428498</c:v>
                </c:pt>
                <c:pt idx="52">
                  <c:v>0.72111025509279791</c:v>
                </c:pt>
                <c:pt idx="53">
                  <c:v>0.72801098892805183</c:v>
                </c:pt>
                <c:pt idx="54">
                  <c:v>0.73484692283495345</c:v>
                </c:pt>
                <c:pt idx="55">
                  <c:v>0.74161984870956632</c:v>
                </c:pt>
                <c:pt idx="56">
                  <c:v>0.74833147735478833</c:v>
                </c:pt>
                <c:pt idx="57">
                  <c:v>0.75498344352707492</c:v>
                </c:pt>
                <c:pt idx="58">
                  <c:v>0.76157731058639078</c:v>
                </c:pt>
                <c:pt idx="59">
                  <c:v>0.76811457478686085</c:v>
                </c:pt>
                <c:pt idx="60">
                  <c:v>0.7745966692414834</c:v>
                </c:pt>
                <c:pt idx="61">
                  <c:v>0.78102496759066542</c:v>
                </c:pt>
                <c:pt idx="62">
                  <c:v>0.78740078740118113</c:v>
                </c:pt>
                <c:pt idx="63">
                  <c:v>0.79372539331937719</c:v>
                </c:pt>
                <c:pt idx="64">
                  <c:v>0.8</c:v>
                </c:pt>
                <c:pt idx="65">
                  <c:v>0.80622577482985502</c:v>
                </c:pt>
                <c:pt idx="66">
                  <c:v>0.81240384046359604</c:v>
                </c:pt>
                <c:pt idx="67">
                  <c:v>0.81853527718724506</c:v>
                </c:pt>
                <c:pt idx="68">
                  <c:v>0.82462112512353214</c:v>
                </c:pt>
                <c:pt idx="69">
                  <c:v>0.83066238629180744</c:v>
                </c:pt>
                <c:pt idx="70">
                  <c:v>0.83666002653407556</c:v>
                </c:pt>
                <c:pt idx="71">
                  <c:v>0.84261497731763579</c:v>
                </c:pt>
                <c:pt idx="72">
                  <c:v>0.84852813742385702</c:v>
                </c:pt>
                <c:pt idx="73">
                  <c:v>0.8544003745317531</c:v>
                </c:pt>
                <c:pt idx="74">
                  <c:v>0.86023252670426265</c:v>
                </c:pt>
                <c:pt idx="75">
                  <c:v>0.8660254037844386</c:v>
                </c:pt>
                <c:pt idx="76">
                  <c:v>0.87177978870813466</c:v>
                </c:pt>
                <c:pt idx="77">
                  <c:v>0.87749643873921224</c:v>
                </c:pt>
                <c:pt idx="78">
                  <c:v>0.88317608663278468</c:v>
                </c:pt>
                <c:pt idx="79">
                  <c:v>0.88881944173155891</c:v>
                </c:pt>
                <c:pt idx="80">
                  <c:v>0.89442719099991586</c:v>
                </c:pt>
                <c:pt idx="81">
                  <c:v>0.9</c:v>
                </c:pt>
                <c:pt idx="82">
                  <c:v>0.90553851381374162</c:v>
                </c:pt>
                <c:pt idx="83">
                  <c:v>0.91104335791442992</c:v>
                </c:pt>
                <c:pt idx="84">
                  <c:v>0.91651513899116799</c:v>
                </c:pt>
                <c:pt idx="85">
                  <c:v>0.92195444572928875</c:v>
                </c:pt>
                <c:pt idx="86">
                  <c:v>0.92736184954957035</c:v>
                </c:pt>
                <c:pt idx="87">
                  <c:v>0.93273790530888145</c:v>
                </c:pt>
                <c:pt idx="88">
                  <c:v>0.93808315196468595</c:v>
                </c:pt>
                <c:pt idx="89">
                  <c:v>0.94339811320566036</c:v>
                </c:pt>
                <c:pt idx="90">
                  <c:v>0.94868329805051377</c:v>
                </c:pt>
                <c:pt idx="91">
                  <c:v>0.95393920141694566</c:v>
                </c:pt>
                <c:pt idx="92">
                  <c:v>0.95916630466254393</c:v>
                </c:pt>
                <c:pt idx="93">
                  <c:v>0.96436507609929556</c:v>
                </c:pt>
                <c:pt idx="94">
                  <c:v>0.96953597148326576</c:v>
                </c:pt>
                <c:pt idx="95">
                  <c:v>0.97467943448089633</c:v>
                </c:pt>
                <c:pt idx="96">
                  <c:v>0.9797958971132712</c:v>
                </c:pt>
                <c:pt idx="97">
                  <c:v>0.98488578017961048</c:v>
                </c:pt>
                <c:pt idx="98">
                  <c:v>0.98994949366116658</c:v>
                </c:pt>
                <c:pt idx="99">
                  <c:v>0.99498743710661997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4F-4C6A-A2C6-2023632DEAE7}"/>
            </c:ext>
          </c:extLst>
        </c:ser>
        <c:ser>
          <c:idx val="5"/>
          <c:order val="5"/>
          <c:tx>
            <c:strRef>
              <c:f>Progress!$N$1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Progress!$N$2:$N$102</c:f>
              <c:numCache>
                <c:formatCode>0.00</c:formatCode>
                <c:ptCount val="101"/>
                <c:pt idx="0">
                  <c:v>0</c:v>
                </c:pt>
                <c:pt idx="1">
                  <c:v>0.21877616239495529</c:v>
                </c:pt>
                <c:pt idx="2">
                  <c:v>0.27500456215701824</c:v>
                </c:pt>
                <c:pt idx="3">
                  <c:v>0.31437645619231464</c:v>
                </c:pt>
                <c:pt idx="4">
                  <c:v>0.3456844126858914</c:v>
                </c:pt>
                <c:pt idx="5">
                  <c:v>0.37210036962822773</c:v>
                </c:pt>
                <c:pt idx="6">
                  <c:v>0.39517541006851514</c:v>
                </c:pt>
                <c:pt idx="7">
                  <c:v>0.41579795899682481</c:v>
                </c:pt>
                <c:pt idx="8">
                  <c:v>0.43452993010988861</c:v>
                </c:pt>
                <c:pt idx="9">
                  <c:v>0.45175194192142609</c:v>
                </c:pt>
                <c:pt idx="10">
                  <c:v>0.46773514128719823</c:v>
                </c:pt>
                <c:pt idx="11">
                  <c:v>0.48268031346414042</c:v>
                </c:pt>
                <c:pt idx="12">
                  <c:v>0.49674077573827152</c:v>
                </c:pt>
                <c:pt idx="13">
                  <c:v>0.51003655803372283</c:v>
                </c:pt>
                <c:pt idx="14">
                  <c:v>0.52266359555788755</c:v>
                </c:pt>
                <c:pt idx="15">
                  <c:v>0.53469991552548624</c:v>
                </c:pt>
                <c:pt idx="16">
                  <c:v>0.54620993377816529</c:v>
                </c:pt>
                <c:pt idx="17">
                  <c:v>0.55724751961814234</c:v>
                </c:pt>
                <c:pt idx="18">
                  <c:v>0.56785823296144089</c:v>
                </c:pt>
                <c:pt idx="19">
                  <c:v>0.57808099044361572</c:v>
                </c:pt>
                <c:pt idx="20">
                  <c:v>0.5879493283318652</c:v>
                </c:pt>
                <c:pt idx="21">
                  <c:v>0.5974923749025105</c:v>
                </c:pt>
                <c:pt idx="22">
                  <c:v>0.60673560964281303</c:v>
                </c:pt>
                <c:pt idx="23">
                  <c:v>0.61570146348709709</c:v>
                </c:pt>
                <c:pt idx="24">
                  <c:v>0.62440979877335545</c:v>
                </c:pt>
                <c:pt idx="25">
                  <c:v>0.63287829698513998</c:v>
                </c:pt>
                <c:pt idx="26">
                  <c:v>0.64112277494346825</c:v>
                </c:pt>
                <c:pt idx="27">
                  <c:v>0.6491574448721984</c:v>
                </c:pt>
                <c:pt idx="28">
                  <c:v>0.65699512999193233</c:v>
                </c:pt>
                <c:pt idx="29">
                  <c:v>0.66464744455061353</c:v>
                </c:pt>
                <c:pt idx="30">
                  <c:v>0.67212494517122789</c:v>
                </c:pt>
                <c:pt idx="31">
                  <c:v>0.67943725888258499</c:v>
                </c:pt>
                <c:pt idx="32">
                  <c:v>0.68659319205583602</c:v>
                </c:pt>
                <c:pt idx="33">
                  <c:v>0.69360082359754871</c:v>
                </c:pt>
                <c:pt idx="34">
                  <c:v>0.70046758507911988</c:v>
                </c:pt>
                <c:pt idx="35">
                  <c:v>0.70720032996130855</c:v>
                </c:pt>
                <c:pt idx="36">
                  <c:v>0.7138053936648634</c:v>
                </c:pt>
                <c:pt idx="37">
                  <c:v>0.72028864591656061</c:v>
                </c:pt>
                <c:pt idx="38">
                  <c:v>0.72665553654445025</c:v>
                </c:pt>
                <c:pt idx="39">
                  <c:v>0.73291113569174193</c:v>
                </c:pt>
                <c:pt idx="40">
                  <c:v>0.73906016925428031</c:v>
                </c:pt>
                <c:pt idx="41">
                  <c:v>0.74510705021337154</c:v>
                </c:pt>
                <c:pt idx="42">
                  <c:v>0.75105590642726616</c:v>
                </c:pt>
                <c:pt idx="43">
                  <c:v>0.75691060535580545</c:v>
                </c:pt>
                <c:pt idx="44">
                  <c:v>0.76267477611967127</c:v>
                </c:pt>
                <c:pt idx="45">
                  <c:v>0.76835182923525158</c:v>
                </c:pt>
                <c:pt idx="46">
                  <c:v>0.77394497431594422</c:v>
                </c:pt>
                <c:pt idx="47">
                  <c:v>0.77945723598883399</c:v>
                </c:pt>
                <c:pt idx="48">
                  <c:v>0.78489146824059131</c:v>
                </c:pt>
                <c:pt idx="49">
                  <c:v>0.7902503673769159</c:v>
                </c:pt>
                <c:pt idx="50">
                  <c:v>0.7955364837549187</c:v>
                </c:pt>
                <c:pt idx="51">
                  <c:v>0.80075223242671023</c:v>
                </c:pt>
                <c:pt idx="52">
                  <c:v>0.80589990281448776</c:v>
                </c:pt>
                <c:pt idx="53">
                  <c:v>0.81098166752207868</c:v>
                </c:pt>
                <c:pt idx="54">
                  <c:v>0.81599959037476988</c:v>
                </c:pt>
                <c:pt idx="55">
                  <c:v>0.82095563376797309</c:v>
                </c:pt>
                <c:pt idx="56">
                  <c:v>0.8258516653955662</c:v>
                </c:pt>
                <c:pt idx="57">
                  <c:v>0.83068946442036062</c:v>
                </c:pt>
                <c:pt idx="58">
                  <c:v>0.83547072714187653</c:v>
                </c:pt>
                <c:pt idx="59">
                  <c:v>0.84019707221029805</c:v>
                </c:pt>
                <c:pt idx="60">
                  <c:v>0.84487004542998412</c:v>
                </c:pt>
                <c:pt idx="61">
                  <c:v>0.84949112419111505</c:v>
                </c:pt>
                <c:pt idx="62">
                  <c:v>0.85406172156385929</c:v>
                </c:pt>
                <c:pt idx="63">
                  <c:v>0.85858319008576078</c:v>
                </c:pt>
                <c:pt idx="64">
                  <c:v>0.8630568252698203</c:v>
                </c:pt>
                <c:pt idx="65">
                  <c:v>0.86748386885788764</c:v>
                </c:pt>
                <c:pt idx="66">
                  <c:v>0.87186551184147421</c:v>
                </c:pt>
                <c:pt idx="67">
                  <c:v>0.87620289726986711</c:v>
                </c:pt>
                <c:pt idx="68">
                  <c:v>0.88049712286346038</c:v>
                </c:pt>
                <c:pt idx="69">
                  <c:v>0.88474924344846595</c:v>
                </c:pt>
                <c:pt idx="70">
                  <c:v>0.88896027322761495</c:v>
                </c:pt>
                <c:pt idx="71">
                  <c:v>0.89313118790007229</c:v>
                </c:pt>
                <c:pt idx="72">
                  <c:v>0.89726292664255203</c:v>
                </c:pt>
                <c:pt idx="73">
                  <c:v>0.90135639396251388</c:v>
                </c:pt>
                <c:pt idx="74">
                  <c:v>0.9054124614333342</c:v>
                </c:pt>
                <c:pt idx="75">
                  <c:v>0.90943196932045378</c:v>
                </c:pt>
                <c:pt idx="76">
                  <c:v>0.91341572810670912</c:v>
                </c:pt>
                <c:pt idx="77">
                  <c:v>0.91736451992433832</c:v>
                </c:pt>
                <c:pt idx="78">
                  <c:v>0.92127909990050216</c:v>
                </c:pt>
                <c:pt idx="79">
                  <c:v>0.92516019742258315</c:v>
                </c:pt>
                <c:pt idx="80">
                  <c:v>0.92900851732899647</c:v>
                </c:pt>
                <c:pt idx="81">
                  <c:v>0.93282474103076896</c:v>
                </c:pt>
                <c:pt idx="82">
                  <c:v>0.93660952756871552</c:v>
                </c:pt>
                <c:pt idx="83">
                  <c:v>0.94036351461064671</c:v>
                </c:pt>
                <c:pt idx="84">
                  <c:v>0.94408731939268831</c:v>
                </c:pt>
                <c:pt idx="85">
                  <c:v>0.94778153960847233</c:v>
                </c:pt>
                <c:pt idx="86">
                  <c:v>0.95144675424966085</c:v>
                </c:pt>
                <c:pt idx="87">
                  <c:v>0.95508352440100208</c:v>
                </c:pt>
                <c:pt idx="88">
                  <c:v>0.95869239399286788</c:v>
                </c:pt>
                <c:pt idx="89">
                  <c:v>0.96227389051400503</c:v>
                </c:pt>
                <c:pt idx="90">
                  <c:v>0.96582852568702326</c:v>
                </c:pt>
                <c:pt idx="91">
                  <c:v>0.96935679610896086</c:v>
                </c:pt>
                <c:pt idx="92">
                  <c:v>0.97285918385909487</c:v>
                </c:pt>
                <c:pt idx="93">
                  <c:v>0.97633615707600818</c:v>
                </c:pt>
                <c:pt idx="94">
                  <c:v>0.97978817050578126</c:v>
                </c:pt>
                <c:pt idx="95">
                  <c:v>0.98321566602304322</c:v>
                </c:pt>
                <c:pt idx="96">
                  <c:v>0.98661907312649821</c:v>
                </c:pt>
                <c:pt idx="97">
                  <c:v>0.98999880941042806</c:v>
                </c:pt>
                <c:pt idx="98">
                  <c:v>0.99335528101357162</c:v>
                </c:pt>
                <c:pt idx="99">
                  <c:v>0.99668888304668513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F-4C6A-A2C6-2023632DEAE7}"/>
            </c:ext>
          </c:extLst>
        </c:ser>
        <c:ser>
          <c:idx val="6"/>
          <c:order val="6"/>
          <c:tx>
            <c:strRef>
              <c:f>Progress!$O$1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Progress!$O$2:$O$102</c:f>
              <c:numCache>
                <c:formatCode>0.00</c:formatCode>
                <c:ptCount val="101"/>
                <c:pt idx="0">
                  <c:v>0</c:v>
                </c:pt>
                <c:pt idx="1">
                  <c:v>0.316227766016838</c:v>
                </c:pt>
                <c:pt idx="2">
                  <c:v>0.37606030930863937</c:v>
                </c:pt>
                <c:pt idx="3">
                  <c:v>0.41617914502878173</c:v>
                </c:pt>
                <c:pt idx="4">
                  <c:v>0.44721359549995798</c:v>
                </c:pt>
                <c:pt idx="5">
                  <c:v>0.47287080450158792</c:v>
                </c:pt>
                <c:pt idx="6">
                  <c:v>0.49492320038397652</c:v>
                </c:pt>
                <c:pt idx="7">
                  <c:v>0.51436867236104011</c:v>
                </c:pt>
                <c:pt idx="8">
                  <c:v>0.53182958969449889</c:v>
                </c:pt>
                <c:pt idx="9">
                  <c:v>0.54772255750516607</c:v>
                </c:pt>
                <c:pt idx="10">
                  <c:v>0.56234132519034907</c:v>
                </c:pt>
                <c:pt idx="11">
                  <c:v>0.57590144906532403</c:v>
                </c:pt>
                <c:pt idx="12">
                  <c:v>0.58856619127654242</c:v>
                </c:pt>
                <c:pt idx="13">
                  <c:v>0.60046242808888461</c:v>
                </c:pt>
                <c:pt idx="14">
                  <c:v>0.61169088490625245</c:v>
                </c:pt>
                <c:pt idx="15">
                  <c:v>0.62233297728847836</c:v>
                </c:pt>
                <c:pt idx="16">
                  <c:v>0.63245553203367588</c:v>
                </c:pt>
                <c:pt idx="17">
                  <c:v>0.64211413515181714</c:v>
                </c:pt>
                <c:pt idx="18">
                  <c:v>0.6513555624326306</c:v>
                </c:pt>
                <c:pt idx="19">
                  <c:v>0.66021958040796347</c:v>
                </c:pt>
                <c:pt idx="20">
                  <c:v>0.66874030497642201</c:v>
                </c:pt>
                <c:pt idx="21">
                  <c:v>0.67694724277123985</c:v>
                </c:pt>
                <c:pt idx="22">
                  <c:v>0.68486610076886045</c:v>
                </c:pt>
                <c:pt idx="23">
                  <c:v>0.69251942379349329</c:v>
                </c:pt>
                <c:pt idx="24">
                  <c:v>0.69992710231611666</c:v>
                </c:pt>
                <c:pt idx="25">
                  <c:v>0.70710678118654757</c:v>
                </c:pt>
                <c:pt idx="26">
                  <c:v>0.71407419177511133</c:v>
                </c:pt>
                <c:pt idx="27">
                  <c:v>0.72084342424042624</c:v>
                </c:pt>
                <c:pt idx="28">
                  <c:v>0.72742715251282597</c:v>
                </c:pt>
                <c:pt idx="29">
                  <c:v>0.73383682158464247</c:v>
                </c:pt>
                <c:pt idx="30">
                  <c:v>0.74008280449228525</c:v>
                </c:pt>
                <c:pt idx="31">
                  <c:v>0.74617453473232531</c:v>
                </c:pt>
                <c:pt idx="32">
                  <c:v>0.75212061861727875</c:v>
                </c:pt>
                <c:pt idx="33">
                  <c:v>0.75792893113655646</c:v>
                </c:pt>
                <c:pt idx="34">
                  <c:v>0.76360669816635984</c:v>
                </c:pt>
                <c:pt idx="35">
                  <c:v>0.76916056731345861</c:v>
                </c:pt>
                <c:pt idx="36">
                  <c:v>0.7745966692414834</c:v>
                </c:pt>
                <c:pt idx="37">
                  <c:v>0.77992067098508289</c:v>
                </c:pt>
                <c:pt idx="38">
                  <c:v>0.78513782248526132</c:v>
                </c:pt>
                <c:pt idx="39">
                  <c:v>0.79025299736213583</c:v>
                </c:pt>
                <c:pt idx="40">
                  <c:v>0.79527072876705063</c:v>
                </c:pt>
                <c:pt idx="41">
                  <c:v>0.80019524101514428</c:v>
                </c:pt>
                <c:pt idx="42">
                  <c:v>0.80503047758503277</c:v>
                </c:pt>
                <c:pt idx="43">
                  <c:v>0.80978012597877458</c:v>
                </c:pt>
                <c:pt idx="44">
                  <c:v>0.81444763985849944</c:v>
                </c:pt>
                <c:pt idx="45">
                  <c:v>0.81903625881272002</c:v>
                </c:pt>
                <c:pt idx="46">
                  <c:v>0.82354902605280689</c:v>
                </c:pt>
                <c:pt idx="47">
                  <c:v>0.82798880429635302</c:v>
                </c:pt>
                <c:pt idx="48">
                  <c:v>0.83235829005756345</c:v>
                </c:pt>
                <c:pt idx="49">
                  <c:v>0.83666002653407556</c:v>
                </c:pt>
                <c:pt idx="50">
                  <c:v>0.8408964152537145</c:v>
                </c:pt>
                <c:pt idx="51">
                  <c:v>0.84506972662277102</c:v>
                </c:pt>
                <c:pt idx="52">
                  <c:v>0.84918210949877992</c:v>
                </c:pt>
                <c:pt idx="53">
                  <c:v>0.85323559989492459</c:v>
                </c:pt>
                <c:pt idx="54">
                  <c:v>0.85723212890963985</c:v>
                </c:pt>
                <c:pt idx="55">
                  <c:v>0.86117352996336705</c:v>
                </c:pt>
                <c:pt idx="56">
                  <c:v>0.86506154541442215</c:v>
                </c:pt>
                <c:pt idx="57">
                  <c:v>0.86889783261731923</c:v>
                </c:pt>
                <c:pt idx="58">
                  <c:v>0.87268396947943916</c:v>
                </c:pt>
                <c:pt idx="59">
                  <c:v>0.87642145956546547</c:v>
                </c:pt>
                <c:pt idx="60">
                  <c:v>0.88011173679339338</c:v>
                </c:pt>
                <c:pt idx="61">
                  <c:v>0.88375616976101812</c:v>
                </c:pt>
                <c:pt idx="62">
                  <c:v>0.88735606573752634</c:v>
                </c:pt>
                <c:pt idx="63">
                  <c:v>0.8909126743510708</c:v>
                </c:pt>
                <c:pt idx="64">
                  <c:v>0.89442719099991586</c:v>
                </c:pt>
                <c:pt idx="65">
                  <c:v>0.89790076001184838</c:v>
                </c:pt>
                <c:pt idx="66">
                  <c:v>0.90133447757400031</c:v>
                </c:pt>
                <c:pt idx="67">
                  <c:v>0.90472939445297396</c:v>
                </c:pt>
                <c:pt idx="68">
                  <c:v>0.90808651852317035</c:v>
                </c:pt>
                <c:pt idx="69">
                  <c:v>0.91140681711945049</c:v>
                </c:pt>
                <c:pt idx="70">
                  <c:v>0.91469121922869445</c:v>
                </c:pt>
                <c:pt idx="71">
                  <c:v>0.91794061753341971</c:v>
                </c:pt>
                <c:pt idx="72">
                  <c:v>0.9211558703193814</c:v>
                </c:pt>
                <c:pt idx="73">
                  <c:v>0.924337803257961</c:v>
                </c:pt>
                <c:pt idx="74">
                  <c:v>0.9274872110731569</c:v>
                </c:pt>
                <c:pt idx="75">
                  <c:v>0.93060485910209956</c:v>
                </c:pt>
                <c:pt idx="76">
                  <c:v>0.93369148475721608</c:v>
                </c:pt>
                <c:pt idx="77">
                  <c:v>0.93674779889744719</c:v>
                </c:pt>
                <c:pt idx="78">
                  <c:v>0.93977448711527845</c:v>
                </c:pt>
                <c:pt idx="79">
                  <c:v>0.94277221094576125</c:v>
                </c:pt>
                <c:pt idx="80">
                  <c:v>0.94574160900317583</c:v>
                </c:pt>
                <c:pt idx="81">
                  <c:v>0.94868329805051377</c:v>
                </c:pt>
                <c:pt idx="82">
                  <c:v>0.95159787400652684</c:v>
                </c:pt>
                <c:pt idx="83">
                  <c:v>0.95448591289470053</c:v>
                </c:pt>
                <c:pt idx="84">
                  <c:v>0.95734797173815955</c:v>
                </c:pt>
                <c:pt idx="85">
                  <c:v>0.96018458940418783</c:v>
                </c:pt>
                <c:pt idx="86">
                  <c:v>0.96299628740175858</c:v>
                </c:pt>
                <c:pt idx="87">
                  <c:v>0.9657835706352027</c:v>
                </c:pt>
                <c:pt idx="88">
                  <c:v>0.96854692811690124</c:v>
                </c:pt>
                <c:pt idx="89">
                  <c:v>0.97128683364166957</c:v>
                </c:pt>
                <c:pt idx="90">
                  <c:v>0.97400374642529675</c:v>
                </c:pt>
                <c:pt idx="91">
                  <c:v>0.97669811170952192</c:v>
                </c:pt>
                <c:pt idx="92">
                  <c:v>0.97937036133555933</c:v>
                </c:pt>
                <c:pt idx="93">
                  <c:v>0.98202091428813043</c:v>
                </c:pt>
                <c:pt idx="94">
                  <c:v>0.98465017721181858</c:v>
                </c:pt>
                <c:pt idx="95">
                  <c:v>0.98725854490143383</c:v>
                </c:pt>
                <c:pt idx="96">
                  <c:v>0.98984640076795305</c:v>
                </c:pt>
                <c:pt idx="97">
                  <c:v>0.99241411728149576</c:v>
                </c:pt>
                <c:pt idx="98">
                  <c:v>0.99496205639268809</c:v>
                </c:pt>
                <c:pt idx="99">
                  <c:v>0.99749056993368113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4F-4C6A-A2C6-2023632D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88896"/>
        <c:axId val="595087256"/>
      </c:lineChart>
      <c:catAx>
        <c:axId val="59508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87256"/>
        <c:crosses val="autoZero"/>
        <c:auto val="1"/>
        <c:lblAlgn val="ctr"/>
        <c:lblOffset val="100"/>
        <c:tickMarkSkip val="1"/>
        <c:noMultiLvlLbl val="0"/>
      </c:catAx>
      <c:valAx>
        <c:axId val="595087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8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'Baadal Track'!$U$1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Track'!$T$2:$T$263</c:f>
              <c:numCache>
                <c:formatCode>0.00</c:formatCode>
                <c:ptCount val="262"/>
                <c:pt idx="0">
                  <c:v>-6.067349894067724</c:v>
                </c:pt>
                <c:pt idx="1">
                  <c:v>-6.1649827225893166</c:v>
                </c:pt>
                <c:pt idx="2">
                  <c:v>-6.2629420198580181</c:v>
                </c:pt>
                <c:pt idx="3">
                  <c:v>-6.3606403873474067</c:v>
                </c:pt>
                <c:pt idx="4">
                  <c:v>-6.458083146376941</c:v>
                </c:pt>
                <c:pt idx="5">
                  <c:v>-6.5551648359759014</c:v>
                </c:pt>
                <c:pt idx="6">
                  <c:v>-6.6518235052899612</c:v>
                </c:pt>
                <c:pt idx="7">
                  <c:v>-6.7480191719317926</c:v>
                </c:pt>
                <c:pt idx="8">
                  <c:v>-6.8435303940329613</c:v>
                </c:pt>
                <c:pt idx="9">
                  <c:v>-6.9382709517544754</c:v>
                </c:pt>
                <c:pt idx="10">
                  <c:v>-7.0320665207827586</c:v>
                </c:pt>
                <c:pt idx="11">
                  <c:v>-7.1245029195028762</c:v>
                </c:pt>
                <c:pt idx="12">
                  <c:v>-7.2152551149197466</c:v>
                </c:pt>
                <c:pt idx="13">
                  <c:v>-7.3037772894741178</c:v>
                </c:pt>
                <c:pt idx="14">
                  <c:v>-7.389131954237536</c:v>
                </c:pt>
                <c:pt idx="15">
                  <c:v>-7.4701116161316889</c:v>
                </c:pt>
                <c:pt idx="16">
                  <c:v>-7.5452963561550783</c:v>
                </c:pt>
                <c:pt idx="17">
                  <c:v>-7.6128706290519084</c:v>
                </c:pt>
                <c:pt idx="18">
                  <c:v>-7.6706082379799181</c:v>
                </c:pt>
                <c:pt idx="19">
                  <c:v>-7.7160240478720423</c:v>
                </c:pt>
                <c:pt idx="20">
                  <c:v>-7.7466047610472097</c:v>
                </c:pt>
                <c:pt idx="21">
                  <c:v>-7.7601777616824883</c:v>
                </c:pt>
                <c:pt idx="22">
                  <c:v>-7.7553221791769102</c:v>
                </c:pt>
                <c:pt idx="23">
                  <c:v>-7.7316320471284836</c:v>
                </c:pt>
                <c:pt idx="24">
                  <c:v>-7.6897221965632694</c:v>
                </c:pt>
                <c:pt idx="25">
                  <c:v>-7.6309285335648998</c:v>
                </c:pt>
                <c:pt idx="26">
                  <c:v>-7.5568803415449981</c:v>
                </c:pt>
                <c:pt idx="27">
                  <c:v>-7.4691587534467576</c:v>
                </c:pt>
                <c:pt idx="28">
                  <c:v>-7.3692255674805631</c:v>
                </c:pt>
                <c:pt idx="29">
                  <c:v>-7.2584351365407951</c:v>
                </c:pt>
                <c:pt idx="30">
                  <c:v>-7.138055603216773</c:v>
                </c:pt>
                <c:pt idx="31">
                  <c:v>-7.0092895271497389</c:v>
                </c:pt>
                <c:pt idx="32">
                  <c:v>-6.8733236854201332</c:v>
                </c:pt>
                <c:pt idx="33">
                  <c:v>-6.731372036358878</c:v>
                </c:pt>
                <c:pt idx="34">
                  <c:v>-6.5848666213249203</c:v>
                </c:pt>
                <c:pt idx="35">
                  <c:v>-6.4354523118761335</c:v>
                </c:pt>
                <c:pt idx="36">
                  <c:v>-6.2843929921169517</c:v>
                </c:pt>
                <c:pt idx="37">
                  <c:v>-6.1327004152117057</c:v>
                </c:pt>
                <c:pt idx="38">
                  <c:v>-5.9827821696565682</c:v>
                </c:pt>
                <c:pt idx="39">
                  <c:v>-5.8400438438819853</c:v>
                </c:pt>
                <c:pt idx="40">
                  <c:v>-5.7053412878617662</c:v>
                </c:pt>
                <c:pt idx="41">
                  <c:v>-5.5692022431405981</c:v>
                </c:pt>
                <c:pt idx="42">
                  <c:v>-5.4254430988657081</c:v>
                </c:pt>
                <c:pt idx="43">
                  <c:v>-5.2757602350644195</c:v>
                </c:pt>
                <c:pt idx="44">
                  <c:v>-5.1211759270152966</c:v>
                </c:pt>
                <c:pt idx="45">
                  <c:v>-4.96111869447701</c:v>
                </c:pt>
                <c:pt idx="46">
                  <c:v>-4.7941635088174124</c:v>
                </c:pt>
                <c:pt idx="47">
                  <c:v>-4.6189001827563194</c:v>
                </c:pt>
                <c:pt idx="48">
                  <c:v>-4.4348526590367285</c:v>
                </c:pt>
                <c:pt idx="49">
                  <c:v>-4.2423492095230104</c:v>
                </c:pt>
                <c:pt idx="50">
                  <c:v>-4.0424655707984085</c:v>
                </c:pt>
                <c:pt idx="51">
                  <c:v>-3.8379432954963355</c:v>
                </c:pt>
                <c:pt idx="52">
                  <c:v>-3.6334420316435212</c:v>
                </c:pt>
                <c:pt idx="53">
                  <c:v>-3.4352415674294088</c:v>
                </c:pt>
                <c:pt idx="54">
                  <c:v>-3.2498083476081066</c:v>
                </c:pt>
                <c:pt idx="55">
                  <c:v>-3.095880234344262</c:v>
                </c:pt>
                <c:pt idx="56">
                  <c:v>-3.065928643194435</c:v>
                </c:pt>
                <c:pt idx="57">
                  <c:v>-2.9273260473282856</c:v>
                </c:pt>
                <c:pt idx="58">
                  <c:v>-2.786895806741688</c:v>
                </c:pt>
                <c:pt idx="59">
                  <c:v>-2.6573160051466163</c:v>
                </c:pt>
                <c:pt idx="60">
                  <c:v>-2.5369139097696505</c:v>
                </c:pt>
                <c:pt idx="61">
                  <c:v>-2.4233060855993558</c:v>
                </c:pt>
                <c:pt idx="62">
                  <c:v>-2.3151221424103685</c:v>
                </c:pt>
                <c:pt idx="63">
                  <c:v>-2.2224561836719077</c:v>
                </c:pt>
                <c:pt idx="64">
                  <c:v>-2.1567763648998843</c:v>
                </c:pt>
                <c:pt idx="65">
                  <c:v>-2.0935527358718775</c:v>
                </c:pt>
                <c:pt idx="66">
                  <c:v>-2.0113058558286374</c:v>
                </c:pt>
                <c:pt idx="67">
                  <c:v>-1.9269317520462468</c:v>
                </c:pt>
                <c:pt idx="68">
                  <c:v>-1.8559903693709587</c:v>
                </c:pt>
                <c:pt idx="69">
                  <c:v>-1.7973712033804168</c:v>
                </c:pt>
                <c:pt idx="70">
                  <c:v>-1.74015717069512</c:v>
                </c:pt>
                <c:pt idx="71">
                  <c:v>-1.675095173433949</c:v>
                </c:pt>
                <c:pt idx="72">
                  <c:v>-1.5997490679518935</c:v>
                </c:pt>
                <c:pt idx="73">
                  <c:v>-1.5161593403364924</c:v>
                </c:pt>
                <c:pt idx="74">
                  <c:v>-1.4268497919889482</c:v>
                </c:pt>
                <c:pt idx="75">
                  <c:v>-1.3329460223789074</c:v>
                </c:pt>
                <c:pt idx="76">
                  <c:v>-1.2342887846655226</c:v>
                </c:pt>
                <c:pt idx="77">
                  <c:v>-1.1298561649927972</c:v>
                </c:pt>
                <c:pt idx="78">
                  <c:v>-1.0177759661840013</c:v>
                </c:pt>
                <c:pt idx="79">
                  <c:v>-0.89534326929735619</c:v>
                </c:pt>
                <c:pt idx="80">
                  <c:v>-0.75967092934377423</c:v>
                </c:pt>
                <c:pt idx="81">
                  <c:v>-0.60816696708214457</c:v>
                </c:pt>
                <c:pt idx="82">
                  <c:v>-0.43974935869421738</c:v>
                </c:pt>
                <c:pt idx="83">
                  <c:v>-0.25698572434550981</c:v>
                </c:pt>
                <c:pt idx="84">
                  <c:v>-6.6891857602526583E-2</c:v>
                </c:pt>
                <c:pt idx="85">
                  <c:v>0.12112795800354276</c:v>
                </c:pt>
                <c:pt idx="86">
                  <c:v>0.30045903168838539</c:v>
                </c:pt>
                <c:pt idx="87">
                  <c:v>0.4700481074671069</c:v>
                </c:pt>
                <c:pt idx="88">
                  <c:v>0.63217238298778222</c:v>
                </c:pt>
                <c:pt idx="89">
                  <c:v>0.78941089278406151</c:v>
                </c:pt>
                <c:pt idx="90">
                  <c:v>0.94363169690656667</c:v>
                </c:pt>
                <c:pt idx="91">
                  <c:v>1.0962025015716022</c:v>
                </c:pt>
                <c:pt idx="92">
                  <c:v>1.2479957730618649</c:v>
                </c:pt>
                <c:pt idx="93">
                  <c:v>1.3995898084445544</c:v>
                </c:pt>
                <c:pt idx="94">
                  <c:v>1.5513830199490823</c:v>
                </c:pt>
                <c:pt idx="95">
                  <c:v>1.7036224892862566</c:v>
                </c:pt>
                <c:pt idx="96">
                  <c:v>1.8563628758335398</c:v>
                </c:pt>
                <c:pt idx="97">
                  <c:v>2.0095148652121986</c:v>
                </c:pt>
                <c:pt idx="98">
                  <c:v>2.162974584734588</c:v>
                </c:pt>
                <c:pt idx="99">
                  <c:v>2.3166708118705381</c:v>
                </c:pt>
                <c:pt idx="100">
                  <c:v>2.4705478477850402</c:v>
                </c:pt>
                <c:pt idx="101">
                  <c:v>2.6245701389818663</c:v>
                </c:pt>
                <c:pt idx="102">
                  <c:v>2.7787106261384791</c:v>
                </c:pt>
                <c:pt idx="103">
                  <c:v>2.9329493184321618</c:v>
                </c:pt>
                <c:pt idx="104">
                  <c:v>3.0872799609587784</c:v>
                </c:pt>
                <c:pt idx="105">
                  <c:v>3.2416989505836522</c:v>
                </c:pt>
                <c:pt idx="106">
                  <c:v>3.3962059503875244</c:v>
                </c:pt>
                <c:pt idx="107">
                  <c:v>3.5508171690572312</c:v>
                </c:pt>
                <c:pt idx="108">
                  <c:v>3.7055541886033572</c:v>
                </c:pt>
                <c:pt idx="109">
                  <c:v>3.8604575194549673</c:v>
                </c:pt>
                <c:pt idx="110">
                  <c:v>4.0156076484018408</c:v>
                </c:pt>
                <c:pt idx="111">
                  <c:v>4.1710961874994981</c:v>
                </c:pt>
                <c:pt idx="112">
                  <c:v>4.327021838232282</c:v>
                </c:pt>
                <c:pt idx="113">
                  <c:v>4.4835065083413346</c:v>
                </c:pt>
                <c:pt idx="114">
                  <c:v>4.6406871643945671</c:v>
                </c:pt>
                <c:pt idx="115">
                  <c:v>4.7987157302749637</c:v>
                </c:pt>
                <c:pt idx="116">
                  <c:v>4.9577588042905578</c:v>
                </c:pt>
                <c:pt idx="117">
                  <c:v>5.1179762711994012</c:v>
                </c:pt>
                <c:pt idx="118">
                  <c:v>5.2794632550135381</c:v>
                </c:pt>
                <c:pt idx="119">
                  <c:v>5.4421962618771316</c:v>
                </c:pt>
                <c:pt idx="120">
                  <c:v>5.6059648733509313</c:v>
                </c:pt>
                <c:pt idx="121">
                  <c:v>5.7704784892999514</c:v>
                </c:pt>
                <c:pt idx="122">
                  <c:v>5.9355522248962211</c:v>
                </c:pt>
                <c:pt idx="123">
                  <c:v>6.1009693847775646</c:v>
                </c:pt>
                <c:pt idx="124">
                  <c:v>6.2664302011885207</c:v>
                </c:pt>
                <c:pt idx="125">
                  <c:v>6.4314971854413123</c:v>
                </c:pt>
                <c:pt idx="126">
                  <c:v>6.5955071492445674</c:v>
                </c:pt>
                <c:pt idx="127">
                  <c:v>6.7572822485614443</c:v>
                </c:pt>
                <c:pt idx="128">
                  <c:v>6.9146883440277582</c:v>
                </c:pt>
                <c:pt idx="129">
                  <c:v>7.063696381781682</c:v>
                </c:pt>
                <c:pt idx="130">
                  <c:v>7.1994720978380231</c:v>
                </c:pt>
                <c:pt idx="131">
                  <c:v>7.3184169616561343</c:v>
                </c:pt>
                <c:pt idx="132">
                  <c:v>7.4190222221622273</c:v>
                </c:pt>
                <c:pt idx="133">
                  <c:v>7.5017182018609168</c:v>
                </c:pt>
                <c:pt idx="134">
                  <c:v>7.5680943449643685</c:v>
                </c:pt>
                <c:pt idx="135">
                  <c:v>7.6202866632847401</c:v>
                </c:pt>
                <c:pt idx="136">
                  <c:v>7.660441493019623</c:v>
                </c:pt>
                <c:pt idx="137">
                  <c:v>7.6904925127381434</c:v>
                </c:pt>
                <c:pt idx="138">
                  <c:v>7.7117542253241194</c:v>
                </c:pt>
                <c:pt idx="139">
                  <c:v>7.7247560757041684</c:v>
                </c:pt>
                <c:pt idx="140">
                  <c:v>7.7293069138657495</c:v>
                </c:pt>
                <c:pt idx="141">
                  <c:v>7.7244955861494553</c:v>
                </c:pt>
                <c:pt idx="142">
                  <c:v>7.7085718284943852</c:v>
                </c:pt>
                <c:pt idx="143">
                  <c:v>7.6788976396177775</c:v>
                </c:pt>
                <c:pt idx="144">
                  <c:v>7.6321148421395453</c:v>
                </c:pt>
                <c:pt idx="145">
                  <c:v>7.5650776116608318</c:v>
                </c:pt>
                <c:pt idx="146">
                  <c:v>7.4766252285048296</c:v>
                </c:pt>
                <c:pt idx="147">
                  <c:v>7.3681853308789336</c:v>
                </c:pt>
                <c:pt idx="148">
                  <c:v>7.2427378241957667</c:v>
                </c:pt>
                <c:pt idx="149">
                  <c:v>7.1034533238065443</c:v>
                </c:pt>
                <c:pt idx="150">
                  <c:v>6.9528841402918058</c:v>
                </c:pt>
                <c:pt idx="151">
                  <c:v>6.7925924546830432</c:v>
                </c:pt>
                <c:pt idx="152">
                  <c:v>6.6231942777575901</c:v>
                </c:pt>
                <c:pt idx="153">
                  <c:v>6.4448269460188214</c:v>
                </c:pt>
                <c:pt idx="154">
                  <c:v>6.2580151236888755</c:v>
                </c:pt>
                <c:pt idx="155">
                  <c:v>6.0642081674473287</c:v>
                </c:pt>
                <c:pt idx="156">
                  <c:v>5.8656652909294822</c:v>
                </c:pt>
                <c:pt idx="157">
                  <c:v>5.6652108743688228</c:v>
                </c:pt>
                <c:pt idx="158">
                  <c:v>5.4660054604096278</c:v>
                </c:pt>
                <c:pt idx="159">
                  <c:v>5.2711266470133609</c:v>
                </c:pt>
                <c:pt idx="160">
                  <c:v>5.0833967353576508</c:v>
                </c:pt>
                <c:pt idx="161">
                  <c:v>4.9051098271903104</c:v>
                </c:pt>
                <c:pt idx="162">
                  <c:v>4.7375772450337639</c:v>
                </c:pt>
                <c:pt idx="163">
                  <c:v>4.5814051748455817</c:v>
                </c:pt>
                <c:pt idx="164">
                  <c:v>4.4387010907120734</c:v>
                </c:pt>
                <c:pt idx="165">
                  <c:v>4.317350147048403</c:v>
                </c:pt>
                <c:pt idx="166">
                  <c:v>4.2384027687300216</c:v>
                </c:pt>
                <c:pt idx="167">
                  <c:v>4.2192223998283724</c:v>
                </c:pt>
                <c:pt idx="168">
                  <c:v>4.206538308203351</c:v>
                </c:pt>
                <c:pt idx="169">
                  <c:v>4.1628505126008344</c:v>
                </c:pt>
                <c:pt idx="170">
                  <c:v>4.051253277908148</c:v>
                </c:pt>
                <c:pt idx="171">
                  <c:v>3.9142288131205092</c:v>
                </c:pt>
                <c:pt idx="172">
                  <c:v>3.7519433938442797</c:v>
                </c:pt>
                <c:pt idx="173">
                  <c:v>3.5647211648477262</c:v>
                </c:pt>
                <c:pt idx="174">
                  <c:v>3.3577326020027272</c:v>
                </c:pt>
                <c:pt idx="175">
                  <c:v>3.1427464589634027</c:v>
                </c:pt>
                <c:pt idx="176">
                  <c:v>2.9333839769168546</c:v>
                </c:pt>
                <c:pt idx="177">
                  <c:v>2.7402292556676389</c:v>
                </c:pt>
                <c:pt idx="178">
                  <c:v>2.5686830868207533</c:v>
                </c:pt>
                <c:pt idx="179">
                  <c:v>2.4218662903560246</c:v>
                </c:pt>
                <c:pt idx="180">
                  <c:v>2.3009866390749374</c:v>
                </c:pt>
                <c:pt idx="181">
                  <c:v>2.2032908688574544</c:v>
                </c:pt>
                <c:pt idx="182">
                  <c:v>2.121894664834429</c:v>
                </c:pt>
                <c:pt idx="183">
                  <c:v>2.0470778010849404</c:v>
                </c:pt>
                <c:pt idx="184">
                  <c:v>1.9700152026590669</c:v>
                </c:pt>
                <c:pt idx="185">
                  <c:v>1.8854463343177756</c:v>
                </c:pt>
                <c:pt idx="186">
                  <c:v>1.7922527655797675</c:v>
                </c:pt>
                <c:pt idx="187">
                  <c:v>1.6908535128179865</c:v>
                </c:pt>
                <c:pt idx="188">
                  <c:v>1.5812189679317148</c:v>
                </c:pt>
                <c:pt idx="189">
                  <c:v>1.4635599742562524</c:v>
                </c:pt>
                <c:pt idx="190">
                  <c:v>1.3385862963453405</c:v>
                </c:pt>
                <c:pt idx="191">
                  <c:v>1.2067575616340176</c:v>
                </c:pt>
                <c:pt idx="192">
                  <c:v>1.0685529615894835</c:v>
                </c:pt>
                <c:pt idx="193">
                  <c:v>0.92495125366847719</c:v>
                </c:pt>
                <c:pt idx="194">
                  <c:v>0.77780179259833826</c:v>
                </c:pt>
                <c:pt idx="195">
                  <c:v>0.63004081536151046</c:v>
                </c:pt>
                <c:pt idx="196">
                  <c:v>0.48607503487404402</c:v>
                </c:pt>
                <c:pt idx="197">
                  <c:v>0.35214089889187544</c:v>
                </c:pt>
                <c:pt idx="198">
                  <c:v>0.23473497189576856</c:v>
                </c:pt>
                <c:pt idx="199">
                  <c:v>0.1381428164633707</c:v>
                </c:pt>
                <c:pt idx="200">
                  <c:v>6.2960967191505623E-2</c:v>
                </c:pt>
                <c:pt idx="201">
                  <c:v>5.8148085673063177E-3</c:v>
                </c:pt>
                <c:pt idx="202">
                  <c:v>-3.9366511977738883E-2</c:v>
                </c:pt>
                <c:pt idx="203">
                  <c:v>-7.8095419501149621E-2</c:v>
                </c:pt>
                <c:pt idx="204">
                  <c:v>-0.11256626843699968</c:v>
                </c:pt>
                <c:pt idx="205">
                  <c:v>-0.1427835273320408</c:v>
                </c:pt>
                <c:pt idx="206">
                  <c:v>-0.16838261031085155</c:v>
                </c:pt>
                <c:pt idx="207">
                  <c:v>-0.18948338991533498</c:v>
                </c:pt>
                <c:pt idx="208">
                  <c:v>-0.20654355671044522</c:v>
                </c:pt>
                <c:pt idx="209">
                  <c:v>-0.22033965274284761</c:v>
                </c:pt>
                <c:pt idx="210">
                  <c:v>-0.23169169428023983</c:v>
                </c:pt>
                <c:pt idx="211">
                  <c:v>-0.24141017585033275</c:v>
                </c:pt>
                <c:pt idx="212">
                  <c:v>-0.25023282970600802</c:v>
                </c:pt>
                <c:pt idx="213">
                  <c:v>-0.25875819259671995</c:v>
                </c:pt>
                <c:pt idx="214">
                  <c:v>-0.26748268066660974</c:v>
                </c:pt>
                <c:pt idx="215">
                  <c:v>-0.27753393297136353</c:v>
                </c:pt>
                <c:pt idx="216">
                  <c:v>-0.2914610890433047</c:v>
                </c:pt>
                <c:pt idx="217">
                  <c:v>-0.31401159168351978</c:v>
                </c:pt>
                <c:pt idx="218">
                  <c:v>-0.35285004168747858</c:v>
                </c:pt>
                <c:pt idx="219">
                  <c:v>-0.41756720556779015</c:v>
                </c:pt>
                <c:pt idx="220">
                  <c:v>-0.51391199600259907</c:v>
                </c:pt>
                <c:pt idx="221">
                  <c:v>-0.63762455130935214</c:v>
                </c:pt>
                <c:pt idx="222">
                  <c:v>-0.77925353178132584</c:v>
                </c:pt>
                <c:pt idx="223">
                  <c:v>-0.93139011009707562</c:v>
                </c:pt>
                <c:pt idx="224">
                  <c:v>-1.09027623326552</c:v>
                </c:pt>
                <c:pt idx="225">
                  <c:v>-1.2547700986110757</c:v>
                </c:pt>
                <c:pt idx="226">
                  <c:v>-1.4252035324220438</c:v>
                </c:pt>
                <c:pt idx="227">
                  <c:v>-1.602578744558246</c:v>
                </c:pt>
                <c:pt idx="228">
                  <c:v>-1.7876273214668379</c:v>
                </c:pt>
                <c:pt idx="229">
                  <c:v>-1.9805647452433837</c:v>
                </c:pt>
                <c:pt idx="230">
                  <c:v>-2.1807995721618822</c:v>
                </c:pt>
                <c:pt idx="231">
                  <c:v>-2.3864276207384711</c:v>
                </c:pt>
                <c:pt idx="232">
                  <c:v>-2.5936965914686305</c:v>
                </c:pt>
                <c:pt idx="233">
                  <c:v>-2.7966590084817393</c:v>
                </c:pt>
                <c:pt idx="234">
                  <c:v>-2.9904026946574498</c:v>
                </c:pt>
                <c:pt idx="235">
                  <c:v>-3.1757121230526133</c:v>
                </c:pt>
                <c:pt idx="236">
                  <c:v>-3.3554325269773217</c:v>
                </c:pt>
                <c:pt idx="237">
                  <c:v>-3.5264258043319683</c:v>
                </c:pt>
                <c:pt idx="238">
                  <c:v>-3.6810058609295684</c:v>
                </c:pt>
                <c:pt idx="239">
                  <c:v>-3.817015028700141</c:v>
                </c:pt>
                <c:pt idx="240">
                  <c:v>-3.9389777659721998</c:v>
                </c:pt>
                <c:pt idx="241">
                  <c:v>-4.052428410522654</c:v>
                </c:pt>
                <c:pt idx="242">
                  <c:v>-4.16105928634199</c:v>
                </c:pt>
                <c:pt idx="243">
                  <c:v>-4.2668273535978329</c:v>
                </c:pt>
                <c:pt idx="244">
                  <c:v>-4.370786604944664</c:v>
                </c:pt>
                <c:pt idx="245">
                  <c:v>-4.473529505856658</c:v>
                </c:pt>
                <c:pt idx="246">
                  <c:v>-4.5754150154363558</c:v>
                </c:pt>
                <c:pt idx="247">
                  <c:v>-4.6766753324888279</c:v>
                </c:pt>
                <c:pt idx="248">
                  <c:v>-4.7774447008641721</c:v>
                </c:pt>
                <c:pt idx="249">
                  <c:v>-4.8778238707545176</c:v>
                </c:pt>
                <c:pt idx="250">
                  <c:v>-4.9778948833248462</c:v>
                </c:pt>
                <c:pt idx="251">
                  <c:v>-5.0777019871670772</c:v>
                </c:pt>
                <c:pt idx="252">
                  <c:v>-5.1772876836214348</c:v>
                </c:pt>
                <c:pt idx="253">
                  <c:v>-5.2766800651459365</c:v>
                </c:pt>
                <c:pt idx="254">
                  <c:v>-5.3759036716300139</c:v>
                </c:pt>
                <c:pt idx="255">
                  <c:v>-5.4749788523130842</c:v>
                </c:pt>
                <c:pt idx="256">
                  <c:v>-5.5739308850419436</c:v>
                </c:pt>
                <c:pt idx="257">
                  <c:v>-5.6727588360733865</c:v>
                </c:pt>
                <c:pt idx="258">
                  <c:v>-5.7714780386705016</c:v>
                </c:pt>
                <c:pt idx="259">
                  <c:v>-5.8700668639284252</c:v>
                </c:pt>
                <c:pt idx="260">
                  <c:v>-5.9685300458923107</c:v>
                </c:pt>
                <c:pt idx="261">
                  <c:v>-6.0663390608453609</c:v>
                </c:pt>
              </c:numCache>
            </c:numRef>
          </c:xVal>
          <c:yVal>
            <c:numRef>
              <c:f>'Baadal Track'!$U$2:$U$263</c:f>
              <c:numCache>
                <c:formatCode>0.00</c:formatCode>
                <c:ptCount val="262"/>
                <c:pt idx="0">
                  <c:v>4.3032397191477383</c:v>
                </c:pt>
                <c:pt idx="1">
                  <c:v>4.1877473585975684</c:v>
                </c:pt>
                <c:pt idx="2">
                  <c:v>4.0710457969946896</c:v>
                </c:pt>
                <c:pt idx="3">
                  <c:v>3.9536438631275748</c:v>
                </c:pt>
                <c:pt idx="4">
                  <c:v>3.8353791242743815</c:v>
                </c:pt>
                <c:pt idx="5">
                  <c:v>3.7160694444654663</c:v>
                </c:pt>
                <c:pt idx="6">
                  <c:v>3.595550616301479</c:v>
                </c:pt>
                <c:pt idx="7">
                  <c:v>3.4734568668996459</c:v>
                </c:pt>
                <c:pt idx="8">
                  <c:v>3.3495518376070073</c:v>
                </c:pt>
                <c:pt idx="9">
                  <c:v>3.2234276930800188</c:v>
                </c:pt>
                <c:pt idx="10">
                  <c:v>3.0944517235450628</c:v>
                </c:pt>
                <c:pt idx="11">
                  <c:v>2.9621461848849018</c:v>
                </c:pt>
                <c:pt idx="12">
                  <c:v>2.8257498472681433</c:v>
                </c:pt>
                <c:pt idx="13">
                  <c:v>2.6842468510360895</c:v>
                </c:pt>
                <c:pt idx="14">
                  <c:v>2.5367993826938533</c:v>
                </c:pt>
                <c:pt idx="15">
                  <c:v>2.3826405299639895</c:v>
                </c:pt>
                <c:pt idx="16">
                  <c:v>2.2209465619604187</c:v>
                </c:pt>
                <c:pt idx="17">
                  <c:v>2.0510123143962402</c:v>
                </c:pt>
                <c:pt idx="18">
                  <c:v>1.8726029178445127</c:v>
                </c:pt>
                <c:pt idx="19">
                  <c:v>1.6861001854258111</c:v>
                </c:pt>
                <c:pt idx="20">
                  <c:v>1.492705362188512</c:v>
                </c:pt>
                <c:pt idx="21">
                  <c:v>1.2945249906530683</c:v>
                </c:pt>
                <c:pt idx="22">
                  <c:v>1.0943834319977894</c:v>
                </c:pt>
                <c:pt idx="23">
                  <c:v>0.89541695471736971</c:v>
                </c:pt>
                <c:pt idx="24">
                  <c:v>0.70053760676783705</c:v>
                </c:pt>
                <c:pt idx="25">
                  <c:v>0.51199966324798196</c:v>
                </c:pt>
                <c:pt idx="26">
                  <c:v>0.3312408732334079</c:v>
                </c:pt>
                <c:pt idx="27">
                  <c:v>0.15908241765597808</c:v>
                </c:pt>
                <c:pt idx="28">
                  <c:v>-3.9674343017689351E-3</c:v>
                </c:pt>
                <c:pt idx="29">
                  <c:v>-0.15756721866985934</c:v>
                </c:pt>
                <c:pt idx="30">
                  <c:v>-0.30149946582450105</c:v>
                </c:pt>
                <c:pt idx="31">
                  <c:v>-0.43563863038295542</c:v>
                </c:pt>
                <c:pt idx="32">
                  <c:v>-0.5599314182225148</c:v>
                </c:pt>
                <c:pt idx="33">
                  <c:v>-0.67439831417629659</c:v>
                </c:pt>
                <c:pt idx="34">
                  <c:v>-0.77907286757143068</c:v>
                </c:pt>
                <c:pt idx="35">
                  <c:v>-0.87422362882267768</c:v>
                </c:pt>
                <c:pt idx="36">
                  <c:v>-0.96065081702268362</c:v>
                </c:pt>
                <c:pt idx="37">
                  <c:v>-1.0392351048751021</c:v>
                </c:pt>
                <c:pt idx="38">
                  <c:v>-1.1103138040489131</c:v>
                </c:pt>
                <c:pt idx="39">
                  <c:v>-1.1739629179987294</c:v>
                </c:pt>
                <c:pt idx="40">
                  <c:v>-1.2341088558787923</c:v>
                </c:pt>
                <c:pt idx="41">
                  <c:v>-1.2964875211256466</c:v>
                </c:pt>
                <c:pt idx="42">
                  <c:v>-1.3610162531176786</c:v>
                </c:pt>
                <c:pt idx="43">
                  <c:v>-1.4246908128466287</c:v>
                </c:pt>
                <c:pt idx="44">
                  <c:v>-1.4856347612244103</c:v>
                </c:pt>
                <c:pt idx="45">
                  <c:v>-1.5427227708980018</c:v>
                </c:pt>
                <c:pt idx="46">
                  <c:v>-1.5946742800428506</c:v>
                </c:pt>
                <c:pt idx="47">
                  <c:v>-1.6394685460697973</c:v>
                </c:pt>
                <c:pt idx="48">
                  <c:v>-1.6742321174559327</c:v>
                </c:pt>
                <c:pt idx="49">
                  <c:v>-1.6957323525282835</c:v>
                </c:pt>
                <c:pt idx="50">
                  <c:v>-1.7004732940250484</c:v>
                </c:pt>
                <c:pt idx="51">
                  <c:v>-1.6851196036332043</c:v>
                </c:pt>
                <c:pt idx="52">
                  <c:v>-1.6475969889867588</c:v>
                </c:pt>
                <c:pt idx="53">
                  <c:v>-1.5884022460946943</c:v>
                </c:pt>
                <c:pt idx="54">
                  <c:v>-1.5116235078798044</c:v>
                </c:pt>
                <c:pt idx="55">
                  <c:v>-1.4320756741680327</c:v>
                </c:pt>
                <c:pt idx="56">
                  <c:v>-1.4152409061899314</c:v>
                </c:pt>
                <c:pt idx="57">
                  <c:v>-1.3311987219948733</c:v>
                </c:pt>
                <c:pt idx="58">
                  <c:v>-1.2375774892127165</c:v>
                </c:pt>
                <c:pt idx="59">
                  <c:v>-1.1463684673974246</c:v>
                </c:pt>
                <c:pt idx="60">
                  <c:v>-1.0605529273873082</c:v>
                </c:pt>
                <c:pt idx="61">
                  <c:v>-0.98203141059396337</c:v>
                </c:pt>
                <c:pt idx="62">
                  <c:v>-0.91204777585603181</c:v>
                </c:pt>
                <c:pt idx="63">
                  <c:v>-0.85773202447012697</c:v>
                </c:pt>
                <c:pt idx="64">
                  <c:v>-0.82750954439864044</c:v>
                </c:pt>
                <c:pt idx="65">
                  <c:v>-0.81348560372041578</c:v>
                </c:pt>
                <c:pt idx="66">
                  <c:v>-0.80631112574863484</c:v>
                </c:pt>
                <c:pt idx="67">
                  <c:v>-0.8078722518688104</c:v>
                </c:pt>
                <c:pt idx="68">
                  <c:v>-0.8183689894471482</c:v>
                </c:pt>
                <c:pt idx="69">
                  <c:v>-0.83736799667378703</c:v>
                </c:pt>
                <c:pt idx="70">
                  <c:v>-0.86818360741970935</c:v>
                </c:pt>
                <c:pt idx="71">
                  <c:v>-0.91710424551023184</c:v>
                </c:pt>
                <c:pt idx="72">
                  <c:v>-0.98728637738559089</c:v>
                </c:pt>
                <c:pt idx="73">
                  <c:v>-1.0760535388706083</c:v>
                </c:pt>
                <c:pt idx="74">
                  <c:v>-1.1781662048653647</c:v>
                </c:pt>
                <c:pt idx="75">
                  <c:v>-1.2891741085267983</c:v>
                </c:pt>
                <c:pt idx="76">
                  <c:v>-1.4060997034956422</c:v>
                </c:pt>
                <c:pt idx="77">
                  <c:v>-1.5269842036907106</c:v>
                </c:pt>
                <c:pt idx="78">
                  <c:v>-1.6505767635626671</c:v>
                </c:pt>
                <c:pt idx="79">
                  <c:v>-1.7755934172839387</c:v>
                </c:pt>
                <c:pt idx="80">
                  <c:v>-1.8997691689687368</c:v>
                </c:pt>
                <c:pt idx="81">
                  <c:v>-2.019624835691646</c:v>
                </c:pt>
                <c:pt idx="82">
                  <c:v>-2.1300169630000108</c:v>
                </c:pt>
                <c:pt idx="83">
                  <c:v>-2.2247713566718028</c:v>
                </c:pt>
                <c:pt idx="84">
                  <c:v>-2.2991777376016294</c:v>
                </c:pt>
                <c:pt idx="85">
                  <c:v>-2.352780311561971</c:v>
                </c:pt>
                <c:pt idx="86">
                  <c:v>-2.3898456274229272</c:v>
                </c:pt>
                <c:pt idx="87">
                  <c:v>-2.416148231403767</c:v>
                </c:pt>
                <c:pt idx="88">
                  <c:v>-2.4361933896680497</c:v>
                </c:pt>
                <c:pt idx="89">
                  <c:v>-2.4526689396479009</c:v>
                </c:pt>
                <c:pt idx="90">
                  <c:v>-2.4671400099309539</c:v>
                </c:pt>
                <c:pt idx="91">
                  <c:v>-2.4804579680477543</c:v>
                </c:pt>
                <c:pt idx="92">
                  <c:v>-2.4930612183543293</c:v>
                </c:pt>
                <c:pt idx="93">
                  <c:v>-2.5051382459594986</c:v>
                </c:pt>
                <c:pt idx="94">
                  <c:v>-2.5167237249975098</c:v>
                </c:pt>
                <c:pt idx="95">
                  <c:v>-2.5277405149382242</c:v>
                </c:pt>
                <c:pt idx="96">
                  <c:v>-2.5380518380084607</c:v>
                </c:pt>
                <c:pt idx="97">
                  <c:v>-2.5475261032415766</c:v>
                </c:pt>
                <c:pt idx="98">
                  <c:v>-2.5560691300133205</c:v>
                </c:pt>
                <c:pt idx="99">
                  <c:v>-2.5636129575742315</c:v>
                </c:pt>
                <c:pt idx="100">
                  <c:v>-2.5701079859651017</c:v>
                </c:pt>
                <c:pt idx="101">
                  <c:v>-2.5755184070698349</c:v>
                </c:pt>
                <c:pt idx="102">
                  <c:v>-2.5798154585050312</c:v>
                </c:pt>
                <c:pt idx="103">
                  <c:v>-2.5829757015606525</c:v>
                </c:pt>
                <c:pt idx="104">
                  <c:v>-2.5849785439165904</c:v>
                </c:pt>
                <c:pt idx="105">
                  <c:v>-2.5858002271690355</c:v>
                </c:pt>
                <c:pt idx="106">
                  <c:v>-2.5854172034806719</c:v>
                </c:pt>
                <c:pt idx="107">
                  <c:v>-2.5838002901892421</c:v>
                </c:pt>
                <c:pt idx="108">
                  <c:v>-2.5809095004752423</c:v>
                </c:pt>
                <c:pt idx="109">
                  <c:v>-2.576695315946123</c:v>
                </c:pt>
                <c:pt idx="110">
                  <c:v>-2.5710824099144247</c:v>
                </c:pt>
                <c:pt idx="111">
                  <c:v>-2.5639604277421975</c:v>
                </c:pt>
                <c:pt idx="112">
                  <c:v>-2.5551827323575482</c:v>
                </c:pt>
                <c:pt idx="113">
                  <c:v>-2.5445566013697598</c:v>
                </c:pt>
                <c:pt idx="114">
                  <c:v>-2.5318307147430605</c:v>
                </c:pt>
                <c:pt idx="115">
                  <c:v>-2.5166853083938152</c:v>
                </c:pt>
                <c:pt idx="116">
                  <c:v>-2.4987163878431691</c:v>
                </c:pt>
                <c:pt idx="117">
                  <c:v>-2.4774183197403001</c:v>
                </c:pt>
                <c:pt idx="118">
                  <c:v>-2.4521833654952032</c:v>
                </c:pt>
                <c:pt idx="119">
                  <c:v>-2.4223196494399239</c:v>
                </c:pt>
                <c:pt idx="120">
                  <c:v>-2.3870957229431689</c:v>
                </c:pt>
                <c:pt idx="121">
                  <c:v>-2.3457748626068939</c:v>
                </c:pt>
                <c:pt idx="122">
                  <c:v>-2.2975223854460332</c:v>
                </c:pt>
                <c:pt idx="123">
                  <c:v>-2.2413291293197171</c:v>
                </c:pt>
                <c:pt idx="124">
                  <c:v>-2.1760044009176709</c:v>
                </c:pt>
                <c:pt idx="125">
                  <c:v>-2.1000784123676328</c:v>
                </c:pt>
                <c:pt idx="126">
                  <c:v>-2.0117536270910397</c:v>
                </c:pt>
                <c:pt idx="127">
                  <c:v>-1.9088878825343016</c:v>
                </c:pt>
                <c:pt idx="128">
                  <c:v>-1.7893195734533076</c:v>
                </c:pt>
                <c:pt idx="129">
                  <c:v>-1.6521675045183561</c:v>
                </c:pt>
                <c:pt idx="130">
                  <c:v>-1.4991495988743129</c:v>
                </c:pt>
                <c:pt idx="131">
                  <c:v>-1.3338766436734968</c:v>
                </c:pt>
                <c:pt idx="132">
                  <c:v>-1.1606428348574707</c:v>
                </c:pt>
                <c:pt idx="133">
                  <c:v>-0.98329361145300398</c:v>
                </c:pt>
                <c:pt idx="134">
                  <c:v>-0.80470702763816282</c:v>
                </c:pt>
                <c:pt idx="135">
                  <c:v>-0.62675099495502617</c:v>
                </c:pt>
                <c:pt idx="136">
                  <c:v>-0.45030861334212985</c:v>
                </c:pt>
                <c:pt idx="137">
                  <c:v>-0.27530364603152357</c:v>
                </c:pt>
                <c:pt idx="138">
                  <c:v>-0.10076485370493043</c:v>
                </c:pt>
                <c:pt idx="139">
                  <c:v>7.4463833957081491E-2</c:v>
                </c:pt>
                <c:pt idx="140">
                  <c:v>0.25150511855085556</c:v>
                </c:pt>
                <c:pt idx="141">
                  <c:v>0.43151716389352318</c:v>
                </c:pt>
                <c:pt idx="142">
                  <c:v>0.61552422529779283</c:v>
                </c:pt>
                <c:pt idx="143">
                  <c:v>0.80401769836644599</c:v>
                </c:pt>
                <c:pt idx="144">
                  <c:v>0.99626959335968146</c:v>
                </c:pt>
                <c:pt idx="145">
                  <c:v>1.1890723237871379</c:v>
                </c:pt>
                <c:pt idx="146">
                  <c:v>1.3768850316084353</c:v>
                </c:pt>
                <c:pt idx="147">
                  <c:v>1.55418096061208</c:v>
                </c:pt>
                <c:pt idx="148">
                  <c:v>1.7173176482550814</c:v>
                </c:pt>
                <c:pt idx="149">
                  <c:v>1.8647378950987499</c:v>
                </c:pt>
                <c:pt idx="150">
                  <c:v>1.9962956393763835</c:v>
                </c:pt>
                <c:pt idx="151">
                  <c:v>2.1124841718450948</c:v>
                </c:pt>
                <c:pt idx="152">
                  <c:v>2.2137696285263999</c:v>
                </c:pt>
                <c:pt idx="153">
                  <c:v>2.2999957459324936</c:v>
                </c:pt>
                <c:pt idx="154">
                  <c:v>2.37015759246691</c:v>
                </c:pt>
                <c:pt idx="155">
                  <c:v>2.4228540146327333</c:v>
                </c:pt>
                <c:pt idx="156">
                  <c:v>2.456887651166757</c:v>
                </c:pt>
                <c:pt idx="157">
                  <c:v>2.4717058118726918</c:v>
                </c:pt>
                <c:pt idx="158">
                  <c:v>2.4676800804074892</c:v>
                </c:pt>
                <c:pt idx="159">
                  <c:v>2.4462371513163266</c:v>
                </c:pt>
                <c:pt idx="160">
                  <c:v>2.4098157627968573</c:v>
                </c:pt>
                <c:pt idx="161">
                  <c:v>2.3618253271348006</c:v>
                </c:pt>
                <c:pt idx="162">
                  <c:v>2.3062299073136723</c:v>
                </c:pt>
                <c:pt idx="163">
                  <c:v>2.2471876219858515</c:v>
                </c:pt>
                <c:pt idx="164">
                  <c:v>2.1896352958470371</c:v>
                </c:pt>
                <c:pt idx="165">
                  <c:v>2.1415158935164951</c:v>
                </c:pt>
                <c:pt idx="166">
                  <c:v>2.1141979413778254</c:v>
                </c:pt>
                <c:pt idx="167">
                  <c:v>2.1078814074498435</c:v>
                </c:pt>
                <c:pt idx="168">
                  <c:v>2.1115436358859383</c:v>
                </c:pt>
                <c:pt idx="169">
                  <c:v>2.1369693058982633</c:v>
                </c:pt>
                <c:pt idx="170">
                  <c:v>2.1996613749196419</c:v>
                </c:pt>
                <c:pt idx="171">
                  <c:v>2.2781074298597952</c:v>
                </c:pt>
                <c:pt idx="172">
                  <c:v>2.3623525577166018</c:v>
                </c:pt>
                <c:pt idx="173">
                  <c:v>2.440688841152804</c:v>
                </c:pt>
                <c:pt idx="174">
                  <c:v>2.5006541072885602</c:v>
                </c:pt>
                <c:pt idx="175">
                  <c:v>2.5340358796095948</c:v>
                </c:pt>
                <c:pt idx="176">
                  <c:v>2.5407604787996281</c:v>
                </c:pt>
                <c:pt idx="177">
                  <c:v>2.5278727226480298</c:v>
                </c:pt>
                <c:pt idx="178">
                  <c:v>2.5053260705953182</c:v>
                </c:pt>
                <c:pt idx="179">
                  <c:v>2.4825360961687801</c:v>
                </c:pt>
                <c:pt idx="180">
                  <c:v>2.4669180200026757</c:v>
                </c:pt>
                <c:pt idx="181">
                  <c:v>2.461763563817509</c:v>
                </c:pt>
                <c:pt idx="182">
                  <c:v>2.4672080785289392</c:v>
                </c:pt>
                <c:pt idx="183">
                  <c:v>2.4832018059490455</c:v>
                </c:pt>
                <c:pt idx="184">
                  <c:v>2.5114922394953147</c:v>
                </c:pt>
                <c:pt idx="185">
                  <c:v>2.5544524902077241</c:v>
                </c:pt>
                <c:pt idx="186">
                  <c:v>2.6126591563428767</c:v>
                </c:pt>
                <c:pt idx="187">
                  <c:v>2.6848659649402116</c:v>
                </c:pt>
                <c:pt idx="188">
                  <c:v>2.768739156387992</c:v>
                </c:pt>
                <c:pt idx="189">
                  <c:v>2.8607036456866326</c:v>
                </c:pt>
                <c:pt idx="190">
                  <c:v>2.9568916934570417</c:v>
                </c:pt>
                <c:pt idx="191">
                  <c:v>3.0541122435092984</c:v>
                </c:pt>
                <c:pt idx="192">
                  <c:v>3.1497473281860224</c:v>
                </c:pt>
                <c:pt idx="193">
                  <c:v>3.2415741419474626</c:v>
                </c:pt>
                <c:pt idx="194">
                  <c:v>3.3277886109472608</c:v>
                </c:pt>
                <c:pt idx="195">
                  <c:v>3.4072264218247956</c:v>
                </c:pt>
                <c:pt idx="196">
                  <c:v>3.4794011928201356</c:v>
                </c:pt>
                <c:pt idx="197">
                  <c:v>3.5445464359796404</c:v>
                </c:pt>
                <c:pt idx="198">
                  <c:v>3.6039239353421966</c:v>
                </c:pt>
                <c:pt idx="199">
                  <c:v>3.6591716286901952</c:v>
                </c:pt>
                <c:pt idx="200">
                  <c:v>3.7117709959945691</c:v>
                </c:pt>
                <c:pt idx="201">
                  <c:v>3.7636916620662348</c:v>
                </c:pt>
                <c:pt idx="202">
                  <c:v>3.8194716563328299</c:v>
                </c:pt>
                <c:pt idx="203">
                  <c:v>3.8856049481270873</c:v>
                </c:pt>
                <c:pt idx="204">
                  <c:v>3.9670904434420926</c:v>
                </c:pt>
                <c:pt idx="205">
                  <c:v>4.0650532925590612</c:v>
                </c:pt>
                <c:pt idx="206">
                  <c:v>4.1773629996647674</c:v>
                </c:pt>
                <c:pt idx="207">
                  <c:v>4.3003963603180715</c:v>
                </c:pt>
                <c:pt idx="208">
                  <c:v>4.4310329804674513</c:v>
                </c:pt>
                <c:pt idx="209">
                  <c:v>4.5673800096219512</c:v>
                </c:pt>
                <c:pt idx="210">
                  <c:v>4.708202998034734</c:v>
                </c:pt>
                <c:pt idx="211">
                  <c:v>4.8526522439392208</c:v>
                </c:pt>
                <c:pt idx="212">
                  <c:v>4.9999591010126538</c:v>
                </c:pt>
                <c:pt idx="213">
                  <c:v>5.1493544439085097</c:v>
                </c:pt>
                <c:pt idx="214">
                  <c:v>5.3012254564620847</c:v>
                </c:pt>
                <c:pt idx="215">
                  <c:v>5.458112482681476</c:v>
                </c:pt>
                <c:pt idx="216">
                  <c:v>5.6239256361750822</c:v>
                </c:pt>
                <c:pt idx="217">
                  <c:v>5.8027047749336393</c:v>
                </c:pt>
                <c:pt idx="218">
                  <c:v>5.9966799443412997</c:v>
                </c:pt>
                <c:pt idx="219">
                  <c:v>6.2022779328047246</c:v>
                </c:pt>
                <c:pt idx="220">
                  <c:v>6.4063249720157165</c:v>
                </c:pt>
                <c:pt idx="221">
                  <c:v>6.5932324854956459</c:v>
                </c:pt>
                <c:pt idx="222">
                  <c:v>6.7558491463589991</c:v>
                </c:pt>
                <c:pt idx="223">
                  <c:v>6.8949720048479461</c:v>
                </c:pt>
                <c:pt idx="224">
                  <c:v>7.0142201626403509</c:v>
                </c:pt>
                <c:pt idx="225">
                  <c:v>7.1169961399262789</c:v>
                </c:pt>
                <c:pt idx="226">
                  <c:v>7.2055833757897263</c:v>
                </c:pt>
                <c:pt idx="227">
                  <c:v>7.2808180908054041</c:v>
                </c:pt>
                <c:pt idx="228">
                  <c:v>7.3421389626295195</c:v>
                </c:pt>
                <c:pt idx="229">
                  <c:v>7.387995947017993</c:v>
                </c:pt>
                <c:pt idx="230">
                  <c:v>7.4161387074205694</c:v>
                </c:pt>
                <c:pt idx="231">
                  <c:v>7.4240699085637214</c:v>
                </c:pt>
                <c:pt idx="232">
                  <c:v>7.4098953695539986</c:v>
                </c:pt>
                <c:pt idx="233">
                  <c:v>7.3737482525800733</c:v>
                </c:pt>
                <c:pt idx="234">
                  <c:v>7.3186140684389667</c:v>
                </c:pt>
                <c:pt idx="235">
                  <c:v>7.2470122142696995</c:v>
                </c:pt>
                <c:pt idx="236">
                  <c:v>7.1579916303642346</c:v>
                </c:pt>
                <c:pt idx="237">
                  <c:v>7.0514584342404332</c:v>
                </c:pt>
                <c:pt idx="238">
                  <c:v>6.9338907044811195</c:v>
                </c:pt>
                <c:pt idx="239">
                  <c:v>6.8143250456641589</c:v>
                </c:pt>
                <c:pt idx="240">
                  <c:v>6.696869995253711</c:v>
                </c:pt>
                <c:pt idx="241">
                  <c:v>6.5815845051420396</c:v>
                </c:pt>
                <c:pt idx="242">
                  <c:v>6.4674849132771408</c:v>
                </c:pt>
                <c:pt idx="243">
                  <c:v>6.3539657751959036</c:v>
                </c:pt>
                <c:pt idx="244">
                  <c:v>6.2407007112646964</c:v>
                </c:pt>
                <c:pt idx="245">
                  <c:v>6.1275295963983343</c:v>
                </c:pt>
                <c:pt idx="246">
                  <c:v>6.0143665979228338</c:v>
                </c:pt>
                <c:pt idx="247">
                  <c:v>5.9011564815873347</c:v>
                </c:pt>
                <c:pt idx="248">
                  <c:v>5.7878825801181923</c:v>
                </c:pt>
                <c:pt idx="249">
                  <c:v>5.6745417961180848</c:v>
                </c:pt>
                <c:pt idx="250">
                  <c:v>5.5611130213124813</c:v>
                </c:pt>
                <c:pt idx="251">
                  <c:v>5.4475946152557473</c:v>
                </c:pt>
                <c:pt idx="252">
                  <c:v>5.3339830779484325</c:v>
                </c:pt>
                <c:pt idx="253">
                  <c:v>5.2202673334595895</c:v>
                </c:pt>
                <c:pt idx="254">
                  <c:v>5.1064412573569333</c:v>
                </c:pt>
                <c:pt idx="255">
                  <c:v>4.992483429139428</c:v>
                </c:pt>
                <c:pt idx="256">
                  <c:v>4.8783614143744041</c:v>
                </c:pt>
                <c:pt idx="257">
                  <c:v>4.7640414178946022</c:v>
                </c:pt>
                <c:pt idx="258">
                  <c:v>4.6494808636275149</c:v>
                </c:pt>
                <c:pt idx="259">
                  <c:v>4.5346325226314876</c:v>
                </c:pt>
                <c:pt idx="260">
                  <c:v>4.4194454546229558</c:v>
                </c:pt>
                <c:pt idx="261">
                  <c:v>4.3044318992197983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F-48EE-862C-0AA4428BFD25}"/>
            </c:ext>
          </c:extLst>
        </c:ser>
        <c:ser>
          <c:idx val="4"/>
          <c:order val="1"/>
          <c:tx>
            <c:strRef>
              <c:f>'Baadal Track'!$Y$1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Track'!$X$2:$X$263</c:f>
              <c:numCache>
                <c:formatCode>0.00</c:formatCode>
                <c:ptCount val="262"/>
                <c:pt idx="0">
                  <c:v>-5.6600029468536404</c:v>
                </c:pt>
                <c:pt idx="1">
                  <c:v>-5.7570354938507</c:v>
                </c:pt>
                <c:pt idx="2">
                  <c:v>-5.8536667823791504</c:v>
                </c:pt>
                <c:pt idx="3">
                  <c:v>-5.94980669021606</c:v>
                </c:pt>
                <c:pt idx="4">
                  <c:v>-6.0453824996948198</c:v>
                </c:pt>
                <c:pt idx="5">
                  <c:v>-6.1402444839477504</c:v>
                </c:pt>
                <c:pt idx="6">
                  <c:v>-6.2342820167541504</c:v>
                </c:pt>
                <c:pt idx="7">
                  <c:v>-6.3273010253906197</c:v>
                </c:pt>
                <c:pt idx="8">
                  <c:v>-6.41906285285949</c:v>
                </c:pt>
                <c:pt idx="9">
                  <c:v>-6.50933790206909</c:v>
                </c:pt>
                <c:pt idx="10">
                  <c:v>-6.5977444648742596</c:v>
                </c:pt>
                <c:pt idx="11">
                  <c:v>-6.6838324069976798</c:v>
                </c:pt>
                <c:pt idx="12">
                  <c:v>-6.76710605621337</c:v>
                </c:pt>
                <c:pt idx="13">
                  <c:v>-6.8468420505523602</c:v>
                </c:pt>
                <c:pt idx="14">
                  <c:v>-6.9221701622009197</c:v>
                </c:pt>
                <c:pt idx="15">
                  <c:v>-6.9920990467071498</c:v>
                </c:pt>
                <c:pt idx="16">
                  <c:v>-7.0555152893066397</c:v>
                </c:pt>
                <c:pt idx="17">
                  <c:v>-7.1111080646514804</c:v>
                </c:pt>
                <c:pt idx="18">
                  <c:v>-7.15744829177856</c:v>
                </c:pt>
                <c:pt idx="19">
                  <c:v>-7.1930725574493399</c:v>
                </c:pt>
                <c:pt idx="20">
                  <c:v>-7.2166025638580296</c:v>
                </c:pt>
                <c:pt idx="21">
                  <c:v>-7.2269103527069003</c:v>
                </c:pt>
                <c:pt idx="22">
                  <c:v>-7.2232804298400799</c:v>
                </c:pt>
                <c:pt idx="23">
                  <c:v>-7.2055025100707999</c:v>
                </c:pt>
                <c:pt idx="24">
                  <c:v>-7.1738774776458696</c:v>
                </c:pt>
                <c:pt idx="25">
                  <c:v>-7.1291000843048096</c:v>
                </c:pt>
                <c:pt idx="26">
                  <c:v>-7.0720939636230398</c:v>
                </c:pt>
                <c:pt idx="27">
                  <c:v>-7.0038335323333696</c:v>
                </c:pt>
                <c:pt idx="28">
                  <c:v>-6.9252750873565603</c:v>
                </c:pt>
                <c:pt idx="29">
                  <c:v>-6.83733701705932</c:v>
                </c:pt>
                <c:pt idx="30">
                  <c:v>-6.7409002780914298</c:v>
                </c:pt>
                <c:pt idx="31">
                  <c:v>-6.6368041038513104</c:v>
                </c:pt>
                <c:pt idx="32">
                  <c:v>-6.5258619785308802</c:v>
                </c:pt>
                <c:pt idx="33">
                  <c:v>-6.4088575839996302</c:v>
                </c:pt>
                <c:pt idx="34">
                  <c:v>-6.2865543365478498</c:v>
                </c:pt>
                <c:pt idx="35">
                  <c:v>-6.15976810455322</c:v>
                </c:pt>
                <c:pt idx="36">
                  <c:v>-6.0293040275573704</c:v>
                </c:pt>
                <c:pt idx="37">
                  <c:v>-5.8958430290222097</c:v>
                </c:pt>
                <c:pt idx="38">
                  <c:v>-5.7600204944610596</c:v>
                </c:pt>
                <c:pt idx="39">
                  <c:v>-5.62273693084716</c:v>
                </c:pt>
                <c:pt idx="40">
                  <c:v>-5.4855010509490896</c:v>
                </c:pt>
                <c:pt idx="41">
                  <c:v>-5.3488609790802002</c:v>
                </c:pt>
                <c:pt idx="42">
                  <c:v>-5.21175193786621</c:v>
                </c:pt>
                <c:pt idx="43">
                  <c:v>-5.0734562873840297</c:v>
                </c:pt>
                <c:pt idx="44">
                  <c:v>-4.9336428642272896</c:v>
                </c:pt>
                <c:pt idx="45">
                  <c:v>-4.7920944690704301</c:v>
                </c:pt>
                <c:pt idx="46">
                  <c:v>-4.6486065387725803</c:v>
                </c:pt>
                <c:pt idx="47">
                  <c:v>-4.5030133724212602</c:v>
                </c:pt>
                <c:pt idx="48">
                  <c:v>-4.3553590774536097</c:v>
                </c:pt>
                <c:pt idx="49">
                  <c:v>-4.2060198783874503</c:v>
                </c:pt>
                <c:pt idx="50">
                  <c:v>-4.0557904243469203</c:v>
                </c:pt>
                <c:pt idx="51">
                  <c:v>-3.9059489965438798</c:v>
                </c:pt>
                <c:pt idx="52">
                  <c:v>-3.7581479549407901</c:v>
                </c:pt>
                <c:pt idx="53">
                  <c:v>-3.6141995191573999</c:v>
                </c:pt>
                <c:pt idx="54">
                  <c:v>-3.4754245281219398</c:v>
                </c:pt>
                <c:pt idx="55">
                  <c:v>-3.3421205282211299</c:v>
                </c:pt>
                <c:pt idx="56">
                  <c:v>-3.3421205282211299</c:v>
                </c:pt>
                <c:pt idx="57">
                  <c:v>-3.2135485410690299</c:v>
                </c:pt>
                <c:pt idx="58">
                  <c:v>-3.08854055404663</c:v>
                </c:pt>
                <c:pt idx="59">
                  <c:v>-2.9656575918197601</c:v>
                </c:pt>
                <c:pt idx="60">
                  <c:v>-2.84325742721557</c:v>
                </c:pt>
                <c:pt idx="61">
                  <c:v>-2.7195885181427002</c:v>
                </c:pt>
                <c:pt idx="62">
                  <c:v>-2.5933359861373901</c:v>
                </c:pt>
                <c:pt idx="63">
                  <c:v>-2.4632264375686601</c:v>
                </c:pt>
                <c:pt idx="64">
                  <c:v>-2.3256880044937098</c:v>
                </c:pt>
                <c:pt idx="65">
                  <c:v>-2.1795799732208199</c:v>
                </c:pt>
                <c:pt idx="66">
                  <c:v>-2.0299980640411301</c:v>
                </c:pt>
                <c:pt idx="67">
                  <c:v>-1.8798149824142401</c:v>
                </c:pt>
                <c:pt idx="68">
                  <c:v>-1.7314364910125699</c:v>
                </c:pt>
                <c:pt idx="69">
                  <c:v>-1.58875948190689</c:v>
                </c:pt>
                <c:pt idx="70">
                  <c:v>-1.45606750249862</c:v>
                </c:pt>
                <c:pt idx="71">
                  <c:v>-1.33525162935256</c:v>
                </c:pt>
                <c:pt idx="72">
                  <c:v>-1.2248230278491901</c:v>
                </c:pt>
                <c:pt idx="73">
                  <c:v>-1.12159904837608</c:v>
                </c:pt>
                <c:pt idx="74">
                  <c:v>-1.0225889980792999</c:v>
                </c:pt>
                <c:pt idx="75">
                  <c:v>-0.92550501227378801</c:v>
                </c:pt>
                <c:pt idx="76">
                  <c:v>-0.82858741283416704</c:v>
                </c:pt>
                <c:pt idx="77">
                  <c:v>-0.73035295307636205</c:v>
                </c:pt>
                <c:pt idx="78">
                  <c:v>-0.62942899018526</c:v>
                </c:pt>
                <c:pt idx="79">
                  <c:v>-0.52433366328477804</c:v>
                </c:pt>
                <c:pt idx="80">
                  <c:v>-0.41355532407760498</c:v>
                </c:pt>
                <c:pt idx="81">
                  <c:v>-0.29579064249992298</c:v>
                </c:pt>
                <c:pt idx="82">
                  <c:v>-0.17018990218639299</c:v>
                </c:pt>
                <c:pt idx="83">
                  <c:v>-3.6820746958255698E-2</c:v>
                </c:pt>
                <c:pt idx="84">
                  <c:v>0.103136166930198</c:v>
                </c:pt>
                <c:pt idx="85">
                  <c:v>0.24770075455307899</c:v>
                </c:pt>
                <c:pt idx="86">
                  <c:v>0.39490593969821902</c:v>
                </c:pt>
                <c:pt idx="87">
                  <c:v>0.543439000844955</c:v>
                </c:pt>
                <c:pt idx="88">
                  <c:v>0.69260463118553095</c:v>
                </c:pt>
                <c:pt idx="89">
                  <c:v>0.842086702585219</c:v>
                </c:pt>
                <c:pt idx="90">
                  <c:v>0.99172869324684099</c:v>
                </c:pt>
                <c:pt idx="91">
                  <c:v>1.14145904779434</c:v>
                </c:pt>
                <c:pt idx="92">
                  <c:v>1.29124295711517</c:v>
                </c:pt>
                <c:pt idx="93">
                  <c:v>1.44106698036193</c:v>
                </c:pt>
                <c:pt idx="94">
                  <c:v>1.59093046188354</c:v>
                </c:pt>
                <c:pt idx="95">
                  <c:v>1.74083751440048</c:v>
                </c:pt>
                <c:pt idx="96">
                  <c:v>1.8907954692840501</c:v>
                </c:pt>
                <c:pt idx="97">
                  <c:v>2.0408074855804399</c:v>
                </c:pt>
                <c:pt idx="98">
                  <c:v>2.19087445735931</c:v>
                </c:pt>
                <c:pt idx="99">
                  <c:v>2.3409935235977102</c:v>
                </c:pt>
                <c:pt idx="100">
                  <c:v>2.4911584854125901</c:v>
                </c:pt>
                <c:pt idx="101">
                  <c:v>2.6413655281066801</c:v>
                </c:pt>
                <c:pt idx="102">
                  <c:v>2.7916065454483001</c:v>
                </c:pt>
                <c:pt idx="103">
                  <c:v>2.9418740272521902</c:v>
                </c:pt>
                <c:pt idx="104">
                  <c:v>3.0921604633331299</c:v>
                </c:pt>
                <c:pt idx="105">
                  <c:v>3.2424575090408299</c:v>
                </c:pt>
                <c:pt idx="106">
                  <c:v>3.39275658130645</c:v>
                </c:pt>
                <c:pt idx="107">
                  <c:v>3.54304754734039</c:v>
                </c:pt>
                <c:pt idx="108">
                  <c:v>3.6933209896087602</c:v>
                </c:pt>
                <c:pt idx="109">
                  <c:v>3.8435645103454501</c:v>
                </c:pt>
                <c:pt idx="110">
                  <c:v>3.9937654733657801</c:v>
                </c:pt>
                <c:pt idx="111">
                  <c:v>4.1439075469970703</c:v>
                </c:pt>
                <c:pt idx="112">
                  <c:v>4.2939693927764804</c:v>
                </c:pt>
                <c:pt idx="113">
                  <c:v>4.4439239501953098</c:v>
                </c:pt>
                <c:pt idx="114">
                  <c:v>4.5937328338623002</c:v>
                </c:pt>
                <c:pt idx="115">
                  <c:v>4.74334692955017</c:v>
                </c:pt>
                <c:pt idx="116">
                  <c:v>4.89269590377807</c:v>
                </c:pt>
                <c:pt idx="117">
                  <c:v>5.0416851043701101</c:v>
                </c:pt>
                <c:pt idx="118">
                  <c:v>5.1901824474334699</c:v>
                </c:pt>
                <c:pt idx="119">
                  <c:v>5.3380141258239702</c:v>
                </c:pt>
                <c:pt idx="120">
                  <c:v>5.4849538803100497</c:v>
                </c:pt>
                <c:pt idx="121">
                  <c:v>5.6307251453399596</c:v>
                </c:pt>
                <c:pt idx="122">
                  <c:v>5.7749893665313703</c:v>
                </c:pt>
                <c:pt idx="123">
                  <c:v>5.9173035621643004</c:v>
                </c:pt>
                <c:pt idx="124">
                  <c:v>6.0571079254150302</c:v>
                </c:pt>
                <c:pt idx="125">
                  <c:v>6.19366407394409</c:v>
                </c:pt>
                <c:pt idx="126">
                  <c:v>6.3260138034820503</c:v>
                </c:pt>
                <c:pt idx="127">
                  <c:v>6.4528703689575098</c:v>
                </c:pt>
                <c:pt idx="128">
                  <c:v>6.5725979804992596</c:v>
                </c:pt>
                <c:pt idx="129">
                  <c:v>6.6831970214843697</c:v>
                </c:pt>
                <c:pt idx="130">
                  <c:v>6.78293585777282</c:v>
                </c:pt>
                <c:pt idx="131">
                  <c:v>6.8706715106964102</c:v>
                </c:pt>
                <c:pt idx="132">
                  <c:v>6.9460740089416504</c:v>
                </c:pt>
                <c:pt idx="133">
                  <c:v>7.0095045566558802</c:v>
                </c:pt>
                <c:pt idx="134">
                  <c:v>7.0617883205413801</c:v>
                </c:pt>
                <c:pt idx="135">
                  <c:v>7.10402107238769</c:v>
                </c:pt>
                <c:pt idx="136">
                  <c:v>7.1373229026794398</c:v>
                </c:pt>
                <c:pt idx="137">
                  <c:v>7.1627304553985596</c:v>
                </c:pt>
                <c:pt idx="138">
                  <c:v>7.1808950901031396</c:v>
                </c:pt>
                <c:pt idx="139">
                  <c:v>7.1920228004455504</c:v>
                </c:pt>
                <c:pt idx="140">
                  <c:v>7.1959075927734304</c:v>
                </c:pt>
                <c:pt idx="141">
                  <c:v>7.1919364929199201</c:v>
                </c:pt>
                <c:pt idx="142">
                  <c:v>7.1790504455566397</c:v>
                </c:pt>
                <c:pt idx="143">
                  <c:v>7.1557810306549001</c:v>
                </c:pt>
                <c:pt idx="144">
                  <c:v>7.1203708648681596</c:v>
                </c:pt>
                <c:pt idx="145">
                  <c:v>7.0711150169372496</c:v>
                </c:pt>
                <c:pt idx="146">
                  <c:v>7.0071265697479204</c:v>
                </c:pt>
                <c:pt idx="147">
                  <c:v>6.9287030696868799</c:v>
                </c:pt>
                <c:pt idx="148">
                  <c:v>6.8370668888091997</c:v>
                </c:pt>
                <c:pt idx="149">
                  <c:v>6.7338244915008501</c:v>
                </c:pt>
                <c:pt idx="150">
                  <c:v>6.6206328868865896</c:v>
                </c:pt>
                <c:pt idx="151">
                  <c:v>6.4989495277404696</c:v>
                </c:pt>
                <c:pt idx="152">
                  <c:v>6.3699643611907897</c:v>
                </c:pt>
                <c:pt idx="153">
                  <c:v>6.2346825599670304</c:v>
                </c:pt>
                <c:pt idx="154">
                  <c:v>6.0940134525299001</c:v>
                </c:pt>
                <c:pt idx="155">
                  <c:v>5.9490025043487504</c:v>
                </c:pt>
                <c:pt idx="156">
                  <c:v>5.8008980751037598</c:v>
                </c:pt>
                <c:pt idx="157">
                  <c:v>5.6510310173034597</c:v>
                </c:pt>
                <c:pt idx="158">
                  <c:v>5.5007874965667698</c:v>
                </c:pt>
                <c:pt idx="159">
                  <c:v>5.3514249324798504</c:v>
                </c:pt>
                <c:pt idx="160">
                  <c:v>5.2039084434509197</c:v>
                </c:pt>
                <c:pt idx="161">
                  <c:v>5.0588171482086199</c:v>
                </c:pt>
                <c:pt idx="162">
                  <c:v>4.9162030220031703</c:v>
                </c:pt>
                <c:pt idx="163">
                  <c:v>4.7756454944610596</c:v>
                </c:pt>
                <c:pt idx="164">
                  <c:v>4.6362648010253897</c:v>
                </c:pt>
                <c:pt idx="165">
                  <c:v>4.4964325428008998</c:v>
                </c:pt>
                <c:pt idx="166">
                  <c:v>4.3533298969268799</c:v>
                </c:pt>
                <c:pt idx="167">
                  <c:v>4.2045845985412598</c:v>
                </c:pt>
                <c:pt idx="168">
                  <c:v>4.0499180555343601</c:v>
                </c:pt>
                <c:pt idx="169">
                  <c:v>3.91981697082519</c:v>
                </c:pt>
                <c:pt idx="170">
                  <c:v>3.7885925769805899</c:v>
                </c:pt>
                <c:pt idx="171">
                  <c:v>3.6582034826278602</c:v>
                </c:pt>
                <c:pt idx="172">
                  <c:v>3.5249539613723702</c:v>
                </c:pt>
                <c:pt idx="173">
                  <c:v>3.3864655494689901</c:v>
                </c:pt>
                <c:pt idx="174">
                  <c:v>3.2422115802764799</c:v>
                </c:pt>
                <c:pt idx="175">
                  <c:v>3.0937575101852399</c:v>
                </c:pt>
                <c:pt idx="176">
                  <c:v>2.9435755014419498</c:v>
                </c:pt>
                <c:pt idx="177">
                  <c:v>2.79365754127502</c:v>
                </c:pt>
                <c:pt idx="178">
                  <c:v>2.6446740627288801</c:v>
                </c:pt>
                <c:pt idx="179">
                  <c:v>2.4961490631103498</c:v>
                </c:pt>
                <c:pt idx="180">
                  <c:v>2.34704494476318</c:v>
                </c:pt>
                <c:pt idx="181">
                  <c:v>2.1969469785690299</c:v>
                </c:pt>
                <c:pt idx="182">
                  <c:v>2.0471014976501398</c:v>
                </c:pt>
                <c:pt idx="183">
                  <c:v>1.9001749753952</c:v>
                </c:pt>
                <c:pt idx="184">
                  <c:v>1.7589374780654901</c:v>
                </c:pt>
                <c:pt idx="185">
                  <c:v>1.6246790289878801</c:v>
                </c:pt>
                <c:pt idx="186">
                  <c:v>1.4970124959945601</c:v>
                </c:pt>
                <c:pt idx="187">
                  <c:v>1.37446701526642</c:v>
                </c:pt>
                <c:pt idx="188">
                  <c:v>1.2550445199012701</c:v>
                </c:pt>
                <c:pt idx="189">
                  <c:v>1.13662350177764</c:v>
                </c:pt>
                <c:pt idx="190">
                  <c:v>1.01753225922584</c:v>
                </c:pt>
                <c:pt idx="191">
                  <c:v>0.89658883213996798</c:v>
                </c:pt>
                <c:pt idx="192">
                  <c:v>0.77301141619682001</c:v>
                </c:pt>
                <c:pt idx="193">
                  <c:v>0.64639528095722198</c:v>
                </c:pt>
                <c:pt idx="194">
                  <c:v>0.51671355962753296</c:v>
                </c:pt>
                <c:pt idx="195">
                  <c:v>0.38432036340236603</c:v>
                </c:pt>
                <c:pt idx="196">
                  <c:v>0.24994239117950601</c:v>
                </c:pt>
                <c:pt idx="197">
                  <c:v>0.114787250757217</c:v>
                </c:pt>
                <c:pt idx="198">
                  <c:v>-1.9242696464061699E-2</c:v>
                </c:pt>
                <c:pt idx="199">
                  <c:v>-0.149436950683591</c:v>
                </c:pt>
                <c:pt idx="200">
                  <c:v>-0.27208125777542502</c:v>
                </c:pt>
                <c:pt idx="201">
                  <c:v>-0.38277214812114801</c:v>
                </c:pt>
                <c:pt idx="202">
                  <c:v>-0.47733404859900302</c:v>
                </c:pt>
                <c:pt idx="203">
                  <c:v>-0.55379610881209296</c:v>
                </c:pt>
                <c:pt idx="204">
                  <c:v>-0.61297740414738699</c:v>
                </c:pt>
                <c:pt idx="205">
                  <c:v>-0.65770531445741598</c:v>
                </c:pt>
                <c:pt idx="206">
                  <c:v>-0.69134270399808795</c:v>
                </c:pt>
                <c:pt idx="207">
                  <c:v>-0.71685910224914395</c:v>
                </c:pt>
                <c:pt idx="208">
                  <c:v>-0.73637975752353702</c:v>
                </c:pt>
                <c:pt idx="209">
                  <c:v>-0.75154157727956705</c:v>
                </c:pt>
                <c:pt idx="210">
                  <c:v>-0.76363544166088004</c:v>
                </c:pt>
                <c:pt idx="211">
                  <c:v>-0.77373316884040799</c:v>
                </c:pt>
                <c:pt idx="212">
                  <c:v>-0.78272205591201705</c:v>
                </c:pt>
                <c:pt idx="213">
                  <c:v>-0.79128558933734905</c:v>
                </c:pt>
                <c:pt idx="214">
                  <c:v>-0.79990287125110604</c:v>
                </c:pt>
                <c:pt idx="215">
                  <c:v>-0.80949093401432004</c:v>
                </c:pt>
                <c:pt idx="216">
                  <c:v>-0.82199247181415502</c:v>
                </c:pt>
                <c:pt idx="217">
                  <c:v>-0.84061232209205505</c:v>
                </c:pt>
                <c:pt idx="218">
                  <c:v>-0.86979439854621798</c:v>
                </c:pt>
                <c:pt idx="219">
                  <c:v>-0.91456644237041596</c:v>
                </c:pt>
                <c:pt idx="220">
                  <c:v>-0.97861197590827897</c:v>
                </c:pt>
                <c:pt idx="221">
                  <c:v>-1.06165099143981</c:v>
                </c:pt>
                <c:pt idx="222">
                  <c:v>-1.1604827940464</c:v>
                </c:pt>
                <c:pt idx="223">
                  <c:v>-1.2714843153953499</c:v>
                </c:pt>
                <c:pt idx="224">
                  <c:v>-1.3917300105094901</c:v>
                </c:pt>
                <c:pt idx="225">
                  <c:v>-1.51920449733733</c:v>
                </c:pt>
                <c:pt idx="226">
                  <c:v>-1.6525489687919599</c:v>
                </c:pt>
                <c:pt idx="227">
                  <c:v>-1.7908880114555299</c:v>
                </c:pt>
                <c:pt idx="228">
                  <c:v>-1.9335185289382899</c:v>
                </c:pt>
                <c:pt idx="229">
                  <c:v>-2.07970350980758</c:v>
                </c:pt>
                <c:pt idx="230">
                  <c:v>-2.22849452495575</c:v>
                </c:pt>
                <c:pt idx="231">
                  <c:v>-2.3786330223083398</c:v>
                </c:pt>
                <c:pt idx="232">
                  <c:v>-2.5285360813140798</c:v>
                </c:pt>
                <c:pt idx="233">
                  <c:v>-2.6764444112777701</c:v>
                </c:pt>
                <c:pt idx="234">
                  <c:v>-2.8209365606307899</c:v>
                </c:pt>
                <c:pt idx="235">
                  <c:v>-2.9610970020294101</c:v>
                </c:pt>
                <c:pt idx="236">
                  <c:v>-3.0957679748535099</c:v>
                </c:pt>
                <c:pt idx="237">
                  <c:v>-3.22327256202697</c:v>
                </c:pt>
                <c:pt idx="238">
                  <c:v>-3.3427535295486401</c:v>
                </c:pt>
                <c:pt idx="239">
                  <c:v>-3.45551550388336</c:v>
                </c:pt>
                <c:pt idx="240">
                  <c:v>-3.5637189149856501</c:v>
                </c:pt>
                <c:pt idx="241">
                  <c:v>-3.6691210269927899</c:v>
                </c:pt>
                <c:pt idx="242">
                  <c:v>-3.7727506160736</c:v>
                </c:pt>
                <c:pt idx="243">
                  <c:v>-3.87520492076874</c:v>
                </c:pt>
                <c:pt idx="244">
                  <c:v>-3.97683501243591</c:v>
                </c:pt>
                <c:pt idx="245">
                  <c:v>-4.0778614282607997</c:v>
                </c:pt>
                <c:pt idx="246">
                  <c:v>-4.1784268617629996</c:v>
                </c:pt>
                <c:pt idx="247">
                  <c:v>-4.2786275148391697</c:v>
                </c:pt>
                <c:pt idx="248">
                  <c:v>-4.3785259723663303</c:v>
                </c:pt>
                <c:pt idx="249">
                  <c:v>-4.4781749248504603</c:v>
                </c:pt>
                <c:pt idx="250">
                  <c:v>-4.5776085853576598</c:v>
                </c:pt>
                <c:pt idx="251">
                  <c:v>-4.6768505573272696</c:v>
                </c:pt>
                <c:pt idx="252">
                  <c:v>-4.7759220600128103</c:v>
                </c:pt>
                <c:pt idx="253">
                  <c:v>-4.87483358383178</c:v>
                </c:pt>
                <c:pt idx="254">
                  <c:v>-4.9735951423645002</c:v>
                </c:pt>
                <c:pt idx="255">
                  <c:v>-5.0722079277038601</c:v>
                </c:pt>
                <c:pt idx="256">
                  <c:v>-5.1706695556640598</c:v>
                </c:pt>
                <c:pt idx="257">
                  <c:v>-5.2689633369445801</c:v>
                </c:pt>
                <c:pt idx="258">
                  <c:v>-5.3670771121978698</c:v>
                </c:pt>
                <c:pt idx="259">
                  <c:v>-5.4649748802184996</c:v>
                </c:pt>
                <c:pt idx="260">
                  <c:v>-5.5626349449157697</c:v>
                </c:pt>
                <c:pt idx="261">
                  <c:v>-5.6600029468536404</c:v>
                </c:pt>
              </c:numCache>
            </c:numRef>
          </c:xVal>
          <c:yVal>
            <c:numRef>
              <c:f>'Baadal Track'!$Y$2:$Y$263</c:f>
              <c:numCache>
                <c:formatCode>0.00</c:formatCode>
                <c:ptCount val="262"/>
                <c:pt idx="0">
                  <c:v>3.9588804244995002</c:v>
                </c:pt>
                <c:pt idx="1">
                  <c:v>3.8440994024276698</c:v>
                </c:pt>
                <c:pt idx="2">
                  <c:v>3.7289805412292401</c:v>
                </c:pt>
                <c:pt idx="3">
                  <c:v>3.6134519577026301</c:v>
                </c:pt>
                <c:pt idx="4">
                  <c:v>3.4974545240402102</c:v>
                </c:pt>
                <c:pt idx="5">
                  <c:v>3.3808740377426099</c:v>
                </c:pt>
                <c:pt idx="6">
                  <c:v>3.2636259794235198</c:v>
                </c:pt>
                <c:pt idx="7">
                  <c:v>3.14556801319122</c:v>
                </c:pt>
                <c:pt idx="8">
                  <c:v>3.0265314579010001</c:v>
                </c:pt>
                <c:pt idx="9">
                  <c:v>2.90636098384857</c:v>
                </c:pt>
                <c:pt idx="10">
                  <c:v>2.7848080396652199</c:v>
                </c:pt>
                <c:pt idx="11">
                  <c:v>2.6616060733795099</c:v>
                </c:pt>
                <c:pt idx="12">
                  <c:v>2.5364795923233001</c:v>
                </c:pt>
                <c:pt idx="13">
                  <c:v>2.4090650081634499</c:v>
                </c:pt>
                <c:pt idx="14">
                  <c:v>2.27899801731109</c:v>
                </c:pt>
                <c:pt idx="15">
                  <c:v>2.1459575295448299</c:v>
                </c:pt>
                <c:pt idx="16">
                  <c:v>2.0096899271011299</c:v>
                </c:pt>
                <c:pt idx="17">
                  <c:v>1.87004494667053</c:v>
                </c:pt>
                <c:pt idx="18">
                  <c:v>1.7270634770393301</c:v>
                </c:pt>
                <c:pt idx="19">
                  <c:v>1.5810449719429001</c:v>
                </c:pt>
                <c:pt idx="20">
                  <c:v>1.4326010346412601</c:v>
                </c:pt>
                <c:pt idx="21">
                  <c:v>1.2826620340347199</c:v>
                </c:pt>
                <c:pt idx="22">
                  <c:v>1.13241547346115</c:v>
                </c:pt>
                <c:pt idx="23">
                  <c:v>0.98318123817443803</c:v>
                </c:pt>
                <c:pt idx="24">
                  <c:v>0.83625453710555997</c:v>
                </c:pt>
                <c:pt idx="25">
                  <c:v>0.69278424978256203</c:v>
                </c:pt>
                <c:pt idx="26">
                  <c:v>0.55372014641761702</c:v>
                </c:pt>
                <c:pt idx="27">
                  <c:v>0.41982615739107099</c:v>
                </c:pt>
                <c:pt idx="28">
                  <c:v>0.29170608567073902</c:v>
                </c:pt>
                <c:pt idx="29">
                  <c:v>0.169833503663539</c:v>
                </c:pt>
                <c:pt idx="30">
                  <c:v>5.45658469200134E-2</c:v>
                </c:pt>
                <c:pt idx="31">
                  <c:v>-5.38409501314163E-2</c:v>
                </c:pt>
                <c:pt idx="32">
                  <c:v>-0.15522754937410299</c:v>
                </c:pt>
                <c:pt idx="33">
                  <c:v>-0.24954623728990499</c:v>
                </c:pt>
                <c:pt idx="34">
                  <c:v>-0.33689118549227698</c:v>
                </c:pt>
                <c:pt idx="35">
                  <c:v>-0.41759130731225003</c:v>
                </c:pt>
                <c:pt idx="36">
                  <c:v>-0.49220180232077798</c:v>
                </c:pt>
                <c:pt idx="37">
                  <c:v>-0.56130892038345304</c:v>
                </c:pt>
                <c:pt idx="38">
                  <c:v>-0.62565712630748704</c:v>
                </c:pt>
                <c:pt idx="39">
                  <c:v>-0.68683607131242697</c:v>
                </c:pt>
                <c:pt idx="40">
                  <c:v>-0.74812003970146101</c:v>
                </c:pt>
                <c:pt idx="41">
                  <c:v>-0.81072565913200301</c:v>
                </c:pt>
                <c:pt idx="42">
                  <c:v>-0.87229245901107699</c:v>
                </c:pt>
                <c:pt idx="43">
                  <c:v>-0.93114449083804995</c:v>
                </c:pt>
                <c:pt idx="44">
                  <c:v>-0.98628897964954299</c:v>
                </c:pt>
                <c:pt idx="45">
                  <c:v>-1.03681203722953</c:v>
                </c:pt>
                <c:pt idx="46">
                  <c:v>-1.08151930570602</c:v>
                </c:pt>
                <c:pt idx="47">
                  <c:v>-1.1188102066516801</c:v>
                </c:pt>
                <c:pt idx="48">
                  <c:v>-1.1467895805835699</c:v>
                </c:pt>
                <c:pt idx="49">
                  <c:v>-1.1635716259479501</c:v>
                </c:pt>
                <c:pt idx="50">
                  <c:v>-1.16724041104316</c:v>
                </c:pt>
                <c:pt idx="51">
                  <c:v>-1.15607321262359</c:v>
                </c:pt>
                <c:pt idx="52">
                  <c:v>-1.1289802789688099</c:v>
                </c:pt>
                <c:pt idx="53">
                  <c:v>-1.0859194993972701</c:v>
                </c:pt>
                <c:pt idx="54">
                  <c:v>-1.02828904986381</c:v>
                </c:pt>
                <c:pt idx="55">
                  <c:v>-0.95891547203063898</c:v>
                </c:pt>
                <c:pt idx="56">
                  <c:v>-0.95891547203063898</c:v>
                </c:pt>
                <c:pt idx="57">
                  <c:v>-0.88109701871871904</c:v>
                </c:pt>
                <c:pt idx="58">
                  <c:v>-0.79766237735748202</c:v>
                </c:pt>
                <c:pt idx="59">
                  <c:v>-0.71112103760242396</c:v>
                </c:pt>
                <c:pt idx="60">
                  <c:v>-0.62389687448740005</c:v>
                </c:pt>
                <c:pt idx="61">
                  <c:v>-0.53848707303404797</c:v>
                </c:pt>
                <c:pt idx="62">
                  <c:v>-0.45695227338001099</c:v>
                </c:pt>
                <c:pt idx="63">
                  <c:v>-0.38176506757736201</c:v>
                </c:pt>
                <c:pt idx="64">
                  <c:v>-0.321561209857463</c:v>
                </c:pt>
                <c:pt idx="65">
                  <c:v>-0.28706925362348501</c:v>
                </c:pt>
                <c:pt idx="66">
                  <c:v>-0.27323940396308899</c:v>
                </c:pt>
                <c:pt idx="67">
                  <c:v>-0.276557967066764</c:v>
                </c:pt>
                <c:pt idx="68">
                  <c:v>-0.29971574246883298</c:v>
                </c:pt>
                <c:pt idx="69">
                  <c:v>-0.34645455330610198</c:v>
                </c:pt>
                <c:pt idx="70">
                  <c:v>-0.41673270240426002</c:v>
                </c:pt>
                <c:pt idx="71">
                  <c:v>-0.505982335656881</c:v>
                </c:pt>
                <c:pt idx="72">
                  <c:v>-0.60788510739803303</c:v>
                </c:pt>
                <c:pt idx="73">
                  <c:v>-0.71711477637290899</c:v>
                </c:pt>
                <c:pt idx="74">
                  <c:v>-0.83018909394741003</c:v>
                </c:pt>
                <c:pt idx="75">
                  <c:v>-0.94492611289024298</c:v>
                </c:pt>
                <c:pt idx="76">
                  <c:v>-1.0598032176494501</c:v>
                </c:pt>
                <c:pt idx="77">
                  <c:v>-1.1735552251338901</c:v>
                </c:pt>
                <c:pt idx="78">
                  <c:v>-1.2849246263503999</c:v>
                </c:pt>
                <c:pt idx="79">
                  <c:v>-1.3923614621162399</c:v>
                </c:pt>
                <c:pt idx="80">
                  <c:v>-1.4939134716987601</c:v>
                </c:pt>
                <c:pt idx="81">
                  <c:v>-1.5872640013694701</c:v>
                </c:pt>
                <c:pt idx="82">
                  <c:v>-1.66974252462387</c:v>
                </c:pt>
                <c:pt idx="83">
                  <c:v>-1.7389295697212199</c:v>
                </c:pt>
                <c:pt idx="84">
                  <c:v>-1.79360347986221</c:v>
                </c:pt>
                <c:pt idx="85">
                  <c:v>-1.83461606502532</c:v>
                </c:pt>
                <c:pt idx="86">
                  <c:v>-1.8648745417594901</c:v>
                </c:pt>
                <c:pt idx="87">
                  <c:v>-1.8878219723701399</c:v>
                </c:pt>
                <c:pt idx="88">
                  <c:v>-1.9062284827232301</c:v>
                </c:pt>
                <c:pt idx="89">
                  <c:v>-1.92187696695327</c:v>
                </c:pt>
                <c:pt idx="90">
                  <c:v>-1.93591356277465</c:v>
                </c:pt>
                <c:pt idx="91">
                  <c:v>-1.9489820003509499</c:v>
                </c:pt>
                <c:pt idx="92">
                  <c:v>-1.96141797304153</c:v>
                </c:pt>
                <c:pt idx="93">
                  <c:v>-1.9733539819717401</c:v>
                </c:pt>
                <c:pt idx="94">
                  <c:v>-1.984792470932</c:v>
                </c:pt>
                <c:pt idx="95">
                  <c:v>-1.9956409931182799</c:v>
                </c:pt>
                <c:pt idx="96">
                  <c:v>-2.0057650208473201</c:v>
                </c:pt>
                <c:pt idx="97">
                  <c:v>-2.01504546403884</c:v>
                </c:pt>
                <c:pt idx="98">
                  <c:v>-2.0233999490737902</c:v>
                </c:pt>
                <c:pt idx="99">
                  <c:v>-2.0307684540748498</c:v>
                </c:pt>
                <c:pt idx="100">
                  <c:v>-2.0371069908142001</c:v>
                </c:pt>
                <c:pt idx="101">
                  <c:v>-2.0423835515975899</c:v>
                </c:pt>
                <c:pt idx="102">
                  <c:v>-2.0465720295906</c:v>
                </c:pt>
                <c:pt idx="103">
                  <c:v>-2.0496510267257602</c:v>
                </c:pt>
                <c:pt idx="104">
                  <c:v>-2.05160152912139</c:v>
                </c:pt>
                <c:pt idx="105">
                  <c:v>-2.0524014234542798</c:v>
                </c:pt>
                <c:pt idx="106">
                  <c:v>-2.05202901363372</c:v>
                </c:pt>
                <c:pt idx="107">
                  <c:v>-2.05045753717422</c:v>
                </c:pt>
                <c:pt idx="108">
                  <c:v>-2.0476504564285198</c:v>
                </c:pt>
                <c:pt idx="109">
                  <c:v>-2.0435635447502101</c:v>
                </c:pt>
                <c:pt idx="110">
                  <c:v>-2.0381304621696401</c:v>
                </c:pt>
                <c:pt idx="111">
                  <c:v>-2.0312544703483502</c:v>
                </c:pt>
                <c:pt idx="112">
                  <c:v>-2.0228084325790401</c:v>
                </c:pt>
                <c:pt idx="113">
                  <c:v>-2.0126279592513998</c:v>
                </c:pt>
                <c:pt idx="114">
                  <c:v>-2.00050204992294</c:v>
                </c:pt>
                <c:pt idx="115">
                  <c:v>-1.9861674904823301</c:v>
                </c:pt>
                <c:pt idx="116">
                  <c:v>-1.96930003166198</c:v>
                </c:pt>
                <c:pt idx="117">
                  <c:v>-1.94950306415557</c:v>
                </c:pt>
                <c:pt idx="118">
                  <c:v>-1.9263090491294801</c:v>
                </c:pt>
                <c:pt idx="119">
                  <c:v>-1.8991935253143299</c:v>
                </c:pt>
                <c:pt idx="120">
                  <c:v>-1.8676044344902001</c:v>
                </c:pt>
                <c:pt idx="121">
                  <c:v>-1.8310090303421001</c:v>
                </c:pt>
                <c:pt idx="122">
                  <c:v>-1.78886294364929</c:v>
                </c:pt>
                <c:pt idx="123">
                  <c:v>-1.7405480146407999</c:v>
                </c:pt>
                <c:pt idx="124">
                  <c:v>-1.68539351224899</c:v>
                </c:pt>
                <c:pt idx="125">
                  <c:v>-1.62263703346252</c:v>
                </c:pt>
                <c:pt idx="126">
                  <c:v>-1.55144047737121</c:v>
                </c:pt>
                <c:pt idx="127">
                  <c:v>-1.4708830118179299</c:v>
                </c:pt>
                <c:pt idx="128">
                  <c:v>-1.3800653219223</c:v>
                </c:pt>
                <c:pt idx="129">
                  <c:v>-1.27835592627525</c:v>
                </c:pt>
                <c:pt idx="130">
                  <c:v>-1.1659643352031701</c:v>
                </c:pt>
                <c:pt idx="131">
                  <c:v>-1.0439820587635</c:v>
                </c:pt>
                <c:pt idx="132">
                  <c:v>-0.91399562358856201</c:v>
                </c:pt>
                <c:pt idx="133">
                  <c:v>-0.77776846289634705</c:v>
                </c:pt>
                <c:pt idx="134">
                  <c:v>-0.63687059283256497</c:v>
                </c:pt>
                <c:pt idx="135">
                  <c:v>-0.492643952369689</c:v>
                </c:pt>
                <c:pt idx="136">
                  <c:v>-0.34608865529298599</c:v>
                </c:pt>
                <c:pt idx="137">
                  <c:v>-0.19795980304479599</c:v>
                </c:pt>
                <c:pt idx="138">
                  <c:v>-4.8770260065793901E-2</c:v>
                </c:pt>
                <c:pt idx="139">
                  <c:v>0.101111847907304</c:v>
                </c:pt>
                <c:pt idx="140">
                  <c:v>0.251351907849311</c:v>
                </c:pt>
                <c:pt idx="141">
                  <c:v>0.40158939361571999</c:v>
                </c:pt>
                <c:pt idx="142">
                  <c:v>0.55132170021533899</c:v>
                </c:pt>
                <c:pt idx="143">
                  <c:v>0.69978779554366999</c:v>
                </c:pt>
                <c:pt idx="144">
                  <c:v>0.84582704305648804</c:v>
                </c:pt>
                <c:pt idx="145">
                  <c:v>0.98778691887855596</c:v>
                </c:pt>
                <c:pt idx="146">
                  <c:v>1.1237331628799401</c:v>
                </c:pt>
                <c:pt idx="147">
                  <c:v>1.2519059181213299</c:v>
                </c:pt>
                <c:pt idx="148">
                  <c:v>1.3709855079650799</c:v>
                </c:pt>
                <c:pt idx="149">
                  <c:v>1.4801740050315799</c:v>
                </c:pt>
                <c:pt idx="150">
                  <c:v>1.5790140032768201</c:v>
                </c:pt>
                <c:pt idx="151">
                  <c:v>1.6671879887580801</c:v>
                </c:pt>
                <c:pt idx="152">
                  <c:v>1.7443130612373301</c:v>
                </c:pt>
                <c:pt idx="153">
                  <c:v>1.8097364306449799</c:v>
                </c:pt>
                <c:pt idx="154">
                  <c:v>1.86259645223617</c:v>
                </c:pt>
                <c:pt idx="155">
                  <c:v>1.90204453468322</c:v>
                </c:pt>
                <c:pt idx="156">
                  <c:v>1.92743504047393</c:v>
                </c:pt>
                <c:pt idx="157">
                  <c:v>1.93849498033523</c:v>
                </c:pt>
                <c:pt idx="158">
                  <c:v>1.9354159832000699</c:v>
                </c:pt>
                <c:pt idx="159">
                  <c:v>1.9189165234565699</c:v>
                </c:pt>
                <c:pt idx="160">
                  <c:v>1.8902084231376599</c:v>
                </c:pt>
                <c:pt idx="161">
                  <c:v>1.8510524630546501</c:v>
                </c:pt>
                <c:pt idx="162">
                  <c:v>1.8036289811134301</c:v>
                </c:pt>
                <c:pt idx="163">
                  <c:v>1.7504124641418399</c:v>
                </c:pt>
                <c:pt idx="164">
                  <c:v>1.69417244195938</c:v>
                </c:pt>
                <c:pt idx="165">
                  <c:v>1.6390774846076901</c:v>
                </c:pt>
                <c:pt idx="166">
                  <c:v>1.5933269262313801</c:v>
                </c:pt>
                <c:pt idx="167">
                  <c:v>1.5746829509735101</c:v>
                </c:pt>
                <c:pt idx="168">
                  <c:v>1.60165643692016</c:v>
                </c:pt>
                <c:pt idx="169">
                  <c:v>1.6621540188789301</c:v>
                </c:pt>
                <c:pt idx="170">
                  <c:v>1.73541551828384</c:v>
                </c:pt>
                <c:pt idx="171">
                  <c:v>1.8101695179939199</c:v>
                </c:pt>
                <c:pt idx="172">
                  <c:v>1.8796615004539401</c:v>
                </c:pt>
                <c:pt idx="173">
                  <c:v>1.9379565119743301</c:v>
                </c:pt>
                <c:pt idx="174">
                  <c:v>1.9799144864082301</c:v>
                </c:pt>
                <c:pt idx="175">
                  <c:v>2.0028909444808898</c:v>
                </c:pt>
                <c:pt idx="176">
                  <c:v>2.0074585080146701</c:v>
                </c:pt>
                <c:pt idx="177">
                  <c:v>1.99715596437454</c:v>
                </c:pt>
                <c:pt idx="178">
                  <c:v>1.97736752033233</c:v>
                </c:pt>
                <c:pt idx="179">
                  <c:v>1.95433449745178</c:v>
                </c:pt>
                <c:pt idx="180">
                  <c:v>1.9355109333992</c:v>
                </c:pt>
                <c:pt idx="181">
                  <c:v>1.9284019470214799</c:v>
                </c:pt>
                <c:pt idx="182">
                  <c:v>1.93907850980758</c:v>
                </c:pt>
                <c:pt idx="183">
                  <c:v>1.97043049335479</c:v>
                </c:pt>
                <c:pt idx="184">
                  <c:v>2.0216340422630301</c:v>
                </c:pt>
                <c:pt idx="185">
                  <c:v>2.0891404747962898</c:v>
                </c:pt>
                <c:pt idx="186">
                  <c:v>2.1684204339980999</c:v>
                </c:pt>
                <c:pt idx="187">
                  <c:v>2.2554309368133501</c:v>
                </c:pt>
                <c:pt idx="188">
                  <c:v>2.3466904759406999</c:v>
                </c:pt>
                <c:pt idx="189">
                  <c:v>2.4392449855804399</c:v>
                </c:pt>
                <c:pt idx="190">
                  <c:v>2.5309349298477102</c:v>
                </c:pt>
                <c:pt idx="191">
                  <c:v>2.6201649904251099</c:v>
                </c:pt>
                <c:pt idx="192">
                  <c:v>2.7057089805603001</c:v>
                </c:pt>
                <c:pt idx="193">
                  <c:v>2.78668797016143</c:v>
                </c:pt>
                <c:pt idx="194">
                  <c:v>2.8626565933227499</c:v>
                </c:pt>
                <c:pt idx="195">
                  <c:v>2.9337960481643601</c:v>
                </c:pt>
                <c:pt idx="196">
                  <c:v>3.00111651420593</c:v>
                </c:pt>
                <c:pt idx="197">
                  <c:v>3.0668665170669498</c:v>
                </c:pt>
                <c:pt idx="198">
                  <c:v>3.1348714828491202</c:v>
                </c:pt>
                <c:pt idx="199">
                  <c:v>3.2099359035491899</c:v>
                </c:pt>
                <c:pt idx="200">
                  <c:v>3.2967269420623699</c:v>
                </c:pt>
                <c:pt idx="201">
                  <c:v>3.3982945680618202</c:v>
                </c:pt>
                <c:pt idx="202">
                  <c:v>3.5150060653686501</c:v>
                </c:pt>
                <c:pt idx="203">
                  <c:v>3.6443090438842698</c:v>
                </c:pt>
                <c:pt idx="204">
                  <c:v>3.7824189662933301</c:v>
                </c:pt>
                <c:pt idx="205">
                  <c:v>3.9258756637573198</c:v>
                </c:pt>
                <c:pt idx="206">
                  <c:v>4.0723506212234497</c:v>
                </c:pt>
                <c:pt idx="207">
                  <c:v>4.2204606533050404</c:v>
                </c:pt>
                <c:pt idx="208">
                  <c:v>4.3694825172424299</c:v>
                </c:pt>
                <c:pt idx="209">
                  <c:v>4.5190129280090297</c:v>
                </c:pt>
                <c:pt idx="210">
                  <c:v>4.6688239574432302</c:v>
                </c:pt>
                <c:pt idx="211">
                  <c:v>4.8187835216522199</c:v>
                </c:pt>
                <c:pt idx="212">
                  <c:v>4.9688129425048801</c:v>
                </c:pt>
                <c:pt idx="213">
                  <c:v>5.1188678741455096</c:v>
                </c:pt>
                <c:pt idx="214">
                  <c:v>5.26892066001892</c:v>
                </c:pt>
                <c:pt idx="215">
                  <c:v>5.4189128875732404</c:v>
                </c:pt>
                <c:pt idx="216">
                  <c:v>5.5686869621276802</c:v>
                </c:pt>
                <c:pt idx="217">
                  <c:v>5.7178134918212802</c:v>
                </c:pt>
                <c:pt idx="218">
                  <c:v>5.8652136325836102</c:v>
                </c:pt>
                <c:pt idx="219">
                  <c:v>6.0086116790771502</c:v>
                </c:pt>
                <c:pt idx="220">
                  <c:v>6.1444685459136901</c:v>
                </c:pt>
                <c:pt idx="221">
                  <c:v>6.2696332931518501</c:v>
                </c:pt>
                <c:pt idx="222">
                  <c:v>6.3827819824218697</c:v>
                </c:pt>
                <c:pt idx="223">
                  <c:v>6.4840574264526296</c:v>
                </c:pt>
                <c:pt idx="224">
                  <c:v>6.5741741657257</c:v>
                </c:pt>
                <c:pt idx="225">
                  <c:v>6.6537582874297998</c:v>
                </c:pt>
                <c:pt idx="226">
                  <c:v>6.7230598926544101</c:v>
                </c:pt>
                <c:pt idx="227">
                  <c:v>6.7817645072937003</c:v>
                </c:pt>
                <c:pt idx="228">
                  <c:v>6.82907891273498</c:v>
                </c:pt>
                <c:pt idx="229">
                  <c:v>6.86389064788818</c:v>
                </c:pt>
                <c:pt idx="230">
                  <c:v>6.8848760128021196</c:v>
                </c:pt>
                <c:pt idx="231">
                  <c:v>6.8907275199890101</c:v>
                </c:pt>
                <c:pt idx="232">
                  <c:v>6.8804910182952801</c:v>
                </c:pt>
                <c:pt idx="233">
                  <c:v>6.8540720939636204</c:v>
                </c:pt>
                <c:pt idx="234">
                  <c:v>6.8128511905670104</c:v>
                </c:pt>
                <c:pt idx="235">
                  <c:v>6.7586934566497803</c:v>
                </c:pt>
                <c:pt idx="236">
                  <c:v>6.6920633316040004</c:v>
                </c:pt>
                <c:pt idx="237">
                  <c:v>6.6125814914703298</c:v>
                </c:pt>
                <c:pt idx="238">
                  <c:v>6.5214586257934499</c:v>
                </c:pt>
                <c:pt idx="239">
                  <c:v>6.4221096038818297</c:v>
                </c:pt>
                <c:pt idx="240">
                  <c:v>6.3177978992462096</c:v>
                </c:pt>
                <c:pt idx="241">
                  <c:v>6.2106528282165501</c:v>
                </c:pt>
                <c:pt idx="242">
                  <c:v>6.1017920970916704</c:v>
                </c:pt>
                <c:pt idx="243">
                  <c:v>5.9918239116668603</c:v>
                </c:pt>
                <c:pt idx="244">
                  <c:v>5.8810939788818297</c:v>
                </c:pt>
                <c:pt idx="245">
                  <c:v>5.7698123455047501</c:v>
                </c:pt>
                <c:pt idx="246">
                  <c:v>5.6581149101257298</c:v>
                </c:pt>
                <c:pt idx="247">
                  <c:v>5.5460891723632804</c:v>
                </c:pt>
                <c:pt idx="248">
                  <c:v>5.43379402160644</c:v>
                </c:pt>
                <c:pt idx="249">
                  <c:v>5.3212776184081996</c:v>
                </c:pt>
                <c:pt idx="250">
                  <c:v>5.2085711956024099</c:v>
                </c:pt>
                <c:pt idx="251">
                  <c:v>5.0956954956054599</c:v>
                </c:pt>
                <c:pt idx="252">
                  <c:v>4.9826705455780003</c:v>
                </c:pt>
                <c:pt idx="253">
                  <c:v>4.8695049285888601</c:v>
                </c:pt>
                <c:pt idx="254">
                  <c:v>4.7562088966369602</c:v>
                </c:pt>
                <c:pt idx="255">
                  <c:v>4.6427829265594402</c:v>
                </c:pt>
                <c:pt idx="256">
                  <c:v>4.5292265415191597</c:v>
                </c:pt>
                <c:pt idx="257">
                  <c:v>4.4155244827270499</c:v>
                </c:pt>
                <c:pt idx="258">
                  <c:v>4.3016666173934901</c:v>
                </c:pt>
                <c:pt idx="259">
                  <c:v>4.1876233816146797</c:v>
                </c:pt>
                <c:pt idx="260">
                  <c:v>4.0733760595321602</c:v>
                </c:pt>
                <c:pt idx="261">
                  <c:v>3.9588804244995002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F-48EE-862C-0AA4428BFD25}"/>
            </c:ext>
          </c:extLst>
        </c:ser>
        <c:ser>
          <c:idx val="6"/>
          <c:order val="2"/>
          <c:tx>
            <c:strRef>
              <c:f>'Baadal Track'!$W$1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Track'!$V$2:$V$263</c:f>
              <c:numCache>
                <c:formatCode>0.00</c:formatCode>
                <c:ptCount val="262"/>
                <c:pt idx="0">
                  <c:v>-5.2526559996395568</c:v>
                </c:pt>
                <c:pt idx="1">
                  <c:v>-5.3490882651120835</c:v>
                </c:pt>
                <c:pt idx="2">
                  <c:v>-5.4443915449002827</c:v>
                </c:pt>
                <c:pt idx="3">
                  <c:v>-5.5389729930847134</c:v>
                </c:pt>
                <c:pt idx="4">
                  <c:v>-5.6326818530126985</c:v>
                </c:pt>
                <c:pt idx="5">
                  <c:v>-5.7253241319195993</c:v>
                </c:pt>
                <c:pt idx="6">
                  <c:v>-5.8167405282183395</c:v>
                </c:pt>
                <c:pt idx="7">
                  <c:v>-5.9065828788494468</c:v>
                </c:pt>
                <c:pt idx="8">
                  <c:v>-5.9945953116860187</c:v>
                </c:pt>
                <c:pt idx="9">
                  <c:v>-6.0804048523837047</c:v>
                </c:pt>
                <c:pt idx="10">
                  <c:v>-6.1634224089657605</c:v>
                </c:pt>
                <c:pt idx="11">
                  <c:v>-6.2431618944924834</c:v>
                </c:pt>
                <c:pt idx="12">
                  <c:v>-6.3189569975069935</c:v>
                </c:pt>
                <c:pt idx="13">
                  <c:v>-6.3899068116306026</c:v>
                </c:pt>
                <c:pt idx="14">
                  <c:v>-6.4552083701643035</c:v>
                </c:pt>
                <c:pt idx="15">
                  <c:v>-6.5140864772826106</c:v>
                </c:pt>
                <c:pt idx="16">
                  <c:v>-6.5657342224582012</c:v>
                </c:pt>
                <c:pt idx="17">
                  <c:v>-6.6093455002510524</c:v>
                </c:pt>
                <c:pt idx="18">
                  <c:v>-6.6442883455772019</c:v>
                </c:pt>
                <c:pt idx="19">
                  <c:v>-6.6701210670266375</c:v>
                </c:pt>
                <c:pt idx="20">
                  <c:v>-6.6866003666688494</c:v>
                </c:pt>
                <c:pt idx="21">
                  <c:v>-6.6936429437313123</c:v>
                </c:pt>
                <c:pt idx="22">
                  <c:v>-6.6912386805032495</c:v>
                </c:pt>
                <c:pt idx="23">
                  <c:v>-6.6793729730131162</c:v>
                </c:pt>
                <c:pt idx="24">
                  <c:v>-6.6580327587284698</c:v>
                </c:pt>
                <c:pt idx="25">
                  <c:v>-6.6272716350447194</c:v>
                </c:pt>
                <c:pt idx="26">
                  <c:v>-6.5873075857010814</c:v>
                </c:pt>
                <c:pt idx="27">
                  <c:v>-6.5385083112199816</c:v>
                </c:pt>
                <c:pt idx="28">
                  <c:v>-6.4813246072325574</c:v>
                </c:pt>
                <c:pt idx="29">
                  <c:v>-6.4162388975778448</c:v>
                </c:pt>
                <c:pt idx="30">
                  <c:v>-6.3437449529660865</c:v>
                </c:pt>
                <c:pt idx="31">
                  <c:v>-6.2643186805528819</c:v>
                </c:pt>
                <c:pt idx="32">
                  <c:v>-6.1784002716416273</c:v>
                </c:pt>
                <c:pt idx="33">
                  <c:v>-6.0863431316403824</c:v>
                </c:pt>
                <c:pt idx="34">
                  <c:v>-5.9882420517707793</c:v>
                </c:pt>
                <c:pt idx="35">
                  <c:v>-5.8840838972303064</c:v>
                </c:pt>
                <c:pt idx="36">
                  <c:v>-5.7742150629977891</c:v>
                </c:pt>
                <c:pt idx="37">
                  <c:v>-5.6589856428327137</c:v>
                </c:pt>
                <c:pt idx="38">
                  <c:v>-5.537258819265551</c:v>
                </c:pt>
                <c:pt idx="39">
                  <c:v>-5.4054300178123347</c:v>
                </c:pt>
                <c:pt idx="40">
                  <c:v>-5.265660814036413</c:v>
                </c:pt>
                <c:pt idx="41">
                  <c:v>-5.1285197150198023</c:v>
                </c:pt>
                <c:pt idx="42">
                  <c:v>-4.998060776866712</c:v>
                </c:pt>
                <c:pt idx="43">
                  <c:v>-4.8711523397036398</c:v>
                </c:pt>
                <c:pt idx="44">
                  <c:v>-4.7461098014392826</c:v>
                </c:pt>
                <c:pt idx="45">
                  <c:v>-4.6230702436638502</c:v>
                </c:pt>
                <c:pt idx="46">
                  <c:v>-4.5030495687277483</c:v>
                </c:pt>
                <c:pt idx="47">
                  <c:v>-4.387126562086201</c:v>
                </c:pt>
                <c:pt idx="48">
                  <c:v>-4.2758654958704909</c:v>
                </c:pt>
                <c:pt idx="49">
                  <c:v>-4.1696905472518901</c:v>
                </c:pt>
                <c:pt idx="50">
                  <c:v>-4.069115277895432</c:v>
                </c:pt>
                <c:pt idx="51">
                  <c:v>-3.9739546975914242</c:v>
                </c:pt>
                <c:pt idx="52">
                  <c:v>-3.8828538782380591</c:v>
                </c:pt>
                <c:pt idx="53">
                  <c:v>-3.793157470885391</c:v>
                </c:pt>
                <c:pt idx="54">
                  <c:v>-3.7010407086357731</c:v>
                </c:pt>
                <c:pt idx="55">
                  <c:v>-3.5883608220979979</c:v>
                </c:pt>
                <c:pt idx="56">
                  <c:v>-3.6183124132478248</c:v>
                </c:pt>
                <c:pt idx="57">
                  <c:v>-3.4997710348097741</c:v>
                </c:pt>
                <c:pt idx="58">
                  <c:v>-3.3901853013515719</c:v>
                </c:pt>
                <c:pt idx="59">
                  <c:v>-3.2739991784929039</c:v>
                </c:pt>
                <c:pt idx="60">
                  <c:v>-3.1496009446614894</c:v>
                </c:pt>
                <c:pt idx="61">
                  <c:v>-3.0158709506860446</c:v>
                </c:pt>
                <c:pt idx="62">
                  <c:v>-2.8715498298644118</c:v>
                </c:pt>
                <c:pt idx="63">
                  <c:v>-2.7039966914654125</c:v>
                </c:pt>
                <c:pt idx="64">
                  <c:v>-2.4945996440875353</c:v>
                </c:pt>
                <c:pt idx="65">
                  <c:v>-2.2656072105697622</c:v>
                </c:pt>
                <c:pt idx="66">
                  <c:v>-2.0486902722536229</c:v>
                </c:pt>
                <c:pt idx="67">
                  <c:v>-1.8326982127822333</c:v>
                </c:pt>
                <c:pt idx="68">
                  <c:v>-1.6068826126541811</c:v>
                </c:pt>
                <c:pt idx="69">
                  <c:v>-1.3801477604333632</c:v>
                </c:pt>
                <c:pt idx="70">
                  <c:v>-1.1719778343021201</c:v>
                </c:pt>
                <c:pt idx="71">
                  <c:v>-0.99540808527117108</c:v>
                </c:pt>
                <c:pt idx="72">
                  <c:v>-0.8498969877464867</c:v>
                </c:pt>
                <c:pt idx="73">
                  <c:v>-0.72703875641566773</c:v>
                </c:pt>
                <c:pt idx="74">
                  <c:v>-0.61832820416965162</c:v>
                </c:pt>
                <c:pt idx="75">
                  <c:v>-0.51806400216866877</c:v>
                </c:pt>
                <c:pt idx="76">
                  <c:v>-0.42288604100281157</c:v>
                </c:pt>
                <c:pt idx="77">
                  <c:v>-0.33084974115992688</c:v>
                </c:pt>
                <c:pt idx="78">
                  <c:v>-0.24108201418651859</c:v>
                </c:pt>
                <c:pt idx="79">
                  <c:v>-0.15332405727219989</c:v>
                </c:pt>
                <c:pt idx="80">
                  <c:v>-6.7439718811435789E-2</c:v>
                </c:pt>
                <c:pt idx="81">
                  <c:v>1.6585682082298658E-2</c:v>
                </c:pt>
                <c:pt idx="82">
                  <c:v>9.936955432143138E-2</c:v>
                </c:pt>
                <c:pt idx="83">
                  <c:v>0.18334423042899839</c:v>
                </c:pt>
                <c:pt idx="84">
                  <c:v>0.27316419146292259</c:v>
                </c:pt>
                <c:pt idx="85">
                  <c:v>0.37427355110261523</c:v>
                </c:pt>
                <c:pt idx="86">
                  <c:v>0.48935284770805265</c:v>
                </c:pt>
                <c:pt idx="87">
                  <c:v>0.6168298942228031</c:v>
                </c:pt>
                <c:pt idx="88">
                  <c:v>0.75303687938327968</c:v>
                </c:pt>
                <c:pt idx="89">
                  <c:v>0.8947625123863765</c:v>
                </c:pt>
                <c:pt idx="90">
                  <c:v>1.0398256895871154</c:v>
                </c:pt>
                <c:pt idx="91">
                  <c:v>1.1867155940170779</c:v>
                </c:pt>
                <c:pt idx="92">
                  <c:v>1.3344901411684751</c:v>
                </c:pt>
                <c:pt idx="93">
                  <c:v>1.4825441522793057</c:v>
                </c:pt>
                <c:pt idx="94">
                  <c:v>1.6304779038179977</c:v>
                </c:pt>
                <c:pt idx="95">
                  <c:v>1.7780525395147033</c:v>
                </c:pt>
                <c:pt idx="96">
                  <c:v>1.9252280627345604</c:v>
                </c:pt>
                <c:pt idx="97">
                  <c:v>2.0721001059486812</c:v>
                </c:pt>
                <c:pt idx="98">
                  <c:v>2.2187743299840319</c:v>
                </c:pt>
                <c:pt idx="99">
                  <c:v>2.3653162353248822</c:v>
                </c:pt>
                <c:pt idx="100">
                  <c:v>2.51176912304014</c:v>
                </c:pt>
                <c:pt idx="101">
                  <c:v>2.6581609172314939</c:v>
                </c:pt>
                <c:pt idx="102">
                  <c:v>2.8045024647581211</c:v>
                </c:pt>
                <c:pt idx="103">
                  <c:v>2.9507987360722185</c:v>
                </c:pt>
                <c:pt idx="104">
                  <c:v>3.0970409657074813</c:v>
                </c:pt>
                <c:pt idx="105">
                  <c:v>3.2432160674980075</c:v>
                </c:pt>
                <c:pt idx="106">
                  <c:v>3.3893072122253756</c:v>
                </c:pt>
                <c:pt idx="107">
                  <c:v>3.5352779256235487</c:v>
                </c:pt>
                <c:pt idx="108">
                  <c:v>3.6810877906141632</c:v>
                </c:pt>
                <c:pt idx="109">
                  <c:v>3.8266715012359329</c:v>
                </c:pt>
                <c:pt idx="110">
                  <c:v>3.9719232983297195</c:v>
                </c:pt>
                <c:pt idx="111">
                  <c:v>4.1167189064946426</c:v>
                </c:pt>
                <c:pt idx="112">
                  <c:v>4.2609169473206787</c:v>
                </c:pt>
                <c:pt idx="113">
                  <c:v>4.4043413920492851</c:v>
                </c:pt>
                <c:pt idx="114">
                  <c:v>4.5467785033300334</c:v>
                </c:pt>
                <c:pt idx="115">
                  <c:v>4.6879781288253763</c:v>
                </c:pt>
                <c:pt idx="116">
                  <c:v>4.8276330032655821</c:v>
                </c:pt>
                <c:pt idx="117">
                  <c:v>4.9653939375408189</c:v>
                </c:pt>
                <c:pt idx="118">
                  <c:v>5.1009016398534017</c:v>
                </c:pt>
                <c:pt idx="119">
                  <c:v>5.2338319897708088</c:v>
                </c:pt>
                <c:pt idx="120">
                  <c:v>5.3639428872691681</c:v>
                </c:pt>
                <c:pt idx="121">
                  <c:v>5.4909718013799678</c:v>
                </c:pt>
                <c:pt idx="122">
                  <c:v>5.6144265081665194</c:v>
                </c:pt>
                <c:pt idx="123">
                  <c:v>5.7336377395510363</c:v>
                </c:pt>
                <c:pt idx="124">
                  <c:v>5.8477856496415397</c:v>
                </c:pt>
                <c:pt idx="125">
                  <c:v>5.9558309624468677</c:v>
                </c:pt>
                <c:pt idx="126">
                  <c:v>6.0565204577195333</c:v>
                </c:pt>
                <c:pt idx="127">
                  <c:v>6.1484584893535752</c:v>
                </c:pt>
                <c:pt idx="128">
                  <c:v>6.2305076169707609</c:v>
                </c:pt>
                <c:pt idx="129">
                  <c:v>6.3026976611870573</c:v>
                </c:pt>
                <c:pt idx="130">
                  <c:v>6.366399617707617</c:v>
                </c:pt>
                <c:pt idx="131">
                  <c:v>6.4229260597366862</c:v>
                </c:pt>
                <c:pt idx="132">
                  <c:v>6.4731257957210735</c:v>
                </c:pt>
                <c:pt idx="133">
                  <c:v>6.5172909114508437</c:v>
                </c:pt>
                <c:pt idx="134">
                  <c:v>6.5554822961183916</c:v>
                </c:pt>
                <c:pt idx="135">
                  <c:v>6.5877554814906398</c:v>
                </c:pt>
                <c:pt idx="136">
                  <c:v>6.6142043123392567</c:v>
                </c:pt>
                <c:pt idx="137">
                  <c:v>6.6349683980589758</c:v>
                </c:pt>
                <c:pt idx="138">
                  <c:v>6.6500359548821599</c:v>
                </c:pt>
                <c:pt idx="139">
                  <c:v>6.6592895251869324</c:v>
                </c:pt>
                <c:pt idx="140">
                  <c:v>6.6625082716811113</c:v>
                </c:pt>
                <c:pt idx="141">
                  <c:v>6.6593773996903849</c:v>
                </c:pt>
                <c:pt idx="142">
                  <c:v>6.6495290626188943</c:v>
                </c:pt>
                <c:pt idx="143">
                  <c:v>6.6326644216920227</c:v>
                </c:pt>
                <c:pt idx="144">
                  <c:v>6.608626887596774</c:v>
                </c:pt>
                <c:pt idx="145">
                  <c:v>6.5771524222136675</c:v>
                </c:pt>
                <c:pt idx="146">
                  <c:v>6.5376279109910111</c:v>
                </c:pt>
                <c:pt idx="147">
                  <c:v>6.4892208084948262</c:v>
                </c:pt>
                <c:pt idx="148">
                  <c:v>6.4313959534226326</c:v>
                </c:pt>
                <c:pt idx="149">
                  <c:v>6.3641956591951558</c:v>
                </c:pt>
                <c:pt idx="150">
                  <c:v>6.2883816334813734</c:v>
                </c:pt>
                <c:pt idx="151">
                  <c:v>6.2053066007978961</c:v>
                </c:pt>
                <c:pt idx="152">
                  <c:v>6.1167344446239893</c:v>
                </c:pt>
                <c:pt idx="153">
                  <c:v>6.0245381739152393</c:v>
                </c:pt>
                <c:pt idx="154">
                  <c:v>5.9300117813709248</c:v>
                </c:pt>
                <c:pt idx="155">
                  <c:v>5.8337968412501722</c:v>
                </c:pt>
                <c:pt idx="156">
                  <c:v>5.7361308592780373</c:v>
                </c:pt>
                <c:pt idx="157">
                  <c:v>5.6368511602380966</c:v>
                </c:pt>
                <c:pt idx="158">
                  <c:v>5.5355695327239118</c:v>
                </c:pt>
                <c:pt idx="159">
                  <c:v>5.4317232179463399</c:v>
                </c:pt>
                <c:pt idx="160">
                  <c:v>5.3244201515441887</c:v>
                </c:pt>
                <c:pt idx="161">
                  <c:v>5.2125244692269295</c:v>
                </c:pt>
                <c:pt idx="162">
                  <c:v>5.0948287989725767</c:v>
                </c:pt>
                <c:pt idx="163">
                  <c:v>4.9698858140765374</c:v>
                </c:pt>
                <c:pt idx="164">
                  <c:v>4.8338285113387061</c:v>
                </c:pt>
                <c:pt idx="165">
                  <c:v>4.6755149385533965</c:v>
                </c:pt>
                <c:pt idx="166">
                  <c:v>4.4682570251237381</c:v>
                </c:pt>
                <c:pt idx="167">
                  <c:v>4.1899467972541471</c:v>
                </c:pt>
                <c:pt idx="168">
                  <c:v>3.8932978028653693</c:v>
                </c:pt>
                <c:pt idx="169">
                  <c:v>3.6767834290495456</c:v>
                </c:pt>
                <c:pt idx="170">
                  <c:v>3.5259318760530314</c:v>
                </c:pt>
                <c:pt idx="171">
                  <c:v>3.4021781521352112</c:v>
                </c:pt>
                <c:pt idx="172">
                  <c:v>3.2979645289004607</c:v>
                </c:pt>
                <c:pt idx="173">
                  <c:v>3.2082099340902541</c:v>
                </c:pt>
                <c:pt idx="174">
                  <c:v>3.1266905585502327</c:v>
                </c:pt>
                <c:pt idx="175">
                  <c:v>3.0447685614070772</c:v>
                </c:pt>
                <c:pt idx="176">
                  <c:v>2.953767025967045</c:v>
                </c:pt>
                <c:pt idx="177">
                  <c:v>2.8470858268824011</c:v>
                </c:pt>
                <c:pt idx="178">
                  <c:v>2.7206650386370068</c:v>
                </c:pt>
                <c:pt idx="179">
                  <c:v>2.5704318358646749</c:v>
                </c:pt>
                <c:pt idx="180">
                  <c:v>2.3931032504514227</c:v>
                </c:pt>
                <c:pt idx="181">
                  <c:v>2.1906030882806053</c:v>
                </c:pt>
                <c:pt idx="182">
                  <c:v>1.9723083304658504</c:v>
                </c:pt>
                <c:pt idx="183">
                  <c:v>1.7532721497054595</c:v>
                </c:pt>
                <c:pt idx="184">
                  <c:v>1.5478597534719132</c:v>
                </c:pt>
                <c:pt idx="185">
                  <c:v>1.3639117236579845</c:v>
                </c:pt>
                <c:pt idx="186">
                  <c:v>1.2017722264093527</c:v>
                </c:pt>
                <c:pt idx="187">
                  <c:v>1.0580805177148536</c:v>
                </c:pt>
                <c:pt idx="188">
                  <c:v>0.92887007187082538</c:v>
                </c:pt>
                <c:pt idx="189">
                  <c:v>0.80968702929902769</c:v>
                </c:pt>
                <c:pt idx="190">
                  <c:v>0.69647822210633947</c:v>
                </c:pt>
                <c:pt idx="191">
                  <c:v>0.58642010264591848</c:v>
                </c:pt>
                <c:pt idx="192">
                  <c:v>0.47746987080415643</c:v>
                </c:pt>
                <c:pt idx="193">
                  <c:v>0.36783930824596683</c:v>
                </c:pt>
                <c:pt idx="194">
                  <c:v>0.25562532665672771</c:v>
                </c:pt>
                <c:pt idx="195">
                  <c:v>0.13859991144322156</c:v>
                </c:pt>
                <c:pt idx="196">
                  <c:v>1.3809747484967966E-2</c:v>
                </c:pt>
                <c:pt idx="197">
                  <c:v>-0.12256639737744145</c:v>
                </c:pt>
                <c:pt idx="198">
                  <c:v>-0.27322036482389195</c:v>
                </c:pt>
                <c:pt idx="199">
                  <c:v>-0.43701671783055274</c:v>
                </c:pt>
                <c:pt idx="200">
                  <c:v>-0.60712348274235572</c:v>
                </c:pt>
                <c:pt idx="201">
                  <c:v>-0.77135910480960235</c:v>
                </c:pt>
                <c:pt idx="202">
                  <c:v>-0.91530158522026717</c:v>
                </c:pt>
                <c:pt idx="203">
                  <c:v>-1.0294967981230363</c:v>
                </c:pt>
                <c:pt idx="204">
                  <c:v>-1.1133885398577743</c:v>
                </c:pt>
                <c:pt idx="205">
                  <c:v>-1.1726271015827912</c:v>
                </c:pt>
                <c:pt idx="206">
                  <c:v>-1.2143027976853245</c:v>
                </c:pt>
                <c:pt idx="207">
                  <c:v>-1.2442348145829529</c:v>
                </c:pt>
                <c:pt idx="208">
                  <c:v>-1.2662159583366288</c:v>
                </c:pt>
                <c:pt idx="209">
                  <c:v>-1.2827435018162865</c:v>
                </c:pt>
                <c:pt idx="210">
                  <c:v>-1.2955791890415203</c:v>
                </c:pt>
                <c:pt idx="211">
                  <c:v>-1.3060561618304831</c:v>
                </c:pt>
                <c:pt idx="212">
                  <c:v>-1.315211282118026</c:v>
                </c:pt>
                <c:pt idx="213">
                  <c:v>-1.3238129860779781</c:v>
                </c:pt>
                <c:pt idx="214">
                  <c:v>-1.3323230618356023</c:v>
                </c:pt>
                <c:pt idx="215">
                  <c:v>-1.3414479350572766</c:v>
                </c:pt>
                <c:pt idx="216">
                  <c:v>-1.3525238545850053</c:v>
                </c:pt>
                <c:pt idx="217">
                  <c:v>-1.3672130525005903</c:v>
                </c:pt>
                <c:pt idx="218">
                  <c:v>-1.3867387554049575</c:v>
                </c:pt>
                <c:pt idx="219">
                  <c:v>-1.4115656791730418</c:v>
                </c:pt>
                <c:pt idx="220">
                  <c:v>-1.4433119558139589</c:v>
                </c:pt>
                <c:pt idx="221">
                  <c:v>-1.4856774315702679</c:v>
                </c:pt>
                <c:pt idx="222">
                  <c:v>-1.5417120563114741</c:v>
                </c:pt>
                <c:pt idx="223">
                  <c:v>-1.6115785206936242</c:v>
                </c:pt>
                <c:pt idx="224">
                  <c:v>-1.6931837877534601</c:v>
                </c:pt>
                <c:pt idx="225">
                  <c:v>-1.7836388960635843</c:v>
                </c:pt>
                <c:pt idx="226">
                  <c:v>-1.879894405161876</c:v>
                </c:pt>
                <c:pt idx="227">
                  <c:v>-1.9791972783528138</c:v>
                </c:pt>
                <c:pt idx="228">
                  <c:v>-2.0794097364097421</c:v>
                </c:pt>
                <c:pt idx="229">
                  <c:v>-2.1788422743717764</c:v>
                </c:pt>
                <c:pt idx="230">
                  <c:v>-2.2761894777496177</c:v>
                </c:pt>
                <c:pt idx="231">
                  <c:v>-2.3708384238782085</c:v>
                </c:pt>
                <c:pt idx="232">
                  <c:v>-2.4633755711595291</c:v>
                </c:pt>
                <c:pt idx="233">
                  <c:v>-2.5562298140738009</c:v>
                </c:pt>
                <c:pt idx="234">
                  <c:v>-2.65147042660413</c:v>
                </c:pt>
                <c:pt idx="235">
                  <c:v>-2.7464818810062068</c:v>
                </c:pt>
                <c:pt idx="236">
                  <c:v>-2.836103422729698</c:v>
                </c:pt>
                <c:pt idx="237">
                  <c:v>-2.9201193197219717</c:v>
                </c:pt>
                <c:pt idx="238">
                  <c:v>-3.0045011981677119</c:v>
                </c:pt>
                <c:pt idx="239">
                  <c:v>-3.0940159790665791</c:v>
                </c:pt>
                <c:pt idx="240">
                  <c:v>-3.1884600639991003</c:v>
                </c:pt>
                <c:pt idx="241">
                  <c:v>-3.2858136434629257</c:v>
                </c:pt>
                <c:pt idx="242">
                  <c:v>-3.38444194580521</c:v>
                </c:pt>
                <c:pt idx="243">
                  <c:v>-3.4835824879396471</c:v>
                </c:pt>
                <c:pt idx="244">
                  <c:v>-3.5828834199271564</c:v>
                </c:pt>
                <c:pt idx="245">
                  <c:v>-3.6821933506649409</c:v>
                </c:pt>
                <c:pt idx="246">
                  <c:v>-3.7814387080896434</c:v>
                </c:pt>
                <c:pt idx="247">
                  <c:v>-3.8805796971895119</c:v>
                </c:pt>
                <c:pt idx="248">
                  <c:v>-3.9796072438684882</c:v>
                </c:pt>
                <c:pt idx="249">
                  <c:v>-4.078525978946403</c:v>
                </c:pt>
                <c:pt idx="250">
                  <c:v>-4.1773222873904734</c:v>
                </c:pt>
                <c:pt idx="251">
                  <c:v>-4.275999127487462</c:v>
                </c:pt>
                <c:pt idx="252">
                  <c:v>-4.3745564364041858</c:v>
                </c:pt>
                <c:pt idx="253">
                  <c:v>-4.4729871025176235</c:v>
                </c:pt>
                <c:pt idx="254">
                  <c:v>-4.5712866130989864</c:v>
                </c:pt>
                <c:pt idx="255">
                  <c:v>-4.6694370030946359</c:v>
                </c:pt>
                <c:pt idx="256">
                  <c:v>-4.7674082262861761</c:v>
                </c:pt>
                <c:pt idx="257">
                  <c:v>-4.8651678378157737</c:v>
                </c:pt>
                <c:pt idx="258">
                  <c:v>-4.9626761857252379</c:v>
                </c:pt>
                <c:pt idx="259">
                  <c:v>-5.059882896508574</c:v>
                </c:pt>
                <c:pt idx="260">
                  <c:v>-5.1567398439392287</c:v>
                </c:pt>
                <c:pt idx="261">
                  <c:v>-5.2536668328619198</c:v>
                </c:pt>
              </c:numCache>
            </c:numRef>
          </c:xVal>
          <c:yVal>
            <c:numRef>
              <c:f>'Baadal Track'!$W$2:$W$263</c:f>
              <c:numCache>
                <c:formatCode>0.00</c:formatCode>
                <c:ptCount val="262"/>
                <c:pt idx="0">
                  <c:v>3.6145211298512621</c:v>
                </c:pt>
                <c:pt idx="1">
                  <c:v>3.5004514462577716</c:v>
                </c:pt>
                <c:pt idx="2">
                  <c:v>3.3869152854637905</c:v>
                </c:pt>
                <c:pt idx="3">
                  <c:v>3.2732600522776854</c:v>
                </c:pt>
                <c:pt idx="4">
                  <c:v>3.1595299238060388</c:v>
                </c:pt>
                <c:pt idx="5">
                  <c:v>3.0456786310197534</c:v>
                </c:pt>
                <c:pt idx="6">
                  <c:v>2.9317013425455607</c:v>
                </c:pt>
                <c:pt idx="7">
                  <c:v>2.8176791594827941</c:v>
                </c:pt>
                <c:pt idx="8">
                  <c:v>2.7035110781949929</c:v>
                </c:pt>
                <c:pt idx="9">
                  <c:v>2.5892942746171212</c:v>
                </c:pt>
                <c:pt idx="10">
                  <c:v>2.4751643557853771</c:v>
                </c:pt>
                <c:pt idx="11">
                  <c:v>2.3610659618741181</c:v>
                </c:pt>
                <c:pt idx="12">
                  <c:v>2.247209337378457</c:v>
                </c:pt>
                <c:pt idx="13">
                  <c:v>2.1338831652908103</c:v>
                </c:pt>
                <c:pt idx="14">
                  <c:v>2.0211966519283266</c:v>
                </c:pt>
                <c:pt idx="15">
                  <c:v>1.9092745291256705</c:v>
                </c:pt>
                <c:pt idx="16">
                  <c:v>1.7984332922418411</c:v>
                </c:pt>
                <c:pt idx="17">
                  <c:v>1.6890775789448198</c:v>
                </c:pt>
                <c:pt idx="18">
                  <c:v>1.5815240362341474</c:v>
                </c:pt>
                <c:pt idx="19">
                  <c:v>1.475989758459989</c:v>
                </c:pt>
                <c:pt idx="20">
                  <c:v>1.3724967070940082</c:v>
                </c:pt>
                <c:pt idx="21">
                  <c:v>1.2707990774163715</c:v>
                </c:pt>
                <c:pt idx="22">
                  <c:v>1.1704475149245106</c:v>
                </c:pt>
                <c:pt idx="23">
                  <c:v>1.0709455216315062</c:v>
                </c:pt>
                <c:pt idx="24">
                  <c:v>0.97197146744328289</c:v>
                </c:pt>
                <c:pt idx="25">
                  <c:v>0.87356883631714211</c:v>
                </c:pt>
                <c:pt idx="26">
                  <c:v>0.77619941960182615</c:v>
                </c:pt>
                <c:pt idx="27">
                  <c:v>0.68056989712616389</c:v>
                </c:pt>
                <c:pt idx="28">
                  <c:v>0.58737960564324698</c:v>
                </c:pt>
                <c:pt idx="29">
                  <c:v>0.49723422599693734</c:v>
                </c:pt>
                <c:pt idx="30">
                  <c:v>0.4106311596645279</c:v>
                </c:pt>
                <c:pt idx="31">
                  <c:v>0.32795673012012277</c:v>
                </c:pt>
                <c:pt idx="32">
                  <c:v>0.24947631947430876</c:v>
                </c:pt>
                <c:pt idx="33">
                  <c:v>0.1753058395964866</c:v>
                </c:pt>
                <c:pt idx="34">
                  <c:v>0.10529049658687678</c:v>
                </c:pt>
                <c:pt idx="35">
                  <c:v>3.904101419817757E-2</c:v>
                </c:pt>
                <c:pt idx="36">
                  <c:v>-2.375278761887234E-2</c:v>
                </c:pt>
                <c:pt idx="37">
                  <c:v>-8.3382735891803894E-2</c:v>
                </c:pt>
                <c:pt idx="38">
                  <c:v>-0.14100044856606103</c:v>
                </c:pt>
                <c:pt idx="39">
                  <c:v>-0.19970922462612439</c:v>
                </c:pt>
                <c:pt idx="40">
                  <c:v>-0.26213122352412982</c:v>
                </c:pt>
                <c:pt idx="41">
                  <c:v>-0.32496379713835949</c:v>
                </c:pt>
                <c:pt idx="42">
                  <c:v>-0.38356866490447528</c:v>
                </c:pt>
                <c:pt idx="43">
                  <c:v>-0.43759816882947128</c:v>
                </c:pt>
                <c:pt idx="44">
                  <c:v>-0.48694319807467579</c:v>
                </c:pt>
                <c:pt idx="45">
                  <c:v>-0.53090130356105825</c:v>
                </c:pt>
                <c:pt idx="46">
                  <c:v>-0.56836433136918929</c:v>
                </c:pt>
                <c:pt idx="47">
                  <c:v>-0.59815186723356273</c:v>
                </c:pt>
                <c:pt idx="48">
                  <c:v>-0.61934704371120719</c:v>
                </c:pt>
                <c:pt idx="49">
                  <c:v>-0.63141089936761652</c:v>
                </c:pt>
                <c:pt idx="50">
                  <c:v>-0.63400752806127159</c:v>
                </c:pt>
                <c:pt idx="51">
                  <c:v>-0.6270268216139756</c:v>
                </c:pt>
                <c:pt idx="52">
                  <c:v>-0.61036356895086108</c:v>
                </c:pt>
                <c:pt idx="53">
                  <c:v>-0.58343675269984596</c:v>
                </c:pt>
                <c:pt idx="54">
                  <c:v>-0.54495459184781558</c:v>
                </c:pt>
                <c:pt idx="55">
                  <c:v>-0.48575526989324525</c:v>
                </c:pt>
                <c:pt idx="56">
                  <c:v>-0.5025900378713466</c:v>
                </c:pt>
                <c:pt idx="57">
                  <c:v>-0.43099531544256475</c:v>
                </c:pt>
                <c:pt idx="58">
                  <c:v>-0.35774726550224761</c:v>
                </c:pt>
                <c:pt idx="59">
                  <c:v>-0.27587360780742343</c:v>
                </c:pt>
                <c:pt idx="60">
                  <c:v>-0.187240821587492</c:v>
                </c:pt>
                <c:pt idx="61">
                  <c:v>-9.4942735474132511E-2</c:v>
                </c:pt>
                <c:pt idx="62">
                  <c:v>-1.8567709039901681E-3</c:v>
                </c:pt>
                <c:pt idx="63">
                  <c:v>9.4201889315402965E-2</c:v>
                </c:pt>
                <c:pt idx="64">
                  <c:v>0.18438712468371449</c:v>
                </c:pt>
                <c:pt idx="65">
                  <c:v>0.23934709647344576</c:v>
                </c:pt>
                <c:pt idx="66">
                  <c:v>0.25983231782245686</c:v>
                </c:pt>
                <c:pt idx="67">
                  <c:v>0.25475631773528246</c:v>
                </c:pt>
                <c:pt idx="68">
                  <c:v>0.21893750450948229</c:v>
                </c:pt>
                <c:pt idx="69">
                  <c:v>0.14445889006158302</c:v>
                </c:pt>
                <c:pt idx="70">
                  <c:v>3.4718202611189297E-2</c:v>
                </c:pt>
                <c:pt idx="71">
                  <c:v>-9.4860425803530102E-2</c:v>
                </c:pt>
                <c:pt idx="72">
                  <c:v>-0.22848383741047512</c:v>
                </c:pt>
                <c:pt idx="73">
                  <c:v>-0.3581760138752097</c:v>
                </c:pt>
                <c:pt idx="74">
                  <c:v>-0.48221198302945534</c:v>
                </c:pt>
                <c:pt idx="75">
                  <c:v>-0.60067811725368769</c:v>
                </c:pt>
                <c:pt idx="76">
                  <c:v>-0.71350673180325797</c:v>
                </c:pt>
                <c:pt idx="77">
                  <c:v>-0.82012624657706945</c:v>
                </c:pt>
                <c:pt idx="78">
                  <c:v>-0.91927248913813275</c:v>
                </c:pt>
                <c:pt idx="79">
                  <c:v>-1.0091295069485411</c:v>
                </c:pt>
                <c:pt idx="80">
                  <c:v>-1.0880577744287834</c:v>
                </c:pt>
                <c:pt idx="81">
                  <c:v>-1.154903167047294</c:v>
                </c:pt>
                <c:pt idx="82">
                  <c:v>-1.2094680862477289</c:v>
                </c:pt>
                <c:pt idx="83">
                  <c:v>-1.253087782770637</c:v>
                </c:pt>
                <c:pt idx="84">
                  <c:v>-1.2880292221227907</c:v>
                </c:pt>
                <c:pt idx="85">
                  <c:v>-1.3164518184886689</c:v>
                </c:pt>
                <c:pt idx="86">
                  <c:v>-1.339903456096053</c:v>
                </c:pt>
                <c:pt idx="87">
                  <c:v>-1.3594957133365131</c:v>
                </c:pt>
                <c:pt idx="88">
                  <c:v>-1.3762635757784105</c:v>
                </c:pt>
                <c:pt idx="89">
                  <c:v>-1.391084994258639</c:v>
                </c:pt>
                <c:pt idx="90">
                  <c:v>-1.404687115618346</c:v>
                </c:pt>
                <c:pt idx="91">
                  <c:v>-1.4175060326541453</c:v>
                </c:pt>
                <c:pt idx="92">
                  <c:v>-1.4297747277287307</c:v>
                </c:pt>
                <c:pt idx="93">
                  <c:v>-1.4415697179839815</c:v>
                </c:pt>
                <c:pt idx="94">
                  <c:v>-1.4528612168664898</c:v>
                </c:pt>
                <c:pt idx="95">
                  <c:v>-1.4635414712983357</c:v>
                </c:pt>
                <c:pt idx="96">
                  <c:v>-1.4734782036861795</c:v>
                </c:pt>
                <c:pt idx="97">
                  <c:v>-1.4825648248361036</c:v>
                </c:pt>
                <c:pt idx="98">
                  <c:v>-1.4907307681342599</c:v>
                </c:pt>
                <c:pt idx="99">
                  <c:v>-1.4979239505754682</c:v>
                </c:pt>
                <c:pt idx="100">
                  <c:v>-1.5041059956632985</c:v>
                </c:pt>
                <c:pt idx="101">
                  <c:v>-1.5092486961253448</c:v>
                </c:pt>
                <c:pt idx="102">
                  <c:v>-1.5133286006761686</c:v>
                </c:pt>
                <c:pt idx="103">
                  <c:v>-1.5163263518908681</c:v>
                </c:pt>
                <c:pt idx="104">
                  <c:v>-1.5182245143261894</c:v>
                </c:pt>
                <c:pt idx="105">
                  <c:v>-1.5190026197395241</c:v>
                </c:pt>
                <c:pt idx="106">
                  <c:v>-1.5186408237867681</c:v>
                </c:pt>
                <c:pt idx="107">
                  <c:v>-1.5171147841591979</c:v>
                </c:pt>
                <c:pt idx="108">
                  <c:v>-1.5143914123817974</c:v>
                </c:pt>
                <c:pt idx="109">
                  <c:v>-1.5104317735542971</c:v>
                </c:pt>
                <c:pt idx="110">
                  <c:v>-1.5051785144248555</c:v>
                </c:pt>
                <c:pt idx="111">
                  <c:v>-1.4985485129545029</c:v>
                </c:pt>
                <c:pt idx="112">
                  <c:v>-1.4904341328005319</c:v>
                </c:pt>
                <c:pt idx="113">
                  <c:v>-1.4806993171330398</c:v>
                </c:pt>
                <c:pt idx="114">
                  <c:v>-1.4691733851028193</c:v>
                </c:pt>
                <c:pt idx="115">
                  <c:v>-1.455649672570845</c:v>
                </c:pt>
                <c:pt idx="116">
                  <c:v>-1.4398836754807909</c:v>
                </c:pt>
                <c:pt idx="117">
                  <c:v>-1.4215878085708398</c:v>
                </c:pt>
                <c:pt idx="118">
                  <c:v>-1.400434732763757</c:v>
                </c:pt>
                <c:pt idx="119">
                  <c:v>-1.3760674011887359</c:v>
                </c:pt>
                <c:pt idx="120">
                  <c:v>-1.3481131460372315</c:v>
                </c:pt>
                <c:pt idx="121">
                  <c:v>-1.3162431980773062</c:v>
                </c:pt>
                <c:pt idx="122">
                  <c:v>-1.2802035018525466</c:v>
                </c:pt>
                <c:pt idx="123">
                  <c:v>-1.2397668999618827</c:v>
                </c:pt>
                <c:pt idx="124">
                  <c:v>-1.1947826235803094</c:v>
                </c:pt>
                <c:pt idx="125">
                  <c:v>-1.1451956545574071</c:v>
                </c:pt>
                <c:pt idx="126">
                  <c:v>-1.0911273276513804</c:v>
                </c:pt>
                <c:pt idx="127">
                  <c:v>-1.0328781411015582</c:v>
                </c:pt>
                <c:pt idx="128">
                  <c:v>-0.97081107039129244</c:v>
                </c:pt>
                <c:pt idx="129">
                  <c:v>-0.90454434803214379</c:v>
                </c:pt>
                <c:pt idx="130">
                  <c:v>-0.83277907153202735</c:v>
                </c:pt>
                <c:pt idx="131">
                  <c:v>-0.75408747385350328</c:v>
                </c:pt>
                <c:pt idx="132">
                  <c:v>-0.66734841231965347</c:v>
                </c:pt>
                <c:pt idx="133">
                  <c:v>-0.57224331433969011</c:v>
                </c:pt>
                <c:pt idx="134">
                  <c:v>-0.46903415802696713</c:v>
                </c:pt>
                <c:pt idx="135">
                  <c:v>-0.35853690978435182</c:v>
                </c:pt>
                <c:pt idx="136">
                  <c:v>-0.24186869724384213</c:v>
                </c:pt>
                <c:pt idx="137">
                  <c:v>-0.12061596005806841</c:v>
                </c:pt>
                <c:pt idx="138">
                  <c:v>3.2243335733426332E-3</c:v>
                </c:pt>
                <c:pt idx="139">
                  <c:v>0.12775986185752652</c:v>
                </c:pt>
                <c:pt idx="140">
                  <c:v>0.25119869714776644</c:v>
                </c:pt>
                <c:pt idx="141">
                  <c:v>0.3716616233379168</c:v>
                </c:pt>
                <c:pt idx="142">
                  <c:v>0.48711917513288516</c:v>
                </c:pt>
                <c:pt idx="143">
                  <c:v>0.59555789272089399</c:v>
                </c:pt>
                <c:pt idx="144">
                  <c:v>0.69538449275329461</c:v>
                </c:pt>
                <c:pt idx="145">
                  <c:v>0.78650151396997392</c:v>
                </c:pt>
                <c:pt idx="146">
                  <c:v>0.87058129415144481</c:v>
                </c:pt>
                <c:pt idx="147">
                  <c:v>0.9496308756305798</c:v>
                </c:pt>
                <c:pt idx="148">
                  <c:v>1.0246533676750784</c:v>
                </c:pt>
                <c:pt idx="149">
                  <c:v>1.09561011496441</c:v>
                </c:pt>
                <c:pt idx="150">
                  <c:v>1.1617323671772566</c:v>
                </c:pt>
                <c:pt idx="151">
                  <c:v>1.2218918056710653</c:v>
                </c:pt>
                <c:pt idx="152">
                  <c:v>1.2748564939482605</c:v>
                </c:pt>
                <c:pt idx="153">
                  <c:v>1.3194771153574663</c:v>
                </c:pt>
                <c:pt idx="154">
                  <c:v>1.3550353120054299</c:v>
                </c:pt>
                <c:pt idx="155">
                  <c:v>1.3812350547337067</c:v>
                </c:pt>
                <c:pt idx="156">
                  <c:v>1.3979824297811032</c:v>
                </c:pt>
                <c:pt idx="157">
                  <c:v>1.4052841487977681</c:v>
                </c:pt>
                <c:pt idx="158">
                  <c:v>1.4031518859926506</c:v>
                </c:pt>
                <c:pt idx="159">
                  <c:v>1.3915958955968133</c:v>
                </c:pt>
                <c:pt idx="160">
                  <c:v>1.3706010834784625</c:v>
                </c:pt>
                <c:pt idx="161">
                  <c:v>1.3402795989744996</c:v>
                </c:pt>
                <c:pt idx="162">
                  <c:v>1.3010280549131878</c:v>
                </c:pt>
                <c:pt idx="163">
                  <c:v>1.2536373062978283</c:v>
                </c:pt>
                <c:pt idx="164">
                  <c:v>1.1987095880717229</c:v>
                </c:pt>
                <c:pt idx="165">
                  <c:v>1.1366390756988851</c:v>
                </c:pt>
                <c:pt idx="166">
                  <c:v>1.0724559110849348</c:v>
                </c:pt>
                <c:pt idx="167">
                  <c:v>1.0414844944971766</c:v>
                </c:pt>
                <c:pt idx="168">
                  <c:v>1.0917692379543817</c:v>
                </c:pt>
                <c:pt idx="169">
                  <c:v>1.1873387318595969</c:v>
                </c:pt>
                <c:pt idx="170">
                  <c:v>1.2711696616480384</c:v>
                </c:pt>
                <c:pt idx="171">
                  <c:v>1.3422316061280448</c:v>
                </c:pt>
                <c:pt idx="172">
                  <c:v>1.3969704431912784</c:v>
                </c:pt>
                <c:pt idx="173">
                  <c:v>1.4352241827958558</c:v>
                </c:pt>
                <c:pt idx="174">
                  <c:v>1.4591748655279002</c:v>
                </c:pt>
                <c:pt idx="175">
                  <c:v>1.4717460093521848</c:v>
                </c:pt>
                <c:pt idx="176">
                  <c:v>1.4741565372297121</c:v>
                </c:pt>
                <c:pt idx="177">
                  <c:v>1.4664392061010503</c:v>
                </c:pt>
                <c:pt idx="178">
                  <c:v>1.4494089700693418</c:v>
                </c:pt>
                <c:pt idx="179">
                  <c:v>1.4261328987347799</c:v>
                </c:pt>
                <c:pt idx="180">
                  <c:v>1.4041038467957241</c:v>
                </c:pt>
                <c:pt idx="181">
                  <c:v>1.3950403302254508</c:v>
                </c:pt>
                <c:pt idx="182">
                  <c:v>1.410948941086221</c:v>
                </c:pt>
                <c:pt idx="183">
                  <c:v>1.4576591807605348</c:v>
                </c:pt>
                <c:pt idx="184">
                  <c:v>1.5317758450307455</c:v>
                </c:pt>
                <c:pt idx="185">
                  <c:v>1.6238284593848558</c:v>
                </c:pt>
                <c:pt idx="186">
                  <c:v>1.7241817116533231</c:v>
                </c:pt>
                <c:pt idx="187">
                  <c:v>1.8259959086864885</c:v>
                </c:pt>
                <c:pt idx="188">
                  <c:v>1.9246417954934081</c:v>
                </c:pt>
                <c:pt idx="189">
                  <c:v>2.0177863254742472</c:v>
                </c:pt>
                <c:pt idx="190">
                  <c:v>2.1049781662383786</c:v>
                </c:pt>
                <c:pt idx="191">
                  <c:v>2.1862177373409213</c:v>
                </c:pt>
                <c:pt idx="192">
                  <c:v>2.2616706329345777</c:v>
                </c:pt>
                <c:pt idx="193">
                  <c:v>2.3318017983753974</c:v>
                </c:pt>
                <c:pt idx="194">
                  <c:v>2.3975245756982391</c:v>
                </c:pt>
                <c:pt idx="195">
                  <c:v>2.4603656745039246</c:v>
                </c:pt>
                <c:pt idx="196">
                  <c:v>2.5228318355917243</c:v>
                </c:pt>
                <c:pt idx="197">
                  <c:v>2.5891865981542592</c:v>
                </c:pt>
                <c:pt idx="198">
                  <c:v>2.6658190303560438</c:v>
                </c:pt>
                <c:pt idx="199">
                  <c:v>2.7607001784081846</c:v>
                </c:pt>
                <c:pt idx="200">
                  <c:v>2.8816828881301708</c:v>
                </c:pt>
                <c:pt idx="201">
                  <c:v>3.0328974740574055</c:v>
                </c:pt>
                <c:pt idx="202">
                  <c:v>3.2105404744044703</c:v>
                </c:pt>
                <c:pt idx="203">
                  <c:v>3.4030131396414522</c:v>
                </c:pt>
                <c:pt idx="204">
                  <c:v>3.5977474891445675</c:v>
                </c:pt>
                <c:pt idx="205">
                  <c:v>3.7866980349555783</c:v>
                </c:pt>
                <c:pt idx="206">
                  <c:v>3.9673382427821315</c:v>
                </c:pt>
                <c:pt idx="207">
                  <c:v>4.1405249462920093</c:v>
                </c:pt>
                <c:pt idx="208">
                  <c:v>4.3079320540174084</c:v>
                </c:pt>
                <c:pt idx="209">
                  <c:v>4.4706458463961081</c:v>
                </c:pt>
                <c:pt idx="210">
                  <c:v>4.6294449168517264</c:v>
                </c:pt>
                <c:pt idx="211">
                  <c:v>4.784914799365219</c:v>
                </c:pt>
                <c:pt idx="212">
                  <c:v>4.9376667839971065</c:v>
                </c:pt>
                <c:pt idx="213">
                  <c:v>5.0883813043825095</c:v>
                </c:pt>
                <c:pt idx="214">
                  <c:v>5.2366158635757554</c:v>
                </c:pt>
                <c:pt idx="215">
                  <c:v>5.3797132924650048</c:v>
                </c:pt>
                <c:pt idx="216">
                  <c:v>5.5134482880802782</c:v>
                </c:pt>
                <c:pt idx="217">
                  <c:v>5.632922208708921</c:v>
                </c:pt>
                <c:pt idx="218">
                  <c:v>5.7337473208259206</c:v>
                </c:pt>
                <c:pt idx="219">
                  <c:v>5.8149454253495758</c:v>
                </c:pt>
                <c:pt idx="220">
                  <c:v>5.8826121198116637</c:v>
                </c:pt>
                <c:pt idx="221">
                  <c:v>5.9460341008080544</c:v>
                </c:pt>
                <c:pt idx="222">
                  <c:v>6.0097148184847402</c:v>
                </c:pt>
                <c:pt idx="223">
                  <c:v>6.0731428480573131</c:v>
                </c:pt>
                <c:pt idx="224">
                  <c:v>6.1341281688110492</c:v>
                </c:pt>
                <c:pt idx="225">
                  <c:v>6.1905204349333207</c:v>
                </c:pt>
                <c:pt idx="226">
                  <c:v>6.2405364095190938</c:v>
                </c:pt>
                <c:pt idx="227">
                  <c:v>6.2827109237819965</c:v>
                </c:pt>
                <c:pt idx="228">
                  <c:v>6.3160188628404406</c:v>
                </c:pt>
                <c:pt idx="229">
                  <c:v>6.3397853487583671</c:v>
                </c:pt>
                <c:pt idx="230">
                  <c:v>6.3536133181836698</c:v>
                </c:pt>
                <c:pt idx="231">
                  <c:v>6.3573851314142988</c:v>
                </c:pt>
                <c:pt idx="232">
                  <c:v>6.3510866670365616</c:v>
                </c:pt>
                <c:pt idx="233">
                  <c:v>6.3343959353471675</c:v>
                </c:pt>
                <c:pt idx="234">
                  <c:v>6.3070883126950541</c:v>
                </c:pt>
                <c:pt idx="235">
                  <c:v>6.270374699029861</c:v>
                </c:pt>
                <c:pt idx="236">
                  <c:v>6.2261350328437661</c:v>
                </c:pt>
                <c:pt idx="237">
                  <c:v>6.1737045487002264</c:v>
                </c:pt>
                <c:pt idx="238">
                  <c:v>6.1090265471057803</c:v>
                </c:pt>
                <c:pt idx="239">
                  <c:v>6.0298941620995006</c:v>
                </c:pt>
                <c:pt idx="240">
                  <c:v>5.9387258032387082</c:v>
                </c:pt>
                <c:pt idx="241">
                  <c:v>5.8397211512910605</c:v>
                </c:pt>
                <c:pt idx="242">
                  <c:v>5.7360992809061999</c:v>
                </c:pt>
                <c:pt idx="243">
                  <c:v>5.6296820481378171</c:v>
                </c:pt>
                <c:pt idx="244">
                  <c:v>5.5214872464989631</c:v>
                </c:pt>
                <c:pt idx="245">
                  <c:v>5.4120950946111659</c:v>
                </c:pt>
                <c:pt idx="246">
                  <c:v>5.3018632223286257</c:v>
                </c:pt>
                <c:pt idx="247">
                  <c:v>5.191021863139226</c:v>
                </c:pt>
                <c:pt idx="248">
                  <c:v>5.0797054630946876</c:v>
                </c:pt>
                <c:pt idx="249">
                  <c:v>4.9680134406983143</c:v>
                </c:pt>
                <c:pt idx="250">
                  <c:v>4.8560293698923385</c:v>
                </c:pt>
                <c:pt idx="251">
                  <c:v>4.7437963759551725</c:v>
                </c:pt>
                <c:pt idx="252">
                  <c:v>4.631358013207568</c:v>
                </c:pt>
                <c:pt idx="253">
                  <c:v>4.5187425237181307</c:v>
                </c:pt>
                <c:pt idx="254">
                  <c:v>4.4059765359169871</c:v>
                </c:pt>
                <c:pt idx="255">
                  <c:v>4.2930824239794525</c:v>
                </c:pt>
                <c:pt idx="256">
                  <c:v>4.1800916686639153</c:v>
                </c:pt>
                <c:pt idx="257">
                  <c:v>4.0670075475594976</c:v>
                </c:pt>
                <c:pt idx="258">
                  <c:v>3.9538523711594649</c:v>
                </c:pt>
                <c:pt idx="259">
                  <c:v>3.8406142405978718</c:v>
                </c:pt>
                <c:pt idx="260">
                  <c:v>3.7273066644413646</c:v>
                </c:pt>
                <c:pt idx="261">
                  <c:v>3.613328949779202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C2F-48EE-862C-0AA4428BFD25}"/>
            </c:ext>
          </c:extLst>
        </c:ser>
        <c:ser>
          <c:idx val="8"/>
          <c:order val="3"/>
          <c:tx>
            <c:strRef>
              <c:f>'Baadal Track'!$AA$1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'Baadal Track'!$Z$2:$Z$263</c:f>
              <c:numCache>
                <c:formatCode>0.00</c:formatCode>
                <c:ptCount val="262"/>
                <c:pt idx="0">
                  <c:v>-5.6855674208830402</c:v>
                </c:pt>
                <c:pt idx="1">
                  <c:v>-5.7737869992749902</c:v>
                </c:pt>
                <c:pt idx="2">
                  <c:v>-5.8608791178474302</c:v>
                </c:pt>
                <c:pt idx="3">
                  <c:v>-5.9467085149109602</c:v>
                </c:pt>
                <c:pt idx="4">
                  <c:v>-6.0310993761407001</c:v>
                </c:pt>
                <c:pt idx="5">
                  <c:v>-6.1138317110419198</c:v>
                </c:pt>
                <c:pt idx="6">
                  <c:v>-6.1946389710218099</c:v>
                </c:pt>
                <c:pt idx="7">
                  <c:v>-6.2732072016505498</c:v>
                </c:pt>
                <c:pt idx="8">
                  <c:v>-6.3491758834099903</c:v>
                </c:pt>
                <c:pt idx="9">
                  <c:v>-6.4221405776688796</c:v>
                </c:pt>
                <c:pt idx="10">
                  <c:v>-6.49165735940689</c:v>
                </c:pt>
                <c:pt idx="11">
                  <c:v>-6.5572489775931802</c:v>
                </c:pt>
                <c:pt idx="12">
                  <c:v>-6.6184125733581496</c:v>
                </c:pt>
                <c:pt idx="13">
                  <c:v>-6.6746287548229901</c:v>
                </c:pt>
                <c:pt idx="14">
                  <c:v>-6.7253717466755196</c:v>
                </c:pt>
                <c:pt idx="15">
                  <c:v>-6.7701203124985199</c:v>
                </c:pt>
                <c:pt idx="16">
                  <c:v>-6.8083690948631999</c:v>
                </c:pt>
                <c:pt idx="17">
                  <c:v>-6.8396400103462298</c:v>
                </c:pt>
                <c:pt idx="18">
                  <c:v>-6.8634933115508803</c:v>
                </c:pt>
                <c:pt idx="19">
                  <c:v>-6.8795379390320104</c:v>
                </c:pt>
                <c:pt idx="20">
                  <c:v>-6.8874407939392599</c:v>
                </c:pt>
                <c:pt idx="21">
                  <c:v>-6.8869346006695897</c:v>
                </c:pt>
                <c:pt idx="22">
                  <c:v>-6.8778240737335397</c:v>
                </c:pt>
                <c:pt idx="23">
                  <c:v>-6.8599901721958503</c:v>
                </c:pt>
                <c:pt idx="24">
                  <c:v>-6.8333923018754099</c:v>
                </c:pt>
                <c:pt idx="25">
                  <c:v>-6.7980684162591496</c:v>
                </c:pt>
                <c:pt idx="26">
                  <c:v>-6.7541330590607496</c:v>
                </c:pt>
                <c:pt idx="27">
                  <c:v>-6.7017734839868304</c:v>
                </c:pt>
                <c:pt idx="28">
                  <c:v>-6.6412440709111502</c:v>
                </c:pt>
                <c:pt idx="29">
                  <c:v>-6.5728593293125996</c:v>
                </c:pt>
                <c:pt idx="30">
                  <c:v>-6.4969858334639197</c:v>
                </c:pt>
                <c:pt idx="31">
                  <c:v>-6.41403346690901</c:v>
                </c:pt>
                <c:pt idx="32">
                  <c:v>-6.3244463641897397</c:v>
                </c:pt>
                <c:pt idx="33">
                  <c:v>-6.2286939243937001</c:v>
                </c:pt>
                <c:pt idx="34">
                  <c:v>-6.1272622359420996</c:v>
                </c:pt>
                <c:pt idx="35">
                  <c:v>-6.0206461948944003</c:v>
                </c:pt>
                <c:pt idx="36">
                  <c:v>-5.9093425266747603</c:v>
                </c:pt>
                <c:pt idx="37">
                  <c:v>-5.79384383312766</c:v>
                </c:pt>
                <c:pt idx="38">
                  <c:v>-5.6746336963958299</c:v>
                </c:pt>
                <c:pt idx="39">
                  <c:v>-5.5521827754798396</c:v>
                </c:pt>
                <c:pt idx="40">
                  <c:v>-5.4269457526193596</c:v>
                </c:pt>
                <c:pt idx="41">
                  <c:v>-5.2993589147311102</c:v>
                </c:pt>
                <c:pt idx="42">
                  <c:v>-5.1698381233892299</c:v>
                </c:pt>
                <c:pt idx="43">
                  <c:v>-5.0387769089247199</c:v>
                </c:pt>
                <c:pt idx="44">
                  <c:v>-4.9065444667876399</c:v>
                </c:pt>
                <c:pt idx="45">
                  <c:v>-4.77348338259283</c:v>
                </c:pt>
                <c:pt idx="46">
                  <c:v>-4.6399070300530099</c:v>
                </c:pt>
                <c:pt idx="47">
                  <c:v>-4.5060966780698504</c:v>
                </c:pt>
                <c:pt idx="48">
                  <c:v>-4.3722984992378997</c:v>
                </c:pt>
                <c:pt idx="49">
                  <c:v>-4.2387207491829004</c:v>
                </c:pt>
                <c:pt idx="50">
                  <c:v>-4.1055315145721503</c:v>
                </c:pt>
                <c:pt idx="51">
                  <c:v>-3.9728574175871301</c:v>
                </c:pt>
                <c:pt idx="52">
                  <c:v>-3.84078370340261</c:v>
                </c:pt>
                <c:pt idx="53">
                  <c:v>-3.7093559945212999</c:v>
                </c:pt>
                <c:pt idx="54">
                  <c:v>-3.57858392669569</c:v>
                </c:pt>
                <c:pt idx="55">
                  <c:v>-3.44844662233535</c:v>
                </c:pt>
                <c:pt idx="56">
                  <c:v>-3.3188998273404802</c:v>
                </c:pt>
                <c:pt idx="57">
                  <c:v>-3.1898842445647499</c:v>
                </c:pt>
                <c:pt idx="58">
                  <c:v>-3.0613345020549998</c:v>
                </c:pt>
                <c:pt idx="59">
                  <c:v>-2.9331879794737699</c:v>
                </c:pt>
                <c:pt idx="60">
                  <c:v>-2.8053927507855301</c:v>
                </c:pt>
                <c:pt idx="61">
                  <c:v>-2.6779138480471301</c:v>
                </c:pt>
                <c:pt idx="62">
                  <c:v>-2.5507372547233</c:v>
                </c:pt>
                <c:pt idx="63">
                  <c:v>-2.4238711540354401</c:v>
                </c:pt>
                <c:pt idx="64">
                  <c:v>-2.2973442869187801</c:v>
                </c:pt>
                <c:pt idx="65">
                  <c:v>-2.17120148854577</c:v>
                </c:pt>
                <c:pt idx="66">
                  <c:v>-2.0454968178950201</c:v>
                </c:pt>
                <c:pt idx="67">
                  <c:v>-1.9202848872424001</c:v>
                </c:pt>
                <c:pt idx="68">
                  <c:v>-1.79561123689766</c:v>
                </c:pt>
                <c:pt idx="69">
                  <c:v>-1.6715026634527901</c:v>
                </c:pt>
                <c:pt idx="70">
                  <c:v>-1.5479584606947601</c:v>
                </c:pt>
                <c:pt idx="71">
                  <c:v>-1.42494342019158</c:v>
                </c:pt>
                <c:pt idx="72">
                  <c:v>-1.30238329972557</c:v>
                </c:pt>
                <c:pt idx="73">
                  <c:v>-1.1801632150933501</c:v>
                </c:pt>
                <c:pt idx="74">
                  <c:v>-1.0581291561817301</c:v>
                </c:pt>
                <c:pt idx="75">
                  <c:v>-0.93609253033110695</c:v>
                </c:pt>
                <c:pt idx="76">
                  <c:v>-0.81383737967476599</c:v>
                </c:pt>
                <c:pt idx="77">
                  <c:v>-0.69112968651668805</c:v>
                </c:pt>
                <c:pt idx="78">
                  <c:v>-0.567728026113826</c:v>
                </c:pt>
                <c:pt idx="79">
                  <c:v>-0.44339473611569802</c:v>
                </c:pt>
                <c:pt idx="80">
                  <c:v>-0.31790676988109401</c:v>
                </c:pt>
                <c:pt idx="81">
                  <c:v>-0.19106546791819801</c:v>
                </c:pt>
                <c:pt idx="82">
                  <c:v>-6.2704616437681604E-2</c:v>
                </c:pt>
                <c:pt idx="83">
                  <c:v>6.7303660723786699E-2</c:v>
                </c:pt>
                <c:pt idx="84">
                  <c:v>0.19904542603964201</c:v>
                </c:pt>
                <c:pt idx="85">
                  <c:v>0.33256391084526399</c:v>
                </c:pt>
                <c:pt idx="86">
                  <c:v>0.46786080789878098</c:v>
                </c:pt>
                <c:pt idx="87">
                  <c:v>0.60489956701023895</c:v>
                </c:pt>
                <c:pt idx="88">
                  <c:v>0.74361027132132695</c:v>
                </c:pt>
                <c:pt idx="89">
                  <c:v>0.88389560545638002</c:v>
                </c:pt>
                <c:pt idx="90">
                  <c:v>1.0256374088253799</c:v>
                </c:pt>
                <c:pt idx="91">
                  <c:v>1.1687033332166299</c:v>
                </c:pt>
                <c:pt idx="92">
                  <c:v>1.31295318456772</c:v>
                </c:pt>
                <c:pt idx="93">
                  <c:v>1.4582446137170599</c:v>
                </c:pt>
                <c:pt idx="94">
                  <c:v>1.6044379182939601</c:v>
                </c:pt>
                <c:pt idx="95">
                  <c:v>1.75139981678922</c:v>
                </c:pt>
                <c:pt idx="96">
                  <c:v>1.8990061469410799</c:v>
                </c:pt>
                <c:pt idx="97">
                  <c:v>2.0471435170502299</c:v>
                </c:pt>
                <c:pt idx="98">
                  <c:v>2.1957099965435298</c:v>
                </c:pt>
                <c:pt idx="99">
                  <c:v>2.3446149695885601</c:v>
                </c:pt>
                <c:pt idx="100">
                  <c:v>2.4937782936518502</c:v>
                </c:pt>
                <c:pt idx="101">
                  <c:v>2.6431289062266501</c:v>
                </c:pt>
                <c:pt idx="102">
                  <c:v>2.79260301129829</c:v>
                </c:pt>
                <c:pt idx="103">
                  <c:v>2.94214195679174</c:v>
                </c:pt>
                <c:pt idx="104">
                  <c:v>3.0916898895788099</c:v>
                </c:pt>
                <c:pt idx="105">
                  <c:v>3.24119124955127</c:v>
                </c:pt>
                <c:pt idx="106">
                  <c:v>3.39058814206133</c:v>
                </c:pt>
                <c:pt idx="107">
                  <c:v>3.5398176111716602</c:v>
                </c:pt>
                <c:pt idx="108">
                  <c:v>3.6888088262774001</c:v>
                </c:pt>
                <c:pt idx="109">
                  <c:v>3.83748019258661</c:v>
                </c:pt>
                <c:pt idx="110">
                  <c:v>3.9857364017349699</c:v>
                </c:pt>
                <c:pt idx="111">
                  <c:v>4.1334654518254998</c:v>
                </c:pt>
                <c:pt idx="112">
                  <c:v>4.2805356851387799</c:v>
                </c:pt>
                <c:pt idx="113">
                  <c:v>4.4267929147554703</c:v>
                </c:pt>
                <c:pt idx="114">
                  <c:v>4.5720577359375998</c:v>
                </c:pt>
                <c:pt idx="115">
                  <c:v>4.7161231414161904</c:v>
                </c:pt>
                <c:pt idx="116">
                  <c:v>4.8587525785299599</c:v>
                </c:pt>
                <c:pt idx="117">
                  <c:v>4.9996785971359703</c:v>
                </c:pt>
                <c:pt idx="118">
                  <c:v>5.1386022373154301</c:v>
                </c:pt>
                <c:pt idx="119">
                  <c:v>5.2751932926368097</c:v>
                </c:pt>
                <c:pt idx="120">
                  <c:v>5.4090915567165503</c:v>
                </c:pt>
                <c:pt idx="121">
                  <c:v>5.5399091180028499</c:v>
                </c:pt>
                <c:pt idx="122">
                  <c:v>5.6672337118971603</c:v>
                </c:pt>
                <c:pt idx="123">
                  <c:v>5.7906330741022201</c:v>
                </c:pt>
                <c:pt idx="124">
                  <c:v>5.9096601699173403</c:v>
                </c:pt>
                <c:pt idx="125">
                  <c:v>6.0238591078337196</c:v>
                </c:pt>
                <c:pt idx="126">
                  <c:v>6.1327714898219501</c:v>
                </c:pt>
                <c:pt idx="127">
                  <c:v>6.2359429124376096</c:v>
                </c:pt>
                <c:pt idx="128">
                  <c:v>6.3329293185403603</c:v>
                </c:pt>
                <c:pt idx="129">
                  <c:v>6.4233029128812804</c:v>
                </c:pt>
                <c:pt idx="130">
                  <c:v>6.5066573970254504</c:v>
                </c:pt>
                <c:pt idx="131">
                  <c:v>6.5826123472743703</c:v>
                </c:pt>
                <c:pt idx="132">
                  <c:v>6.6508166472477503</c:v>
                </c:pt>
                <c:pt idx="133">
                  <c:v>6.7109509851355504</c:v>
                </c:pt>
                <c:pt idx="134">
                  <c:v>6.7627295229728599</c:v>
                </c:pt>
                <c:pt idx="135">
                  <c:v>6.8059009294490496</c:v>
                </c:pt>
                <c:pt idx="136">
                  <c:v>6.8402490276483503</c:v>
                </c:pt>
                <c:pt idx="137">
                  <c:v>6.8655933360949604</c:v>
                </c:pt>
                <c:pt idx="138">
                  <c:v>6.8817897708833602</c:v>
                </c:pt>
                <c:pt idx="139">
                  <c:v>6.88873172849725</c:v>
                </c:pt>
                <c:pt idx="140">
                  <c:v>6.8863516880982001</c:v>
                </c:pt>
                <c:pt idx="141">
                  <c:v>6.8746233678886002</c:v>
                </c:pt>
                <c:pt idx="142">
                  <c:v>6.8535643551602403</c:v>
                </c:pt>
                <c:pt idx="143">
                  <c:v>6.8232390180075599</c:v>
                </c:pt>
                <c:pt idx="144">
                  <c:v>6.7837614122894898</c:v>
                </c:pt>
                <c:pt idx="145">
                  <c:v>6.7352978322285901</c:v>
                </c:pt>
                <c:pt idx="146">
                  <c:v>6.6780686252438697</c:v>
                </c:pt>
                <c:pt idx="147">
                  <c:v>6.6123489052416602</c:v>
                </c:pt>
                <c:pt idx="148">
                  <c:v>6.5384678522520101</c:v>
                </c:pt>
                <c:pt idx="149">
                  <c:v>6.45680637481356</c:v>
                </c:pt>
                <c:pt idx="150">
                  <c:v>6.3677930248696697</c:v>
                </c:pt>
                <c:pt idx="151">
                  <c:v>6.2718981823453301</c:v>
                </c:pt>
                <c:pt idx="152">
                  <c:v>6.1696266540745697</c:v>
                </c:pt>
                <c:pt idx="153">
                  <c:v>6.0615089491084104</c:v>
                </c:pt>
                <c:pt idx="154">
                  <c:v>5.94809158708334</c:v>
                </c:pt>
                <c:pt idx="155">
                  <c:v>5.8299268642078896</c:v>
                </c:pt>
                <c:pt idx="156">
                  <c:v>5.7075625343643104</c:v>
                </c:pt>
                <c:pt idx="157">
                  <c:v>5.5815318657533002</c:v>
                </c:pt>
                <c:pt idx="158">
                  <c:v>5.4523445020502397</c:v>
                </c:pt>
                <c:pt idx="159">
                  <c:v>5.3204785047770997</c:v>
                </c:pt>
                <c:pt idx="160">
                  <c:v>5.1863738762922598</c:v>
                </c:pt>
                <c:pt idx="161">
                  <c:v>5.05042778042246</c:v>
                </c:pt>
                <c:pt idx="162">
                  <c:v>4.9129915815517098</c:v>
                </c:pt>
                <c:pt idx="163">
                  <c:v>4.7743697369452303</c:v>
                </c:pt>
                <c:pt idx="164">
                  <c:v>4.63482048452064</c:v>
                </c:pt>
                <c:pt idx="165">
                  <c:v>4.4945581963482004</c:v>
                </c:pt>
                <c:pt idx="166">
                  <c:v>4.35375719154439</c:v>
                </c:pt>
                <c:pt idx="167">
                  <c:v>4.2125567520557601</c:v>
                </c:pt>
                <c:pt idx="168">
                  <c:v>4.0710670291604698</c:v>
                </c:pt>
                <c:pt idx="169">
                  <c:v>3.9293755036632501</c:v>
                </c:pt>
                <c:pt idx="170">
                  <c:v>3.7875536331686099</c:v>
                </c:pt>
                <c:pt idx="171">
                  <c:v>3.64566332652667</c:v>
                </c:pt>
                <c:pt idx="172">
                  <c:v>3.5037628914041701</c:v>
                </c:pt>
                <c:pt idx="173">
                  <c:v>3.3619121483226699</c:v>
                </c:pt>
                <c:pt idx="174">
                  <c:v>3.2201764548047498</c:v>
                </c:pt>
                <c:pt idx="175">
                  <c:v>3.07862947477871</c:v>
                </c:pt>
                <c:pt idx="176">
                  <c:v>2.9373546203551499</c:v>
                </c:pt>
                <c:pt idx="177">
                  <c:v>2.79644521499071</c:v>
                </c:pt>
                <c:pt idx="178">
                  <c:v>2.65600353675904</c:v>
                </c:pt>
                <c:pt idx="179">
                  <c:v>2.5161390174348401</c:v>
                </c:pt>
                <c:pt idx="180">
                  <c:v>2.3769659575154498</c:v>
                </c:pt>
                <c:pt idx="181">
                  <c:v>2.2386011819431202</c:v>
                </c:pt>
                <c:pt idx="182">
                  <c:v>2.1011620745610302</c:v>
                </c:pt>
                <c:pt idx="183">
                  <c:v>1.9647654034595401</c:v>
                </c:pt>
                <c:pt idx="184">
                  <c:v>1.82952726669782</c:v>
                </c:pt>
                <c:pt idx="185">
                  <c:v>1.69556436555372</c:v>
                </c:pt>
                <c:pt idx="186">
                  <c:v>1.5629966489470399</c:v>
                </c:pt>
                <c:pt idx="187">
                  <c:v>1.43195119153955</c:v>
                </c:pt>
                <c:pt idx="188">
                  <c:v>1.3025669805637099</c:v>
                </c:pt>
                <c:pt idx="189">
                  <c:v>1.17500011874118</c:v>
                </c:pt>
                <c:pt idx="190">
                  <c:v>1.0494288185673599</c:v>
                </c:pt>
                <c:pt idx="191">
                  <c:v>0.92605748755694905</c:v>
                </c:pt>
                <c:pt idx="192">
                  <c:v>0.80511919489454897</c:v>
                </c:pt>
                <c:pt idx="193">
                  <c:v>0.68687587496496705</c:v>
                </c:pt>
                <c:pt idx="194">
                  <c:v>0.571615759283577</c:v>
                </c:pt>
                <c:pt idx="195">
                  <c:v>0.45964772645183299</c:v>
                </c:pt>
                <c:pt idx="196">
                  <c:v>0.351292502450259</c:v>
                </c:pt>
                <c:pt idx="197">
                  <c:v>0.24687090892635799</c:v>
                </c:pt>
                <c:pt idx="198">
                  <c:v>0.14668961982197001</c:v>
                </c:pt>
                <c:pt idx="199">
                  <c:v>5.1025121597996999E-2</c:v>
                </c:pt>
                <c:pt idx="200">
                  <c:v>-3.9893242779656099E-2</c:v>
                </c:pt>
                <c:pt idx="201">
                  <c:v>-0.12590014801636101</c:v>
                </c:pt>
                <c:pt idx="202">
                  <c:v>-0.20691003936013999</c:v>
                </c:pt>
                <c:pt idx="203">
                  <c:v>-0.28293076171200099</c:v>
                </c:pt>
                <c:pt idx="204">
                  <c:v>-0.35407417168250199</c:v>
                </c:pt>
                <c:pt idx="205">
                  <c:v>-0.42056300835355798</c:v>
                </c:pt>
                <c:pt idx="206">
                  <c:v>-0.48273351028966399</c:v>
                </c:pt>
                <c:pt idx="207">
                  <c:v>-0.54103350217783597</c:v>
                </c:pt>
                <c:pt idx="208">
                  <c:v>-0.59601591560505196</c:v>
                </c:pt>
                <c:pt idx="209">
                  <c:v>-0.64832793901507002</c:v>
                </c:pt>
                <c:pt idx="210">
                  <c:v>-0.69869619918388404</c:v>
                </c:pt>
                <c:pt idx="211">
                  <c:v>-0.74790855257093602</c:v>
                </c:pt>
                <c:pt idx="212">
                  <c:v>-0.796793205063693</c:v>
                </c:pt>
                <c:pt idx="213">
                  <c:v>-0.84619598167698695</c:v>
                </c:pt>
                <c:pt idx="214">
                  <c:v>-0.89695663390814495</c:v>
                </c:pt>
                <c:pt idx="215">
                  <c:v>-0.94988510283764604</c:v>
                </c:pt>
                <c:pt idx="216">
                  <c:v>-1.00573865151916</c:v>
                </c:pt>
                <c:pt idx="217">
                  <c:v>-1.06520074133492</c:v>
                </c:pt>
                <c:pt idx="218">
                  <c:v>-1.1288624541450201</c:v>
                </c:pt>
                <c:pt idx="219">
                  <c:v>-1.19720715618299</c:v>
                </c:pt>
                <c:pt idx="220">
                  <c:v>-1.27059896296286</c:v>
                </c:pt>
                <c:pt idx="221">
                  <c:v>-1.34927540124149</c:v>
                </c:pt>
                <c:pt idx="222">
                  <c:v>-1.4333444810010201</c:v>
                </c:pt>
                <c:pt idx="223">
                  <c:v>-1.5227861964176299</c:v>
                </c:pt>
                <c:pt idx="224">
                  <c:v>-1.61745828049992</c:v>
                </c:pt>
                <c:pt idx="225">
                  <c:v>-1.7171058547696101</c:v>
                </c:pt>
                <c:pt idx="226">
                  <c:v>-1.8213744537746801</c:v>
                </c:pt>
                <c:pt idx="227">
                  <c:v>-1.9298257734236799</c:v>
                </c:pt>
                <c:pt idx="228">
                  <c:v>-2.0419553986218402</c:v>
                </c:pt>
                <c:pt idx="229">
                  <c:v>-2.15721171298545</c:v>
                </c:pt>
                <c:pt idx="230">
                  <c:v>-2.2750151819399198</c:v>
                </c:pt>
                <c:pt idx="231">
                  <c:v>-2.3947772281225701</c:v>
                </c:pt>
                <c:pt idx="232">
                  <c:v>-2.51591798037843</c:v>
                </c:pt>
                <c:pt idx="233">
                  <c:v>-2.63788226928353</c:v>
                </c:pt>
                <c:pt idx="234">
                  <c:v>-2.7601533565784702</c:v>
                </c:pt>
                <c:pt idx="235">
                  <c:v>-2.88226401683638</c:v>
                </c:pt>
                <c:pt idx="236">
                  <c:v>-3.0038047302547501</c:v>
                </c:pt>
                <c:pt idx="237">
                  <c:v>-3.12442888972681</c:v>
                </c:pt>
                <c:pt idx="238">
                  <c:v>-3.2438550663629999</c:v>
                </c:pt>
                <c:pt idx="239">
                  <c:v>-3.3618665102723799</c:v>
                </c:pt>
                <c:pt idx="240">
                  <c:v>-3.4783081804302198</c:v>
                </c:pt>
                <c:pt idx="241">
                  <c:v>-3.59308169548166</c:v>
                </c:pt>
                <c:pt idx="242">
                  <c:v>-3.7061386689245301</c:v>
                </c:pt>
                <c:pt idx="243">
                  <c:v>-3.8174729378231902</c:v>
                </c:pt>
                <c:pt idx="244">
                  <c:v>-3.92711220643152</c:v>
                </c:pt>
                <c:pt idx="245">
                  <c:v>-4.0351096122577204</c:v>
                </c:pt>
                <c:pt idx="246">
                  <c:v>-4.1415356731190904</c:v>
                </c:pt>
                <c:pt idx="247">
                  <c:v>-4.2464710070284601</c:v>
                </c:pt>
                <c:pt idx="248">
                  <c:v>-4.35000011820879</c:v>
                </c:pt>
                <c:pt idx="249">
                  <c:v>-4.4522064430152399</c:v>
                </c:pt>
                <c:pt idx="250">
                  <c:v>-4.5531687240627097</c:v>
                </c:pt>
                <c:pt idx="251">
                  <c:v>-4.6529586780279804</c:v>
                </c:pt>
                <c:pt idx="252">
                  <c:v>-4.7516397990229198</c:v>
                </c:pt>
                <c:pt idx="253">
                  <c:v>-4.8492670666305502</c:v>
                </c:pt>
                <c:pt idx="254">
                  <c:v>-4.9458872351382697</c:v>
                </c:pt>
                <c:pt idx="255">
                  <c:v>-5.0415393675301603</c:v>
                </c:pt>
                <c:pt idx="256">
                  <c:v>-5.1362552377417803</c:v>
                </c:pt>
                <c:pt idx="257">
                  <c:v>-5.2300592880785102</c:v>
                </c:pt>
                <c:pt idx="258">
                  <c:v>-5.3229678456078604</c:v>
                </c:pt>
                <c:pt idx="259">
                  <c:v>-5.4149874348322697</c:v>
                </c:pt>
                <c:pt idx="260">
                  <c:v>-5.5061120790999798</c:v>
                </c:pt>
                <c:pt idx="261">
                  <c:v>-5.5963196551810901</c:v>
                </c:pt>
              </c:numCache>
            </c:numRef>
          </c:xVal>
          <c:yVal>
            <c:numRef>
              <c:f>'Baadal Track'!$AA$2:$AA$263</c:f>
              <c:numCache>
                <c:formatCode>0.00</c:formatCode>
                <c:ptCount val="262"/>
                <c:pt idx="0">
                  <c:v>3.8898222475268698</c:v>
                </c:pt>
                <c:pt idx="1">
                  <c:v>3.7784316871427102</c:v>
                </c:pt>
                <c:pt idx="2">
                  <c:v>3.6662224282214799</c:v>
                </c:pt>
                <c:pt idx="3">
                  <c:v>3.5530510979867</c:v>
                </c:pt>
                <c:pt idx="4">
                  <c:v>3.4387793688310602</c:v>
                </c:pt>
                <c:pt idx="5">
                  <c:v>3.3232795717438299</c:v>
                </c:pt>
                <c:pt idx="6">
                  <c:v>3.20643980083715</c:v>
                </c:pt>
                <c:pt idx="7">
                  <c:v>3.0881684103110199</c:v>
                </c:pt>
                <c:pt idx="8">
                  <c:v>2.9683979254726198</c:v>
                </c:pt>
                <c:pt idx="9">
                  <c:v>2.84708837123299</c:v>
                </c:pt>
                <c:pt idx="10">
                  <c:v>2.7242301001451001</c:v>
                </c:pt>
                <c:pt idx="11">
                  <c:v>2.5998461536085098</c:v>
                </c:pt>
                <c:pt idx="12">
                  <c:v>2.47399421342377</c:v>
                </c:pt>
                <c:pt idx="13">
                  <c:v>2.3467681263640099</c:v>
                </c:pt>
                <c:pt idx="14">
                  <c:v>2.2182989719884598</c:v>
                </c:pt>
                <c:pt idx="15">
                  <c:v>2.0887555723941902</c:v>
                </c:pt>
                <c:pt idx="16">
                  <c:v>1.9583443314515601</c:v>
                </c:pt>
                <c:pt idx="17">
                  <c:v>1.82730825640367</c:v>
                </c:pt>
                <c:pt idx="18">
                  <c:v>1.6959250366362699</c:v>
                </c:pt>
                <c:pt idx="19">
                  <c:v>1.56450407411899</c:v>
                </c:pt>
                <c:pt idx="20">
                  <c:v>1.43338242394801</c:v>
                </c:pt>
                <c:pt idx="21">
                  <c:v>1.3029196691054199</c:v>
                </c:pt>
                <c:pt idx="22">
                  <c:v>1.1734918429993</c:v>
                </c:pt>
                <c:pt idx="23">
                  <c:v>1.04548459586951</c:v>
                </c:pt>
                <c:pt idx="24">
                  <c:v>0.91928588434595104</c:v>
                </c:pt>
                <c:pt idx="25">
                  <c:v>0.79527852654381603</c:v>
                </c:pt>
                <c:pt idx="26">
                  <c:v>0.67383300968807203</c:v>
                </c:pt>
                <c:pt idx="27">
                  <c:v>0.55530095150699299</c:v>
                </c:pt>
                <c:pt idx="28">
                  <c:v>0.44000960167046599</c:v>
                </c:pt>
                <c:pt idx="29">
                  <c:v>0.328257721385737</c:v>
                </c:pt>
                <c:pt idx="30">
                  <c:v>0.22031310140874799</c:v>
                </c:pt>
                <c:pt idx="31">
                  <c:v>0.116411873901389</c:v>
                </c:pt>
                <c:pt idx="32">
                  <c:v>1.6759648475255899E-2</c:v>
                </c:pt>
                <c:pt idx="33">
                  <c:v>-7.8465634455859301E-2</c:v>
                </c:pt>
                <c:pt idx="34">
                  <c:v>-0.16910938007151199</c:v>
                </c:pt>
                <c:pt idx="35">
                  <c:v>-0.25503492361512298</c:v>
                </c:pt>
                <c:pt idx="36">
                  <c:v>-0.33611751449034699</c:v>
                </c:pt>
                <c:pt idx="37">
                  <c:v>-0.41223827345938202</c:v>
                </c:pt>
                <c:pt idx="38">
                  <c:v>-0.48327874223392098</c:v>
                </c:pt>
                <c:pt idx="39">
                  <c:v>-0.54911664235861102</c:v>
                </c:pt>
                <c:pt idx="40">
                  <c:v>-0.60962341452227797</c:v>
                </c:pt>
                <c:pt idx="41">
                  <c:v>-0.66466401042591705</c:v>
                </c:pt>
                <c:pt idx="42">
                  <c:v>-0.71409927624858105</c:v>
                </c:pt>
                <c:pt idx="43">
                  <c:v>-0.75779108942070394</c:v>
                </c:pt>
                <c:pt idx="44">
                  <c:v>-0.79561022489586697</c:v>
                </c:pt>
                <c:pt idx="45">
                  <c:v>-0.82744671587006102</c:v>
                </c:pt>
                <c:pt idx="46">
                  <c:v>-0.85322229036213104</c:v>
                </c:pt>
                <c:pt idx="47">
                  <c:v>-0.87290427414313698</c:v>
                </c:pt>
                <c:pt idx="48">
                  <c:v>-0.88652022316693302</c:v>
                </c:pt>
                <c:pt idx="49">
                  <c:v>-0.89417242246376405</c:v>
                </c:pt>
                <c:pt idx="50">
                  <c:v>-0.89605135389739299</c:v>
                </c:pt>
                <c:pt idx="51">
                  <c:v>-0.89244719655913796</c:v>
                </c:pt>
                <c:pt idx="52">
                  <c:v>-0.88375849468121304</c:v>
                </c:pt>
                <c:pt idx="53">
                  <c:v>-0.87049717911228297</c:v>
                </c:pt>
                <c:pt idx="54">
                  <c:v>-0.85328929959281197</c:v>
                </c:pt>
                <c:pt idx="55">
                  <c:v>-0.83287095576905501</c:v>
                </c:pt>
                <c:pt idx="56">
                  <c:v>-0.81007916923133005</c:v>
                </c:pt>
                <c:pt idx="57">
                  <c:v>-0.78583763065451995</c:v>
                </c:pt>
                <c:pt idx="58">
                  <c:v>-0.76113756508227004</c:v>
                </c:pt>
                <c:pt idx="59">
                  <c:v>-0.73701417975297601</c:v>
                </c:pt>
                <c:pt idx="60">
                  <c:v>-0.71451947545085304</c:v>
                </c:pt>
                <c:pt idx="61">
                  <c:v>-0.69469240165101998</c:v>
                </c:pt>
                <c:pt idx="62">
                  <c:v>-0.67852759264846196</c:v>
                </c:pt>
                <c:pt idx="63">
                  <c:v>-0.66694403181626505</c:v>
                </c:pt>
                <c:pt idx="64">
                  <c:v>-0.66075511560895095</c:v>
                </c:pt>
                <c:pt idx="65">
                  <c:v>-0.66064154928774299</c:v>
                </c:pt>
                <c:pt idx="66">
                  <c:v>-0.66712845005735399</c:v>
                </c:pt>
                <c:pt idx="67">
                  <c:v>-0.68056782208790401</c:v>
                </c:pt>
                <c:pt idx="68">
                  <c:v>-0.70112733548426798</c:v>
                </c:pt>
                <c:pt idx="69">
                  <c:v>-0.72878599437342695</c:v>
                </c:pt>
                <c:pt idx="70">
                  <c:v>-0.76333693517826895</c:v>
                </c:pt>
                <c:pt idx="71">
                  <c:v>-0.80439719981468305</c:v>
                </c:pt>
                <c:pt idx="72">
                  <c:v>-0.85142397486600296</c:v>
                </c:pt>
                <c:pt idx="73">
                  <c:v>-0.903736445985172</c:v>
                </c:pt>
                <c:pt idx="74">
                  <c:v>-0.96054215377738095</c:v>
                </c:pt>
                <c:pt idx="75">
                  <c:v>-1.0209665324855699</c:v>
                </c:pt>
                <c:pt idx="76">
                  <c:v>-1.0840842038215801</c:v>
                </c:pt>
                <c:pt idx="77">
                  <c:v>-1.1489505655997201</c:v>
                </c:pt>
                <c:pt idx="78">
                  <c:v>-1.2146322719104601</c:v>
                </c:pt>
                <c:pt idx="79">
                  <c:v>-1.2802353272234599</c:v>
                </c:pt>
                <c:pt idx="80">
                  <c:v>-1.3449297081737399</c:v>
                </c:pt>
                <c:pt idx="81">
                  <c:v>-1.40796966229502</c:v>
                </c:pt>
                <c:pt idx="82">
                  <c:v>-1.4687091013704701</c:v>
                </c:pt>
                <c:pt idx="83">
                  <c:v>-1.52661178834292</c:v>
                </c:pt>
                <c:pt idx="84">
                  <c:v>-1.5812562969492401</c:v>
                </c:pt>
                <c:pt idx="85">
                  <c:v>-1.6323359853941899</c:v>
                </c:pt>
                <c:pt idx="86">
                  <c:v>-1.6796544567224501</c:v>
                </c:pt>
                <c:pt idx="87">
                  <c:v>-1.72311716664116</c:v>
                </c:pt>
                <c:pt idx="88">
                  <c:v>-1.76271997603004</c:v>
                </c:pt>
                <c:pt idx="89">
                  <c:v>-1.7985355244625001</c:v>
                </c:pt>
                <c:pt idx="90">
                  <c:v>-1.83069832146793</c:v>
                </c:pt>
                <c:pt idx="91">
                  <c:v>-1.8593894164056499</c:v>
                </c:pt>
                <c:pt idx="92">
                  <c:v>-1.88482142241216</c:v>
                </c:pt>
                <c:pt idx="93">
                  <c:v>-1.9072245448185901</c:v>
                </c:pt>
                <c:pt idx="94">
                  <c:v>-1.9268341123266901</c:v>
                </c:pt>
                <c:pt idx="95">
                  <c:v>-1.9438799437955601</c:v>
                </c:pt>
                <c:pt idx="96">
                  <c:v>-1.95857771856303</c:v>
                </c:pt>
                <c:pt idx="97">
                  <c:v>-1.97112236614539</c:v>
                </c:pt>
                <c:pt idx="98">
                  <c:v>-1.9816833619923</c:v>
                </c:pt>
                <c:pt idx="99">
                  <c:v>-1.9904017165271499</c:v>
                </c:pt>
                <c:pt idx="100">
                  <c:v>-1.9973883784589099</c:v>
                </c:pt>
                <c:pt idx="101">
                  <c:v>-2.0027237403787499</c:v>
                </c:pt>
                <c:pt idx="102">
                  <c:v>-2.0064579322649201</c:v>
                </c:pt>
                <c:pt idx="103">
                  <c:v>-2.0086116118267898</c:v>
                </c:pt>
                <c:pt idx="104">
                  <c:v>-2.00917700351228</c:v>
                </c:pt>
                <c:pt idx="105">
                  <c:v>-2.0081189938468702</c:v>
                </c:pt>
                <c:pt idx="106">
                  <c:v>-2.0053761532119099</c:v>
                </c:pt>
                <c:pt idx="107">
                  <c:v>-2.0008616175581699</c:v>
                </c:pt>
                <c:pt idx="108">
                  <c:v>-1.9944638233243399</c:v>
                </c:pt>
                <c:pt idx="109">
                  <c:v>-1.9860471415443399</c:v>
                </c:pt>
                <c:pt idx="110">
                  <c:v>-1.97545250043543</c:v>
                </c:pt>
                <c:pt idx="111">
                  <c:v>-1.96249811819569</c:v>
                </c:pt>
                <c:pt idx="112">
                  <c:v>-1.9469804885270801</c:v>
                </c:pt>
                <c:pt idx="113">
                  <c:v>-1.9286757702088499</c:v>
                </c:pt>
                <c:pt idx="114">
                  <c:v>-1.90734172886478</c:v>
                </c:pt>
                <c:pt idx="115">
                  <c:v>-1.8827203641052499</c:v>
                </c:pt>
                <c:pt idx="116">
                  <c:v>-1.8545413289633901</c:v>
                </c:pt>
                <c:pt idx="117">
                  <c:v>-1.8225262118057</c:v>
                </c:pt>
                <c:pt idx="118">
                  <c:v>-1.7863937050310501</c:v>
                </c:pt>
                <c:pt idx="119">
                  <c:v>-1.7458656318677099</c:v>
                </c:pt>
                <c:pt idx="120">
                  <c:v>-1.7006737452173899</c:v>
                </c:pt>
                <c:pt idx="121">
                  <c:v>-1.6505671543096201</c:v>
                </c:pt>
                <c:pt idx="122">
                  <c:v>-1.5953201801291701</c:v>
                </c:pt>
                <c:pt idx="123">
                  <c:v>-1.53474039370879</c:v>
                </c:pt>
                <c:pt idx="124">
                  <c:v>-1.46867655695996</c:v>
                </c:pt>
                <c:pt idx="125">
                  <c:v>-1.3970261676436</c:v>
                </c:pt>
                <c:pt idx="126">
                  <c:v>-1.3197423111397599</c:v>
                </c:pt>
                <c:pt idx="127">
                  <c:v>-1.2368395429516199</c:v>
                </c:pt>
                <c:pt idx="128">
                  <c:v>-1.14839856648001</c:v>
                </c:pt>
                <c:pt idx="129">
                  <c:v>-1.05456952748827</c:v>
                </c:pt>
                <c:pt idx="130">
                  <c:v>-0.95557381486158699</c:v>
                </c:pt>
                <c:pt idx="131">
                  <c:v>-0.85170433028725701</c:v>
                </c:pt>
                <c:pt idx="132">
                  <c:v>-0.74332426012196695</c:v>
                </c:pt>
                <c:pt idx="133">
                  <c:v>-0.63086444391005003</c:v>
                </c:pt>
                <c:pt idx="134">
                  <c:v>-0.51481947974795506</c:v>
                </c:pt>
                <c:pt idx="135">
                  <c:v>-0.39574273284730599</c:v>
                </c:pt>
                <c:pt idx="136">
                  <c:v>-0.274240418523653</c:v>
                </c:pt>
                <c:pt idx="137">
                  <c:v>-0.15096491547177601</c:v>
                </c:pt>
                <c:pt idx="138">
                  <c:v>-2.6607433121728901E-2</c:v>
                </c:pt>
                <c:pt idx="139">
                  <c:v>9.8109886182517994E-2</c:v>
                </c:pt>
                <c:pt idx="140">
                  <c:v>0.22244239644959901</c:v>
                </c:pt>
                <c:pt idx="141">
                  <c:v>0.345631918345153</c:v>
                </c:pt>
                <c:pt idx="142">
                  <c:v>0.46691629250524802</c:v>
                </c:pt>
                <c:pt idx="143">
                  <c:v>0.58553957297406101</c:v>
                </c:pt>
                <c:pt idx="144">
                  <c:v>0.70076291116411304</c:v>
                </c:pt>
                <c:pt idx="145">
                  <c:v>0.81187614941467501</c:v>
                </c:pt>
                <c:pt idx="146">
                  <c:v>0.91821008674140503</c:v>
                </c:pt>
                <c:pt idx="147">
                  <c:v>1.0191492993100599</c:v>
                </c:pt>
                <c:pt idx="148">
                  <c:v>1.1141452984349101</c:v>
                </c:pt>
                <c:pt idx="149">
                  <c:v>1.20272969560166</c:v>
                </c:pt>
                <c:pt idx="150">
                  <c:v>1.2845269257205301</c:v>
                </c:pt>
                <c:pt idx="151">
                  <c:v>1.3592659672443199</c:v>
                </c:pt>
                <c:pt idx="152">
                  <c:v>1.4267904039903001</c:v>
                </c:pt>
                <c:pt idx="153">
                  <c:v>1.48706611270974</c:v>
                </c:pt>
                <c:pt idx="154">
                  <c:v>1.5401858477735799</c:v>
                </c:pt>
                <c:pt idx="155">
                  <c:v>1.5863700431016501</c:v>
                </c:pt>
                <c:pt idx="156">
                  <c:v>1.6259632724736699</c:v>
                </c:pt>
                <c:pt idx="157">
                  <c:v>1.6594260066694599</c:v>
                </c:pt>
                <c:pt idx="158">
                  <c:v>1.68732157686704</c:v>
                </c:pt>
                <c:pt idx="159">
                  <c:v>1.7102985842709599</c:v>
                </c:pt>
                <c:pt idx="160">
                  <c:v>1.7290693635785901</c:v>
                </c:pt>
                <c:pt idx="161">
                  <c:v>1.74438547797314</c:v>
                </c:pt>
                <c:pt idx="162">
                  <c:v>1.7570115572142899</c:v>
                </c:pt>
                <c:pt idx="163">
                  <c:v>1.7676990431514801</c:v>
                </c:pt>
                <c:pt idx="164">
                  <c:v>1.7771615407027701</c:v>
                </c:pt>
                <c:pt idx="165">
                  <c:v>1.78605345361731</c:v>
                </c:pt>
                <c:pt idx="166">
                  <c:v>1.7949533999785401</c:v>
                </c:pt>
                <c:pt idx="167">
                  <c:v>1.80435355295091</c:v>
                </c:pt>
                <c:pt idx="168">
                  <c:v>1.8146555658232599</c:v>
                </c:pt>
                <c:pt idx="169">
                  <c:v>1.82617315884037</c:v>
                </c:pt>
                <c:pt idx="170">
                  <c:v>1.83914083325232</c:v>
                </c:pt>
                <c:pt idx="171">
                  <c:v>1.85372760174133</c:v>
                </c:pt>
                <c:pt idx="172">
                  <c:v>1.87005415672805</c:v>
                </c:pt>
                <c:pt idx="173">
                  <c:v>1.8882115945218101</c:v>
                </c:pt>
                <c:pt idx="174">
                  <c:v>1.9082797171505901</c:v>
                </c:pt>
                <c:pt idx="175">
                  <c:v>1.9303430562597701</c:v>
                </c:pt>
                <c:pt idx="176">
                  <c:v>1.95450309406508</c:v>
                </c:pt>
                <c:pt idx="177">
                  <c:v>1.98088565168946</c:v>
                </c:pt>
                <c:pt idx="178">
                  <c:v>2.0096430158674599</c:v>
                </c:pt>
                <c:pt idx="179">
                  <c:v>2.0409510036551701</c:v>
                </c:pt>
                <c:pt idx="180">
                  <c:v>2.07500174576789</c:v>
                </c:pt>
                <c:pt idx="181">
                  <c:v>2.1119934308918</c:v>
                </c:pt>
                <c:pt idx="182">
                  <c:v>2.15211854460494</c:v>
                </c:pt>
                <c:pt idx="183">
                  <c:v>2.1955522270330601</c:v>
                </c:pt>
                <c:pt idx="184">
                  <c:v>2.2424422617230801</c:v>
                </c:pt>
                <c:pt idx="185">
                  <c:v>2.2929019169032898</c:v>
                </c:pt>
                <c:pt idx="186">
                  <c:v>2.3470064349389399</c:v>
                </c:pt>
                <c:pt idx="187">
                  <c:v>2.4047934651493499</c:v>
                </c:pt>
                <c:pt idx="188">
                  <c:v>2.4662672251492399</c:v>
                </c:pt>
                <c:pt idx="189">
                  <c:v>2.5314057188105901</c:v>
                </c:pt>
                <c:pt idx="190">
                  <c:v>2.6001699874063502</c:v>
                </c:pt>
                <c:pt idx="191">
                  <c:v>2.67251416014915</c:v>
                </c:pt>
                <c:pt idx="192">
                  <c:v>2.7483950177255498</c:v>
                </c:pt>
                <c:pt idx="193">
                  <c:v>2.8277798834235601</c:v>
                </c:pt>
                <c:pt idx="194">
                  <c:v>2.9106518890975899</c:v>
                </c:pt>
                <c:pt idx="195">
                  <c:v>2.99701199104602</c:v>
                </c:pt>
                <c:pt idx="196">
                  <c:v>3.0868774891444501</c:v>
                </c:pt>
                <c:pt idx="197">
                  <c:v>3.1802771837072501</c:v>
                </c:pt>
                <c:pt idx="198">
                  <c:v>3.2772436447721902</c:v>
                </c:pt>
                <c:pt idx="199">
                  <c:v>3.3778033322411201</c:v>
                </c:pt>
                <c:pt idx="200">
                  <c:v>3.48196546949521</c:v>
                </c:pt>
                <c:pt idx="201">
                  <c:v>3.5897106282858999</c:v>
                </c:pt>
                <c:pt idx="202">
                  <c:v>3.7009799337248799</c:v>
                </c:pt>
                <c:pt idx="203">
                  <c:v>3.8156656616009399</c:v>
                </c:pt>
                <c:pt idx="204">
                  <c:v>3.9336038018375099</c:v>
                </c:pt>
                <c:pt idx="205">
                  <c:v>4.0545689318140798</c:v>
                </c:pt>
                <c:pt idx="206">
                  <c:v>4.1782715124087897</c:v>
                </c:pt>
                <c:pt idx="207">
                  <c:v>4.3043575147993796</c:v>
                </c:pt>
                <c:pt idx="208">
                  <c:v>4.4324101276547596</c:v>
                </c:pt>
                <c:pt idx="209">
                  <c:v>4.5619531936147304</c:v>
                </c:pt>
                <c:pt idx="210">
                  <c:v>4.6924559832932502</c:v>
                </c:pt>
                <c:pt idx="211">
                  <c:v>4.8233389282044596</c:v>
                </c:pt>
                <c:pt idx="212">
                  <c:v>4.9539799887412403</c:v>
                </c:pt>
                <c:pt idx="213">
                  <c:v>5.0837214134519098</c:v>
                </c:pt>
                <c:pt idx="214">
                  <c:v>5.2118767346523596</c:v>
                </c:pt>
                <c:pt idx="215">
                  <c:v>5.3377379277526504</c:v>
                </c:pt>
                <c:pt idx="216">
                  <c:v>5.4605827263559803</c:v>
                </c:pt>
                <c:pt idx="217">
                  <c:v>5.5796821255701898</c:v>
                </c:pt>
                <c:pt idx="218">
                  <c:v>5.6943081203994899</c:v>
                </c:pt>
                <c:pt idx="219">
                  <c:v>5.8037417168924499</c:v>
                </c:pt>
                <c:pt idx="220">
                  <c:v>5.9072812261900802</c:v>
                </c:pt>
                <c:pt idx="221">
                  <c:v>6.0042508122846803</c:v>
                </c:pt>
                <c:pt idx="222">
                  <c:v>6.0940092197283402</c:v>
                </c:pt>
                <c:pt idx="223">
                  <c:v>6.1759585631436202</c:v>
                </c:pt>
                <c:pt idx="224">
                  <c:v>6.2495530200530904</c:v>
                </c:pt>
                <c:pt idx="225">
                  <c:v>6.31430723448109</c:v>
                </c:pt>
                <c:pt idx="226">
                  <c:v>6.3698042120546603</c:v>
                </c:pt>
                <c:pt idx="227">
                  <c:v>6.4157024684426798</c:v>
                </c:pt>
                <c:pt idx="228">
                  <c:v>6.4517421825481103</c:v>
                </c:pt>
                <c:pt idx="229">
                  <c:v>6.4777501050839001</c:v>
                </c:pt>
                <c:pt idx="230">
                  <c:v>6.4936429838632899</c:v>
                </c:pt>
                <c:pt idx="231">
                  <c:v>6.4994292915616496</c:v>
                </c:pt>
                <c:pt idx="232">
                  <c:v>6.4952090819205797</c:v>
                </c:pt>
                <c:pt idx="233">
                  <c:v>6.4811718574472899</c:v>
                </c:pt>
                <c:pt idx="234">
                  <c:v>6.4575924050729396</c:v>
                </c:pt>
                <c:pt idx="235">
                  <c:v>6.4248246430584803</c:v>
                </c:pt>
                <c:pt idx="236">
                  <c:v>6.3832936176648296</c:v>
                </c:pt>
                <c:pt idx="237">
                  <c:v>6.33348588411324</c:v>
                </c:pt>
                <c:pt idx="238">
                  <c:v>6.2759385950216302</c:v>
                </c:pt>
                <c:pt idx="239">
                  <c:v>6.2112276909656501</c:v>
                </c:pt>
                <c:pt idx="240">
                  <c:v>6.1399556353772899</c:v>
                </c:pt>
                <c:pt idx="241">
                  <c:v>6.06273915171142</c:v>
                </c:pt>
                <c:pt idx="242">
                  <c:v>5.9801974049307303</c:v>
                </c:pt>
                <c:pt idx="243">
                  <c:v>5.8929410184222304</c:v>
                </c:pt>
                <c:pt idx="244">
                  <c:v>5.80156224246966</c:v>
                </c:pt>
                <c:pt idx="245">
                  <c:v>5.7066264906455997</c:v>
                </c:pt>
                <c:pt idx="246">
                  <c:v>5.6086653585651796</c:v>
                </c:pt>
                <c:pt idx="247">
                  <c:v>5.5081711304501804</c:v>
                </c:pt>
                <c:pt idx="248">
                  <c:v>5.4055926960698697</c:v>
                </c:pt>
                <c:pt idx="249">
                  <c:v>5.3013327240891304</c:v>
                </c:pt>
                <c:pt idx="250">
                  <c:v>5.1957459113500004</c:v>
                </c:pt>
                <c:pt idx="251">
                  <c:v>5.0891381050944204</c:v>
                </c:pt>
                <c:pt idx="252">
                  <c:v>4.9817661347711102</c:v>
                </c:pt>
                <c:pt idx="253">
                  <c:v>4.87383821052138</c:v>
                </c:pt>
                <c:pt idx="254">
                  <c:v>4.7655148288607903</c:v>
                </c:pt>
                <c:pt idx="255">
                  <c:v>4.65691015125243</c:v>
                </c:pt>
                <c:pt idx="256">
                  <c:v>4.5480939077575302</c:v>
                </c:pt>
                <c:pt idx="257">
                  <c:v>4.4390938644079201</c:v>
                </c:pt>
                <c:pt idx="258">
                  <c:v>4.3298989487173296</c:v>
                </c:pt>
                <c:pt idx="259">
                  <c:v>4.22046305348809</c:v>
                </c:pt>
                <c:pt idx="260">
                  <c:v>4.1107095588275397</c:v>
                </c:pt>
                <c:pt idx="261">
                  <c:v>4.0005364911322596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C2F-48EE-862C-0AA4428B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  <c:max val="7.5"/>
          <c:min val="-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'Playa Raceway'!$U$1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Raceway'!$T$2:$T$181</c:f>
              <c:numCache>
                <c:formatCode>0.00</c:formatCode>
                <c:ptCount val="180"/>
                <c:pt idx="0">
                  <c:v>-5.4465650012344868</c:v>
                </c:pt>
                <c:pt idx="1">
                  <c:v>-5.1959428265340977</c:v>
                </c:pt>
                <c:pt idx="2">
                  <c:v>-4.9453222730782489</c:v>
                </c:pt>
                <c:pt idx="3">
                  <c:v>-4.6947078374241134</c:v>
                </c:pt>
                <c:pt idx="4">
                  <c:v>-4.4440994836825745</c:v>
                </c:pt>
                <c:pt idx="5">
                  <c:v>-4.1934933680420086</c:v>
                </c:pt>
                <c:pt idx="6">
                  <c:v>-3.9428876470267484</c:v>
                </c:pt>
                <c:pt idx="7">
                  <c:v>-3.6922788346023951</c:v>
                </c:pt>
                <c:pt idx="8">
                  <c:v>-3.4416410425599246</c:v>
                </c:pt>
                <c:pt idx="9">
                  <c:v>-3.1909571727493851</c:v>
                </c:pt>
                <c:pt idx="10">
                  <c:v>-2.9402593962313861</c:v>
                </c:pt>
                <c:pt idx="11">
                  <c:v>-2.6895686471799509</c:v>
                </c:pt>
                <c:pt idx="12">
                  <c:v>-2.4388854023779993</c:v>
                </c:pt>
                <c:pt idx="13">
                  <c:v>-2.1883105699286105</c:v>
                </c:pt>
                <c:pt idx="14">
                  <c:v>-1.9380097146510304</c:v>
                </c:pt>
                <c:pt idx="15">
                  <c:v>-1.68785558274771</c:v>
                </c:pt>
                <c:pt idx="16">
                  <c:v>-1.4376613207564142</c:v>
                </c:pt>
                <c:pt idx="17">
                  <c:v>-1.1874248862291381</c:v>
                </c:pt>
                <c:pt idx="18">
                  <c:v>-0.93682216593245915</c:v>
                </c:pt>
                <c:pt idx="19">
                  <c:v>-0.68467379338166545</c:v>
                </c:pt>
                <c:pt idx="20">
                  <c:v>-0.43139198492915776</c:v>
                </c:pt>
                <c:pt idx="21">
                  <c:v>-0.17823099009143295</c:v>
                </c:pt>
                <c:pt idx="22">
                  <c:v>7.4688595693168713E-2</c:v>
                </c:pt>
                <c:pt idx="23">
                  <c:v>0.3265643373659704</c:v>
                </c:pt>
                <c:pt idx="24">
                  <c:v>0.57024243987670153</c:v>
                </c:pt>
                <c:pt idx="25">
                  <c:v>0.80611599972251569</c:v>
                </c:pt>
                <c:pt idx="26">
                  <c:v>1.0418767997720604</c:v>
                </c:pt>
                <c:pt idx="27">
                  <c:v>1.2793120013094199</c:v>
                </c:pt>
                <c:pt idx="28">
                  <c:v>1.5194282306228051</c:v>
                </c:pt>
                <c:pt idx="29">
                  <c:v>1.7973393595856704</c:v>
                </c:pt>
                <c:pt idx="30">
                  <c:v>2.126717949966749</c:v>
                </c:pt>
                <c:pt idx="31">
                  <c:v>2.4269558882698723</c:v>
                </c:pt>
                <c:pt idx="32">
                  <c:v>2.5890873537774173</c:v>
                </c:pt>
                <c:pt idx="33">
                  <c:v>2.6904615387696591</c:v>
                </c:pt>
                <c:pt idx="34">
                  <c:v>2.8291830449886657</c:v>
                </c:pt>
                <c:pt idx="35">
                  <c:v>2.9807540070203093</c:v>
                </c:pt>
                <c:pt idx="36">
                  <c:v>3.1359357043751985</c:v>
                </c:pt>
                <c:pt idx="37">
                  <c:v>3.292578684535703</c:v>
                </c:pt>
                <c:pt idx="38">
                  <c:v>3.464895385913914</c:v>
                </c:pt>
                <c:pt idx="39">
                  <c:v>3.6607753931665967</c:v>
                </c:pt>
                <c:pt idx="40">
                  <c:v>3.8714936005371059</c:v>
                </c:pt>
                <c:pt idx="41">
                  <c:v>4.1096516706892032</c:v>
                </c:pt>
                <c:pt idx="42">
                  <c:v>4.4497057169645382</c:v>
                </c:pt>
                <c:pt idx="43">
                  <c:v>4.8399005542009856</c:v>
                </c:pt>
                <c:pt idx="44">
                  <c:v>5.1287790341884447</c:v>
                </c:pt>
                <c:pt idx="45">
                  <c:v>5.3798670639110622</c:v>
                </c:pt>
                <c:pt idx="46">
                  <c:v>5.6305189043733002</c:v>
                </c:pt>
                <c:pt idx="47">
                  <c:v>5.881499876639479</c:v>
                </c:pt>
                <c:pt idx="48">
                  <c:v>6.1332222524112892</c:v>
                </c:pt>
                <c:pt idx="49">
                  <c:v>6.3848367451879247</c:v>
                </c:pt>
                <c:pt idx="50">
                  <c:v>6.6362145479890016</c:v>
                </c:pt>
                <c:pt idx="51">
                  <c:v>6.8882185232944382</c:v>
                </c:pt>
                <c:pt idx="52">
                  <c:v>7.1401327851427192</c:v>
                </c:pt>
                <c:pt idx="53">
                  <c:v>7.3912410236692496</c:v>
                </c:pt>
                <c:pt idx="54">
                  <c:v>7.643266526276526</c:v>
                </c:pt>
                <c:pt idx="55">
                  <c:v>7.8959466604485735</c:v>
                </c:pt>
                <c:pt idx="56">
                  <c:v>8.148595603123951</c:v>
                </c:pt>
                <c:pt idx="57">
                  <c:v>8.4026036610711365</c:v>
                </c:pt>
                <c:pt idx="58">
                  <c:v>8.6591088854133922</c:v>
                </c:pt>
                <c:pt idx="59">
                  <c:v>8.9383761092168221</c:v>
                </c:pt>
                <c:pt idx="60">
                  <c:v>9.2916168617952088</c:v>
                </c:pt>
                <c:pt idx="61">
                  <c:v>9.687451099743166</c:v>
                </c:pt>
                <c:pt idx="62">
                  <c:v>9.9722300030011279</c:v>
                </c:pt>
                <c:pt idx="63">
                  <c:v>10.084311361353585</c:v>
                </c:pt>
                <c:pt idx="64">
                  <c:v>10.087897707183513</c:v>
                </c:pt>
                <c:pt idx="65">
                  <c:v>10.038547570475311</c:v>
                </c:pt>
                <c:pt idx="66">
                  <c:v>9.9605377647070501</c:v>
                </c:pt>
                <c:pt idx="67">
                  <c:v>9.8593008264933015</c:v>
                </c:pt>
                <c:pt idx="68">
                  <c:v>9.7360646513510538</c:v>
                </c:pt>
                <c:pt idx="69">
                  <c:v>9.6115283552802211</c:v>
                </c:pt>
                <c:pt idx="70">
                  <c:v>9.4920722013312133</c:v>
                </c:pt>
                <c:pt idx="71">
                  <c:v>9.3722436891250567</c:v>
                </c:pt>
                <c:pt idx="72">
                  <c:v>9.2518246842080565</c:v>
                </c:pt>
                <c:pt idx="73">
                  <c:v>9.1304615524179997</c:v>
                </c:pt>
                <c:pt idx="74">
                  <c:v>9.0081229781343577</c:v>
                </c:pt>
                <c:pt idx="75">
                  <c:v>8.8849151720290998</c:v>
                </c:pt>
                <c:pt idx="76">
                  <c:v>8.7597873647254136</c:v>
                </c:pt>
                <c:pt idx="77">
                  <c:v>8.6325419137450687</c:v>
                </c:pt>
                <c:pt idx="78">
                  <c:v>8.5004916299452589</c:v>
                </c:pt>
                <c:pt idx="79">
                  <c:v>8.3550415371778399</c:v>
                </c:pt>
                <c:pt idx="80">
                  <c:v>8.1787385940422119</c:v>
                </c:pt>
                <c:pt idx="81">
                  <c:v>7.9762031212703279</c:v>
                </c:pt>
                <c:pt idx="82">
                  <c:v>7.7673157235512242</c:v>
                </c:pt>
                <c:pt idx="83">
                  <c:v>7.5441727351113821</c:v>
                </c:pt>
                <c:pt idx="84">
                  <c:v>7.3078204626981647</c:v>
                </c:pt>
                <c:pt idx="85">
                  <c:v>7.0603925925996567</c:v>
                </c:pt>
                <c:pt idx="86">
                  <c:v>6.8030343971137652</c:v>
                </c:pt>
                <c:pt idx="87">
                  <c:v>6.5375127092234688</c:v>
                </c:pt>
                <c:pt idx="88">
                  <c:v>6.2650510340086916</c:v>
                </c:pt>
                <c:pt idx="89">
                  <c:v>5.9862839005451534</c:v>
                </c:pt>
                <c:pt idx="90">
                  <c:v>5.7024085066453898</c:v>
                </c:pt>
                <c:pt idx="91">
                  <c:v>5.4130793316192554</c:v>
                </c:pt>
                <c:pt idx="92">
                  <c:v>5.1169716071266471</c:v>
                </c:pt>
                <c:pt idx="93">
                  <c:v>4.847895680487742</c:v>
                </c:pt>
                <c:pt idx="94">
                  <c:v>4.5974412849364015</c:v>
                </c:pt>
                <c:pt idx="95">
                  <c:v>4.3458996682083413</c:v>
                </c:pt>
                <c:pt idx="96">
                  <c:v>4.0971372954549583</c:v>
                </c:pt>
                <c:pt idx="97">
                  <c:v>3.852092873861126</c:v>
                </c:pt>
                <c:pt idx="98">
                  <c:v>3.599380776654205</c:v>
                </c:pt>
                <c:pt idx="99">
                  <c:v>3.320853949915294</c:v>
                </c:pt>
                <c:pt idx="100">
                  <c:v>3.0213727571247238</c:v>
                </c:pt>
                <c:pt idx="101">
                  <c:v>2.7266755576452102</c:v>
                </c:pt>
                <c:pt idx="102">
                  <c:v>2.4423477566041831</c:v>
                </c:pt>
                <c:pt idx="103">
                  <c:v>2.1652307245735019</c:v>
                </c:pt>
                <c:pt idx="104">
                  <c:v>1.8998547271692621</c:v>
                </c:pt>
                <c:pt idx="105">
                  <c:v>1.6536400065107206</c:v>
                </c:pt>
                <c:pt idx="106">
                  <c:v>1.4386880253457019</c:v>
                </c:pt>
                <c:pt idx="107">
                  <c:v>1.2803932178524648</c:v>
                </c:pt>
                <c:pt idx="108">
                  <c:v>1.1573412375104315</c:v>
                </c:pt>
                <c:pt idx="109">
                  <c:v>1.0581434398824414</c:v>
                </c:pt>
                <c:pt idx="110">
                  <c:v>1.0399337741890566</c:v>
                </c:pt>
                <c:pt idx="111">
                  <c:v>1.0196736397439086</c:v>
                </c:pt>
                <c:pt idx="112">
                  <c:v>0.9213531874679175</c:v>
                </c:pt>
                <c:pt idx="113">
                  <c:v>0.79098299602451783</c:v>
                </c:pt>
                <c:pt idx="114">
                  <c:v>0.63685920119919914</c:v>
                </c:pt>
                <c:pt idx="115">
                  <c:v>0.44555137094365249</c:v>
                </c:pt>
                <c:pt idx="116">
                  <c:v>0.18086288486736266</c:v>
                </c:pt>
                <c:pt idx="117">
                  <c:v>-9.8359821409834319E-2</c:v>
                </c:pt>
                <c:pt idx="118">
                  <c:v>-0.35547183974577856</c:v>
                </c:pt>
                <c:pt idx="119">
                  <c:v>-0.60961262106451564</c:v>
                </c:pt>
                <c:pt idx="120">
                  <c:v>-0.86380729550498514</c:v>
                </c:pt>
                <c:pt idx="121">
                  <c:v>-1.1203492949647653</c:v>
                </c:pt>
                <c:pt idx="122">
                  <c:v>-1.3812166112807089</c:v>
                </c:pt>
                <c:pt idx="123">
                  <c:v>-1.6621363869089583</c:v>
                </c:pt>
                <c:pt idx="124">
                  <c:v>-1.9677250017723706</c:v>
                </c:pt>
                <c:pt idx="125">
                  <c:v>-2.268175068861197</c:v>
                </c:pt>
                <c:pt idx="126">
                  <c:v>-2.5509885866940074</c:v>
                </c:pt>
                <c:pt idx="127">
                  <c:v>-2.8285162701185831</c:v>
                </c:pt>
                <c:pt idx="128">
                  <c:v>-3.1018712740691901</c:v>
                </c:pt>
                <c:pt idx="129">
                  <c:v>-3.3749536648789289</c:v>
                </c:pt>
                <c:pt idx="130">
                  <c:v>-3.654524798580518</c:v>
                </c:pt>
                <c:pt idx="131">
                  <c:v>-3.9534706244675752</c:v>
                </c:pt>
                <c:pt idx="132">
                  <c:v>-4.2380108999449959</c:v>
                </c:pt>
                <c:pt idx="133">
                  <c:v>-4.4545094723776399</c:v>
                </c:pt>
                <c:pt idx="134">
                  <c:v>-4.6386281744336388</c:v>
                </c:pt>
                <c:pt idx="135">
                  <c:v>-4.8190981633746883</c:v>
                </c:pt>
                <c:pt idx="136">
                  <c:v>-4.9960308963653226</c:v>
                </c:pt>
                <c:pt idx="137">
                  <c:v>-5.159710245191488</c:v>
                </c:pt>
                <c:pt idx="138">
                  <c:v>-5.3123366803893868</c:v>
                </c:pt>
                <c:pt idx="139">
                  <c:v>-5.4695831836394753</c:v>
                </c:pt>
                <c:pt idx="140">
                  <c:v>-5.635866857186306</c:v>
                </c:pt>
                <c:pt idx="141">
                  <c:v>-5.8125848215023517</c:v>
                </c:pt>
                <c:pt idx="142">
                  <c:v>-5.9972142179129762</c:v>
                </c:pt>
                <c:pt idx="143">
                  <c:v>-6.1858817973151901</c:v>
                </c:pt>
                <c:pt idx="144">
                  <c:v>-6.3768899669481911</c:v>
                </c:pt>
                <c:pt idx="145">
                  <c:v>-6.5660188070968468</c:v>
                </c:pt>
                <c:pt idx="146">
                  <c:v>-6.7448265789284703</c:v>
                </c:pt>
                <c:pt idx="147">
                  <c:v>-6.9031095186025988</c:v>
                </c:pt>
                <c:pt idx="148">
                  <c:v>-7.0375056668426375</c:v>
                </c:pt>
                <c:pt idx="149">
                  <c:v>-7.1533665376736817</c:v>
                </c:pt>
                <c:pt idx="150">
                  <c:v>-7.2930587177157644</c:v>
                </c:pt>
                <c:pt idx="151">
                  <c:v>-7.5011574706898854</c:v>
                </c:pt>
                <c:pt idx="152">
                  <c:v>-7.8098487159510217</c:v>
                </c:pt>
                <c:pt idx="153">
                  <c:v>-8.31301024452641</c:v>
                </c:pt>
                <c:pt idx="154">
                  <c:v>-8.8037088510712991</c:v>
                </c:pt>
                <c:pt idx="155">
                  <c:v>-9.0689117799851164</c:v>
                </c:pt>
                <c:pt idx="156">
                  <c:v>-9.2472000301443984</c:v>
                </c:pt>
                <c:pt idx="157">
                  <c:v>-9.4446058232729602</c:v>
                </c:pt>
                <c:pt idx="158">
                  <c:v>-9.6928605903779257</c:v>
                </c:pt>
                <c:pt idx="159">
                  <c:v>-9.933805431754724</c:v>
                </c:pt>
                <c:pt idx="160">
                  <c:v>-10.091322471923824</c:v>
                </c:pt>
                <c:pt idx="161">
                  <c:v>-10.036171879450434</c:v>
                </c:pt>
                <c:pt idx="162">
                  <c:v>-9.8425909224828949</c:v>
                </c:pt>
                <c:pt idx="163">
                  <c:v>-9.704683958715604</c:v>
                </c:pt>
                <c:pt idx="164">
                  <c:v>-9.5684417536367938</c:v>
                </c:pt>
                <c:pt idx="165">
                  <c:v>-9.4195223051245112</c:v>
                </c:pt>
                <c:pt idx="166">
                  <c:v>-9.2327282560252861</c:v>
                </c:pt>
                <c:pt idx="167">
                  <c:v>-8.9917249752020734</c:v>
                </c:pt>
                <c:pt idx="168">
                  <c:v>-8.6627641550926455</c:v>
                </c:pt>
                <c:pt idx="169">
                  <c:v>-8.2407450486485949</c:v>
                </c:pt>
                <c:pt idx="170">
                  <c:v>-7.9236613647756737</c:v>
                </c:pt>
                <c:pt idx="171">
                  <c:v>-7.7017042331790337</c:v>
                </c:pt>
                <c:pt idx="172">
                  <c:v>-7.4515163623318497</c:v>
                </c:pt>
                <c:pt idx="173">
                  <c:v>-7.200901153337754</c:v>
                </c:pt>
                <c:pt idx="174">
                  <c:v>-6.950283734664616</c:v>
                </c:pt>
                <c:pt idx="175">
                  <c:v>-6.6996641876378451</c:v>
                </c:pt>
                <c:pt idx="176">
                  <c:v>-6.4490451983153507</c:v>
                </c:pt>
                <c:pt idx="177">
                  <c:v>-6.1984283692477122</c:v>
                </c:pt>
                <c:pt idx="178">
                  <c:v>-5.9478094288025565</c:v>
                </c:pt>
                <c:pt idx="179">
                  <c:v>-5.6971866080887921</c:v>
                </c:pt>
              </c:numCache>
            </c:numRef>
          </c:xVal>
          <c:yVal>
            <c:numRef>
              <c:f>'Playa Raceway'!$U$2:$U$181</c:f>
              <c:numCache>
                <c:formatCode>0.00</c:formatCode>
                <c:ptCount val="180"/>
                <c:pt idx="0">
                  <c:v>-2.1548472840016752</c:v>
                </c:pt>
                <c:pt idx="1">
                  <c:v>-2.1519717399486233</c:v>
                </c:pt>
                <c:pt idx="2">
                  <c:v>-2.1490947188994132</c:v>
                </c:pt>
                <c:pt idx="3">
                  <c:v>-2.1462172939647077</c:v>
                </c:pt>
                <c:pt idx="4">
                  <c:v>-2.1433444172275311</c:v>
                </c:pt>
                <c:pt idx="5">
                  <c:v>-2.1404774803206825</c:v>
                </c:pt>
                <c:pt idx="6">
                  <c:v>-2.1376182501016476</c:v>
                </c:pt>
                <c:pt idx="7">
                  <c:v>-2.1347663901413028</c:v>
                </c:pt>
                <c:pt idx="8">
                  <c:v>-2.1319202299330202</c:v>
                </c:pt>
                <c:pt idx="9">
                  <c:v>-2.1290544930021058</c:v>
                </c:pt>
                <c:pt idx="10">
                  <c:v>-2.1261485058249829</c:v>
                </c:pt>
                <c:pt idx="11">
                  <c:v>-2.1232035238444702</c:v>
                </c:pt>
                <c:pt idx="12">
                  <c:v>-2.1202185337781083</c:v>
                </c:pt>
                <c:pt idx="13">
                  <c:v>-2.1171957689874272</c:v>
                </c:pt>
                <c:pt idx="14">
                  <c:v>-2.1142312765675517</c:v>
                </c:pt>
                <c:pt idx="15">
                  <c:v>-2.1114965992100658</c:v>
                </c:pt>
                <c:pt idx="16">
                  <c:v>-2.1089925780923009</c:v>
                </c:pt>
                <c:pt idx="17">
                  <c:v>-2.1067179977748856</c:v>
                </c:pt>
                <c:pt idx="18">
                  <c:v>-2.1046713988089234</c:v>
                </c:pt>
                <c:pt idx="19">
                  <c:v>-2.1025359626985347</c:v>
                </c:pt>
                <c:pt idx="20">
                  <c:v>-2.0991443345685834</c:v>
                </c:pt>
                <c:pt idx="21">
                  <c:v>-2.0943904662013004</c:v>
                </c:pt>
                <c:pt idx="22">
                  <c:v>-2.0882763721251925</c:v>
                </c:pt>
                <c:pt idx="23">
                  <c:v>-2.0808273471643157</c:v>
                </c:pt>
                <c:pt idx="24">
                  <c:v>-2.0729934281082762</c:v>
                </c:pt>
                <c:pt idx="25">
                  <c:v>-2.071299025805454</c:v>
                </c:pt>
                <c:pt idx="26">
                  <c:v>-2.0769664958404981</c:v>
                </c:pt>
                <c:pt idx="27">
                  <c:v>-2.0899788227624208</c:v>
                </c:pt>
                <c:pt idx="28">
                  <c:v>-2.1104565535992985</c:v>
                </c:pt>
                <c:pt idx="29">
                  <c:v>-2.1407563252479243</c:v>
                </c:pt>
                <c:pt idx="30">
                  <c:v>-2.1401869964310389</c:v>
                </c:pt>
                <c:pt idx="31">
                  <c:v>-2.0871322596383615</c:v>
                </c:pt>
                <c:pt idx="32">
                  <c:v>-2.0444255508608453</c:v>
                </c:pt>
                <c:pt idx="33">
                  <c:v>-2.0611482753619743</c:v>
                </c:pt>
                <c:pt idx="34">
                  <c:v>-2.1120077351117064</c:v>
                </c:pt>
                <c:pt idx="35">
                  <c:v>-2.1972259850421842</c:v>
                </c:pt>
                <c:pt idx="36">
                  <c:v>-2.3106524858365738</c:v>
                </c:pt>
                <c:pt idx="37">
                  <c:v>-2.4503075579901679</c:v>
                </c:pt>
                <c:pt idx="38">
                  <c:v>-2.621649557192538</c:v>
                </c:pt>
                <c:pt idx="39">
                  <c:v>-2.805788516678037</c:v>
                </c:pt>
                <c:pt idx="40">
                  <c:v>-2.9880197491874285</c:v>
                </c:pt>
                <c:pt idx="41">
                  <c:v>-3.1682102701080099</c:v>
                </c:pt>
                <c:pt idx="42">
                  <c:v>-3.3572745951836866</c:v>
                </c:pt>
                <c:pt idx="43">
                  <c:v>-3.416038036552</c:v>
                </c:pt>
                <c:pt idx="44">
                  <c:v>-3.4119081827707078</c:v>
                </c:pt>
                <c:pt idx="45">
                  <c:v>-3.4068384963611047</c:v>
                </c:pt>
                <c:pt idx="46">
                  <c:v>-3.4016094673971655</c:v>
                </c:pt>
                <c:pt idx="47">
                  <c:v>-3.39647473831943</c:v>
                </c:pt>
                <c:pt idx="48">
                  <c:v>-3.3908472654155846</c:v>
                </c:pt>
                <c:pt idx="49">
                  <c:v>-3.3846154368731129</c:v>
                </c:pt>
                <c:pt idx="50">
                  <c:v>-3.3780001527431343</c:v>
                </c:pt>
                <c:pt idx="51">
                  <c:v>-3.3709734794335495</c:v>
                </c:pt>
                <c:pt idx="52">
                  <c:v>-3.362959109990725</c:v>
                </c:pt>
                <c:pt idx="53">
                  <c:v>-3.3546333718685091</c:v>
                </c:pt>
                <c:pt idx="54">
                  <c:v>-3.3460350664861331</c:v>
                </c:pt>
                <c:pt idx="55">
                  <c:v>-3.3362002173987926</c:v>
                </c:pt>
                <c:pt idx="56">
                  <c:v>-3.325460369592947</c:v>
                </c:pt>
                <c:pt idx="57">
                  <c:v>-3.3134307123675009</c:v>
                </c:pt>
                <c:pt idx="58">
                  <c:v>-3.2989921984791408</c:v>
                </c:pt>
                <c:pt idx="59">
                  <c:v>-3.2785787536491675</c:v>
                </c:pt>
                <c:pt idx="60">
                  <c:v>-3.2131513110052912</c:v>
                </c:pt>
                <c:pt idx="61">
                  <c:v>-2.9989633341105129</c:v>
                </c:pt>
                <c:pt idx="62">
                  <c:v>-2.6260702846208059</c:v>
                </c:pt>
                <c:pt idx="63">
                  <c:v>-2.2212304668200953</c:v>
                </c:pt>
                <c:pt idx="64">
                  <c:v>-1.8610093768117739</c:v>
                </c:pt>
                <c:pt idx="65">
                  <c:v>-1.5434247653505699</c:v>
                </c:pt>
                <c:pt idx="66">
                  <c:v>-1.2528549807335811</c:v>
                </c:pt>
                <c:pt idx="67">
                  <c:v>-0.97236761480311928</c:v>
                </c:pt>
                <c:pt idx="68">
                  <c:v>-0.71083206869473703</c:v>
                </c:pt>
                <c:pt idx="69">
                  <c:v>-0.47750507851951818</c:v>
                </c:pt>
                <c:pt idx="70">
                  <c:v>-0.25561669441423052</c:v>
                </c:pt>
                <c:pt idx="71">
                  <c:v>-3.4167078312953569E-2</c:v>
                </c:pt>
                <c:pt idx="72">
                  <c:v>0.18720472932963517</c:v>
                </c:pt>
                <c:pt idx="73">
                  <c:v>0.40876477547450096</c:v>
                </c:pt>
                <c:pt idx="74">
                  <c:v>0.62973062011266856</c:v>
                </c:pt>
                <c:pt idx="75">
                  <c:v>0.85082944986192632</c:v>
                </c:pt>
                <c:pt idx="76">
                  <c:v>1.0719644193875262</c:v>
                </c:pt>
                <c:pt idx="77">
                  <c:v>1.2935179131706795</c:v>
                </c:pt>
                <c:pt idx="78">
                  <c:v>1.517226176447974</c:v>
                </c:pt>
                <c:pt idx="79">
                  <c:v>1.7509609731909908</c:v>
                </c:pt>
                <c:pt idx="80">
                  <c:v>1.9939646238275193</c:v>
                </c:pt>
                <c:pt idx="81">
                  <c:v>2.2155498928036228</c:v>
                </c:pt>
                <c:pt idx="82">
                  <c:v>2.4136449145791872</c:v>
                </c:pt>
                <c:pt idx="83">
                  <c:v>2.5972043986389286</c:v>
                </c:pt>
                <c:pt idx="84">
                  <c:v>2.7641975209673886</c:v>
                </c:pt>
                <c:pt idx="85">
                  <c:v>2.9135044197456885</c:v>
                </c:pt>
                <c:pt idx="86">
                  <c:v>3.0445796535382135</c:v>
                </c:pt>
                <c:pt idx="87">
                  <c:v>3.156725290662755</c:v>
                </c:pt>
                <c:pt idx="88">
                  <c:v>3.2500055220176662</c:v>
                </c:pt>
                <c:pt idx="89">
                  <c:v>3.3239534322108493</c:v>
                </c:pt>
                <c:pt idx="90">
                  <c:v>3.3779573366935551</c:v>
                </c:pt>
                <c:pt idx="91">
                  <c:v>3.411415140827081</c:v>
                </c:pt>
                <c:pt idx="92">
                  <c:v>3.4217919213779542</c:v>
                </c:pt>
                <c:pt idx="93">
                  <c:v>3.4069097570570386</c:v>
                </c:pt>
                <c:pt idx="94">
                  <c:v>3.3916508756419175</c:v>
                </c:pt>
                <c:pt idx="95">
                  <c:v>3.3757904788092397</c:v>
                </c:pt>
                <c:pt idx="96">
                  <c:v>3.3596617322435636</c:v>
                </c:pt>
                <c:pt idx="97">
                  <c:v>3.3454854955034645</c:v>
                </c:pt>
                <c:pt idx="98">
                  <c:v>3.3339594155636112</c:v>
                </c:pt>
                <c:pt idx="99">
                  <c:v>3.3150832516686575</c:v>
                </c:pt>
                <c:pt idx="100">
                  <c:v>3.2687233092696206</c:v>
                </c:pt>
                <c:pt idx="101">
                  <c:v>3.1895418194224101</c:v>
                </c:pt>
                <c:pt idx="102">
                  <c:v>3.0832207598867489</c:v>
                </c:pt>
                <c:pt idx="103">
                  <c:v>2.9449959675663826</c:v>
                </c:pt>
                <c:pt idx="104">
                  <c:v>2.7710577511350651</c:v>
                </c:pt>
                <c:pt idx="105">
                  <c:v>2.5578210843341771</c:v>
                </c:pt>
                <c:pt idx="106">
                  <c:v>2.3070939898808254</c:v>
                </c:pt>
                <c:pt idx="107">
                  <c:v>2.0564191645493635</c:v>
                </c:pt>
                <c:pt idx="108">
                  <c:v>1.8489862712011744</c:v>
                </c:pt>
                <c:pt idx="109">
                  <c:v>1.6974691195674374</c:v>
                </c:pt>
                <c:pt idx="110">
                  <c:v>1.6538837503835975</c:v>
                </c:pt>
                <c:pt idx="111">
                  <c:v>1.6646584390477182</c:v>
                </c:pt>
                <c:pt idx="112">
                  <c:v>1.6767683830251676</c:v>
                </c:pt>
                <c:pt idx="113">
                  <c:v>1.7294303710236687</c:v>
                </c:pt>
                <c:pt idx="114">
                  <c:v>1.8170874495372487</c:v>
                </c:pt>
                <c:pt idx="115">
                  <c:v>1.959658655677269</c:v>
                </c:pt>
                <c:pt idx="116">
                  <c:v>2.1239662877582139</c:v>
                </c:pt>
                <c:pt idx="117">
                  <c:v>2.2461209726318399</c:v>
                </c:pt>
                <c:pt idx="118">
                  <c:v>2.3417232415919798</c:v>
                </c:pt>
                <c:pt idx="119">
                  <c:v>2.4257471188956998</c:v>
                </c:pt>
                <c:pt idx="120">
                  <c:v>2.5020801168545019</c:v>
                </c:pt>
                <c:pt idx="121">
                  <c:v>2.5713534369576014</c:v>
                </c:pt>
                <c:pt idx="122">
                  <c:v>2.6338004561884993</c:v>
                </c:pt>
                <c:pt idx="123">
                  <c:v>2.689533184818699</c:v>
                </c:pt>
                <c:pt idx="124">
                  <c:v>2.7201855360705829</c:v>
                </c:pt>
                <c:pt idx="125">
                  <c:v>2.7162663161024136</c:v>
                </c:pt>
                <c:pt idx="126">
                  <c:v>2.6919173919993984</c:v>
                </c:pt>
                <c:pt idx="127">
                  <c:v>2.6528810692168521</c:v>
                </c:pt>
                <c:pt idx="128">
                  <c:v>2.5982205216174279</c:v>
                </c:pt>
                <c:pt idx="129">
                  <c:v>2.5297126672486328</c:v>
                </c:pt>
                <c:pt idx="130">
                  <c:v>2.438727370128206</c:v>
                </c:pt>
                <c:pt idx="131">
                  <c:v>2.30745981519292</c:v>
                </c:pt>
                <c:pt idx="132">
                  <c:v>2.1139033908910587</c:v>
                </c:pt>
                <c:pt idx="133">
                  <c:v>1.9097815756247267</c:v>
                </c:pt>
                <c:pt idx="134">
                  <c:v>1.7291917872498299</c:v>
                </c:pt>
                <c:pt idx="135">
                  <c:v>1.5473945040266464</c:v>
                </c:pt>
                <c:pt idx="136">
                  <c:v>1.3665103618651384</c:v>
                </c:pt>
                <c:pt idx="137">
                  <c:v>1.1982696834087734</c:v>
                </c:pt>
                <c:pt idx="138">
                  <c:v>1.059176968129677</c:v>
                </c:pt>
                <c:pt idx="139">
                  <c:v>0.9437970978057878</c:v>
                </c:pt>
                <c:pt idx="140">
                  <c:v>0.84652013973639539</c:v>
                </c:pt>
                <c:pt idx="141">
                  <c:v>0.76864095717378944</c:v>
                </c:pt>
                <c:pt idx="142">
                  <c:v>0.70870296910275854</c:v>
                </c:pt>
                <c:pt idx="143">
                  <c:v>0.66963771131161698</c:v>
                </c:pt>
                <c:pt idx="144">
                  <c:v>0.65110209616796788</c:v>
                </c:pt>
                <c:pt idx="145">
                  <c:v>0.65395613857606882</c:v>
                </c:pt>
                <c:pt idx="146">
                  <c:v>0.67753919312391164</c:v>
                </c:pt>
                <c:pt idx="147">
                  <c:v>0.722113175180501</c:v>
                </c:pt>
                <c:pt idx="148">
                  <c:v>0.78738880953594192</c:v>
                </c:pt>
                <c:pt idx="149">
                  <c:v>0.8773362246182741</c:v>
                </c:pt>
                <c:pt idx="150">
                  <c:v>1.0377863960262261</c:v>
                </c:pt>
                <c:pt idx="151">
                  <c:v>1.2504229495063104</c:v>
                </c:pt>
                <c:pt idx="152">
                  <c:v>1.4786702893037438</c:v>
                </c:pt>
                <c:pt idx="153">
                  <c:v>1.6010661208606574</c:v>
                </c:pt>
                <c:pt idx="154">
                  <c:v>1.4473851408555465</c:v>
                </c:pt>
                <c:pt idx="155">
                  <c:v>1.2321335198894026</c:v>
                </c:pt>
                <c:pt idx="156">
                  <c:v>1.0852215046702425</c:v>
                </c:pt>
                <c:pt idx="157">
                  <c:v>0.93918980949144237</c:v>
                </c:pt>
                <c:pt idx="158">
                  <c:v>0.73825175464894421</c:v>
                </c:pt>
                <c:pt idx="159">
                  <c:v>0.43251910193473353</c:v>
                </c:pt>
                <c:pt idx="160">
                  <c:v>2.7970609160089949E-3</c:v>
                </c:pt>
                <c:pt idx="161">
                  <c:v>-0.50305611047255672</c:v>
                </c:pt>
                <c:pt idx="162">
                  <c:v>-0.80057506981035642</c:v>
                </c:pt>
                <c:pt idx="163">
                  <c:v>-0.99465826795447021</c:v>
                </c:pt>
                <c:pt idx="164">
                  <c:v>-1.195791684539572</c:v>
                </c:pt>
                <c:pt idx="165">
                  <c:v>-1.4181341244377024</c:v>
                </c:pt>
                <c:pt idx="166">
                  <c:v>-1.6579188385785191</c:v>
                </c:pt>
                <c:pt idx="167">
                  <c:v>-1.8948785499404797</c:v>
                </c:pt>
                <c:pt idx="168">
                  <c:v>-2.1060266235549348</c:v>
                </c:pt>
                <c:pt idx="169">
                  <c:v>-2.2123927318984236</c:v>
                </c:pt>
                <c:pt idx="170">
                  <c:v>-2.1828676910952174</c:v>
                </c:pt>
                <c:pt idx="171">
                  <c:v>-2.1807060829626868</c:v>
                </c:pt>
                <c:pt idx="172">
                  <c:v>-2.1778342010720846</c:v>
                </c:pt>
                <c:pt idx="173">
                  <c:v>-2.1749592083035907</c:v>
                </c:pt>
                <c:pt idx="174">
                  <c:v>-2.1720852767328553</c:v>
                </c:pt>
                <c:pt idx="175">
                  <c:v>-2.1692123313004394</c:v>
                </c:pt>
                <c:pt idx="176">
                  <c:v>-2.1663382543069378</c:v>
                </c:pt>
                <c:pt idx="177">
                  <c:v>-2.1634652886240158</c:v>
                </c:pt>
                <c:pt idx="178">
                  <c:v>-2.1605943116325017</c:v>
                </c:pt>
                <c:pt idx="179">
                  <c:v>-2.157721271803934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C-4F50-A89D-25582251B364}"/>
            </c:ext>
          </c:extLst>
        </c:ser>
        <c:ser>
          <c:idx val="4"/>
          <c:order val="1"/>
          <c:tx>
            <c:strRef>
              <c:f>'Playa Raceway'!$Y$1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Raceway'!$X$2:$X$181</c:f>
              <c:numCache>
                <c:formatCode>0.00</c:formatCode>
                <c:ptCount val="180"/>
                <c:pt idx="0">
                  <c:v>-5.4526829719543404</c:v>
                </c:pt>
                <c:pt idx="1">
                  <c:v>-5.2020640373229901</c:v>
                </c:pt>
                <c:pt idx="2">
                  <c:v>-4.9514455795287997</c:v>
                </c:pt>
                <c:pt idx="3">
                  <c:v>-4.70082688331604</c:v>
                </c:pt>
                <c:pt idx="4">
                  <c:v>-4.4502074718475297</c:v>
                </c:pt>
                <c:pt idx="5">
                  <c:v>-4.1995868682861301</c:v>
                </c:pt>
                <c:pt idx="6">
                  <c:v>-3.9489650726318302</c:v>
                </c:pt>
                <c:pt idx="7">
                  <c:v>-3.69834196567535</c:v>
                </c:pt>
                <c:pt idx="8">
                  <c:v>-3.4477180242538399</c:v>
                </c:pt>
                <c:pt idx="9">
                  <c:v>-3.1970970630645699</c:v>
                </c:pt>
                <c:pt idx="10">
                  <c:v>-2.9464834928512502</c:v>
                </c:pt>
                <c:pt idx="11">
                  <c:v>-2.6958769559860198</c:v>
                </c:pt>
                <c:pt idx="12">
                  <c:v>-2.4452779293060298</c:v>
                </c:pt>
                <c:pt idx="13">
                  <c:v>-2.1946860551834102</c:v>
                </c:pt>
                <c:pt idx="14">
                  <c:v>-1.94408351182937</c:v>
                </c:pt>
                <c:pt idx="15">
                  <c:v>-1.69344002008438</c:v>
                </c:pt>
                <c:pt idx="16">
                  <c:v>-1.44275450706481</c:v>
                </c:pt>
                <c:pt idx="17">
                  <c:v>-1.1920270323753299</c:v>
                </c:pt>
                <c:pt idx="18">
                  <c:v>-0.94125708937644903</c:v>
                </c:pt>
                <c:pt idx="19">
                  <c:v>-0.69050079584121704</c:v>
                </c:pt>
                <c:pt idx="20">
                  <c:v>-0.43996924161911</c:v>
                </c:pt>
                <c:pt idx="21">
                  <c:v>-0.189682953059673</c:v>
                </c:pt>
                <c:pt idx="22">
                  <c:v>6.0358177870512002E-2</c:v>
                </c:pt>
                <c:pt idx="23">
                  <c:v>0.31015411019325201</c:v>
                </c:pt>
                <c:pt idx="24">
                  <c:v>0.55984145402908303</c:v>
                </c:pt>
                <c:pt idx="25">
                  <c:v>0.81066074967384305</c:v>
                </c:pt>
                <c:pt idx="26">
                  <c:v>1.0629090070724401</c:v>
                </c:pt>
                <c:pt idx="27">
                  <c:v>1.3165870308876</c:v>
                </c:pt>
                <c:pt idx="28">
                  <c:v>1.5716934800147999</c:v>
                </c:pt>
                <c:pt idx="29">
                  <c:v>1.8280540108680701</c:v>
                </c:pt>
                <c:pt idx="30">
                  <c:v>2.0792829990386901</c:v>
                </c:pt>
                <c:pt idx="31">
                  <c:v>2.3221789598464899</c:v>
                </c:pt>
                <c:pt idx="32">
                  <c:v>2.5651565790176298</c:v>
                </c:pt>
                <c:pt idx="33">
                  <c:v>2.81323850154876</c:v>
                </c:pt>
                <c:pt idx="34">
                  <c:v>3.0489914417266801</c:v>
                </c:pt>
                <c:pt idx="35">
                  <c:v>3.2678564786911002</c:v>
                </c:pt>
                <c:pt idx="36">
                  <c:v>3.4703849554061801</c:v>
                </c:pt>
                <c:pt idx="37">
                  <c:v>3.6577335596084501</c:v>
                </c:pt>
                <c:pt idx="38">
                  <c:v>3.8355735540390001</c:v>
                </c:pt>
                <c:pt idx="39">
                  <c:v>4.0181390047073302</c:v>
                </c:pt>
                <c:pt idx="40">
                  <c:v>4.2076035737991297</c:v>
                </c:pt>
                <c:pt idx="41">
                  <c:v>4.4071090221405003</c:v>
                </c:pt>
                <c:pt idx="42">
                  <c:v>4.6226809024810702</c:v>
                </c:pt>
                <c:pt idx="43">
                  <c:v>4.8677456378936697</c:v>
                </c:pt>
                <c:pt idx="44">
                  <c:v>5.1183354854583696</c:v>
                </c:pt>
                <c:pt idx="45">
                  <c:v>5.3689205646514804</c:v>
                </c:pt>
                <c:pt idx="46">
                  <c:v>5.6195013523101798</c:v>
                </c:pt>
                <c:pt idx="47">
                  <c:v>5.8700842857360804</c:v>
                </c:pt>
                <c:pt idx="48">
                  <c:v>6.1206579208373997</c:v>
                </c:pt>
                <c:pt idx="49">
                  <c:v>6.3712170124053902</c:v>
                </c:pt>
                <c:pt idx="50">
                  <c:v>6.6217658519744802</c:v>
                </c:pt>
                <c:pt idx="51">
                  <c:v>6.8723044395446697</c:v>
                </c:pt>
                <c:pt idx="52">
                  <c:v>7.1228134632110596</c:v>
                </c:pt>
                <c:pt idx="53">
                  <c:v>7.3733110427856401</c:v>
                </c:pt>
                <c:pt idx="54">
                  <c:v>7.6238009929656902</c:v>
                </c:pt>
                <c:pt idx="55">
                  <c:v>7.8742470741271902</c:v>
                </c:pt>
                <c:pt idx="56">
                  <c:v>8.1246566772460902</c:v>
                </c:pt>
                <c:pt idx="57">
                  <c:v>8.3750114440917898</c:v>
                </c:pt>
                <c:pt idx="58">
                  <c:v>8.6252503395080495</c:v>
                </c:pt>
                <c:pt idx="59">
                  <c:v>8.8752541542053205</c:v>
                </c:pt>
                <c:pt idx="60">
                  <c:v>9.1218671798706001</c:v>
                </c:pt>
                <c:pt idx="61">
                  <c:v>9.3425812721252406</c:v>
                </c:pt>
                <c:pt idx="62">
                  <c:v>9.4921083450317294</c:v>
                </c:pt>
                <c:pt idx="63">
                  <c:v>9.5553731918334908</c:v>
                </c:pt>
                <c:pt idx="64">
                  <c:v>9.5560860633850098</c:v>
                </c:pt>
                <c:pt idx="65">
                  <c:v>9.5168890953063894</c:v>
                </c:pt>
                <c:pt idx="66">
                  <c:v>9.4516859054565394</c:v>
                </c:pt>
                <c:pt idx="67">
                  <c:v>9.3667430877685494</c:v>
                </c:pt>
                <c:pt idx="68">
                  <c:v>9.2596383094787598</c:v>
                </c:pt>
                <c:pt idx="69">
                  <c:v>9.1414890289306605</c:v>
                </c:pt>
                <c:pt idx="70">
                  <c:v>9.0226793289184499</c:v>
                </c:pt>
                <c:pt idx="71">
                  <c:v>8.9034008979797292</c:v>
                </c:pt>
                <c:pt idx="72">
                  <c:v>8.7836360931396396</c:v>
                </c:pt>
                <c:pt idx="73">
                  <c:v>8.6632280349731392</c:v>
                </c:pt>
                <c:pt idx="74">
                  <c:v>8.5418267250061</c:v>
                </c:pt>
                <c:pt idx="75">
                  <c:v>8.4198255538940394</c:v>
                </c:pt>
                <c:pt idx="76">
                  <c:v>8.2963948249816895</c:v>
                </c:pt>
                <c:pt idx="77">
                  <c:v>8.1715753078460693</c:v>
                </c:pt>
                <c:pt idx="78">
                  <c:v>8.0441911220550502</c:v>
                </c:pt>
                <c:pt idx="79">
                  <c:v>7.91200447082519</c:v>
                </c:pt>
                <c:pt idx="80">
                  <c:v>7.7653646469116202</c:v>
                </c:pt>
                <c:pt idx="81">
                  <c:v>7.59594297409057</c:v>
                </c:pt>
                <c:pt idx="82">
                  <c:v>7.4141199588775599</c:v>
                </c:pt>
                <c:pt idx="83">
                  <c:v>7.2206168174743599</c:v>
                </c:pt>
                <c:pt idx="84">
                  <c:v>7.0159523487091002</c:v>
                </c:pt>
                <c:pt idx="85">
                  <c:v>6.8013994693756104</c:v>
                </c:pt>
                <c:pt idx="86">
                  <c:v>6.57810235023498</c:v>
                </c:pt>
                <c:pt idx="87">
                  <c:v>6.3472518920898402</c:v>
                </c:pt>
                <c:pt idx="88">
                  <c:v>6.1101744174957204</c:v>
                </c:pt>
                <c:pt idx="89">
                  <c:v>5.8679664134979204</c:v>
                </c:pt>
                <c:pt idx="90">
                  <c:v>5.6217968463897696</c:v>
                </c:pt>
                <c:pt idx="91">
                  <c:v>5.3728823661804199</c:v>
                </c:pt>
                <c:pt idx="92">
                  <c:v>5.1224720478057799</c:v>
                </c:pt>
                <c:pt idx="93">
                  <c:v>4.8794386386871302</c:v>
                </c:pt>
                <c:pt idx="94">
                  <c:v>4.6304450035095197</c:v>
                </c:pt>
                <c:pt idx="95">
                  <c:v>4.3799345493316597</c:v>
                </c:pt>
                <c:pt idx="96">
                  <c:v>4.1297860145568803</c:v>
                </c:pt>
                <c:pt idx="97">
                  <c:v>3.8796205520629798</c:v>
                </c:pt>
                <c:pt idx="98">
                  <c:v>3.6290974617004301</c:v>
                </c:pt>
                <c:pt idx="99">
                  <c:v>3.3790075778961102</c:v>
                </c:pt>
                <c:pt idx="100">
                  <c:v>3.1314650774002</c:v>
                </c:pt>
                <c:pt idx="101">
                  <c:v>2.88954746723175</c:v>
                </c:pt>
                <c:pt idx="102">
                  <c:v>2.6548330783843901</c:v>
                </c:pt>
                <c:pt idx="103">
                  <c:v>2.4305928945541302</c:v>
                </c:pt>
                <c:pt idx="104">
                  <c:v>2.2209929823875401</c:v>
                </c:pt>
                <c:pt idx="105">
                  <c:v>2.0315694808959899</c:v>
                </c:pt>
                <c:pt idx="106">
                  <c:v>1.8685795664787199</c:v>
                </c:pt>
                <c:pt idx="107">
                  <c:v>1.7359020113945001</c:v>
                </c:pt>
                <c:pt idx="108">
                  <c:v>1.6078640222549401</c:v>
                </c:pt>
                <c:pt idx="109">
                  <c:v>1.4676914811134301</c:v>
                </c:pt>
                <c:pt idx="110">
                  <c:v>1.2903649806976301</c:v>
                </c:pt>
                <c:pt idx="111">
                  <c:v>1.0468590259552</c:v>
                </c:pt>
                <c:pt idx="112">
                  <c:v>0.79809239506721497</c:v>
                </c:pt>
                <c:pt idx="113">
                  <c:v>0.56442275643348605</c:v>
                </c:pt>
                <c:pt idx="114">
                  <c:v>0.34628817439079201</c:v>
                </c:pt>
                <c:pt idx="115">
                  <c:v>0.14501739293336799</c:v>
                </c:pt>
                <c:pt idx="116">
                  <c:v>-6.7105740308761597E-2</c:v>
                </c:pt>
                <c:pt idx="117">
                  <c:v>-0.29711277037858902</c:v>
                </c:pt>
                <c:pt idx="118">
                  <c:v>-0.532047659158706</c:v>
                </c:pt>
                <c:pt idx="119">
                  <c:v>-0.77001658082008295</c:v>
                </c:pt>
                <c:pt idx="120">
                  <c:v>-1.0100564062595301</c:v>
                </c:pt>
                <c:pt idx="121">
                  <c:v>-1.2520174980163501</c:v>
                </c:pt>
                <c:pt idx="122">
                  <c:v>-1.49574899673461</c:v>
                </c:pt>
                <c:pt idx="123">
                  <c:v>-1.74147248268127</c:v>
                </c:pt>
                <c:pt idx="124">
                  <c:v>-1.99063700437545</c:v>
                </c:pt>
                <c:pt idx="125">
                  <c:v>-2.2411689758300701</c:v>
                </c:pt>
                <c:pt idx="126">
                  <c:v>-2.49083340167999</c:v>
                </c:pt>
                <c:pt idx="127">
                  <c:v>-2.73900151252746</c:v>
                </c:pt>
                <c:pt idx="128">
                  <c:v>-2.9847275018691999</c:v>
                </c:pt>
                <c:pt idx="129">
                  <c:v>-3.22782897949218</c:v>
                </c:pt>
                <c:pt idx="130">
                  <c:v>-3.4661740064620901</c:v>
                </c:pt>
                <c:pt idx="131">
                  <c:v>-3.6960655450820901</c:v>
                </c:pt>
                <c:pt idx="132">
                  <c:v>-3.90232098102569</c:v>
                </c:pt>
                <c:pt idx="133">
                  <c:v>-4.0836585760116497</c:v>
                </c:pt>
                <c:pt idx="134">
                  <c:v>-4.2625864744186401</c:v>
                </c:pt>
                <c:pt idx="135">
                  <c:v>-4.4391560554504297</c:v>
                </c:pt>
                <c:pt idx="136">
                  <c:v>-4.6144118309020996</c:v>
                </c:pt>
                <c:pt idx="137">
                  <c:v>-4.7893769741058296</c:v>
                </c:pt>
                <c:pt idx="138">
                  <c:v>-4.9749188423156703</c:v>
                </c:pt>
                <c:pt idx="139">
                  <c:v>-5.17689657211303</c:v>
                </c:pt>
                <c:pt idx="140">
                  <c:v>-5.3932166099548304</c:v>
                </c:pt>
                <c:pt idx="141">
                  <c:v>-5.6223683357238698</c:v>
                </c:pt>
                <c:pt idx="142">
                  <c:v>-5.8606829643249503</c:v>
                </c:pt>
                <c:pt idx="143">
                  <c:v>-6.1059889793395996</c:v>
                </c:pt>
                <c:pt idx="144">
                  <c:v>-6.3553366661071697</c:v>
                </c:pt>
                <c:pt idx="145">
                  <c:v>-6.6058051586151096</c:v>
                </c:pt>
                <c:pt idx="146">
                  <c:v>-6.85404300689697</c:v>
                </c:pt>
                <c:pt idx="147">
                  <c:v>-7.0947189331054599</c:v>
                </c:pt>
                <c:pt idx="148">
                  <c:v>-7.3194010257720903</c:v>
                </c:pt>
                <c:pt idx="149">
                  <c:v>-7.5173234939575098</c:v>
                </c:pt>
                <c:pt idx="150">
                  <c:v>-7.6837418079376203</c:v>
                </c:pt>
                <c:pt idx="151">
                  <c:v>-7.8583722114562899</c:v>
                </c:pt>
                <c:pt idx="152">
                  <c:v>-8.0437762737274099</c:v>
                </c:pt>
                <c:pt idx="153">
                  <c:v>-8.2961497306823695</c:v>
                </c:pt>
                <c:pt idx="154">
                  <c:v>-8.5402307510375906</c:v>
                </c:pt>
                <c:pt idx="155">
                  <c:v>-8.7253942489624006</c:v>
                </c:pt>
                <c:pt idx="156">
                  <c:v>-8.9189128875732404</c:v>
                </c:pt>
                <c:pt idx="157">
                  <c:v>-9.1202640533447195</c:v>
                </c:pt>
                <c:pt idx="158">
                  <c:v>-9.3164358139037997</c:v>
                </c:pt>
                <c:pt idx="159">
                  <c:v>-9.4722862243652308</c:v>
                </c:pt>
                <c:pt idx="160">
                  <c:v>-9.5620689392089808</c:v>
                </c:pt>
                <c:pt idx="161">
                  <c:v>-9.5336503982543892</c:v>
                </c:pt>
                <c:pt idx="162">
                  <c:v>-9.4116320610046298</c:v>
                </c:pt>
                <c:pt idx="163">
                  <c:v>-9.2664642333984304</c:v>
                </c:pt>
                <c:pt idx="164">
                  <c:v>-9.1258778572082502</c:v>
                </c:pt>
                <c:pt idx="165">
                  <c:v>-8.9866576194763095</c:v>
                </c:pt>
                <c:pt idx="166">
                  <c:v>-8.8332223892211896</c:v>
                </c:pt>
                <c:pt idx="167">
                  <c:v>-8.6554951667785591</c:v>
                </c:pt>
                <c:pt idx="168">
                  <c:v>-8.4466915130615199</c:v>
                </c:pt>
                <c:pt idx="169">
                  <c:v>-8.2055387496948207</c:v>
                </c:pt>
                <c:pt idx="170">
                  <c:v>-7.9587774276733398</c:v>
                </c:pt>
                <c:pt idx="171">
                  <c:v>-7.7082555294036803</c:v>
                </c:pt>
                <c:pt idx="172">
                  <c:v>-7.45763707160949</c:v>
                </c:pt>
                <c:pt idx="173">
                  <c:v>-7.2070186138152996</c:v>
                </c:pt>
                <c:pt idx="174">
                  <c:v>-6.95639896392822</c:v>
                </c:pt>
                <c:pt idx="175">
                  <c:v>-6.7057795524597097</c:v>
                </c:pt>
                <c:pt idx="176">
                  <c:v>-6.4551606178283603</c:v>
                </c:pt>
                <c:pt idx="177">
                  <c:v>-6.2045404911041198</c:v>
                </c:pt>
                <c:pt idx="178">
                  <c:v>-5.9539215564727703</c:v>
                </c:pt>
                <c:pt idx="179">
                  <c:v>-5.7033019065856898</c:v>
                </c:pt>
              </c:numCache>
            </c:numRef>
          </c:xVal>
          <c:yVal>
            <c:numRef>
              <c:f>'Playa Raceway'!$Y$2:$Y$181</c:f>
              <c:numCache>
                <c:formatCode>0.00</c:formatCode>
                <c:ptCount val="180"/>
                <c:pt idx="0">
                  <c:v>-1.6214830279350201</c:v>
                </c:pt>
                <c:pt idx="1">
                  <c:v>-1.61860752105712</c:v>
                </c:pt>
                <c:pt idx="2">
                  <c:v>-1.6157305240631099</c:v>
                </c:pt>
                <c:pt idx="3">
                  <c:v>-1.61285305023193</c:v>
                </c:pt>
                <c:pt idx="4">
                  <c:v>-1.6099800467491101</c:v>
                </c:pt>
                <c:pt idx="5">
                  <c:v>-1.60711294412612</c:v>
                </c:pt>
                <c:pt idx="6">
                  <c:v>-1.60425353050231</c:v>
                </c:pt>
                <c:pt idx="7">
                  <c:v>-1.6014015078544599</c:v>
                </c:pt>
                <c:pt idx="8">
                  <c:v>-1.5985555052757201</c:v>
                </c:pt>
                <c:pt idx="9">
                  <c:v>-1.5956904888153001</c:v>
                </c:pt>
                <c:pt idx="10">
                  <c:v>-1.59278547763824</c:v>
                </c:pt>
                <c:pt idx="11">
                  <c:v>-1.5898414850234901</c:v>
                </c:pt>
                <c:pt idx="12">
                  <c:v>-1.5868574976920999</c:v>
                </c:pt>
                <c:pt idx="13">
                  <c:v>-1.58383452892303</c:v>
                </c:pt>
                <c:pt idx="14">
                  <c:v>-1.5808665156364401</c:v>
                </c:pt>
                <c:pt idx="15">
                  <c:v>-1.5781264901161101</c:v>
                </c:pt>
                <c:pt idx="16">
                  <c:v>-1.57561755180358</c:v>
                </c:pt>
                <c:pt idx="17">
                  <c:v>-1.5733385086059499</c:v>
                </c:pt>
                <c:pt idx="18">
                  <c:v>-1.5712904930114699</c:v>
                </c:pt>
                <c:pt idx="19">
                  <c:v>-1.56916844844818</c:v>
                </c:pt>
                <c:pt idx="20">
                  <c:v>-1.5658139586448601</c:v>
                </c:pt>
                <c:pt idx="21">
                  <c:v>-1.56111407279968</c:v>
                </c:pt>
                <c:pt idx="22">
                  <c:v>-1.55506956577301</c:v>
                </c:pt>
                <c:pt idx="23">
                  <c:v>-1.54768049716949</c:v>
                </c:pt>
                <c:pt idx="24">
                  <c:v>-1.53969550132751</c:v>
                </c:pt>
                <c:pt idx="25">
                  <c:v>-1.53791904449462</c:v>
                </c:pt>
                <c:pt idx="26">
                  <c:v>-1.54398196935653</c:v>
                </c:pt>
                <c:pt idx="27">
                  <c:v>-1.55788350105285</c:v>
                </c:pt>
                <c:pt idx="28">
                  <c:v>-1.5796239972114501</c:v>
                </c:pt>
                <c:pt idx="29">
                  <c:v>-1.6082420349121</c:v>
                </c:pt>
                <c:pt idx="30">
                  <c:v>-1.6089010238647401</c:v>
                </c:pt>
                <c:pt idx="31">
                  <c:v>-1.56412494182586</c:v>
                </c:pt>
                <c:pt idx="32">
                  <c:v>-1.51156330108642</c:v>
                </c:pt>
                <c:pt idx="33">
                  <c:v>-1.54207152128219</c:v>
                </c:pt>
                <c:pt idx="34">
                  <c:v>-1.6260045170784001</c:v>
                </c:pt>
                <c:pt idx="35">
                  <c:v>-1.74768507480621</c:v>
                </c:pt>
                <c:pt idx="36">
                  <c:v>-1.8951304554939199</c:v>
                </c:pt>
                <c:pt idx="37">
                  <c:v>-2.06149297952651</c:v>
                </c:pt>
                <c:pt idx="38">
                  <c:v>-2.2380970120429899</c:v>
                </c:pt>
                <c:pt idx="39">
                  <c:v>-2.4098010063171298</c:v>
                </c:pt>
                <c:pt idx="40">
                  <c:v>-2.5738399028778001</c:v>
                </c:pt>
                <c:pt idx="41">
                  <c:v>-2.72545301914215</c:v>
                </c:pt>
                <c:pt idx="42">
                  <c:v>-2.8527010679244902</c:v>
                </c:pt>
                <c:pt idx="43">
                  <c:v>-2.8833659887313798</c:v>
                </c:pt>
                <c:pt idx="44">
                  <c:v>-2.87861108779907</c:v>
                </c:pt>
                <c:pt idx="45">
                  <c:v>-2.87355148792266</c:v>
                </c:pt>
                <c:pt idx="46">
                  <c:v>-2.86832392215728</c:v>
                </c:pt>
                <c:pt idx="47">
                  <c:v>-2.86319756507873</c:v>
                </c:pt>
                <c:pt idx="48">
                  <c:v>-2.8575959205627401</c:v>
                </c:pt>
                <c:pt idx="49">
                  <c:v>-2.85139000415802</c:v>
                </c:pt>
                <c:pt idx="50">
                  <c:v>-2.8447965383529601</c:v>
                </c:pt>
                <c:pt idx="51">
                  <c:v>-2.8378115892410198</c:v>
                </c:pt>
                <c:pt idx="52">
                  <c:v>-2.8298410177230799</c:v>
                </c:pt>
                <c:pt idx="53">
                  <c:v>-2.8215354681015001</c:v>
                </c:pt>
                <c:pt idx="54">
                  <c:v>-2.8129910230636499</c:v>
                </c:pt>
                <c:pt idx="55">
                  <c:v>-2.8032424449920601</c:v>
                </c:pt>
                <c:pt idx="56">
                  <c:v>-2.7925984859466499</c:v>
                </c:pt>
                <c:pt idx="57">
                  <c:v>-2.7807455062866202</c:v>
                </c:pt>
                <c:pt idx="58">
                  <c:v>-2.76666855812072</c:v>
                </c:pt>
                <c:pt idx="59">
                  <c:v>-2.7489274740219098</c:v>
                </c:pt>
                <c:pt idx="60">
                  <c:v>-2.7074835300445499</c:v>
                </c:pt>
                <c:pt idx="61">
                  <c:v>-2.5920485258102399</c:v>
                </c:pt>
                <c:pt idx="62">
                  <c:v>-2.3936954736709501</c:v>
                </c:pt>
                <c:pt idx="63">
                  <c:v>-2.1523880958557098</c:v>
                </c:pt>
                <c:pt idx="64">
                  <c:v>-1.9021340012550301</c:v>
                </c:pt>
                <c:pt idx="65">
                  <c:v>-1.6547229886054899</c:v>
                </c:pt>
                <c:pt idx="66">
                  <c:v>-1.4128069877624501</c:v>
                </c:pt>
                <c:pt idx="67">
                  <c:v>-1.17706674337387</c:v>
                </c:pt>
                <c:pt idx="68">
                  <c:v>-0.95069202780723505</c:v>
                </c:pt>
                <c:pt idx="69">
                  <c:v>-0.72965164482593503</c:v>
                </c:pt>
                <c:pt idx="70">
                  <c:v>-0.50896465778350797</c:v>
                </c:pt>
                <c:pt idx="71">
                  <c:v>-0.28853157348931202</c:v>
                </c:pt>
                <c:pt idx="72">
                  <c:v>-6.8361900746822302E-2</c:v>
                </c:pt>
                <c:pt idx="73">
                  <c:v>0.15145620703697499</c:v>
                </c:pt>
                <c:pt idx="74">
                  <c:v>0.370727408677339</c:v>
                </c:pt>
                <c:pt idx="75">
                  <c:v>0.58966569602489405</c:v>
                </c:pt>
                <c:pt idx="76">
                  <c:v>0.80780118703842096</c:v>
                </c:pt>
                <c:pt idx="77">
                  <c:v>1.0251438319682999</c:v>
                </c:pt>
                <c:pt idx="78">
                  <c:v>1.2409931123256599</c:v>
                </c:pt>
                <c:pt idx="79">
                  <c:v>1.45392054319382</c:v>
                </c:pt>
                <c:pt idx="80">
                  <c:v>1.65686398744583</c:v>
                </c:pt>
                <c:pt idx="81">
                  <c:v>1.84149497747421</c:v>
                </c:pt>
                <c:pt idx="82">
                  <c:v>2.0139355063438402</c:v>
                </c:pt>
                <c:pt idx="83">
                  <c:v>2.17314493656158</c:v>
                </c:pt>
                <c:pt idx="84">
                  <c:v>2.3177360296249301</c:v>
                </c:pt>
                <c:pt idx="85">
                  <c:v>2.4472025632858201</c:v>
                </c:pt>
                <c:pt idx="86">
                  <c:v>2.5609264373779301</c:v>
                </c:pt>
                <c:pt idx="87">
                  <c:v>2.6584124565124498</c:v>
                </c:pt>
                <c:pt idx="88">
                  <c:v>2.7395859956741302</c:v>
                </c:pt>
                <c:pt idx="89">
                  <c:v>2.8038420677185001</c:v>
                </c:pt>
                <c:pt idx="90">
                  <c:v>2.8506845235824501</c:v>
                </c:pt>
                <c:pt idx="91">
                  <c:v>2.8795325756072998</c:v>
                </c:pt>
                <c:pt idx="92">
                  <c:v>2.8884209394454898</c:v>
                </c:pt>
                <c:pt idx="93">
                  <c:v>2.8744438886642398</c:v>
                </c:pt>
                <c:pt idx="94">
                  <c:v>2.8592735528945901</c:v>
                </c:pt>
                <c:pt idx="95">
                  <c:v>2.8434780836105298</c:v>
                </c:pt>
                <c:pt idx="96">
                  <c:v>2.8272625207901001</c:v>
                </c:pt>
                <c:pt idx="97">
                  <c:v>2.8127969503402701</c:v>
                </c:pt>
                <c:pt idx="98">
                  <c:v>2.8013885021209699</c:v>
                </c:pt>
                <c:pt idx="99">
                  <c:v>2.7848634719848602</c:v>
                </c:pt>
                <c:pt idx="100">
                  <c:v>2.7468090057372998</c:v>
                </c:pt>
                <c:pt idx="101">
                  <c:v>2.6816170215606601</c:v>
                </c:pt>
                <c:pt idx="102">
                  <c:v>2.59397149085998</c:v>
                </c:pt>
                <c:pt idx="103">
                  <c:v>2.48228895664215</c:v>
                </c:pt>
                <c:pt idx="104">
                  <c:v>2.3451644778251599</c:v>
                </c:pt>
                <c:pt idx="105">
                  <c:v>2.1814115047454798</c:v>
                </c:pt>
                <c:pt idx="106">
                  <c:v>1.9913280606269801</c:v>
                </c:pt>
                <c:pt idx="107">
                  <c:v>1.7788825035095199</c:v>
                </c:pt>
                <c:pt idx="108">
                  <c:v>1.5634270310401901</c:v>
                </c:pt>
                <c:pt idx="109">
                  <c:v>1.35573053359985</c:v>
                </c:pt>
                <c:pt idx="110">
                  <c:v>1.1829282641410801</c:v>
                </c:pt>
                <c:pt idx="111">
                  <c:v>1.13195231556892</c:v>
                </c:pt>
                <c:pt idx="112">
                  <c:v>1.1578063070774001</c:v>
                </c:pt>
                <c:pt idx="113">
                  <c:v>1.2465377151965999</c:v>
                </c:pt>
                <c:pt idx="114">
                  <c:v>1.3697806894779201</c:v>
                </c:pt>
                <c:pt idx="115">
                  <c:v>1.5189839601516699</c:v>
                </c:pt>
                <c:pt idx="116">
                  <c:v>1.6517095565795801</c:v>
                </c:pt>
                <c:pt idx="117">
                  <c:v>1.75113397836685</c:v>
                </c:pt>
                <c:pt idx="118">
                  <c:v>1.8383984565734801</c:v>
                </c:pt>
                <c:pt idx="119">
                  <c:v>1.9170375466346701</c:v>
                </c:pt>
                <c:pt idx="120">
                  <c:v>1.98912197351455</c:v>
                </c:pt>
                <c:pt idx="121">
                  <c:v>2.0544604659080501</c:v>
                </c:pt>
                <c:pt idx="122">
                  <c:v>2.1128425002097999</c:v>
                </c:pt>
                <c:pt idx="123">
                  <c:v>2.1620669364929199</c:v>
                </c:pt>
                <c:pt idx="124">
                  <c:v>2.1872785091400102</c:v>
                </c:pt>
                <c:pt idx="125">
                  <c:v>2.1835510730743399</c:v>
                </c:pt>
                <c:pt idx="126">
                  <c:v>2.1619209647178601</c:v>
                </c:pt>
                <c:pt idx="127">
                  <c:v>2.1270465254783599</c:v>
                </c:pt>
                <c:pt idx="128">
                  <c:v>2.0778435468673702</c:v>
                </c:pt>
                <c:pt idx="129">
                  <c:v>2.0170049667358398</c:v>
                </c:pt>
                <c:pt idx="130">
                  <c:v>1.93968945741653</c:v>
                </c:pt>
                <c:pt idx="131">
                  <c:v>1.8402794599532999</c:v>
                </c:pt>
                <c:pt idx="132">
                  <c:v>1.6993830204010001</c:v>
                </c:pt>
                <c:pt idx="133">
                  <c:v>1.52639603614807</c:v>
                </c:pt>
                <c:pt idx="134">
                  <c:v>1.35089626908302</c:v>
                </c:pt>
                <c:pt idx="135">
                  <c:v>1.1730165481567301</c:v>
                </c:pt>
                <c:pt idx="136">
                  <c:v>0.99384194612502996</c:v>
                </c:pt>
                <c:pt idx="137">
                  <c:v>0.81438411772251096</c:v>
                </c:pt>
                <c:pt idx="138">
                  <c:v>0.64606189727783203</c:v>
                </c:pt>
                <c:pt idx="139">
                  <c:v>0.49787176027893998</c:v>
                </c:pt>
                <c:pt idx="140">
                  <c:v>0.371508859097957</c:v>
                </c:pt>
                <c:pt idx="141">
                  <c:v>0.270311199128627</c:v>
                </c:pt>
                <c:pt idx="142">
                  <c:v>0.19307318329810999</c:v>
                </c:pt>
                <c:pt idx="143">
                  <c:v>0.142255499958992</c:v>
                </c:pt>
                <c:pt idx="144">
                  <c:v>0.118138387799263</c:v>
                </c:pt>
                <c:pt idx="145">
                  <c:v>0.122042700648307</c:v>
                </c:pt>
                <c:pt idx="146">
                  <c:v>0.15544089674949599</c:v>
                </c:pt>
                <c:pt idx="147">
                  <c:v>0.224317342042922</c:v>
                </c:pt>
                <c:pt idx="148">
                  <c:v>0.334564488381147</c:v>
                </c:pt>
                <c:pt idx="149">
                  <c:v>0.48740008473396301</c:v>
                </c:pt>
                <c:pt idx="150">
                  <c:v>0.67463135719299305</c:v>
                </c:pt>
                <c:pt idx="151">
                  <c:v>0.85430113971233301</c:v>
                </c:pt>
                <c:pt idx="152">
                  <c:v>0.99930325150489796</c:v>
                </c:pt>
                <c:pt idx="153">
                  <c:v>1.06793332099914</c:v>
                </c:pt>
                <c:pt idx="154">
                  <c:v>0.98360270261764504</c:v>
                </c:pt>
                <c:pt idx="155">
                  <c:v>0.82407645881175995</c:v>
                </c:pt>
                <c:pt idx="156">
                  <c:v>0.66481406986713398</c:v>
                </c:pt>
                <c:pt idx="157">
                  <c:v>0.51573110371828002</c:v>
                </c:pt>
                <c:pt idx="158">
                  <c:v>0.360337416641414</c:v>
                </c:pt>
                <c:pt idx="159">
                  <c:v>0.16509643942117599</c:v>
                </c:pt>
                <c:pt idx="160">
                  <c:v>-6.3577311579137999E-2</c:v>
                </c:pt>
                <c:pt idx="161">
                  <c:v>-0.32420695573091501</c:v>
                </c:pt>
                <c:pt idx="162">
                  <c:v>-0.48626738786697299</c:v>
                </c:pt>
                <c:pt idx="163">
                  <c:v>-0.69055576622486103</c:v>
                </c:pt>
                <c:pt idx="164">
                  <c:v>-0.89804673194885198</c:v>
                </c:pt>
                <c:pt idx="165">
                  <c:v>-1.1064563691616001</c:v>
                </c:pt>
                <c:pt idx="166">
                  <c:v>-1.30449286103248</c:v>
                </c:pt>
                <c:pt idx="167">
                  <c:v>-1.48079597949981</c:v>
                </c:pt>
                <c:pt idx="168">
                  <c:v>-1.61835104227066</c:v>
                </c:pt>
                <c:pt idx="169">
                  <c:v>-1.68015652894973</c:v>
                </c:pt>
                <c:pt idx="170">
                  <c:v>-1.65062552690505</c:v>
                </c:pt>
                <c:pt idx="171">
                  <c:v>-1.6473469734191799</c:v>
                </c:pt>
                <c:pt idx="172">
                  <c:v>-1.64446997642517</c:v>
                </c:pt>
                <c:pt idx="173">
                  <c:v>-1.6415949463844299</c:v>
                </c:pt>
                <c:pt idx="174">
                  <c:v>-1.63872098922729</c:v>
                </c:pt>
                <c:pt idx="175">
                  <c:v>-1.63584804534912</c:v>
                </c:pt>
                <c:pt idx="176">
                  <c:v>-1.6329739689826901</c:v>
                </c:pt>
                <c:pt idx="177">
                  <c:v>-1.6301009654998699</c:v>
                </c:pt>
                <c:pt idx="178">
                  <c:v>-1.6272299885749799</c:v>
                </c:pt>
                <c:pt idx="179">
                  <c:v>-1.62435698509216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9C-4F50-A89D-25582251B364}"/>
            </c:ext>
          </c:extLst>
        </c:ser>
        <c:ser>
          <c:idx val="6"/>
          <c:order val="2"/>
          <c:tx>
            <c:strRef>
              <c:f>'Playa Raceway'!$W$1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Raceway'!$V$2:$V$181</c:f>
              <c:numCache>
                <c:formatCode>0.00</c:formatCode>
                <c:ptCount val="180"/>
                <c:pt idx="0">
                  <c:v>-5.4588009426741939</c:v>
                </c:pt>
                <c:pt idx="1">
                  <c:v>-5.2081852481118824</c:v>
                </c:pt>
                <c:pt idx="2">
                  <c:v>-4.9575688859793505</c:v>
                </c:pt>
                <c:pt idx="3">
                  <c:v>-4.7069459292079667</c:v>
                </c:pt>
                <c:pt idx="4">
                  <c:v>-4.456315460012485</c:v>
                </c:pt>
                <c:pt idx="5">
                  <c:v>-4.2056803685302517</c:v>
                </c:pt>
                <c:pt idx="6">
                  <c:v>-3.9550424982369119</c:v>
                </c:pt>
                <c:pt idx="7">
                  <c:v>-3.7044050967483049</c:v>
                </c:pt>
                <c:pt idx="8">
                  <c:v>-3.4537950059477551</c:v>
                </c:pt>
                <c:pt idx="9">
                  <c:v>-3.2032369533797547</c:v>
                </c:pt>
                <c:pt idx="10">
                  <c:v>-2.9527075894711143</c:v>
                </c:pt>
                <c:pt idx="11">
                  <c:v>-2.7021852647920888</c:v>
                </c:pt>
                <c:pt idx="12">
                  <c:v>-2.4516704562340603</c:v>
                </c:pt>
                <c:pt idx="13">
                  <c:v>-2.2010615404382099</c:v>
                </c:pt>
                <c:pt idx="14">
                  <c:v>-1.9501573090077096</c:v>
                </c:pt>
                <c:pt idx="15">
                  <c:v>-1.69902445742105</c:v>
                </c:pt>
                <c:pt idx="16">
                  <c:v>-1.4478476933732058</c:v>
                </c:pt>
                <c:pt idx="17">
                  <c:v>-1.1966291785215217</c:v>
                </c:pt>
                <c:pt idx="18">
                  <c:v>-0.94569201282043891</c:v>
                </c:pt>
                <c:pt idx="19">
                  <c:v>-0.69632779830076863</c:v>
                </c:pt>
                <c:pt idx="20">
                  <c:v>-0.44854649830906224</c:v>
                </c:pt>
                <c:pt idx="21">
                  <c:v>-0.20113491602791306</c:v>
                </c:pt>
                <c:pt idx="22">
                  <c:v>4.602776004785529E-2</c:v>
                </c:pt>
                <c:pt idx="23">
                  <c:v>0.29374388302053361</c:v>
                </c:pt>
                <c:pt idx="24">
                  <c:v>0.54944046818146453</c:v>
                </c:pt>
                <c:pt idx="25">
                  <c:v>0.81520549962517042</c:v>
                </c:pt>
                <c:pt idx="26">
                  <c:v>1.0839412143728198</c:v>
                </c:pt>
                <c:pt idx="27">
                  <c:v>1.3538620604657801</c:v>
                </c:pt>
                <c:pt idx="28">
                  <c:v>1.6239587294067948</c:v>
                </c:pt>
                <c:pt idx="29">
                  <c:v>1.8587686621504698</c:v>
                </c:pt>
                <c:pt idx="30">
                  <c:v>2.0318480481106311</c:v>
                </c:pt>
                <c:pt idx="31">
                  <c:v>2.2174020314231075</c:v>
                </c:pt>
                <c:pt idx="32">
                  <c:v>2.5412258042578424</c:v>
                </c:pt>
                <c:pt idx="33">
                  <c:v>2.9360154643278609</c:v>
                </c:pt>
                <c:pt idx="34">
                  <c:v>3.2687998384646946</c:v>
                </c:pt>
                <c:pt idx="35">
                  <c:v>3.554958950361891</c:v>
                </c:pt>
                <c:pt idx="36">
                  <c:v>3.8048342064371616</c:v>
                </c:pt>
                <c:pt idx="37">
                  <c:v>4.0228884346811977</c:v>
                </c:pt>
                <c:pt idx="38">
                  <c:v>4.2062517221640858</c:v>
                </c:pt>
                <c:pt idx="39">
                  <c:v>4.3755026162480632</c:v>
                </c:pt>
                <c:pt idx="40">
                  <c:v>4.5437135470611532</c:v>
                </c:pt>
                <c:pt idx="41">
                  <c:v>4.7045663735917973</c:v>
                </c:pt>
                <c:pt idx="42">
                  <c:v>4.7956560879976022</c:v>
                </c:pt>
                <c:pt idx="43">
                  <c:v>4.8955907215863537</c:v>
                </c:pt>
                <c:pt idx="44">
                  <c:v>5.1078919367282944</c:v>
                </c:pt>
                <c:pt idx="45">
                  <c:v>5.3579740653918986</c:v>
                </c:pt>
                <c:pt idx="46">
                  <c:v>5.6084838002470594</c:v>
                </c:pt>
                <c:pt idx="47">
                  <c:v>5.8586686948326818</c:v>
                </c:pt>
                <c:pt idx="48">
                  <c:v>6.1080935892635102</c:v>
                </c:pt>
                <c:pt idx="49">
                  <c:v>6.3575972796228557</c:v>
                </c:pt>
                <c:pt idx="50">
                  <c:v>6.6073171559599588</c:v>
                </c:pt>
                <c:pt idx="51">
                  <c:v>6.8563903557949013</c:v>
                </c:pt>
                <c:pt idx="52">
                  <c:v>7.1054941412793999</c:v>
                </c:pt>
                <c:pt idx="53">
                  <c:v>7.3553810619020306</c:v>
                </c:pt>
                <c:pt idx="54">
                  <c:v>7.6043354596548545</c:v>
                </c:pt>
                <c:pt idx="55">
                  <c:v>7.8525474878058068</c:v>
                </c:pt>
                <c:pt idx="56">
                  <c:v>8.1007177513682294</c:v>
                </c:pt>
                <c:pt idx="57">
                  <c:v>8.347419227112443</c:v>
                </c:pt>
                <c:pt idx="58">
                  <c:v>8.5913917936027069</c:v>
                </c:pt>
                <c:pt idx="59">
                  <c:v>8.8121321991938188</c:v>
                </c:pt>
                <c:pt idx="60">
                  <c:v>8.9521174979459914</c:v>
                </c:pt>
                <c:pt idx="61">
                  <c:v>8.9977114445073152</c:v>
                </c:pt>
                <c:pt idx="62">
                  <c:v>9.0119866870623309</c:v>
                </c:pt>
                <c:pt idx="63">
                  <c:v>9.0264350223133967</c:v>
                </c:pt>
                <c:pt idx="64">
                  <c:v>9.0242744195865061</c:v>
                </c:pt>
                <c:pt idx="65">
                  <c:v>8.9952306201374679</c:v>
                </c:pt>
                <c:pt idx="66">
                  <c:v>8.9428340462060287</c:v>
                </c:pt>
                <c:pt idx="67">
                  <c:v>8.8741853490437972</c:v>
                </c:pt>
                <c:pt idx="68">
                  <c:v>8.7832119676064657</c:v>
                </c:pt>
                <c:pt idx="69">
                  <c:v>8.6714497025810999</c:v>
                </c:pt>
                <c:pt idx="70">
                  <c:v>8.5532864565056865</c:v>
                </c:pt>
                <c:pt idx="71">
                  <c:v>8.4345581068344018</c:v>
                </c:pt>
                <c:pt idx="72">
                  <c:v>8.3154475020712226</c:v>
                </c:pt>
                <c:pt idx="73">
                  <c:v>8.1959945175282787</c:v>
                </c:pt>
                <c:pt idx="74">
                  <c:v>8.0755304718778422</c:v>
                </c:pt>
                <c:pt idx="75">
                  <c:v>7.95473593575898</c:v>
                </c:pt>
                <c:pt idx="76">
                  <c:v>7.8330022852379662</c:v>
                </c:pt>
                <c:pt idx="77">
                  <c:v>7.710608701947069</c:v>
                </c:pt>
                <c:pt idx="78">
                  <c:v>7.5878906141648406</c:v>
                </c:pt>
                <c:pt idx="79">
                  <c:v>7.4689674044725409</c:v>
                </c:pt>
                <c:pt idx="80">
                  <c:v>7.3519906997810276</c:v>
                </c:pt>
                <c:pt idx="81">
                  <c:v>7.215682826910812</c:v>
                </c:pt>
                <c:pt idx="82">
                  <c:v>7.0609241942038956</c:v>
                </c:pt>
                <c:pt idx="83">
                  <c:v>6.8970608998373377</c:v>
                </c:pt>
                <c:pt idx="84">
                  <c:v>6.7240842347200358</c:v>
                </c:pt>
                <c:pt idx="85">
                  <c:v>6.542406346151564</c:v>
                </c:pt>
                <c:pt idx="86">
                  <c:v>6.3531703033561948</c:v>
                </c:pt>
                <c:pt idx="87">
                  <c:v>6.1569910749562116</c:v>
                </c:pt>
                <c:pt idx="88">
                  <c:v>5.9552978009827493</c:v>
                </c:pt>
                <c:pt idx="89">
                  <c:v>5.7496489264506874</c:v>
                </c:pt>
                <c:pt idx="90">
                  <c:v>5.5411851861341495</c:v>
                </c:pt>
                <c:pt idx="91">
                  <c:v>5.3326854007415845</c:v>
                </c:pt>
                <c:pt idx="92">
                  <c:v>5.1279724884849127</c:v>
                </c:pt>
                <c:pt idx="93">
                  <c:v>4.9109815968865185</c:v>
                </c:pt>
                <c:pt idx="94">
                  <c:v>4.6634487220826379</c:v>
                </c:pt>
                <c:pt idx="95">
                  <c:v>4.4139694304549781</c:v>
                </c:pt>
                <c:pt idx="96">
                  <c:v>4.1624347336588023</c:v>
                </c:pt>
                <c:pt idx="97">
                  <c:v>3.9071482302648337</c:v>
                </c:pt>
                <c:pt idx="98">
                  <c:v>3.6588141467466553</c:v>
                </c:pt>
                <c:pt idx="99">
                  <c:v>3.4371612058769263</c:v>
                </c:pt>
                <c:pt idx="100">
                  <c:v>3.2415573976756762</c:v>
                </c:pt>
                <c:pt idx="101">
                  <c:v>3.0524193768182899</c:v>
                </c:pt>
                <c:pt idx="102">
                  <c:v>2.867318400164597</c:v>
                </c:pt>
                <c:pt idx="103">
                  <c:v>2.6959550645347585</c:v>
                </c:pt>
                <c:pt idx="104">
                  <c:v>2.5421312376058181</c:v>
                </c:pt>
                <c:pt idx="105">
                  <c:v>2.4094989552812591</c:v>
                </c:pt>
                <c:pt idx="106">
                  <c:v>2.2984711076117379</c:v>
                </c:pt>
                <c:pt idx="107">
                  <c:v>2.1914108049365355</c:v>
                </c:pt>
                <c:pt idx="108">
                  <c:v>2.0583868069994486</c:v>
                </c:pt>
                <c:pt idx="109">
                  <c:v>1.8772395223444187</c:v>
                </c:pt>
                <c:pt idx="110">
                  <c:v>1.5407961872062035</c:v>
                </c:pt>
                <c:pt idx="111">
                  <c:v>1.0740444121664914</c:v>
                </c:pt>
                <c:pt idx="112">
                  <c:v>0.67483160266651243</c:v>
                </c:pt>
                <c:pt idx="113">
                  <c:v>0.33786251684245427</c:v>
                </c:pt>
                <c:pt idx="114">
                  <c:v>5.571714758238494E-2</c:v>
                </c:pt>
                <c:pt idx="115">
                  <c:v>-0.15551658507691654</c:v>
                </c:pt>
                <c:pt idx="116">
                  <c:v>-0.31507436548488588</c:v>
                </c:pt>
                <c:pt idx="117">
                  <c:v>-0.49586571934734369</c:v>
                </c:pt>
                <c:pt idx="118">
                  <c:v>-0.70862347857163344</c:v>
                </c:pt>
                <c:pt idx="119">
                  <c:v>-0.93042054057565027</c:v>
                </c:pt>
                <c:pt idx="120">
                  <c:v>-1.156305517014075</c:v>
                </c:pt>
                <c:pt idx="121">
                  <c:v>-1.3836857010679349</c:v>
                </c:pt>
                <c:pt idx="122">
                  <c:v>-1.6102813821885111</c:v>
                </c:pt>
                <c:pt idx="123">
                  <c:v>-1.8208085784535817</c:v>
                </c:pt>
                <c:pt idx="124">
                  <c:v>-2.0135490069785291</c:v>
                </c:pt>
                <c:pt idx="125">
                  <c:v>-2.2141628827989432</c:v>
                </c:pt>
                <c:pt idx="126">
                  <c:v>-2.4306782166659726</c:v>
                </c:pt>
                <c:pt idx="127">
                  <c:v>-2.649486754936337</c:v>
                </c:pt>
                <c:pt idx="128">
                  <c:v>-2.8675837296692097</c:v>
                </c:pt>
                <c:pt idx="129">
                  <c:v>-3.080704294105431</c:v>
                </c:pt>
                <c:pt idx="130">
                  <c:v>-3.2778232143436621</c:v>
                </c:pt>
                <c:pt idx="131">
                  <c:v>-3.4386604656966049</c:v>
                </c:pt>
                <c:pt idx="132">
                  <c:v>-3.5666310621063841</c:v>
                </c:pt>
                <c:pt idx="133">
                  <c:v>-3.7128076796456595</c:v>
                </c:pt>
                <c:pt idx="134">
                  <c:v>-3.8865447744036414</c:v>
                </c:pt>
                <c:pt idx="135">
                  <c:v>-4.059213947526171</c:v>
                </c:pt>
                <c:pt idx="136">
                  <c:v>-4.2327927654388766</c:v>
                </c:pt>
                <c:pt idx="137">
                  <c:v>-4.4190437030201712</c:v>
                </c:pt>
                <c:pt idx="138">
                  <c:v>-4.6375010042419538</c:v>
                </c:pt>
                <c:pt idx="139">
                  <c:v>-4.8842099605865847</c:v>
                </c:pt>
                <c:pt idx="140">
                  <c:v>-5.1505663627233549</c:v>
                </c:pt>
                <c:pt idx="141">
                  <c:v>-5.432151849945388</c:v>
                </c:pt>
                <c:pt idx="142">
                  <c:v>-5.7241517107369244</c:v>
                </c:pt>
                <c:pt idx="143">
                  <c:v>-6.0260961613640092</c:v>
                </c:pt>
                <c:pt idx="144">
                  <c:v>-6.3337833652661484</c:v>
                </c:pt>
                <c:pt idx="145">
                  <c:v>-6.6455915101333725</c:v>
                </c:pt>
                <c:pt idx="146">
                  <c:v>-6.9632594348654697</c:v>
                </c:pt>
                <c:pt idx="147">
                  <c:v>-7.2863283476083209</c:v>
                </c:pt>
                <c:pt idx="148">
                  <c:v>-7.6012963847015431</c:v>
                </c:pt>
                <c:pt idx="149">
                  <c:v>-7.8812804502413378</c:v>
                </c:pt>
                <c:pt idx="150">
                  <c:v>-8.0744248981594762</c:v>
                </c:pt>
                <c:pt idx="151">
                  <c:v>-8.2155869522226954</c:v>
                </c:pt>
                <c:pt idx="152">
                  <c:v>-8.2777038315037981</c:v>
                </c:pt>
                <c:pt idx="153">
                  <c:v>-8.279289216838329</c:v>
                </c:pt>
                <c:pt idx="154">
                  <c:v>-8.276752651003882</c:v>
                </c:pt>
                <c:pt idx="155">
                  <c:v>-8.3818767179396847</c:v>
                </c:pt>
                <c:pt idx="156">
                  <c:v>-8.5906257450020824</c:v>
                </c:pt>
                <c:pt idx="157">
                  <c:v>-8.7959222834164787</c:v>
                </c:pt>
                <c:pt idx="158">
                  <c:v>-8.9400110374296737</c:v>
                </c:pt>
                <c:pt idx="159">
                  <c:v>-9.0107670169757377</c:v>
                </c:pt>
                <c:pt idx="160">
                  <c:v>-9.0328154064941373</c:v>
                </c:pt>
                <c:pt idx="161">
                  <c:v>-9.0311289170583446</c:v>
                </c:pt>
                <c:pt idx="162">
                  <c:v>-8.9806731995263647</c:v>
                </c:pt>
                <c:pt idx="163">
                  <c:v>-8.8282445080812568</c:v>
                </c:pt>
                <c:pt idx="164">
                  <c:v>-8.6833139607797065</c:v>
                </c:pt>
                <c:pt idx="165">
                  <c:v>-8.5537929338281078</c:v>
                </c:pt>
                <c:pt idx="166">
                  <c:v>-8.4337165224170931</c:v>
                </c:pt>
                <c:pt idx="167">
                  <c:v>-8.3192653583550449</c:v>
                </c:pt>
                <c:pt idx="168">
                  <c:v>-8.2306188710303942</c:v>
                </c:pt>
                <c:pt idx="169">
                  <c:v>-8.1703324507410464</c:v>
                </c:pt>
                <c:pt idx="170">
                  <c:v>-7.993893490571006</c:v>
                </c:pt>
                <c:pt idx="171">
                  <c:v>-7.7148068256283269</c:v>
                </c:pt>
                <c:pt idx="172">
                  <c:v>-7.4637577808871303</c:v>
                </c:pt>
                <c:pt idx="173">
                  <c:v>-7.2131360742928452</c:v>
                </c:pt>
                <c:pt idx="174">
                  <c:v>-6.962514193191824</c:v>
                </c:pt>
                <c:pt idx="175">
                  <c:v>-6.7118949172815743</c:v>
                </c:pt>
                <c:pt idx="176">
                  <c:v>-6.4612760373413698</c:v>
                </c:pt>
                <c:pt idx="177">
                  <c:v>-6.2106526129605273</c:v>
                </c:pt>
                <c:pt idx="178">
                  <c:v>-5.9600336841429842</c:v>
                </c:pt>
                <c:pt idx="179">
                  <c:v>-5.7094172050825875</c:v>
                </c:pt>
              </c:numCache>
            </c:numRef>
          </c:xVal>
          <c:yVal>
            <c:numRef>
              <c:f>'Playa Raceway'!$W$2:$W$181</c:f>
              <c:numCache>
                <c:formatCode>0.00</c:formatCode>
                <c:ptCount val="180"/>
                <c:pt idx="0">
                  <c:v>-1.0881187718683649</c:v>
                </c:pt>
                <c:pt idx="1">
                  <c:v>-1.0852433021656167</c:v>
                </c:pt>
                <c:pt idx="2">
                  <c:v>-1.0823663292268066</c:v>
                </c:pt>
                <c:pt idx="3">
                  <c:v>-1.0794888064991521</c:v>
                </c:pt>
                <c:pt idx="4">
                  <c:v>-1.0766156762706891</c:v>
                </c:pt>
                <c:pt idx="5">
                  <c:v>-1.0737484079315576</c:v>
                </c:pt>
                <c:pt idx="6">
                  <c:v>-1.0708888109029722</c:v>
                </c:pt>
                <c:pt idx="7">
                  <c:v>-1.068036625567617</c:v>
                </c:pt>
                <c:pt idx="8">
                  <c:v>-1.06519078061842</c:v>
                </c:pt>
                <c:pt idx="9">
                  <c:v>-1.0623264846284941</c:v>
                </c:pt>
                <c:pt idx="10">
                  <c:v>-1.059422449451497</c:v>
                </c:pt>
                <c:pt idx="11">
                  <c:v>-1.0564794462025098</c:v>
                </c:pt>
                <c:pt idx="12">
                  <c:v>-1.0534964616060918</c:v>
                </c:pt>
                <c:pt idx="13">
                  <c:v>-1.0504732888586328</c:v>
                </c:pt>
                <c:pt idx="14">
                  <c:v>-1.0475017547053285</c:v>
                </c:pt>
                <c:pt idx="15">
                  <c:v>-1.0447563810221543</c:v>
                </c:pt>
                <c:pt idx="16">
                  <c:v>-1.0422425255148591</c:v>
                </c:pt>
                <c:pt idx="17">
                  <c:v>-1.0399590194370143</c:v>
                </c:pt>
                <c:pt idx="18">
                  <c:v>-1.0379095872140167</c:v>
                </c:pt>
                <c:pt idx="19">
                  <c:v>-1.0358009341978256</c:v>
                </c:pt>
                <c:pt idx="20">
                  <c:v>-1.0324835827211365</c:v>
                </c:pt>
                <c:pt idx="21">
                  <c:v>-1.0278376793980595</c:v>
                </c:pt>
                <c:pt idx="22">
                  <c:v>-1.0218627594208276</c:v>
                </c:pt>
                <c:pt idx="23">
                  <c:v>-1.0145336471746642</c:v>
                </c:pt>
                <c:pt idx="24">
                  <c:v>-1.0063975745467437</c:v>
                </c:pt>
                <c:pt idx="25">
                  <c:v>-1.0045390631837861</c:v>
                </c:pt>
                <c:pt idx="26">
                  <c:v>-1.0109974428725619</c:v>
                </c:pt>
                <c:pt idx="27">
                  <c:v>-1.0257881793432793</c:v>
                </c:pt>
                <c:pt idx="28">
                  <c:v>-1.0487914408236017</c:v>
                </c:pt>
                <c:pt idx="29">
                  <c:v>-1.0757277445762761</c:v>
                </c:pt>
                <c:pt idx="30">
                  <c:v>-1.077615051298441</c:v>
                </c:pt>
                <c:pt idx="31">
                  <c:v>-1.0411176240133586</c:v>
                </c:pt>
                <c:pt idx="32">
                  <c:v>-0.9787010513119947</c:v>
                </c:pt>
                <c:pt idx="33">
                  <c:v>-1.0229947672024058</c:v>
                </c:pt>
                <c:pt idx="34">
                  <c:v>-1.1400012990450941</c:v>
                </c:pt>
                <c:pt idx="35">
                  <c:v>-1.2981441645702356</c:v>
                </c:pt>
                <c:pt idx="36">
                  <c:v>-1.4796084251512662</c:v>
                </c:pt>
                <c:pt idx="37">
                  <c:v>-1.6726784010628519</c:v>
                </c:pt>
                <c:pt idx="38">
                  <c:v>-1.8545444668934419</c:v>
                </c:pt>
                <c:pt idx="39">
                  <c:v>-2.0138134959562226</c:v>
                </c:pt>
                <c:pt idx="40">
                  <c:v>-2.1596600565681716</c:v>
                </c:pt>
                <c:pt idx="41">
                  <c:v>-2.2826957681762901</c:v>
                </c:pt>
                <c:pt idx="42">
                  <c:v>-2.3481275406652937</c:v>
                </c:pt>
                <c:pt idx="43">
                  <c:v>-2.3506939409107597</c:v>
                </c:pt>
                <c:pt idx="44">
                  <c:v>-2.3453139928274322</c:v>
                </c:pt>
                <c:pt idx="45">
                  <c:v>-2.3402644794842153</c:v>
                </c:pt>
                <c:pt idx="46">
                  <c:v>-2.3350383769173946</c:v>
                </c:pt>
                <c:pt idx="47">
                  <c:v>-2.32992039183803</c:v>
                </c:pt>
                <c:pt idx="48">
                  <c:v>-2.3243445757098957</c:v>
                </c:pt>
                <c:pt idx="49">
                  <c:v>-2.3181645714429271</c:v>
                </c:pt>
                <c:pt idx="50">
                  <c:v>-2.3115929239627859</c:v>
                </c:pt>
                <c:pt idx="51">
                  <c:v>-2.3046496990484902</c:v>
                </c:pt>
                <c:pt idx="52">
                  <c:v>-2.2967229254554349</c:v>
                </c:pt>
                <c:pt idx="53">
                  <c:v>-2.2884375643344912</c:v>
                </c:pt>
                <c:pt idx="54">
                  <c:v>-2.2799469796411667</c:v>
                </c:pt>
                <c:pt idx="55">
                  <c:v>-2.2702846725853276</c:v>
                </c:pt>
                <c:pt idx="56">
                  <c:v>-2.2597366023003529</c:v>
                </c:pt>
                <c:pt idx="57">
                  <c:v>-2.2480603002057395</c:v>
                </c:pt>
                <c:pt idx="58">
                  <c:v>-2.2343449177622992</c:v>
                </c:pt>
                <c:pt idx="59">
                  <c:v>-2.2192761943946522</c:v>
                </c:pt>
                <c:pt idx="60">
                  <c:v>-2.2018157490838086</c:v>
                </c:pt>
                <c:pt idx="61">
                  <c:v>-2.185133717509967</c:v>
                </c:pt>
                <c:pt idx="62">
                  <c:v>-2.1613206627210944</c:v>
                </c:pt>
                <c:pt idx="63">
                  <c:v>-2.0835457248913243</c:v>
                </c:pt>
                <c:pt idx="64">
                  <c:v>-1.9432586256982862</c:v>
                </c:pt>
                <c:pt idx="65">
                  <c:v>-1.7660212118604099</c:v>
                </c:pt>
                <c:pt idx="66">
                  <c:v>-1.572758994791319</c:v>
                </c:pt>
                <c:pt idx="67">
                  <c:v>-1.3817658719446206</c:v>
                </c:pt>
                <c:pt idx="68">
                  <c:v>-1.1905519869197332</c:v>
                </c:pt>
                <c:pt idx="69">
                  <c:v>-0.98179821113235188</c:v>
                </c:pt>
                <c:pt idx="70">
                  <c:v>-0.76231262115278542</c:v>
                </c:pt>
                <c:pt idx="71">
                  <c:v>-0.54289606866567053</c:v>
                </c:pt>
                <c:pt idx="72">
                  <c:v>-0.32392853082327977</c:v>
                </c:pt>
                <c:pt idx="73">
                  <c:v>-0.10585236140055099</c:v>
                </c:pt>
                <c:pt idx="74">
                  <c:v>0.11172419724200944</c:v>
                </c:pt>
                <c:pt idx="75">
                  <c:v>0.32850194218786177</c:v>
                </c:pt>
                <c:pt idx="76">
                  <c:v>0.54363795468931575</c:v>
                </c:pt>
                <c:pt idx="77">
                  <c:v>0.75676975076592023</c:v>
                </c:pt>
                <c:pt idx="78">
                  <c:v>0.96476004820334582</c:v>
                </c:pt>
                <c:pt idx="79">
                  <c:v>1.1568801131966493</c:v>
                </c:pt>
                <c:pt idx="80">
                  <c:v>1.3197633510641407</c:v>
                </c:pt>
                <c:pt idx="81">
                  <c:v>1.4674400621447972</c:v>
                </c:pt>
                <c:pt idx="82">
                  <c:v>1.6142260981084933</c:v>
                </c:pt>
                <c:pt idx="83">
                  <c:v>1.7490854744842312</c:v>
                </c:pt>
                <c:pt idx="84">
                  <c:v>1.8712745382824714</c:v>
                </c:pt>
                <c:pt idx="85">
                  <c:v>1.9809007068259517</c:v>
                </c:pt>
                <c:pt idx="86">
                  <c:v>2.0772732212176468</c:v>
                </c:pt>
                <c:pt idx="87">
                  <c:v>2.1600996223621447</c:v>
                </c:pt>
                <c:pt idx="88">
                  <c:v>2.2291664693305941</c:v>
                </c:pt>
                <c:pt idx="89">
                  <c:v>2.2837307032261509</c:v>
                </c:pt>
                <c:pt idx="90">
                  <c:v>2.323411710471345</c:v>
                </c:pt>
                <c:pt idx="91">
                  <c:v>2.3476500103875186</c:v>
                </c:pt>
                <c:pt idx="92">
                  <c:v>2.3550499575130255</c:v>
                </c:pt>
                <c:pt idx="93">
                  <c:v>2.3419780202714411</c:v>
                </c:pt>
                <c:pt idx="94">
                  <c:v>2.3268962301472627</c:v>
                </c:pt>
                <c:pt idx="95">
                  <c:v>2.3111656884118199</c:v>
                </c:pt>
                <c:pt idx="96">
                  <c:v>2.2948633093366366</c:v>
                </c:pt>
                <c:pt idx="97">
                  <c:v>2.2801084051770757</c:v>
                </c:pt>
                <c:pt idx="98">
                  <c:v>2.2688175886783286</c:v>
                </c:pt>
                <c:pt idx="99">
                  <c:v>2.2546436923010629</c:v>
                </c:pt>
                <c:pt idx="100">
                  <c:v>2.224894702204979</c:v>
                </c:pt>
                <c:pt idx="101">
                  <c:v>2.17369222369891</c:v>
                </c:pt>
                <c:pt idx="102">
                  <c:v>2.1047222218332111</c:v>
                </c:pt>
                <c:pt idx="103">
                  <c:v>2.0195819457179174</c:v>
                </c:pt>
                <c:pt idx="104">
                  <c:v>1.9192712045152547</c:v>
                </c:pt>
                <c:pt idx="105">
                  <c:v>1.8050019251567828</c:v>
                </c:pt>
                <c:pt idx="106">
                  <c:v>1.6755621313731348</c:v>
                </c:pt>
                <c:pt idx="107">
                  <c:v>1.5013458424696762</c:v>
                </c:pt>
                <c:pt idx="108">
                  <c:v>1.2778677908792058</c:v>
                </c:pt>
                <c:pt idx="109">
                  <c:v>1.0139919476322625</c:v>
                </c:pt>
                <c:pt idx="110">
                  <c:v>0.71197277789856273</c:v>
                </c:pt>
                <c:pt idx="111">
                  <c:v>0.59924619209012175</c:v>
                </c:pt>
                <c:pt idx="112">
                  <c:v>0.6388442311296324</c:v>
                </c:pt>
                <c:pt idx="113">
                  <c:v>0.7636450593695312</c:v>
                </c:pt>
                <c:pt idx="114">
                  <c:v>0.92247392941859152</c:v>
                </c:pt>
                <c:pt idx="115">
                  <c:v>1.0783092646260708</c:v>
                </c:pt>
                <c:pt idx="116">
                  <c:v>1.1794528254009462</c:v>
                </c:pt>
                <c:pt idx="117">
                  <c:v>1.25614698410186</c:v>
                </c:pt>
                <c:pt idx="118">
                  <c:v>1.3350736715549805</c:v>
                </c:pt>
                <c:pt idx="119">
                  <c:v>1.4083279743736403</c:v>
                </c:pt>
                <c:pt idx="120">
                  <c:v>1.4761638301745981</c:v>
                </c:pt>
                <c:pt idx="121">
                  <c:v>1.5375674948584988</c:v>
                </c:pt>
                <c:pt idx="122">
                  <c:v>1.5918845442311005</c:v>
                </c:pt>
                <c:pt idx="123">
                  <c:v>1.6346006881671409</c:v>
                </c:pt>
                <c:pt idx="124">
                  <c:v>1.6543714822094375</c:v>
                </c:pt>
                <c:pt idx="125">
                  <c:v>1.650835830046266</c:v>
                </c:pt>
                <c:pt idx="126">
                  <c:v>1.6319245374363218</c:v>
                </c:pt>
                <c:pt idx="127">
                  <c:v>1.6012119817398678</c:v>
                </c:pt>
                <c:pt idx="128">
                  <c:v>1.5574665721173122</c:v>
                </c:pt>
                <c:pt idx="129">
                  <c:v>1.5042972662230469</c:v>
                </c:pt>
                <c:pt idx="130">
                  <c:v>1.440651544704854</c:v>
                </c:pt>
                <c:pt idx="131">
                  <c:v>1.3730991047136798</c:v>
                </c:pt>
                <c:pt idx="132">
                  <c:v>1.2848626499109417</c:v>
                </c:pt>
                <c:pt idx="133">
                  <c:v>1.1430104966714132</c:v>
                </c:pt>
                <c:pt idx="134">
                  <c:v>0.97260075091621001</c:v>
                </c:pt>
                <c:pt idx="135">
                  <c:v>0.79863859228681378</c:v>
                </c:pt>
                <c:pt idx="136">
                  <c:v>0.62117353038492151</c:v>
                </c:pt>
                <c:pt idx="137">
                  <c:v>0.43049855203624865</c:v>
                </c:pt>
                <c:pt idx="138">
                  <c:v>0.23294682642598707</c:v>
                </c:pt>
                <c:pt idx="139">
                  <c:v>5.1946422752092158E-2</c:v>
                </c:pt>
                <c:pt idx="140">
                  <c:v>-0.10350242154048139</c:v>
                </c:pt>
                <c:pt idx="141">
                  <c:v>-0.22801855891653544</c:v>
                </c:pt>
                <c:pt idx="142">
                  <c:v>-0.32255660250653861</c:v>
                </c:pt>
                <c:pt idx="143">
                  <c:v>-0.38512671139363297</c:v>
                </c:pt>
                <c:pt idx="144">
                  <c:v>-0.41482532056944188</c:v>
                </c:pt>
                <c:pt idx="145">
                  <c:v>-0.40987073727945478</c:v>
                </c:pt>
                <c:pt idx="146">
                  <c:v>-0.36665739962491961</c:v>
                </c:pt>
                <c:pt idx="147">
                  <c:v>-0.27347849109465705</c:v>
                </c:pt>
                <c:pt idx="148">
                  <c:v>-0.11825983277364793</c:v>
                </c:pt>
                <c:pt idx="149">
                  <c:v>9.7463944849651929E-2</c:v>
                </c:pt>
                <c:pt idx="150">
                  <c:v>0.31147631835976003</c:v>
                </c:pt>
                <c:pt idx="151">
                  <c:v>0.45817932991835575</c:v>
                </c:pt>
                <c:pt idx="152">
                  <c:v>0.51993621370605214</c:v>
                </c:pt>
                <c:pt idx="153">
                  <c:v>0.53480052113762266</c:v>
                </c:pt>
                <c:pt idx="154">
                  <c:v>0.5198202643797436</c:v>
                </c:pt>
                <c:pt idx="155">
                  <c:v>0.41601939773411728</c:v>
                </c:pt>
                <c:pt idx="156">
                  <c:v>0.24440663506402543</c:v>
                </c:pt>
                <c:pt idx="157">
                  <c:v>9.2272397945117657E-2</c:v>
                </c:pt>
                <c:pt idx="158">
                  <c:v>-1.7576921366116216E-2</c:v>
                </c:pt>
                <c:pt idx="159">
                  <c:v>-0.10232622309238151</c:v>
                </c:pt>
                <c:pt idx="160">
                  <c:v>-0.12995168407428498</c:v>
                </c:pt>
                <c:pt idx="161">
                  <c:v>-0.14535780098927331</c:v>
                </c:pt>
                <c:pt idx="162">
                  <c:v>-0.1719597059235895</c:v>
                </c:pt>
                <c:pt idx="163">
                  <c:v>-0.3864532644952518</c:v>
                </c:pt>
                <c:pt idx="164">
                  <c:v>-0.60030177935813189</c:v>
                </c:pt>
                <c:pt idx="165">
                  <c:v>-0.79477861388549775</c:v>
                </c:pt>
                <c:pt idx="166">
                  <c:v>-0.95106688348644086</c:v>
                </c:pt>
                <c:pt idx="167">
                  <c:v>-1.0667134090591404</c:v>
                </c:pt>
                <c:pt idx="168">
                  <c:v>-1.1306754609863854</c:v>
                </c:pt>
                <c:pt idx="169">
                  <c:v>-1.1479203260010364</c:v>
                </c:pt>
                <c:pt idx="170">
                  <c:v>-1.1183833627148829</c:v>
                </c:pt>
                <c:pt idx="171">
                  <c:v>-1.1139878638756731</c:v>
                </c:pt>
                <c:pt idx="172">
                  <c:v>-1.1111057517782554</c:v>
                </c:pt>
                <c:pt idx="173">
                  <c:v>-1.1082306844652692</c:v>
                </c:pt>
                <c:pt idx="174">
                  <c:v>-1.1053567017217247</c:v>
                </c:pt>
                <c:pt idx="175">
                  <c:v>-1.1024837593978003</c:v>
                </c:pt>
                <c:pt idx="176">
                  <c:v>-1.0996096836584424</c:v>
                </c:pt>
                <c:pt idx="177">
                  <c:v>-1.0967366423757243</c:v>
                </c:pt>
                <c:pt idx="178">
                  <c:v>-1.0938656655174579</c:v>
                </c:pt>
                <c:pt idx="179">
                  <c:v>-1.0909926983803859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C9C-4F50-A89D-25582251B364}"/>
            </c:ext>
          </c:extLst>
        </c:ser>
        <c:ser>
          <c:idx val="8"/>
          <c:order val="3"/>
          <c:tx>
            <c:strRef>
              <c:f>'Playa Raceway'!$AA$1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'Playa Raceway'!$Z$2:$Z$181</c:f>
              <c:numCache>
                <c:formatCode>0.00</c:formatCode>
                <c:ptCount val="180"/>
                <c:pt idx="0">
                  <c:v>-5.3377946047884999</c:v>
                </c:pt>
                <c:pt idx="1">
                  <c:v>-5.0911082399363696</c:v>
                </c:pt>
                <c:pt idx="2">
                  <c:v>-4.8436778164858403</c:v>
                </c:pt>
                <c:pt idx="3">
                  <c:v>-4.6247298915661101</c:v>
                </c:pt>
                <c:pt idx="4">
                  <c:v>-4.3758046624843896</c:v>
                </c:pt>
                <c:pt idx="5">
                  <c:v>-4.12636780642414</c:v>
                </c:pt>
                <c:pt idx="6">
                  <c:v>-3.91099330548179</c:v>
                </c:pt>
                <c:pt idx="7">
                  <c:v>-3.66091504721537</c:v>
                </c:pt>
                <c:pt idx="8">
                  <c:v>-3.4106963532068599</c:v>
                </c:pt>
                <c:pt idx="9">
                  <c:v>-3.1753691941545101</c:v>
                </c:pt>
                <c:pt idx="10">
                  <c:v>-2.92497122773044</c:v>
                </c:pt>
                <c:pt idx="11">
                  <c:v>-2.6745144911220402</c:v>
                </c:pt>
                <c:pt idx="12">
                  <c:v>-2.4369595118865202</c:v>
                </c:pt>
                <c:pt idx="13">
                  <c:v>-2.1865582465968498</c:v>
                </c:pt>
                <c:pt idx="14">
                  <c:v>-1.9361450581295401</c:v>
                </c:pt>
                <c:pt idx="15">
                  <c:v>-1.6900479141054101</c:v>
                </c:pt>
                <c:pt idx="16">
                  <c:v>-1.4398337987888801</c:v>
                </c:pt>
                <c:pt idx="17">
                  <c:v>-1.1897169431613801</c:v>
                </c:pt>
                <c:pt idx="18">
                  <c:v>-0.94271910409659998</c:v>
                </c:pt>
                <c:pt idx="19">
                  <c:v>-0.69340187114033403</c:v>
                </c:pt>
                <c:pt idx="20">
                  <c:v>-0.444236106676828</c:v>
                </c:pt>
                <c:pt idx="21">
                  <c:v>-0.19587731698977301</c:v>
                </c:pt>
                <c:pt idx="22">
                  <c:v>5.22619901354755E-2</c:v>
                </c:pt>
                <c:pt idx="23">
                  <c:v>0.29977446564266502</c:v>
                </c:pt>
                <c:pt idx="24">
                  <c:v>0.54604977663333099</c:v>
                </c:pt>
                <c:pt idx="25">
                  <c:v>0.79086025915754898</c:v>
                </c:pt>
                <c:pt idx="26">
                  <c:v>1.0347915979015301</c:v>
                </c:pt>
                <c:pt idx="27">
                  <c:v>1.2785363884526699</c:v>
                </c:pt>
                <c:pt idx="28">
                  <c:v>1.5200156028620899</c:v>
                </c:pt>
                <c:pt idx="29">
                  <c:v>1.7595925233885601</c:v>
                </c:pt>
                <c:pt idx="30">
                  <c:v>1.9977082841179099</c:v>
                </c:pt>
                <c:pt idx="31">
                  <c:v>2.2328860954458301</c:v>
                </c:pt>
                <c:pt idx="32">
                  <c:v>2.4659855355154998</c:v>
                </c:pt>
                <c:pt idx="33">
                  <c:v>2.6993665280061001</c:v>
                </c:pt>
                <c:pt idx="34">
                  <c:v>2.93047951693111</c:v>
                </c:pt>
                <c:pt idx="35">
                  <c:v>3.1590357431351599</c:v>
                </c:pt>
                <c:pt idx="36">
                  <c:v>3.3870198034616101</c:v>
                </c:pt>
                <c:pt idx="37">
                  <c:v>3.6143250536807998</c:v>
                </c:pt>
                <c:pt idx="38">
                  <c:v>3.83970903482561</c:v>
                </c:pt>
                <c:pt idx="39">
                  <c:v>4.0663184036263198</c:v>
                </c:pt>
                <c:pt idx="40">
                  <c:v>4.29370200871407</c:v>
                </c:pt>
                <c:pt idx="41">
                  <c:v>4.5201120012735698</c:v>
                </c:pt>
                <c:pt idx="42">
                  <c:v>4.74785377445248</c:v>
                </c:pt>
                <c:pt idx="43">
                  <c:v>4.9786572558597699</c:v>
                </c:pt>
                <c:pt idx="44">
                  <c:v>5.2083507213159503</c:v>
                </c:pt>
                <c:pt idx="45">
                  <c:v>5.4387040055817302</c:v>
                </c:pt>
                <c:pt idx="46">
                  <c:v>5.6705687094711097</c:v>
                </c:pt>
                <c:pt idx="47">
                  <c:v>5.9019663706020902</c:v>
                </c:pt>
                <c:pt idx="48">
                  <c:v>6.1341282775325601</c:v>
                </c:pt>
                <c:pt idx="49">
                  <c:v>6.3678975888726601</c:v>
                </c:pt>
                <c:pt idx="50">
                  <c:v>6.5961279321539896</c:v>
                </c:pt>
                <c:pt idx="51">
                  <c:v>6.8199134299240498</c:v>
                </c:pt>
                <c:pt idx="52">
                  <c:v>7.0428742453953301</c:v>
                </c:pt>
                <c:pt idx="53">
                  <c:v>7.2705176707839199</c:v>
                </c:pt>
                <c:pt idx="54">
                  <c:v>7.4947764787977897</c:v>
                </c:pt>
                <c:pt idx="55">
                  <c:v>7.7156896376195601</c:v>
                </c:pt>
                <c:pt idx="56">
                  <c:v>7.9144773096546501</c:v>
                </c:pt>
                <c:pt idx="57">
                  <c:v>8.0911887332027899</c:v>
                </c:pt>
                <c:pt idx="58">
                  <c:v>8.3002171136238907</c:v>
                </c:pt>
                <c:pt idx="59">
                  <c:v>8.5440663017245306</c:v>
                </c:pt>
                <c:pt idx="60">
                  <c:v>8.7416208982841894</c:v>
                </c:pt>
                <c:pt idx="61">
                  <c:v>8.9570554599538106</c:v>
                </c:pt>
                <c:pt idx="62">
                  <c:v>9.0789401756439698</c:v>
                </c:pt>
                <c:pt idx="63">
                  <c:v>9.1395861259118494</c:v>
                </c:pt>
                <c:pt idx="64">
                  <c:v>9.1243030593830703</c:v>
                </c:pt>
                <c:pt idx="65">
                  <c:v>9.0579997435805595</c:v>
                </c:pt>
                <c:pt idx="66">
                  <c:v>8.9786948078611992</c:v>
                </c:pt>
                <c:pt idx="67">
                  <c:v>8.8952434377248295</c:v>
                </c:pt>
                <c:pt idx="68">
                  <c:v>8.8708387840972698</c:v>
                </c:pt>
                <c:pt idx="69">
                  <c:v>8.81732727736971</c:v>
                </c:pt>
                <c:pt idx="70">
                  <c:v>8.73696685265989</c:v>
                </c:pt>
                <c:pt idx="71">
                  <c:v>8.6539487080680892</c:v>
                </c:pt>
                <c:pt idx="72">
                  <c:v>8.5576017211100996</c:v>
                </c:pt>
                <c:pt idx="73">
                  <c:v>8.4595250029598095</c:v>
                </c:pt>
                <c:pt idx="74">
                  <c:v>8.3533076504395005</c:v>
                </c:pt>
                <c:pt idx="75">
                  <c:v>8.2337360993423694</c:v>
                </c:pt>
                <c:pt idx="76">
                  <c:v>8.1046764859280405</c:v>
                </c:pt>
                <c:pt idx="77">
                  <c:v>7.9680163492359997</c:v>
                </c:pt>
                <c:pt idx="78">
                  <c:v>7.8226069898096897</c:v>
                </c:pt>
                <c:pt idx="79">
                  <c:v>7.6710635169193404</c:v>
                </c:pt>
                <c:pt idx="80">
                  <c:v>7.5107616077711601</c:v>
                </c:pt>
                <c:pt idx="81">
                  <c:v>7.3413342635392898</c:v>
                </c:pt>
                <c:pt idx="82">
                  <c:v>7.1649413812240699</c:v>
                </c:pt>
                <c:pt idx="83">
                  <c:v>6.98156138465243</c:v>
                </c:pt>
                <c:pt idx="84">
                  <c:v>6.7913380052430696</c:v>
                </c:pt>
                <c:pt idx="85">
                  <c:v>6.5951932642851601</c:v>
                </c:pt>
                <c:pt idx="86">
                  <c:v>6.3927031540218104</c:v>
                </c:pt>
                <c:pt idx="87">
                  <c:v>6.1845892960467097</c:v>
                </c:pt>
                <c:pt idx="88">
                  <c:v>5.9712448059663696</c:v>
                </c:pt>
                <c:pt idx="89">
                  <c:v>5.75352956173242</c:v>
                </c:pt>
                <c:pt idx="90">
                  <c:v>5.5325249049095904</c:v>
                </c:pt>
                <c:pt idx="91">
                  <c:v>5.3081185566919</c:v>
                </c:pt>
                <c:pt idx="92">
                  <c:v>5.0810727189877101</c:v>
                </c:pt>
                <c:pt idx="93">
                  <c:v>4.8529698926308997</c:v>
                </c:pt>
                <c:pt idx="94">
                  <c:v>4.6232492414480202</c:v>
                </c:pt>
                <c:pt idx="95">
                  <c:v>4.3936351934843403</c:v>
                </c:pt>
                <c:pt idx="96">
                  <c:v>4.1644058923565499</c:v>
                </c:pt>
                <c:pt idx="97">
                  <c:v>3.9357097913947001</c:v>
                </c:pt>
                <c:pt idx="98">
                  <c:v>3.7085645628023101</c:v>
                </c:pt>
                <c:pt idx="99">
                  <c:v>3.4815246471141701</c:v>
                </c:pt>
                <c:pt idx="100">
                  <c:v>3.25727850379285</c:v>
                </c:pt>
                <c:pt idx="101">
                  <c:v>3.0380475800020501</c:v>
                </c:pt>
                <c:pt idx="102">
                  <c:v>2.81934395064027</c:v>
                </c:pt>
                <c:pt idx="103">
                  <c:v>2.6039605526234602</c:v>
                </c:pt>
                <c:pt idx="104">
                  <c:v>2.39711933846971</c:v>
                </c:pt>
                <c:pt idx="105">
                  <c:v>2.17915565629034</c:v>
                </c:pt>
                <c:pt idx="106">
                  <c:v>1.9640356021287699</c:v>
                </c:pt>
                <c:pt idx="107">
                  <c:v>1.7590825607590299</c:v>
                </c:pt>
                <c:pt idx="108">
                  <c:v>1.54941167299644</c:v>
                </c:pt>
                <c:pt idx="109">
                  <c:v>1.35451667283666</c:v>
                </c:pt>
                <c:pt idx="110">
                  <c:v>1.17634014198877</c:v>
                </c:pt>
                <c:pt idx="111">
                  <c:v>0.95150081387705798</c:v>
                </c:pt>
                <c:pt idx="112">
                  <c:v>0.72839377321304899</c:v>
                </c:pt>
                <c:pt idx="113">
                  <c:v>0.50058867949863195</c:v>
                </c:pt>
                <c:pt idx="114">
                  <c:v>0.27614367985427601</c:v>
                </c:pt>
                <c:pt idx="115">
                  <c:v>6.0180841193088898E-2</c:v>
                </c:pt>
                <c:pt idx="116">
                  <c:v>-0.15172319803596901</c:v>
                </c:pt>
                <c:pt idx="117">
                  <c:v>-0.37964468519870298</c:v>
                </c:pt>
                <c:pt idx="118">
                  <c:v>-0.60855940074693504</c:v>
                </c:pt>
                <c:pt idx="119">
                  <c:v>-0.83570193205182297</c:v>
                </c:pt>
                <c:pt idx="120">
                  <c:v>-1.0638840484365599</c:v>
                </c:pt>
                <c:pt idx="121">
                  <c:v>-1.290067443733</c:v>
                </c:pt>
                <c:pt idx="122">
                  <c:v>-1.5175195101388901</c:v>
                </c:pt>
                <c:pt idx="123">
                  <c:v>-1.74896603696296</c:v>
                </c:pt>
                <c:pt idx="124">
                  <c:v>-1.97929131634259</c:v>
                </c:pt>
                <c:pt idx="125">
                  <c:v>-2.2091006616420801</c:v>
                </c:pt>
                <c:pt idx="126">
                  <c:v>-2.4375364875918302</c:v>
                </c:pt>
                <c:pt idx="127">
                  <c:v>-2.6628291279945802</c:v>
                </c:pt>
                <c:pt idx="128">
                  <c:v>-2.88821332810975</c:v>
                </c:pt>
                <c:pt idx="129">
                  <c:v>-3.1129152565423599</c:v>
                </c:pt>
                <c:pt idx="130">
                  <c:v>-3.3353246301830399</c:v>
                </c:pt>
                <c:pt idx="131">
                  <c:v>-3.5567512912943302</c:v>
                </c:pt>
                <c:pt idx="132">
                  <c:v>-3.77535770449352</c:v>
                </c:pt>
                <c:pt idx="133">
                  <c:v>-3.9909899410838898</c:v>
                </c:pt>
                <c:pt idx="134">
                  <c:v>-4.2068707025919698</c:v>
                </c:pt>
                <c:pt idx="135">
                  <c:v>-4.4222737482474397</c:v>
                </c:pt>
                <c:pt idx="136">
                  <c:v>-4.6366785703545803</c:v>
                </c:pt>
                <c:pt idx="137">
                  <c:v>-4.8500786724775997</c:v>
                </c:pt>
                <c:pt idx="138">
                  <c:v>-5.0624859343441404</c:v>
                </c:pt>
                <c:pt idx="139">
                  <c:v>-5.2752410220444199</c:v>
                </c:pt>
                <c:pt idx="140">
                  <c:v>-5.4881937266506897</c:v>
                </c:pt>
                <c:pt idx="141">
                  <c:v>-5.7021150637457501</c:v>
                </c:pt>
                <c:pt idx="142">
                  <c:v>-5.9172807515709298</c:v>
                </c:pt>
                <c:pt idx="143">
                  <c:v>-6.1269070436421096</c:v>
                </c:pt>
                <c:pt idx="144">
                  <c:v>-6.3344269554908204</c:v>
                </c:pt>
                <c:pt idx="145">
                  <c:v>-6.5444733114623697</c:v>
                </c:pt>
                <c:pt idx="146">
                  <c:v>-6.7526918951691099</c:v>
                </c:pt>
                <c:pt idx="147">
                  <c:v>-6.9585494741852898</c:v>
                </c:pt>
                <c:pt idx="148">
                  <c:v>-7.1676904262020598</c:v>
                </c:pt>
                <c:pt idx="149">
                  <c:v>-7.3589500623481099</c:v>
                </c:pt>
                <c:pt idx="150">
                  <c:v>-7.5362405496844502</c:v>
                </c:pt>
                <c:pt idx="151">
                  <c:v>-7.7239286348865699</c:v>
                </c:pt>
                <c:pt idx="152">
                  <c:v>-7.9305348326848497</c:v>
                </c:pt>
                <c:pt idx="153">
                  <c:v>-8.1219724615268305</c:v>
                </c:pt>
                <c:pt idx="154">
                  <c:v>-8.3156832479537997</c:v>
                </c:pt>
                <c:pt idx="155">
                  <c:v>-8.4519931141895501</c:v>
                </c:pt>
                <c:pt idx="156">
                  <c:v>-8.5874776661313206</c:v>
                </c:pt>
                <c:pt idx="157">
                  <c:v>-8.7300004029744809</c:v>
                </c:pt>
                <c:pt idx="158">
                  <c:v>-8.8917361455154094</c:v>
                </c:pt>
                <c:pt idx="159">
                  <c:v>-9.0315948801533903</c:v>
                </c:pt>
                <c:pt idx="160">
                  <c:v>-9.0986952539488009</c:v>
                </c:pt>
                <c:pt idx="161">
                  <c:v>-9.03454795856163</c:v>
                </c:pt>
                <c:pt idx="162">
                  <c:v>-8.9271401208263494</c:v>
                </c:pt>
                <c:pt idx="163">
                  <c:v>-8.8136996318441891</c:v>
                </c:pt>
                <c:pt idx="164">
                  <c:v>-8.6706535763089203</c:v>
                </c:pt>
                <c:pt idx="165">
                  <c:v>-8.5893923488072605</c:v>
                </c:pt>
                <c:pt idx="166">
                  <c:v>-8.4751893891021002</c:v>
                </c:pt>
                <c:pt idx="167">
                  <c:v>-8.3371200815431106</c:v>
                </c:pt>
                <c:pt idx="168">
                  <c:v>-8.1540207439356802</c:v>
                </c:pt>
                <c:pt idx="169">
                  <c:v>-7.9313489837383102</c:v>
                </c:pt>
                <c:pt idx="170">
                  <c:v>-7.6957038770060304</c:v>
                </c:pt>
                <c:pt idx="171">
                  <c:v>-7.5026662489313098</c:v>
                </c:pt>
                <c:pt idx="172">
                  <c:v>-7.3171968045308899</c:v>
                </c:pt>
                <c:pt idx="173">
                  <c:v>-7.1087719614819598</c:v>
                </c:pt>
                <c:pt idx="174">
                  <c:v>-6.8884617983038199</c:v>
                </c:pt>
                <c:pt idx="175">
                  <c:v>-6.6924181727098402</c:v>
                </c:pt>
                <c:pt idx="176">
                  <c:v>-6.4582483476331802</c:v>
                </c:pt>
                <c:pt idx="177">
                  <c:v>-6.2248419361843501</c:v>
                </c:pt>
                <c:pt idx="178">
                  <c:v>-6.0167181206903901</c:v>
                </c:pt>
                <c:pt idx="179">
                  <c:v>-5.7764682287280298</c:v>
                </c:pt>
              </c:numCache>
            </c:numRef>
          </c:xVal>
          <c:yVal>
            <c:numRef>
              <c:f>'Playa Raceway'!$AA$2:$AA$181</c:f>
              <c:numCache>
                <c:formatCode>0.00</c:formatCode>
                <c:ptCount val="180"/>
                <c:pt idx="0">
                  <c:v>-1.5955069420874901</c:v>
                </c:pt>
                <c:pt idx="1">
                  <c:v>-1.5975444958452301</c:v>
                </c:pt>
                <c:pt idx="2">
                  <c:v>-1.60030889869947</c:v>
                </c:pt>
                <c:pt idx="3">
                  <c:v>-1.60220543715814</c:v>
                </c:pt>
                <c:pt idx="4">
                  <c:v>-1.60197481036836</c:v>
                </c:pt>
                <c:pt idx="5">
                  <c:v>-1.6016739363971</c:v>
                </c:pt>
                <c:pt idx="6">
                  <c:v>-1.60095611856683</c:v>
                </c:pt>
                <c:pt idx="7">
                  <c:v>-1.59875415458798</c:v>
                </c:pt>
                <c:pt idx="8">
                  <c:v>-1.5967772859556799</c:v>
                </c:pt>
                <c:pt idx="9">
                  <c:v>-1.59485816585952</c:v>
                </c:pt>
                <c:pt idx="10">
                  <c:v>-1.5925665255977099</c:v>
                </c:pt>
                <c:pt idx="11">
                  <c:v>-1.59042062077005</c:v>
                </c:pt>
                <c:pt idx="12">
                  <c:v>-1.5883413485947899</c:v>
                </c:pt>
                <c:pt idx="13">
                  <c:v>-1.58600006378646</c:v>
                </c:pt>
                <c:pt idx="14">
                  <c:v>-1.5840223309986801</c:v>
                </c:pt>
                <c:pt idx="15">
                  <c:v>-1.5828463866031699</c:v>
                </c:pt>
                <c:pt idx="16">
                  <c:v>-1.5820536921864601</c:v>
                </c:pt>
                <c:pt idx="17">
                  <c:v>-1.5821018837146199</c:v>
                </c:pt>
                <c:pt idx="18">
                  <c:v>-1.58269983061304</c:v>
                </c:pt>
                <c:pt idx="19">
                  <c:v>-1.58304902927378</c:v>
                </c:pt>
                <c:pt idx="20">
                  <c:v>-1.5847951339942901</c:v>
                </c:pt>
                <c:pt idx="21">
                  <c:v>-1.59026236729531</c:v>
                </c:pt>
                <c:pt idx="22">
                  <c:v>-1.5972622609646201</c:v>
                </c:pt>
                <c:pt idx="23">
                  <c:v>-1.60715732800775</c:v>
                </c:pt>
                <c:pt idx="24">
                  <c:v>-1.61983240365646</c:v>
                </c:pt>
                <c:pt idx="25">
                  <c:v>-1.6311922255584601</c:v>
                </c:pt>
                <c:pt idx="26">
                  <c:v>-1.6457165694590901</c:v>
                </c:pt>
                <c:pt idx="27">
                  <c:v>-1.67061296201342</c:v>
                </c:pt>
                <c:pt idx="28">
                  <c:v>-1.69873191683272</c:v>
                </c:pt>
                <c:pt idx="29">
                  <c:v>-1.732550177976</c:v>
                </c:pt>
                <c:pt idx="30">
                  <c:v>-1.7732651318889601</c:v>
                </c:pt>
                <c:pt idx="31">
                  <c:v>-1.80998583566118</c:v>
                </c:pt>
                <c:pt idx="32">
                  <c:v>-1.8501452305705901</c:v>
                </c:pt>
                <c:pt idx="33">
                  <c:v>-1.90548545468224</c:v>
                </c:pt>
                <c:pt idx="34">
                  <c:v>-1.96289488845049</c:v>
                </c:pt>
                <c:pt idx="35">
                  <c:v>-2.0256094406380898</c:v>
                </c:pt>
                <c:pt idx="36">
                  <c:v>-2.09575593806376</c:v>
                </c:pt>
                <c:pt idx="37">
                  <c:v>-2.15606827926596</c:v>
                </c:pt>
                <c:pt idx="38">
                  <c:v>-2.2160586724830802</c:v>
                </c:pt>
                <c:pt idx="39">
                  <c:v>-2.2851372757005501</c:v>
                </c:pt>
                <c:pt idx="40">
                  <c:v>-2.34832927626961</c:v>
                </c:pt>
                <c:pt idx="41">
                  <c:v>-2.41096187733655</c:v>
                </c:pt>
                <c:pt idx="42">
                  <c:v>-2.4748883607349401</c:v>
                </c:pt>
                <c:pt idx="43">
                  <c:v>-2.5211723019751502</c:v>
                </c:pt>
                <c:pt idx="44">
                  <c:v>-2.5611366161691902</c:v>
                </c:pt>
                <c:pt idx="45">
                  <c:v>-2.6019581998554502</c:v>
                </c:pt>
                <c:pt idx="46">
                  <c:v>-2.6318725699329502</c:v>
                </c:pt>
                <c:pt idx="47">
                  <c:v>-2.6573841169660302</c:v>
                </c:pt>
                <c:pt idx="48">
                  <c:v>-2.6804364053201102</c:v>
                </c:pt>
                <c:pt idx="49">
                  <c:v>-2.6869092712250602</c:v>
                </c:pt>
                <c:pt idx="50">
                  <c:v>-2.6826720149434502</c:v>
                </c:pt>
                <c:pt idx="51">
                  <c:v>-2.6744811513040201</c:v>
                </c:pt>
                <c:pt idx="52">
                  <c:v>-2.65900261148703</c:v>
                </c:pt>
                <c:pt idx="53">
                  <c:v>-2.6456837753193798</c:v>
                </c:pt>
                <c:pt idx="54">
                  <c:v>-2.6266531269848699</c:v>
                </c:pt>
                <c:pt idx="55">
                  <c:v>-2.58967418162973</c:v>
                </c:pt>
                <c:pt idx="56">
                  <c:v>-2.5286489670177201</c:v>
                </c:pt>
                <c:pt idx="57">
                  <c:v>-2.4548779681583799</c:v>
                </c:pt>
                <c:pt idx="58">
                  <c:v>-2.4268996481389</c:v>
                </c:pt>
                <c:pt idx="59">
                  <c:v>-2.42693002123701</c:v>
                </c:pt>
                <c:pt idx="60">
                  <c:v>-2.37413889310954</c:v>
                </c:pt>
                <c:pt idx="61">
                  <c:v>-2.3037085016761099</c:v>
                </c:pt>
                <c:pt idx="62">
                  <c:v>-2.13877542602558</c:v>
                </c:pt>
                <c:pt idx="63">
                  <c:v>-1.94460476036532</c:v>
                </c:pt>
                <c:pt idx="64">
                  <c:v>-1.72873756616019</c:v>
                </c:pt>
                <c:pt idx="65">
                  <c:v>-1.51266200283688</c:v>
                </c:pt>
                <c:pt idx="66">
                  <c:v>-1.31078924199784</c:v>
                </c:pt>
                <c:pt idx="67">
                  <c:v>-1.11547855552075</c:v>
                </c:pt>
                <c:pt idx="68">
                  <c:v>-0.91904448298214603</c:v>
                </c:pt>
                <c:pt idx="69">
                  <c:v>-0.71512664183462304</c:v>
                </c:pt>
                <c:pt idx="70">
                  <c:v>-0.50537902252208999</c:v>
                </c:pt>
                <c:pt idx="71">
                  <c:v>-0.30147186587621899</c:v>
                </c:pt>
                <c:pt idx="72">
                  <c:v>-0.10048095153599</c:v>
                </c:pt>
                <c:pt idx="73">
                  <c:v>9.7722152477115506E-2</c:v>
                </c:pt>
                <c:pt idx="74">
                  <c:v>0.29523130879767501</c:v>
                </c:pt>
                <c:pt idx="75">
                  <c:v>0.489598412802771</c:v>
                </c:pt>
                <c:pt idx="76">
                  <c:v>0.68101603629004603</c:v>
                </c:pt>
                <c:pt idx="77">
                  <c:v>0.86679710124355402</c:v>
                </c:pt>
                <c:pt idx="78">
                  <c:v>1.0458695404285301</c:v>
                </c:pt>
                <c:pt idx="79">
                  <c:v>1.2190397109539</c:v>
                </c:pt>
                <c:pt idx="80">
                  <c:v>1.3846357430715399</c:v>
                </c:pt>
                <c:pt idx="81">
                  <c:v>1.5401952194536599</c:v>
                </c:pt>
                <c:pt idx="82">
                  <c:v>1.68758981305276</c:v>
                </c:pt>
                <c:pt idx="83">
                  <c:v>1.82524155517793</c:v>
                </c:pt>
                <c:pt idx="84">
                  <c:v>1.9514857200693101</c:v>
                </c:pt>
                <c:pt idx="85">
                  <c:v>2.0678108558536099</c:v>
                </c:pt>
                <c:pt idx="86">
                  <c:v>2.1726250065505401</c:v>
                </c:pt>
                <c:pt idx="87">
                  <c:v>2.2638506957120201</c:v>
                </c:pt>
                <c:pt idx="88">
                  <c:v>2.3443047712273999</c:v>
                </c:pt>
                <c:pt idx="89">
                  <c:v>2.4129008535627201</c:v>
                </c:pt>
                <c:pt idx="90">
                  <c:v>2.4686028580710602</c:v>
                </c:pt>
                <c:pt idx="91">
                  <c:v>2.5132744505490998</c:v>
                </c:pt>
                <c:pt idx="92">
                  <c:v>2.5459908613611</c:v>
                </c:pt>
                <c:pt idx="93">
                  <c:v>2.5659555071914801</c:v>
                </c:pt>
                <c:pt idx="94">
                  <c:v>2.5752856633306198</c:v>
                </c:pt>
                <c:pt idx="95">
                  <c:v>2.5730744730351902</c:v>
                </c:pt>
                <c:pt idx="96">
                  <c:v>2.56064393575079</c:v>
                </c:pt>
                <c:pt idx="97">
                  <c:v>2.5385708146228998</c:v>
                </c:pt>
                <c:pt idx="98">
                  <c:v>2.5050198231649601</c:v>
                </c:pt>
                <c:pt idx="99">
                  <c:v>2.4664558901072202</c:v>
                </c:pt>
                <c:pt idx="100">
                  <c:v>2.4207093984925399</c:v>
                </c:pt>
                <c:pt idx="101">
                  <c:v>2.3638073030101299</c:v>
                </c:pt>
                <c:pt idx="102">
                  <c:v>2.3049089498632802</c:v>
                </c:pt>
                <c:pt idx="103">
                  <c:v>2.2422028580382301</c:v>
                </c:pt>
                <c:pt idx="104">
                  <c:v>2.1481719750110502</c:v>
                </c:pt>
                <c:pt idx="105">
                  <c:v>2.0848758821964202</c:v>
                </c:pt>
                <c:pt idx="106">
                  <c:v>2.0363532297273799</c:v>
                </c:pt>
                <c:pt idx="107">
                  <c:v>1.97207048484737</c:v>
                </c:pt>
                <c:pt idx="108">
                  <c:v>1.9170854557736701</c:v>
                </c:pt>
                <c:pt idx="109">
                  <c:v>1.8229533879003801</c:v>
                </c:pt>
                <c:pt idx="110">
                  <c:v>1.66063874921813</c:v>
                </c:pt>
                <c:pt idx="111">
                  <c:v>1.62435666726334</c:v>
                </c:pt>
                <c:pt idx="112">
                  <c:v>1.60959777652498</c:v>
                </c:pt>
                <c:pt idx="113">
                  <c:v>1.70019619446429</c:v>
                </c:pt>
                <c:pt idx="114">
                  <c:v>1.74444874614191</c:v>
                </c:pt>
                <c:pt idx="115">
                  <c:v>1.7535404896273099</c:v>
                </c:pt>
                <c:pt idx="116">
                  <c:v>1.7368097352904599</c:v>
                </c:pt>
                <c:pt idx="117">
                  <c:v>1.7460064207745301</c:v>
                </c:pt>
                <c:pt idx="118">
                  <c:v>1.77302576331127</c:v>
                </c:pt>
                <c:pt idx="119">
                  <c:v>1.7963800581399301</c:v>
                </c:pt>
                <c:pt idx="120">
                  <c:v>1.80799367683778</c:v>
                </c:pt>
                <c:pt idx="121">
                  <c:v>1.81891093749486</c:v>
                </c:pt>
                <c:pt idx="122">
                  <c:v>1.8212316145001499</c:v>
                </c:pt>
                <c:pt idx="123">
                  <c:v>1.8196245150888399</c:v>
                </c:pt>
                <c:pt idx="124">
                  <c:v>1.81210902712696</c:v>
                </c:pt>
                <c:pt idx="125">
                  <c:v>1.7945111272755101</c:v>
                </c:pt>
                <c:pt idx="126">
                  <c:v>1.7668386708314401</c:v>
                </c:pt>
                <c:pt idx="127">
                  <c:v>1.7301488541344601</c:v>
                </c:pt>
                <c:pt idx="128">
                  <c:v>1.68511826003514</c:v>
                </c:pt>
                <c:pt idx="129">
                  <c:v>1.6318982055671001</c:v>
                </c:pt>
                <c:pt idx="130">
                  <c:v>1.5700113166458201</c:v>
                </c:pt>
                <c:pt idx="131">
                  <c:v>1.50071398594818</c:v>
                </c:pt>
                <c:pt idx="132">
                  <c:v>1.42351054225205</c:v>
                </c:pt>
                <c:pt idx="133">
                  <c:v>1.34030194145516</c:v>
                </c:pt>
                <c:pt idx="134">
                  <c:v>1.25599460435434</c:v>
                </c:pt>
                <c:pt idx="135">
                  <c:v>1.17119366814103</c:v>
                </c:pt>
                <c:pt idx="136">
                  <c:v>1.0853113441408999</c:v>
                </c:pt>
                <c:pt idx="137">
                  <c:v>1.0021047333501401</c:v>
                </c:pt>
                <c:pt idx="138">
                  <c:v>0.92302267055421106</c:v>
                </c:pt>
                <c:pt idx="139">
                  <c:v>0.84701884907776903</c:v>
                </c:pt>
                <c:pt idx="140">
                  <c:v>0.77922295023955601</c:v>
                </c:pt>
                <c:pt idx="141">
                  <c:v>0.72293935114090102</c:v>
                </c:pt>
                <c:pt idx="142">
                  <c:v>0.66746522681964304</c:v>
                </c:pt>
                <c:pt idx="143">
                  <c:v>0.61976851927247201</c:v>
                </c:pt>
                <c:pt idx="144">
                  <c:v>0.588513081944671</c:v>
                </c:pt>
                <c:pt idx="145">
                  <c:v>0.55741467982229198</c:v>
                </c:pt>
                <c:pt idx="146">
                  <c:v>0.54368823542238198</c:v>
                </c:pt>
                <c:pt idx="147">
                  <c:v>0.54879002373750196</c:v>
                </c:pt>
                <c:pt idx="148">
                  <c:v>0.52214142027348698</c:v>
                </c:pt>
                <c:pt idx="149">
                  <c:v>0.49256852310829002</c:v>
                </c:pt>
                <c:pt idx="150">
                  <c:v>0.48459056952127899</c:v>
                </c:pt>
                <c:pt idx="151">
                  <c:v>0.46118141170313598</c:v>
                </c:pt>
                <c:pt idx="152">
                  <c:v>0.53968401186668202</c:v>
                </c:pt>
                <c:pt idx="153">
                  <c:v>0.62543984650880202</c:v>
                </c:pt>
                <c:pt idx="154">
                  <c:v>0.55793980106782004</c:v>
                </c:pt>
                <c:pt idx="155">
                  <c:v>0.41801112028069698</c:v>
                </c:pt>
                <c:pt idx="156">
                  <c:v>0.34970620068043001</c:v>
                </c:pt>
                <c:pt idx="157">
                  <c:v>0.26556356097856099</c:v>
                </c:pt>
                <c:pt idx="158">
                  <c:v>0.12982976470844301</c:v>
                </c:pt>
                <c:pt idx="159">
                  <c:v>1.05200393005164E-2</c:v>
                </c:pt>
                <c:pt idx="160">
                  <c:v>-0.16100563049156999</c:v>
                </c:pt>
                <c:pt idx="161">
                  <c:v>-0.34655498464419099</c:v>
                </c:pt>
                <c:pt idx="162">
                  <c:v>-0.47824963374693602</c:v>
                </c:pt>
                <c:pt idx="163">
                  <c:v>-0.61633949844443703</c:v>
                </c:pt>
                <c:pt idx="164">
                  <c:v>-0.72502831686604396</c:v>
                </c:pt>
                <c:pt idx="165">
                  <c:v>-0.87050994262461601</c:v>
                </c:pt>
                <c:pt idx="166">
                  <c:v>-1.00733793294984</c:v>
                </c:pt>
                <c:pt idx="167">
                  <c:v>-1.1438764346778501</c:v>
                </c:pt>
                <c:pt idx="168">
                  <c:v>-1.2496860363365601</c:v>
                </c:pt>
                <c:pt idx="169">
                  <c:v>-1.27365323097606</c:v>
                </c:pt>
                <c:pt idx="170">
                  <c:v>-1.2620564324489101</c:v>
                </c:pt>
                <c:pt idx="171">
                  <c:v>-1.3273618495513599</c:v>
                </c:pt>
                <c:pt idx="172">
                  <c:v>-1.3859335043810199</c:v>
                </c:pt>
                <c:pt idx="173">
                  <c:v>-1.4366422651837001</c:v>
                </c:pt>
                <c:pt idx="174">
                  <c:v>-1.48040719153742</c:v>
                </c:pt>
                <c:pt idx="175">
                  <c:v>-1.5095537530596299</c:v>
                </c:pt>
                <c:pt idx="176">
                  <c:v>-1.52532507698799</c:v>
                </c:pt>
                <c:pt idx="177">
                  <c:v>-1.54732975873458</c:v>
                </c:pt>
                <c:pt idx="178">
                  <c:v>-1.56544830383194</c:v>
                </c:pt>
                <c:pt idx="179">
                  <c:v>-1.5774479476111101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C9C-4F50-A89D-25582251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  <c:max val="10.199999999999999"/>
          <c:min val="-10.19999999999999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'Expedition Super Loop'!$U$1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Loop'!$T$2:$T$277</c:f>
              <c:numCache>
                <c:formatCode>0.00</c:formatCode>
                <c:ptCount val="276"/>
                <c:pt idx="0">
                  <c:v>7.4666317620537672</c:v>
                </c:pt>
                <c:pt idx="1">
                  <c:v>7.4928285414738331</c:v>
                </c:pt>
                <c:pt idx="2">
                  <c:v>7.5168949812131949</c:v>
                </c:pt>
                <c:pt idx="3">
                  <c:v>7.5380539374787432</c:v>
                </c:pt>
                <c:pt idx="4">
                  <c:v>7.5586722946417542</c:v>
                </c:pt>
                <c:pt idx="5">
                  <c:v>7.5797352600202288</c:v>
                </c:pt>
                <c:pt idx="6">
                  <c:v>7.6011113449194747</c:v>
                </c:pt>
                <c:pt idx="7">
                  <c:v>7.622435715411048</c:v>
                </c:pt>
                <c:pt idx="8">
                  <c:v>7.6436761638709729</c:v>
                </c:pt>
                <c:pt idx="9">
                  <c:v>7.6649170058757718</c:v>
                </c:pt>
                <c:pt idx="10">
                  <c:v>7.6861894754773044</c:v>
                </c:pt>
                <c:pt idx="11">
                  <c:v>7.7074453630165394</c:v>
                </c:pt>
                <c:pt idx="12">
                  <c:v>7.7286201671711527</c:v>
                </c:pt>
                <c:pt idx="13">
                  <c:v>7.7497553667589427</c:v>
                </c:pt>
                <c:pt idx="14">
                  <c:v>7.7712428399848505</c:v>
                </c:pt>
                <c:pt idx="15">
                  <c:v>7.7933152984318301</c:v>
                </c:pt>
                <c:pt idx="16">
                  <c:v>7.8148166602420375</c:v>
                </c:pt>
                <c:pt idx="17">
                  <c:v>7.8262562211639723</c:v>
                </c:pt>
                <c:pt idx="18">
                  <c:v>7.8118365532271223</c:v>
                </c:pt>
                <c:pt idx="19">
                  <c:v>7.7717035601507032</c:v>
                </c:pt>
                <c:pt idx="20">
                  <c:v>7.705505338708396</c:v>
                </c:pt>
                <c:pt idx="21">
                  <c:v>7.5950938962915595</c:v>
                </c:pt>
                <c:pt idx="22">
                  <c:v>7.424227622111319</c:v>
                </c:pt>
                <c:pt idx="23">
                  <c:v>7.2188237960817032</c:v>
                </c:pt>
                <c:pt idx="24">
                  <c:v>7.0525694859166643</c:v>
                </c:pt>
                <c:pt idx="25">
                  <c:v>6.9369716729245452</c:v>
                </c:pt>
                <c:pt idx="26">
                  <c:v>6.8872170900515597</c:v>
                </c:pt>
                <c:pt idx="27">
                  <c:v>6.8855758157983331</c:v>
                </c:pt>
                <c:pt idx="28">
                  <c:v>6.8434797081649208</c:v>
                </c:pt>
                <c:pt idx="29">
                  <c:v>6.7349671679390815</c:v>
                </c:pt>
                <c:pt idx="30">
                  <c:v>6.5670422534192641</c:v>
                </c:pt>
                <c:pt idx="31">
                  <c:v>6.3127887399014959</c:v>
                </c:pt>
                <c:pt idx="32">
                  <c:v>6.0133971825102135</c:v>
                </c:pt>
                <c:pt idx="33">
                  <c:v>5.7544270510281548</c:v>
                </c:pt>
                <c:pt idx="34">
                  <c:v>5.5108006224669781</c:v>
                </c:pt>
                <c:pt idx="35">
                  <c:v>5.2594000842313511</c:v>
                </c:pt>
                <c:pt idx="36">
                  <c:v>4.9977078196908327</c:v>
                </c:pt>
                <c:pt idx="37">
                  <c:v>4.7220677267964684</c:v>
                </c:pt>
                <c:pt idx="38">
                  <c:v>4.4242329963028428</c:v>
                </c:pt>
                <c:pt idx="39">
                  <c:v>4.0916119995593911</c:v>
                </c:pt>
                <c:pt idx="40">
                  <c:v>3.7533348239282378</c:v>
                </c:pt>
                <c:pt idx="41">
                  <c:v>3.4656025672403548</c:v>
                </c:pt>
                <c:pt idx="42">
                  <c:v>3.2151828234974578</c:v>
                </c:pt>
                <c:pt idx="43">
                  <c:v>2.9701297086431557</c:v>
                </c:pt>
                <c:pt idx="44">
                  <c:v>2.7272947040345623</c:v>
                </c:pt>
                <c:pt idx="45">
                  <c:v>2.485777584494917</c:v>
                </c:pt>
                <c:pt idx="46">
                  <c:v>2.2449503658098777</c:v>
                </c:pt>
                <c:pt idx="47">
                  <c:v>2.0044674139761125</c:v>
                </c:pt>
                <c:pt idx="48">
                  <c:v>1.764226087874333</c:v>
                </c:pt>
                <c:pt idx="49">
                  <c:v>1.5241935073163033</c:v>
                </c:pt>
                <c:pt idx="50">
                  <c:v>1.2843638890336573</c:v>
                </c:pt>
                <c:pt idx="51">
                  <c:v>1.0451155106461414</c:v>
                </c:pt>
                <c:pt idx="52">
                  <c:v>0.80622675463133842</c:v>
                </c:pt>
                <c:pt idx="53">
                  <c:v>0.56706204524974479</c:v>
                </c:pt>
                <c:pt idx="54">
                  <c:v>0.3275256145819509</c:v>
                </c:pt>
                <c:pt idx="55">
                  <c:v>8.7708384491249874E-2</c:v>
                </c:pt>
                <c:pt idx="56">
                  <c:v>-0.15221383354565371</c:v>
                </c:pt>
                <c:pt idx="57">
                  <c:v>-0.39173183291032043</c:v>
                </c:pt>
                <c:pt idx="58">
                  <c:v>-0.63080383440742405</c:v>
                </c:pt>
                <c:pt idx="59">
                  <c:v>-0.86973087974467911</c:v>
                </c:pt>
                <c:pt idx="60">
                  <c:v>-1.1085624784620123</c:v>
                </c:pt>
                <c:pt idx="61">
                  <c:v>-1.347310188785634</c:v>
                </c:pt>
                <c:pt idx="62">
                  <c:v>-1.5860071693059223</c:v>
                </c:pt>
                <c:pt idx="63">
                  <c:v>-1.8247545441904633</c:v>
                </c:pt>
                <c:pt idx="64">
                  <c:v>-2.063542832711498</c:v>
                </c:pt>
                <c:pt idx="65">
                  <c:v>-2.3023046433879801</c:v>
                </c:pt>
                <c:pt idx="66">
                  <c:v>-2.5410339404171154</c:v>
                </c:pt>
                <c:pt idx="67">
                  <c:v>-2.7797339107911321</c:v>
                </c:pt>
                <c:pt idx="68">
                  <c:v>-3.0184059025851604</c:v>
                </c:pt>
                <c:pt idx="69">
                  <c:v>-3.2570410105425305</c:v>
                </c:pt>
                <c:pt idx="70">
                  <c:v>-3.4956322821113801</c:v>
                </c:pt>
                <c:pt idx="71">
                  <c:v>-3.7341808925619993</c:v>
                </c:pt>
                <c:pt idx="72">
                  <c:v>-3.9726863560017969</c:v>
                </c:pt>
                <c:pt idx="73">
                  <c:v>-4.2111591358486482</c:v>
                </c:pt>
                <c:pt idx="74">
                  <c:v>-4.449661713190002</c:v>
                </c:pt>
                <c:pt idx="75">
                  <c:v>-4.6881816396479934</c:v>
                </c:pt>
                <c:pt idx="76">
                  <c:v>-4.9266592218524705</c:v>
                </c:pt>
                <c:pt idx="77">
                  <c:v>-5.1657216267529078</c:v>
                </c:pt>
                <c:pt idx="78">
                  <c:v>-5.4199163942755773</c:v>
                </c:pt>
                <c:pt idx="79">
                  <c:v>-5.6906990848847876</c:v>
                </c:pt>
                <c:pt idx="80">
                  <c:v>-5.9572254434046732</c:v>
                </c:pt>
                <c:pt idx="81">
                  <c:v>-6.2096927714489203</c:v>
                </c:pt>
                <c:pt idx="82">
                  <c:v>-6.4471628747399041</c:v>
                </c:pt>
                <c:pt idx="83">
                  <c:v>-6.6670136698821763</c:v>
                </c:pt>
                <c:pt idx="84">
                  <c:v>-6.8668483445731905</c:v>
                </c:pt>
                <c:pt idx="85">
                  <c:v>-7.0463243494973957</c:v>
                </c:pt>
                <c:pt idx="86">
                  <c:v>-7.2039755311536275</c:v>
                </c:pt>
                <c:pt idx="87">
                  <c:v>-7.3378851553131854</c:v>
                </c:pt>
                <c:pt idx="88">
                  <c:v>-7.4445224417537998</c:v>
                </c:pt>
                <c:pt idx="89">
                  <c:v>-7.5325963803106539</c:v>
                </c:pt>
                <c:pt idx="90">
                  <c:v>-7.6086444070086685</c:v>
                </c:pt>
                <c:pt idx="91">
                  <c:v>-7.6737825238084723</c:v>
                </c:pt>
                <c:pt idx="92">
                  <c:v>-7.7291377128228653</c:v>
                </c:pt>
                <c:pt idx="93">
                  <c:v>-7.7738404416289457</c:v>
                </c:pt>
                <c:pt idx="94">
                  <c:v>-7.8064116921131941</c:v>
                </c:pt>
                <c:pt idx="95">
                  <c:v>-7.8227334945854388</c:v>
                </c:pt>
                <c:pt idx="96">
                  <c:v>-7.8192693205140102</c:v>
                </c:pt>
                <c:pt idx="97">
                  <c:v>-7.7858931075215425</c:v>
                </c:pt>
                <c:pt idx="98">
                  <c:v>-7.7043453049962052</c:v>
                </c:pt>
                <c:pt idx="99">
                  <c:v>-7.5350479185355992</c:v>
                </c:pt>
                <c:pt idx="100">
                  <c:v>-7.2329052082461001</c:v>
                </c:pt>
                <c:pt idx="101">
                  <c:v>-6.9070973911689126</c:v>
                </c:pt>
                <c:pt idx="102">
                  <c:v>-6.6395474740841323</c:v>
                </c:pt>
                <c:pt idx="103">
                  <c:v>-6.3849657587663255</c:v>
                </c:pt>
                <c:pt idx="104">
                  <c:v>-6.1335726812550142</c:v>
                </c:pt>
                <c:pt idx="105">
                  <c:v>-5.8834896166525281</c:v>
                </c:pt>
                <c:pt idx="106">
                  <c:v>-5.6335960225512745</c:v>
                </c:pt>
                <c:pt idx="107">
                  <c:v>-5.4145706162390397</c:v>
                </c:pt>
                <c:pt idx="108">
                  <c:v>-5.2262012471916313</c:v>
                </c:pt>
                <c:pt idx="109">
                  <c:v>-5.0342900760333666</c:v>
                </c:pt>
                <c:pt idx="110">
                  <c:v>-4.8485307702572591</c:v>
                </c:pt>
                <c:pt idx="111">
                  <c:v>-4.6726838477579307</c:v>
                </c:pt>
                <c:pt idx="112">
                  <c:v>-4.5090556729724502</c:v>
                </c:pt>
                <c:pt idx="113">
                  <c:v>-4.3606221839834047</c:v>
                </c:pt>
                <c:pt idx="114">
                  <c:v>-4.2289326110167131</c:v>
                </c:pt>
                <c:pt idx="115">
                  <c:v>-4.1155911703854366</c:v>
                </c:pt>
                <c:pt idx="116">
                  <c:v>-4.0225196614093885</c:v>
                </c:pt>
                <c:pt idx="117">
                  <c:v>-3.9493831277855564</c:v>
                </c:pt>
                <c:pt idx="118">
                  <c:v>-3.8891183589207667</c:v>
                </c:pt>
                <c:pt idx="119">
                  <c:v>-3.7992070693752078</c:v>
                </c:pt>
                <c:pt idx="120">
                  <c:v>-3.6196833656620266</c:v>
                </c:pt>
                <c:pt idx="121">
                  <c:v>-3.3492733950913767</c:v>
                </c:pt>
                <c:pt idx="122">
                  <c:v>-3.010567332845127</c:v>
                </c:pt>
                <c:pt idx="123">
                  <c:v>-2.6491467516091527</c:v>
                </c:pt>
                <c:pt idx="124">
                  <c:v>-2.297214885883188</c:v>
                </c:pt>
                <c:pt idx="125">
                  <c:v>-1.9617670710923674</c:v>
                </c:pt>
                <c:pt idx="126">
                  <c:v>-1.6451426760770405</c:v>
                </c:pt>
                <c:pt idx="127">
                  <c:v>-1.3436861689519102</c:v>
                </c:pt>
                <c:pt idx="128">
                  <c:v>-1.0547556811072538</c:v>
                </c:pt>
                <c:pt idx="129">
                  <c:v>-0.7946816023950849</c:v>
                </c:pt>
                <c:pt idx="130">
                  <c:v>-0.58334227112168391</c:v>
                </c:pt>
                <c:pt idx="131">
                  <c:v>-0.43128596050893486</c:v>
                </c:pt>
                <c:pt idx="132">
                  <c:v>-0.34099250903499856</c:v>
                </c:pt>
                <c:pt idx="133">
                  <c:v>-0.31017275146581325</c:v>
                </c:pt>
                <c:pt idx="134">
                  <c:v>-0.33914860324534779</c:v>
                </c:pt>
                <c:pt idx="135">
                  <c:v>-0.46237253329081945</c:v>
                </c:pt>
                <c:pt idx="136">
                  <c:v>-0.63891676799058761</c:v>
                </c:pt>
                <c:pt idx="137">
                  <c:v>-0.7348469260595587</c:v>
                </c:pt>
                <c:pt idx="138">
                  <c:v>-0.79918325293564585</c:v>
                </c:pt>
                <c:pt idx="139">
                  <c:v>-0.83186755201220808</c:v>
                </c:pt>
                <c:pt idx="140">
                  <c:v>-0.8340597409186965</c:v>
                </c:pt>
                <c:pt idx="141">
                  <c:v>-0.81164261164109341</c:v>
                </c:pt>
                <c:pt idx="142">
                  <c:v>-0.7632571338652705</c:v>
                </c:pt>
                <c:pt idx="143">
                  <c:v>-0.60159114591577467</c:v>
                </c:pt>
                <c:pt idx="144">
                  <c:v>-0.37325144774907232</c:v>
                </c:pt>
                <c:pt idx="145">
                  <c:v>-0.23530152508411972</c:v>
                </c:pt>
                <c:pt idx="146">
                  <c:v>-0.31938446148506161</c:v>
                </c:pt>
                <c:pt idx="147">
                  <c:v>-0.56723119363999808</c:v>
                </c:pt>
                <c:pt idx="148">
                  <c:v>-0.88118790484853959</c:v>
                </c:pt>
                <c:pt idx="149">
                  <c:v>-1.2764278162670728</c:v>
                </c:pt>
                <c:pt idx="150">
                  <c:v>-1.6808254472036253</c:v>
                </c:pt>
                <c:pt idx="151">
                  <c:v>-2.0205721471642537</c:v>
                </c:pt>
                <c:pt idx="152">
                  <c:v>-2.3113881595358627</c:v>
                </c:pt>
                <c:pt idx="153">
                  <c:v>-2.5689576570581627</c:v>
                </c:pt>
                <c:pt idx="154">
                  <c:v>-2.7835561373686244</c:v>
                </c:pt>
                <c:pt idx="155">
                  <c:v>-2.9480929359606027</c:v>
                </c:pt>
                <c:pt idx="156">
                  <c:v>-3.1138550163181713</c:v>
                </c:pt>
                <c:pt idx="157">
                  <c:v>-3.2996648281395085</c:v>
                </c:pt>
                <c:pt idx="158">
                  <c:v>-3.4767580181683138</c:v>
                </c:pt>
                <c:pt idx="159">
                  <c:v>-3.6296286736178094</c:v>
                </c:pt>
                <c:pt idx="160">
                  <c:v>-3.7444916588764201</c:v>
                </c:pt>
                <c:pt idx="161">
                  <c:v>-3.8192339629861372</c:v>
                </c:pt>
                <c:pt idx="162">
                  <c:v>-3.8682861021022168</c:v>
                </c:pt>
                <c:pt idx="163">
                  <c:v>-3.8991804378026296</c:v>
                </c:pt>
                <c:pt idx="164">
                  <c:v>-3.9061086001799219</c:v>
                </c:pt>
                <c:pt idx="165">
                  <c:v>-3.8902300801952445</c:v>
                </c:pt>
                <c:pt idx="166">
                  <c:v>-3.8422705857656543</c:v>
                </c:pt>
                <c:pt idx="167">
                  <c:v>-3.7536879663522971</c:v>
                </c:pt>
                <c:pt idx="168">
                  <c:v>-3.6344412435056079</c:v>
                </c:pt>
                <c:pt idx="169">
                  <c:v>-3.4663129135943453</c:v>
                </c:pt>
                <c:pt idx="170">
                  <c:v>-3.2496973327671781</c:v>
                </c:pt>
                <c:pt idx="171">
                  <c:v>-3.0177784944190194</c:v>
                </c:pt>
                <c:pt idx="172">
                  <c:v>-2.7836520107503415</c:v>
                </c:pt>
                <c:pt idx="173">
                  <c:v>-2.5490376824863201</c:v>
                </c:pt>
                <c:pt idx="174">
                  <c:v>-2.3140332617251973</c:v>
                </c:pt>
                <c:pt idx="175">
                  <c:v>-2.0785813910547448</c:v>
                </c:pt>
                <c:pt idx="176">
                  <c:v>-1.8427194170667944</c:v>
                </c:pt>
                <c:pt idx="177">
                  <c:v>-1.606542276280694</c:v>
                </c:pt>
                <c:pt idx="178">
                  <c:v>-1.3701124385440688</c:v>
                </c:pt>
                <c:pt idx="179">
                  <c:v>-1.1335809338641409</c:v>
                </c:pt>
                <c:pt idx="180">
                  <c:v>-0.89706258711561548</c:v>
                </c:pt>
                <c:pt idx="181">
                  <c:v>-0.66055777414096684</c:v>
                </c:pt>
                <c:pt idx="182">
                  <c:v>-0.42404950886858256</c:v>
                </c:pt>
                <c:pt idx="183">
                  <c:v>-0.18746560977168661</c:v>
                </c:pt>
                <c:pt idx="184">
                  <c:v>4.9256491969154187E-2</c:v>
                </c:pt>
                <c:pt idx="185">
                  <c:v>0.28612077339988645</c:v>
                </c:pt>
                <c:pt idx="186">
                  <c:v>0.52312150334123686</c:v>
                </c:pt>
                <c:pt idx="187">
                  <c:v>0.76027983729233184</c:v>
                </c:pt>
                <c:pt idx="188">
                  <c:v>0.99749239872685258</c:v>
                </c:pt>
                <c:pt idx="189">
                  <c:v>1.2346125282059717</c:v>
                </c:pt>
                <c:pt idx="190">
                  <c:v>1.4715905967647156</c:v>
                </c:pt>
                <c:pt idx="191">
                  <c:v>1.7085209701678394</c:v>
                </c:pt>
                <c:pt idx="192">
                  <c:v>1.9454286721016107</c:v>
                </c:pt>
                <c:pt idx="193">
                  <c:v>2.1806018475992897</c:v>
                </c:pt>
                <c:pt idx="194">
                  <c:v>2.3854389171234169</c:v>
                </c:pt>
                <c:pt idx="195">
                  <c:v>2.5558180113105777</c:v>
                </c:pt>
                <c:pt idx="196">
                  <c:v>2.7312183450809022</c:v>
                </c:pt>
                <c:pt idx="197">
                  <c:v>2.9207857425904722</c:v>
                </c:pt>
                <c:pt idx="198">
                  <c:v>3.0974699760329041</c:v>
                </c:pt>
                <c:pt idx="199">
                  <c:v>3.2416852221879822</c:v>
                </c:pt>
                <c:pt idx="200">
                  <c:v>3.342697601961663</c:v>
                </c:pt>
                <c:pt idx="201">
                  <c:v>3.4021592204163333</c:v>
                </c:pt>
                <c:pt idx="202">
                  <c:v>3.4362467770359566</c:v>
                </c:pt>
                <c:pt idx="203">
                  <c:v>3.4490655820685672</c:v>
                </c:pt>
                <c:pt idx="204">
                  <c:v>3.4401909069595433</c:v>
                </c:pt>
                <c:pt idx="205">
                  <c:v>3.4110538965507389</c:v>
                </c:pt>
                <c:pt idx="206">
                  <c:v>3.3501843423752207</c:v>
                </c:pt>
                <c:pt idx="207">
                  <c:v>3.2402132889280404</c:v>
                </c:pt>
                <c:pt idx="208">
                  <c:v>3.0859766443840946</c:v>
                </c:pt>
                <c:pt idx="209">
                  <c:v>2.8821697353987541</c:v>
                </c:pt>
                <c:pt idx="210">
                  <c:v>2.6016210184910653</c:v>
                </c:pt>
                <c:pt idx="211">
                  <c:v>2.2806100515561902</c:v>
                </c:pt>
                <c:pt idx="212">
                  <c:v>1.8929803471292994</c:v>
                </c:pt>
                <c:pt idx="213">
                  <c:v>1.5919633662195065</c:v>
                </c:pt>
                <c:pt idx="214">
                  <c:v>1.5732033804085732</c:v>
                </c:pt>
                <c:pt idx="215">
                  <c:v>1.7600274498657962</c:v>
                </c:pt>
                <c:pt idx="216">
                  <c:v>1.9377686824490747</c:v>
                </c:pt>
                <c:pt idx="217">
                  <c:v>2.1378473524515296</c:v>
                </c:pt>
                <c:pt idx="218">
                  <c:v>2.3251798652301834</c:v>
                </c:pt>
                <c:pt idx="219">
                  <c:v>2.4818179446580744</c:v>
                </c:pt>
                <c:pt idx="220">
                  <c:v>2.6039579351709361</c:v>
                </c:pt>
                <c:pt idx="221">
                  <c:v>2.7094446675970376</c:v>
                </c:pt>
                <c:pt idx="222">
                  <c:v>2.7961431342227971</c:v>
                </c:pt>
                <c:pt idx="223">
                  <c:v>2.8386928905340834</c:v>
                </c:pt>
                <c:pt idx="224">
                  <c:v>2.8451885439020623</c:v>
                </c:pt>
                <c:pt idx="225">
                  <c:v>2.8352380172813367</c:v>
                </c:pt>
                <c:pt idx="226">
                  <c:v>2.7826964502435492</c:v>
                </c:pt>
                <c:pt idx="227">
                  <c:v>2.7101025800340843</c:v>
                </c:pt>
                <c:pt idx="228">
                  <c:v>2.6347380987036324</c:v>
                </c:pt>
                <c:pt idx="229">
                  <c:v>2.4067603338599164</c:v>
                </c:pt>
                <c:pt idx="230">
                  <c:v>1.999942139831308</c:v>
                </c:pt>
                <c:pt idx="231">
                  <c:v>1.6059694935241835</c:v>
                </c:pt>
                <c:pt idx="232">
                  <c:v>1.2667848841305256</c:v>
                </c:pt>
                <c:pt idx="233">
                  <c:v>0.99046316155342073</c:v>
                </c:pt>
                <c:pt idx="234">
                  <c:v>0.82052385252440008</c:v>
                </c:pt>
                <c:pt idx="235">
                  <c:v>0.78658048661963198</c:v>
                </c:pt>
                <c:pt idx="236">
                  <c:v>0.86180649542256138</c:v>
                </c:pt>
                <c:pt idx="237">
                  <c:v>1.0091532396090548</c:v>
                </c:pt>
                <c:pt idx="238">
                  <c:v>1.2032530082544874</c:v>
                </c:pt>
                <c:pt idx="239">
                  <c:v>1.4089656232892014</c:v>
                </c:pt>
                <c:pt idx="240">
                  <c:v>1.6085716590755812</c:v>
                </c:pt>
                <c:pt idx="241">
                  <c:v>1.805748001336811</c:v>
                </c:pt>
                <c:pt idx="242">
                  <c:v>2.0057010612780393</c:v>
                </c:pt>
                <c:pt idx="243">
                  <c:v>2.2049622742020882</c:v>
                </c:pt>
                <c:pt idx="244">
                  <c:v>2.4032021177076843</c:v>
                </c:pt>
                <c:pt idx="245">
                  <c:v>2.601874923560088</c:v>
                </c:pt>
                <c:pt idx="246">
                  <c:v>2.800631035397005</c:v>
                </c:pt>
                <c:pt idx="247">
                  <c:v>2.9995421437204932</c:v>
                </c:pt>
                <c:pt idx="248">
                  <c:v>3.1999832722510435</c:v>
                </c:pt>
                <c:pt idx="249">
                  <c:v>3.4014057688257777</c:v>
                </c:pt>
                <c:pt idx="250">
                  <c:v>3.6021347358677192</c:v>
                </c:pt>
                <c:pt idx="251">
                  <c:v>3.8041742375740264</c:v>
                </c:pt>
                <c:pt idx="252">
                  <c:v>4.0156791782760841</c:v>
                </c:pt>
                <c:pt idx="253">
                  <c:v>4.2354314278504486</c:v>
                </c:pt>
                <c:pt idx="254">
                  <c:v>4.4542926646506231</c:v>
                </c:pt>
                <c:pt idx="255">
                  <c:v>4.6833238326941595</c:v>
                </c:pt>
                <c:pt idx="256">
                  <c:v>4.9439812977714803</c:v>
                </c:pt>
                <c:pt idx="257">
                  <c:v>5.2572443171898131</c:v>
                </c:pt>
                <c:pt idx="258">
                  <c:v>5.6344409162883364</c:v>
                </c:pt>
                <c:pt idx="259">
                  <c:v>6.0414161956570398</c:v>
                </c:pt>
                <c:pt idx="260">
                  <c:v>6.4099482656035054</c:v>
                </c:pt>
                <c:pt idx="261">
                  <c:v>6.7104232652619373</c:v>
                </c:pt>
                <c:pt idx="262">
                  <c:v>6.9244673107504351</c:v>
                </c:pt>
                <c:pt idx="263">
                  <c:v>7.068805035040751</c:v>
                </c:pt>
                <c:pt idx="264">
                  <c:v>7.1727509840920289</c:v>
                </c:pt>
                <c:pt idx="265">
                  <c:v>7.2503401743028588</c:v>
                </c:pt>
                <c:pt idx="266">
                  <c:v>7.3086725844293836</c:v>
                </c:pt>
                <c:pt idx="267">
                  <c:v>7.3529013087202495</c:v>
                </c:pt>
                <c:pt idx="268">
                  <c:v>7.3838467178161844</c:v>
                </c:pt>
                <c:pt idx="269">
                  <c:v>7.4028130782404</c:v>
                </c:pt>
                <c:pt idx="270">
                  <c:v>7.4166653138517171</c:v>
                </c:pt>
                <c:pt idx="271">
                  <c:v>7.4281608617802579</c:v>
                </c:pt>
                <c:pt idx="272">
                  <c:v>7.4380507681216841</c:v>
                </c:pt>
                <c:pt idx="273">
                  <c:v>7.4466424078529281</c:v>
                </c:pt>
                <c:pt idx="274">
                  <c:v>7.4537612778447047</c:v>
                </c:pt>
                <c:pt idx="275">
                  <c:v>7.468509235821772</c:v>
                </c:pt>
              </c:numCache>
            </c:numRef>
          </c:xVal>
          <c:yVal>
            <c:numRef>
              <c:f>'Expedition Super Loop'!$U$2:$U$277</c:f>
              <c:numCache>
                <c:formatCode>0.00</c:formatCode>
                <c:ptCount val="276"/>
                <c:pt idx="0">
                  <c:v>-2.2380056974137306</c:v>
                </c:pt>
                <c:pt idx="1">
                  <c:v>-1.9858629983203311</c:v>
                </c:pt>
                <c:pt idx="2">
                  <c:v>-1.7307541070893202</c:v>
                </c:pt>
                <c:pt idx="3">
                  <c:v>-1.4777416763533595</c:v>
                </c:pt>
                <c:pt idx="4">
                  <c:v>-1.2280699546740397</c:v>
                </c:pt>
                <c:pt idx="5">
                  <c:v>-0.97897143485918781</c:v>
                </c:pt>
                <c:pt idx="6">
                  <c:v>-0.72927962470914609</c:v>
                </c:pt>
                <c:pt idx="7">
                  <c:v>-0.47922511444125043</c:v>
                </c:pt>
                <c:pt idx="8">
                  <c:v>-0.22926391973144045</c:v>
                </c:pt>
                <c:pt idx="9">
                  <c:v>2.0586117456391377E-2</c:v>
                </c:pt>
                <c:pt idx="10">
                  <c:v>0.27047257780741951</c:v>
                </c:pt>
                <c:pt idx="11">
                  <c:v>0.52047479689308462</c:v>
                </c:pt>
                <c:pt idx="12">
                  <c:v>0.77045227355940027</c:v>
                </c:pt>
                <c:pt idx="13">
                  <c:v>1.0199301675432229</c:v>
                </c:pt>
                <c:pt idx="14">
                  <c:v>1.2689312286083052</c:v>
                </c:pt>
                <c:pt idx="15">
                  <c:v>1.519787065128094</c:v>
                </c:pt>
                <c:pt idx="16">
                  <c:v>1.782014822985881</c:v>
                </c:pt>
                <c:pt idx="17">
                  <c:v>2.0673420391641391</c:v>
                </c:pt>
                <c:pt idx="18">
                  <c:v>2.3651842017240168</c:v>
                </c:pt>
                <c:pt idx="19">
                  <c:v>2.6580010404774335</c:v>
                </c:pt>
                <c:pt idx="20">
                  <c:v>2.9559514939486795</c:v>
                </c:pt>
                <c:pt idx="21">
                  <c:v>3.2646639961799946</c:v>
                </c:pt>
                <c:pt idx="22">
                  <c:v>3.5703277409376808</c:v>
                </c:pt>
                <c:pt idx="23">
                  <c:v>3.8109284950927909</c:v>
                </c:pt>
                <c:pt idx="24">
                  <c:v>3.987264056991787</c:v>
                </c:pt>
                <c:pt idx="25">
                  <c:v>4.1255030713949292</c:v>
                </c:pt>
                <c:pt idx="26">
                  <c:v>4.2006350571797224</c:v>
                </c:pt>
                <c:pt idx="27">
                  <c:v>4.3547467718332973</c:v>
                </c:pt>
                <c:pt idx="28">
                  <c:v>4.665557220044815</c:v>
                </c:pt>
                <c:pt idx="29">
                  <c:v>4.9951246838418495</c:v>
                </c:pt>
                <c:pt idx="30">
                  <c:v>5.3075213952283065</c:v>
                </c:pt>
                <c:pt idx="31">
                  <c:v>5.5990029626825688</c:v>
                </c:pt>
                <c:pt idx="32">
                  <c:v>5.7956464412838926</c:v>
                </c:pt>
                <c:pt idx="33">
                  <c:v>5.9227614593229569</c:v>
                </c:pt>
                <c:pt idx="34">
                  <c:v>6.0333259823675309</c:v>
                </c:pt>
                <c:pt idx="35">
                  <c:v>6.1368012063071458</c:v>
                </c:pt>
                <c:pt idx="36">
                  <c:v>6.2313515192325593</c:v>
                </c:pt>
                <c:pt idx="37">
                  <c:v>6.3126953527028089</c:v>
                </c:pt>
                <c:pt idx="38">
                  <c:v>6.375446952945067</c:v>
                </c:pt>
                <c:pt idx="39">
                  <c:v>6.4028427536631973</c:v>
                </c:pt>
                <c:pt idx="40">
                  <c:v>6.3689196870632738</c:v>
                </c:pt>
                <c:pt idx="41">
                  <c:v>6.2967640758031296</c:v>
                </c:pt>
                <c:pt idx="42">
                  <c:v>6.2261591677040249</c:v>
                </c:pt>
                <c:pt idx="43">
                  <c:v>6.1541862913120902</c:v>
                </c:pt>
                <c:pt idx="44">
                  <c:v>6.0811330687499119</c:v>
                </c:pt>
                <c:pt idx="45">
                  <c:v>6.0074384010274811</c:v>
                </c:pt>
                <c:pt idx="46">
                  <c:v>5.9332922118258686</c:v>
                </c:pt>
                <c:pt idx="47">
                  <c:v>5.8587374680925963</c:v>
                </c:pt>
                <c:pt idx="48">
                  <c:v>5.7838021404922753</c:v>
                </c:pt>
                <c:pt idx="49">
                  <c:v>5.7085332689762431</c:v>
                </c:pt>
                <c:pt idx="50">
                  <c:v>5.6329711438143582</c:v>
                </c:pt>
                <c:pt idx="51">
                  <c:v>5.5572983487897156</c:v>
                </c:pt>
                <c:pt idx="52">
                  <c:v>5.4818964185261283</c:v>
                </c:pt>
                <c:pt idx="53">
                  <c:v>5.4065322846577537</c:v>
                </c:pt>
                <c:pt idx="54">
                  <c:v>5.3309602207611295</c:v>
                </c:pt>
                <c:pt idx="55">
                  <c:v>5.2550118783745479</c:v>
                </c:pt>
                <c:pt idx="56">
                  <c:v>5.1785621495386698</c:v>
                </c:pt>
                <c:pt idx="57">
                  <c:v>5.1017042706128706</c:v>
                </c:pt>
                <c:pt idx="58">
                  <c:v>5.024779614767108</c:v>
                </c:pt>
                <c:pt idx="59">
                  <c:v>4.9477644965298673</c:v>
                </c:pt>
                <c:pt idx="60">
                  <c:v>4.8706795294914649</c:v>
                </c:pt>
                <c:pt idx="61">
                  <c:v>4.7935531899678869</c:v>
                </c:pt>
                <c:pt idx="62">
                  <c:v>4.7164094627305015</c:v>
                </c:pt>
                <c:pt idx="63">
                  <c:v>4.6392224777130533</c:v>
                </c:pt>
                <c:pt idx="64">
                  <c:v>4.5619287814950207</c:v>
                </c:pt>
                <c:pt idx="65">
                  <c:v>4.4845451315840617</c:v>
                </c:pt>
                <c:pt idx="66">
                  <c:v>4.4070762045353398</c:v>
                </c:pt>
                <c:pt idx="67">
                  <c:v>4.3295225324013078</c:v>
                </c:pt>
                <c:pt idx="68">
                  <c:v>4.2518838918278972</c:v>
                </c:pt>
                <c:pt idx="69">
                  <c:v>4.1741640284503045</c:v>
                </c:pt>
                <c:pt idx="70">
                  <c:v>4.096373583285267</c:v>
                </c:pt>
                <c:pt idx="71">
                  <c:v>4.0185233725298977</c:v>
                </c:pt>
                <c:pt idx="72">
                  <c:v>3.9406244411856939</c:v>
                </c:pt>
                <c:pt idx="73">
                  <c:v>3.8626881815685974</c:v>
                </c:pt>
                <c:pt idx="74">
                  <c:v>3.784698367529022</c:v>
                </c:pt>
                <c:pt idx="75">
                  <c:v>3.7066104050875515</c:v>
                </c:pt>
                <c:pt idx="76">
                  <c:v>3.6284462042492072</c:v>
                </c:pt>
                <c:pt idx="77">
                  <c:v>3.5500133849573561</c:v>
                </c:pt>
                <c:pt idx="78">
                  <c:v>3.4655813671675597</c:v>
                </c:pt>
                <c:pt idx="79">
                  <c:v>3.3567595411735587</c:v>
                </c:pt>
                <c:pt idx="80">
                  <c:v>3.2200829585214126</c:v>
                </c:pt>
                <c:pt idx="81">
                  <c:v>3.0603425905099821</c:v>
                </c:pt>
                <c:pt idx="82">
                  <c:v>2.8782194378078123</c:v>
                </c:pt>
                <c:pt idx="83">
                  <c:v>2.6749521043789497</c:v>
                </c:pt>
                <c:pt idx="84">
                  <c:v>2.4534601288404954</c:v>
                </c:pt>
                <c:pt idx="85">
                  <c:v>2.2153319970972505</c:v>
                </c:pt>
                <c:pt idx="86">
                  <c:v>1.9615196610000458</c:v>
                </c:pt>
                <c:pt idx="87">
                  <c:v>1.6950566945611267</c:v>
                </c:pt>
                <c:pt idx="88">
                  <c:v>1.4271068134947609</c:v>
                </c:pt>
                <c:pt idx="89">
                  <c:v>1.1654348375269166</c:v>
                </c:pt>
                <c:pt idx="90">
                  <c:v>0.90357783621514054</c:v>
                </c:pt>
                <c:pt idx="91">
                  <c:v>0.64010513432306237</c:v>
                </c:pt>
                <c:pt idx="92">
                  <c:v>0.37410413298115164</c:v>
                </c:pt>
                <c:pt idx="93">
                  <c:v>0.10354261146271684</c:v>
                </c:pt>
                <c:pt idx="94">
                  <c:v>-0.17365080681734163</c:v>
                </c:pt>
                <c:pt idx="95">
                  <c:v>-0.4580992860824688</c:v>
                </c:pt>
                <c:pt idx="96">
                  <c:v>-0.75219592487793807</c:v>
                </c:pt>
                <c:pt idx="97">
                  <c:v>-1.062238990401732</c:v>
                </c:pt>
                <c:pt idx="98">
                  <c:v>-1.3899157914424429</c:v>
                </c:pt>
                <c:pt idx="99">
                  <c:v>-1.743933058488176</c:v>
                </c:pt>
                <c:pt idx="100">
                  <c:v>-2.0513749637590601</c:v>
                </c:pt>
                <c:pt idx="101">
                  <c:v>-2.2173555676074406</c:v>
                </c:pt>
                <c:pt idx="102">
                  <c:v>-2.3183204136057327</c:v>
                </c:pt>
                <c:pt idx="103">
                  <c:v>-2.402636287385886</c:v>
                </c:pt>
                <c:pt idx="104">
                  <c:v>-2.4787664153229438</c:v>
                </c:pt>
                <c:pt idx="105">
                  <c:v>-2.549350487680881</c:v>
                </c:pt>
                <c:pt idx="106">
                  <c:v>-2.6158295415377055</c:v>
                </c:pt>
                <c:pt idx="107">
                  <c:v>-2.6699847476909775</c:v>
                </c:pt>
                <c:pt idx="108">
                  <c:v>-2.7401190286648025</c:v>
                </c:pt>
                <c:pt idx="109">
                  <c:v>-2.8285660935449943</c:v>
                </c:pt>
                <c:pt idx="110">
                  <c:v>-2.9305991930922173</c:v>
                </c:pt>
                <c:pt idx="111">
                  <c:v>-3.0450163562289294</c:v>
                </c:pt>
                <c:pt idx="112">
                  <c:v>-3.1708483237548339</c:v>
                </c:pt>
                <c:pt idx="113">
                  <c:v>-3.3070968344406557</c:v>
                </c:pt>
                <c:pt idx="114">
                  <c:v>-3.4540804367078346</c:v>
                </c:pt>
                <c:pt idx="115">
                  <c:v>-3.6100913146345244</c:v>
                </c:pt>
                <c:pt idx="116">
                  <c:v>-3.7751851156330916</c:v>
                </c:pt>
                <c:pt idx="117">
                  <c:v>-3.9489830037704339</c:v>
                </c:pt>
                <c:pt idx="118">
                  <c:v>-4.161676447795263</c:v>
                </c:pt>
                <c:pt idx="119">
                  <c:v>-4.4559653611696692</c:v>
                </c:pt>
                <c:pt idx="120">
                  <c:v>-4.784822818585746</c:v>
                </c:pt>
                <c:pt idx="121">
                  <c:v>-5.0710551091610272</c:v>
                </c:pt>
                <c:pt idx="122">
                  <c:v>-5.2724654872231458</c:v>
                </c:pt>
                <c:pt idx="123">
                  <c:v>-5.3756418070556329</c:v>
                </c:pt>
                <c:pt idx="124">
                  <c:v>-5.3986342176841937</c:v>
                </c:pt>
                <c:pt idx="125">
                  <c:v>-5.3619281628223066</c:v>
                </c:pt>
                <c:pt idx="126">
                  <c:v>-5.2767274916927951</c:v>
                </c:pt>
                <c:pt idx="127">
                  <c:v>-5.1488527174909358</c:v>
                </c:pt>
                <c:pt idx="128">
                  <c:v>-4.9699430807007774</c:v>
                </c:pt>
                <c:pt idx="129">
                  <c:v>-4.7341327390125949</c:v>
                </c:pt>
                <c:pt idx="130">
                  <c:v>-4.4506733486231118</c:v>
                </c:pt>
                <c:pt idx="131">
                  <c:v>-4.1344991769432786</c:v>
                </c:pt>
                <c:pt idx="132">
                  <c:v>-3.800776325698799</c:v>
                </c:pt>
                <c:pt idx="133">
                  <c:v>-3.4610971891346081</c:v>
                </c:pt>
                <c:pt idx="134">
                  <c:v>-3.1058445473037879</c:v>
                </c:pt>
                <c:pt idx="135">
                  <c:v>-2.729348684928766</c:v>
                </c:pt>
                <c:pt idx="136">
                  <c:v>-2.4749337749871865</c:v>
                </c:pt>
                <c:pt idx="137">
                  <c:v>-2.3131088866846801</c:v>
                </c:pt>
                <c:pt idx="138">
                  <c:v>-2.1593472651171495</c:v>
                </c:pt>
                <c:pt idx="139">
                  <c:v>-2.0145433233101286</c:v>
                </c:pt>
                <c:pt idx="140">
                  <c:v>-1.8838010718330445</c:v>
                </c:pt>
                <c:pt idx="141">
                  <c:v>-1.7801076550256543</c:v>
                </c:pt>
                <c:pt idx="142">
                  <c:v>-1.6995401682202398</c:v>
                </c:pt>
                <c:pt idx="143">
                  <c:v>-1.5521385758183739</c:v>
                </c:pt>
                <c:pt idx="144">
                  <c:v>-1.2450408645235849</c:v>
                </c:pt>
                <c:pt idx="145">
                  <c:v>-0.79681429633458867</c:v>
                </c:pt>
                <c:pt idx="146">
                  <c:v>-0.30860802946301813</c:v>
                </c:pt>
                <c:pt idx="147">
                  <c:v>5.3828597197093875E-2</c:v>
                </c:pt>
                <c:pt idx="148">
                  <c:v>0.30573090213730286</c:v>
                </c:pt>
                <c:pt idx="149">
                  <c:v>0.4603754054928792</c:v>
                </c:pt>
                <c:pt idx="150">
                  <c:v>0.47368328371202212</c:v>
                </c:pt>
                <c:pt idx="151">
                  <c:v>0.40575282971963894</c:v>
                </c:pt>
                <c:pt idx="152">
                  <c:v>0.30356738259812643</c:v>
                </c:pt>
                <c:pt idx="153">
                  <c:v>0.18912329317974091</c:v>
                </c:pt>
                <c:pt idx="154">
                  <c:v>8.3154011063445332E-2</c:v>
                </c:pt>
                <c:pt idx="155">
                  <c:v>1.6033981465942537E-2</c:v>
                </c:pt>
                <c:pt idx="156">
                  <c:v>-1.3648559191045906E-2</c:v>
                </c:pt>
                <c:pt idx="157">
                  <c:v>-2.6202944224061997E-2</c:v>
                </c:pt>
                <c:pt idx="158">
                  <c:v>-1.6812363148405285E-2</c:v>
                </c:pt>
                <c:pt idx="159">
                  <c:v>1.4257973238500588E-2</c:v>
                </c:pt>
                <c:pt idx="160">
                  <c:v>6.202308266955614E-2</c:v>
                </c:pt>
                <c:pt idx="161">
                  <c:v>0.12068798491406388</c:v>
                </c:pt>
                <c:pt idx="162">
                  <c:v>0.19847445830525196</c:v>
                </c:pt>
                <c:pt idx="163">
                  <c:v>0.30613176307512052</c:v>
                </c:pt>
                <c:pt idx="164">
                  <c:v>0.43017708373352209</c:v>
                </c:pt>
                <c:pt idx="165">
                  <c:v>0.5327901785721052</c:v>
                </c:pt>
                <c:pt idx="166">
                  <c:v>0.61712695262723305</c:v>
                </c:pt>
                <c:pt idx="167">
                  <c:v>0.70906500671417705</c:v>
                </c:pt>
                <c:pt idx="168">
                  <c:v>0.79265459521463011</c:v>
                </c:pt>
                <c:pt idx="169">
                  <c:v>0.86612976995356894</c:v>
                </c:pt>
                <c:pt idx="170">
                  <c:v>0.94789708064167888</c:v>
                </c:pt>
                <c:pt idx="171">
                  <c:v>1.0329397363392925</c:v>
                </c:pt>
                <c:pt idx="172">
                  <c:v>1.1178339516812479</c:v>
                </c:pt>
                <c:pt idx="173">
                  <c:v>1.2021297285276229</c:v>
                </c:pt>
                <c:pt idx="174">
                  <c:v>1.2858561634479972</c:v>
                </c:pt>
                <c:pt idx="175">
                  <c:v>1.3691407583456083</c:v>
                </c:pt>
                <c:pt idx="176">
                  <c:v>1.4521334066011837</c:v>
                </c:pt>
                <c:pt idx="177">
                  <c:v>1.5349226906003779</c:v>
                </c:pt>
                <c:pt idx="178">
                  <c:v>1.617592587533728</c:v>
                </c:pt>
                <c:pt idx="179">
                  <c:v>1.7001817128995111</c:v>
                </c:pt>
                <c:pt idx="180">
                  <c:v>1.782626520261769</c:v>
                </c:pt>
                <c:pt idx="181">
                  <c:v>1.8648913936360816</c:v>
                </c:pt>
                <c:pt idx="182">
                  <c:v>1.9469464447729079</c:v>
                </c:pt>
                <c:pt idx="183">
                  <c:v>2.0287873785326531</c:v>
                </c:pt>
                <c:pt idx="184">
                  <c:v>2.1104665261457125</c:v>
                </c:pt>
                <c:pt idx="185">
                  <c:v>2.192031558490187</c:v>
                </c:pt>
                <c:pt idx="186">
                  <c:v>2.2735306701320526</c:v>
                </c:pt>
                <c:pt idx="187">
                  <c:v>2.3550275166888874</c:v>
                </c:pt>
                <c:pt idx="188">
                  <c:v>2.4365776327750055</c:v>
                </c:pt>
                <c:pt idx="189">
                  <c:v>2.5181076378835083</c:v>
                </c:pt>
                <c:pt idx="190">
                  <c:v>2.5995298914038463</c:v>
                </c:pt>
                <c:pt idx="191">
                  <c:v>2.680779763550686</c:v>
                </c:pt>
                <c:pt idx="192">
                  <c:v>2.7618623845619839</c:v>
                </c:pt>
                <c:pt idx="193">
                  <c:v>2.8421262472476161</c:v>
                </c:pt>
                <c:pt idx="194">
                  <c:v>2.9113045454532633</c:v>
                </c:pt>
                <c:pt idx="195">
                  <c:v>2.9465403166933193</c:v>
                </c:pt>
                <c:pt idx="196">
                  <c:v>2.9515706376238695</c:v>
                </c:pt>
                <c:pt idx="197">
                  <c:v>2.9358004727486735</c:v>
                </c:pt>
                <c:pt idx="198">
                  <c:v>2.9020636417136165</c:v>
                </c:pt>
                <c:pt idx="199">
                  <c:v>2.8512009545473975</c:v>
                </c:pt>
                <c:pt idx="200">
                  <c:v>2.7908726004238362</c:v>
                </c:pt>
                <c:pt idx="201">
                  <c:v>2.7256995398096611</c:v>
                </c:pt>
                <c:pt idx="202">
                  <c:v>2.641540428329562</c:v>
                </c:pt>
                <c:pt idx="203">
                  <c:v>2.5329025445777584</c:v>
                </c:pt>
                <c:pt idx="204">
                  <c:v>2.4384990009372185</c:v>
                </c:pt>
                <c:pt idx="205">
                  <c:v>2.3774290111148453</c:v>
                </c:pt>
                <c:pt idx="206">
                  <c:v>2.3235998859398501</c:v>
                </c:pt>
                <c:pt idx="207">
                  <c:v>2.2696544324354293</c:v>
                </c:pt>
                <c:pt idx="208">
                  <c:v>2.2267563114509397</c:v>
                </c:pt>
                <c:pt idx="209">
                  <c:v>2.1996086609217573</c:v>
                </c:pt>
                <c:pt idx="210">
                  <c:v>2.1670902295301184</c:v>
                </c:pt>
                <c:pt idx="211">
                  <c:v>2.0822043756397228</c:v>
                </c:pt>
                <c:pt idx="212">
                  <c:v>1.8796883158885032</c:v>
                </c:pt>
                <c:pt idx="213">
                  <c:v>1.4121945037537995</c:v>
                </c:pt>
                <c:pt idx="214">
                  <c:v>0.85863714449106643</c:v>
                </c:pt>
                <c:pt idx="215">
                  <c:v>0.48788583536331004</c:v>
                </c:pt>
                <c:pt idx="216">
                  <c:v>0.23769538818750108</c:v>
                </c:pt>
                <c:pt idx="217">
                  <c:v>1.670554205590169E-2</c:v>
                </c:pt>
                <c:pt idx="218">
                  <c:v>-0.16773845949597488</c:v>
                </c:pt>
                <c:pt idx="219">
                  <c:v>-0.32390590351433757</c:v>
                </c:pt>
                <c:pt idx="220">
                  <c:v>-0.47364006380774348</c:v>
                </c:pt>
                <c:pt idx="221">
                  <c:v>-0.63948710620450555</c:v>
                </c:pt>
                <c:pt idx="222">
                  <c:v>-0.80346688818926559</c:v>
                </c:pt>
                <c:pt idx="223">
                  <c:v>-0.9088506325413348</c:v>
                </c:pt>
                <c:pt idx="224">
                  <c:v>-0.93275726963595784</c:v>
                </c:pt>
                <c:pt idx="225">
                  <c:v>-0.94003444242904299</c:v>
                </c:pt>
                <c:pt idx="226">
                  <c:v>-0.97304303172494189</c:v>
                </c:pt>
                <c:pt idx="227">
                  <c:v>-1.000440021193715</c:v>
                </c:pt>
                <c:pt idx="228">
                  <c:v>-0.9976485656293208</c:v>
                </c:pt>
                <c:pt idx="229">
                  <c:v>-0.92164329335642214</c:v>
                </c:pt>
                <c:pt idx="230">
                  <c:v>-0.90324925771326192</c:v>
                </c:pt>
                <c:pt idx="231">
                  <c:v>-1.0131097159715103</c:v>
                </c:pt>
                <c:pt idx="232">
                  <c:v>-1.2204786504671254</c:v>
                </c:pt>
                <c:pt idx="233">
                  <c:v>-1.5265931233284371</c:v>
                </c:pt>
                <c:pt idx="234">
                  <c:v>-1.9165527121351809</c:v>
                </c:pt>
                <c:pt idx="235">
                  <c:v>-2.3282960488215969</c:v>
                </c:pt>
                <c:pt idx="236">
                  <c:v>-2.7039296626218485</c:v>
                </c:pt>
                <c:pt idx="237">
                  <c:v>-3.0330395585535324</c:v>
                </c:pt>
                <c:pt idx="238">
                  <c:v>-3.3090461130027355</c:v>
                </c:pt>
                <c:pt idx="239">
                  <c:v>-3.5315511490490703</c:v>
                </c:pt>
                <c:pt idx="240">
                  <c:v>-3.7206465070064723</c:v>
                </c:pt>
                <c:pt idx="241">
                  <c:v>-3.8974621171037374</c:v>
                </c:pt>
                <c:pt idx="242">
                  <c:v>-4.0675625009495677</c:v>
                </c:pt>
                <c:pt idx="243">
                  <c:v>-4.2310457131643382</c:v>
                </c:pt>
                <c:pt idx="244">
                  <c:v>-4.3909431840462094</c:v>
                </c:pt>
                <c:pt idx="245">
                  <c:v>-4.5491247912457098</c:v>
                </c:pt>
                <c:pt idx="246">
                  <c:v>-4.7055864109918373</c:v>
                </c:pt>
                <c:pt idx="247">
                  <c:v>-4.8613414142307656</c:v>
                </c:pt>
                <c:pt idx="248">
                  <c:v>-5.0168922175285333</c:v>
                </c:pt>
                <c:pt idx="249">
                  <c:v>-5.1710830465371593</c:v>
                </c:pt>
                <c:pt idx="250">
                  <c:v>-5.3234253804639211</c:v>
                </c:pt>
                <c:pt idx="251">
                  <c:v>-5.4766403478110144</c:v>
                </c:pt>
                <c:pt idx="252">
                  <c:v>-5.6336158254836679</c:v>
                </c:pt>
                <c:pt idx="253">
                  <c:v>-5.7845390763490832</c:v>
                </c:pt>
                <c:pt idx="254">
                  <c:v>-5.9276866591903508</c:v>
                </c:pt>
                <c:pt idx="255">
                  <c:v>-6.0714872921715601</c:v>
                </c:pt>
                <c:pt idx="256">
                  <c:v>-6.2148887059852793</c:v>
                </c:pt>
                <c:pt idx="257">
                  <c:v>-6.3401023828057994</c:v>
                </c:pt>
                <c:pt idx="258">
                  <c:v>-6.4056173369938136</c:v>
                </c:pt>
                <c:pt idx="259">
                  <c:v>-6.3586897449674256</c:v>
                </c:pt>
                <c:pt idx="260">
                  <c:v>-6.1948780227700793</c:v>
                </c:pt>
                <c:pt idx="261">
                  <c:v>-5.9473262087001686</c:v>
                </c:pt>
                <c:pt idx="262">
                  <c:v>-5.6549088987519989</c:v>
                </c:pt>
                <c:pt idx="263">
                  <c:v>-5.36553655880983</c:v>
                </c:pt>
                <c:pt idx="264">
                  <c:v>-5.0832492195582493</c:v>
                </c:pt>
                <c:pt idx="265">
                  <c:v>-4.8051519009774513</c:v>
                </c:pt>
                <c:pt idx="266">
                  <c:v>-4.530965636946755</c:v>
                </c:pt>
                <c:pt idx="267">
                  <c:v>-4.2580272667470176</c:v>
                </c:pt>
                <c:pt idx="268">
                  <c:v>-3.985057274941445</c:v>
                </c:pt>
                <c:pt idx="269">
                  <c:v>-3.7192082851417232</c:v>
                </c:pt>
                <c:pt idx="270">
                  <c:v>-3.4619296815868723</c:v>
                </c:pt>
                <c:pt idx="271">
                  <c:v>-3.2074618923153086</c:v>
                </c:pt>
                <c:pt idx="272">
                  <c:v>-2.9538713289363283</c:v>
                </c:pt>
                <c:pt idx="273">
                  <c:v>-2.7006915803732561</c:v>
                </c:pt>
                <c:pt idx="274">
                  <c:v>-2.4571212971405161</c:v>
                </c:pt>
                <c:pt idx="275">
                  <c:v>-2.215184009960514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8-46E9-A3CC-2438DA00D0D5}"/>
            </c:ext>
          </c:extLst>
        </c:ser>
        <c:ser>
          <c:idx val="4"/>
          <c:order val="1"/>
          <c:tx>
            <c:strRef>
              <c:f>'Expedition Super Loop'!$Y$1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Loop'!$X$2:$X$277</c:f>
              <c:numCache>
                <c:formatCode>0.00</c:formatCode>
                <c:ptCount val="276"/>
                <c:pt idx="0">
                  <c:v>6.9360895156860298</c:v>
                </c:pt>
                <c:pt idx="1">
                  <c:v>6.9620308876037598</c:v>
                </c:pt>
                <c:pt idx="2">
                  <c:v>6.9855942726135201</c:v>
                </c:pt>
                <c:pt idx="3">
                  <c:v>7.00648641586303</c:v>
                </c:pt>
                <c:pt idx="4">
                  <c:v>7.0271258354187003</c:v>
                </c:pt>
                <c:pt idx="5">
                  <c:v>7.04825615882873</c:v>
                </c:pt>
                <c:pt idx="6">
                  <c:v>7.0696485042572004</c:v>
                </c:pt>
                <c:pt idx="7">
                  <c:v>7.09095859527587</c:v>
                </c:pt>
                <c:pt idx="8">
                  <c:v>7.1121931076049796</c:v>
                </c:pt>
                <c:pt idx="9">
                  <c:v>7.1334373950958199</c:v>
                </c:pt>
                <c:pt idx="10">
                  <c:v>7.1547100543975803</c:v>
                </c:pt>
                <c:pt idx="11">
                  <c:v>7.1759564876556396</c:v>
                </c:pt>
                <c:pt idx="12">
                  <c:v>7.1971244812011701</c:v>
                </c:pt>
                <c:pt idx="13">
                  <c:v>7.2182953357696498</c:v>
                </c:pt>
                <c:pt idx="14">
                  <c:v>7.2398574352264404</c:v>
                </c:pt>
                <c:pt idx="15">
                  <c:v>7.2618415355682302</c:v>
                </c:pt>
                <c:pt idx="16">
                  <c:v>7.2824389934539697</c:v>
                </c:pt>
                <c:pt idx="17">
                  <c:v>7.2928600311279297</c:v>
                </c:pt>
                <c:pt idx="18">
                  <c:v>7.2807166576385498</c:v>
                </c:pt>
                <c:pt idx="19">
                  <c:v>7.24659848213195</c:v>
                </c:pt>
                <c:pt idx="20">
                  <c:v>7.1927080154418901</c:v>
                </c:pt>
                <c:pt idx="21">
                  <c:v>7.1088914871215803</c:v>
                </c:pt>
                <c:pt idx="22">
                  <c:v>6.9873390197753897</c:v>
                </c:pt>
                <c:pt idx="23">
                  <c:v>6.82323694229125</c:v>
                </c:pt>
                <c:pt idx="24">
                  <c:v>6.6514503955841002</c:v>
                </c:pt>
                <c:pt idx="25">
                  <c:v>6.4929618835449201</c:v>
                </c:pt>
                <c:pt idx="26">
                  <c:v>6.3754549026489196</c:v>
                </c:pt>
                <c:pt idx="27">
                  <c:v>6.3550834655761701</c:v>
                </c:pt>
                <c:pt idx="28">
                  <c:v>6.3233439922332701</c:v>
                </c:pt>
                <c:pt idx="29">
                  <c:v>6.2446188926696697</c:v>
                </c:pt>
                <c:pt idx="30">
                  <c:v>6.1268680095672599</c:v>
                </c:pt>
                <c:pt idx="31">
                  <c:v>5.9635841846466002</c:v>
                </c:pt>
                <c:pt idx="32">
                  <c:v>5.75276350975036</c:v>
                </c:pt>
                <c:pt idx="33">
                  <c:v>5.52732157707214</c:v>
                </c:pt>
                <c:pt idx="34">
                  <c:v>5.2989709377288801</c:v>
                </c:pt>
                <c:pt idx="35">
                  <c:v>5.0670809745788503</c:v>
                </c:pt>
                <c:pt idx="36">
                  <c:v>4.8312718868255597</c:v>
                </c:pt>
                <c:pt idx="37">
                  <c:v>4.5908234119415203</c:v>
                </c:pt>
                <c:pt idx="38">
                  <c:v>4.3455924987792898</c:v>
                </c:pt>
                <c:pt idx="39">
                  <c:v>4.0959510803222603</c:v>
                </c:pt>
                <c:pt idx="40">
                  <c:v>3.8470699787139799</c:v>
                </c:pt>
                <c:pt idx="41">
                  <c:v>3.6041220426559399</c:v>
                </c:pt>
                <c:pt idx="42">
                  <c:v>3.3627510070800701</c:v>
                </c:pt>
                <c:pt idx="43">
                  <c:v>3.1221244335174498</c:v>
                </c:pt>
                <c:pt idx="44">
                  <c:v>2.88196444511413</c:v>
                </c:pt>
                <c:pt idx="45">
                  <c:v>2.6420909166336002</c:v>
                </c:pt>
                <c:pt idx="46">
                  <c:v>2.4024015665054299</c:v>
                </c:pt>
                <c:pt idx="47">
                  <c:v>2.1628564596176099</c:v>
                </c:pt>
                <c:pt idx="48">
                  <c:v>1.92344045639038</c:v>
                </c:pt>
                <c:pt idx="49">
                  <c:v>1.6841375231742799</c:v>
                </c:pt>
                <c:pt idx="50">
                  <c:v>1.44493651390075</c:v>
                </c:pt>
                <c:pt idx="51">
                  <c:v>1.20582002401351</c:v>
                </c:pt>
                <c:pt idx="52">
                  <c:v>0.96665832400321905</c:v>
                </c:pt>
                <c:pt idx="53">
                  <c:v>0.72746041417121998</c:v>
                </c:pt>
                <c:pt idx="54">
                  <c:v>0.48828890919685303</c:v>
                </c:pt>
                <c:pt idx="55">
                  <c:v>0.24919957295060099</c:v>
                </c:pt>
                <c:pt idx="56">
                  <c:v>1.02448984980583E-2</c:v>
                </c:pt>
                <c:pt idx="57">
                  <c:v>-0.228554368019104</c:v>
                </c:pt>
                <c:pt idx="58">
                  <c:v>-0.46729256212711301</c:v>
                </c:pt>
                <c:pt idx="59">
                  <c:v>-0.7059907913208</c:v>
                </c:pt>
                <c:pt idx="60">
                  <c:v>-0.94465965032577504</c:v>
                </c:pt>
                <c:pt idx="61">
                  <c:v>-1.1833089590072601</c:v>
                </c:pt>
                <c:pt idx="62">
                  <c:v>-1.42194747924804</c:v>
                </c:pt>
                <c:pt idx="63">
                  <c:v>-1.66057896614074</c:v>
                </c:pt>
                <c:pt idx="64">
                  <c:v>-1.8991825580596899</c:v>
                </c:pt>
                <c:pt idx="65">
                  <c:v>-2.1377574801444998</c:v>
                </c:pt>
                <c:pt idx="66">
                  <c:v>-2.3763040304183898</c:v>
                </c:pt>
                <c:pt idx="67">
                  <c:v>-2.6148229837417598</c:v>
                </c:pt>
                <c:pt idx="68">
                  <c:v>-2.8533149957656798</c:v>
                </c:pt>
                <c:pt idx="69">
                  <c:v>-3.0917789936065598</c:v>
                </c:pt>
                <c:pt idx="70">
                  <c:v>-3.33021795749664</c:v>
                </c:pt>
                <c:pt idx="71">
                  <c:v>-3.5686354637145898</c:v>
                </c:pt>
                <c:pt idx="72">
                  <c:v>-3.80703449249267</c:v>
                </c:pt>
                <c:pt idx="73">
                  <c:v>-4.0454190969467101</c:v>
                </c:pt>
                <c:pt idx="74">
                  <c:v>-4.28379082679748</c:v>
                </c:pt>
                <c:pt idx="75">
                  <c:v>-4.5221354961395201</c:v>
                </c:pt>
                <c:pt idx="76">
                  <c:v>-4.7604534626007</c:v>
                </c:pt>
                <c:pt idx="77">
                  <c:v>-4.9987485408782897</c:v>
                </c:pt>
                <c:pt idx="78">
                  <c:v>-5.2368249893188397</c:v>
                </c:pt>
                <c:pt idx="79">
                  <c:v>-5.4695630073547301</c:v>
                </c:pt>
                <c:pt idx="80">
                  <c:v>-5.6926319599151602</c:v>
                </c:pt>
                <c:pt idx="81">
                  <c:v>-5.90449786186218</c:v>
                </c:pt>
                <c:pt idx="82">
                  <c:v>-6.1034450531005797</c:v>
                </c:pt>
                <c:pt idx="83">
                  <c:v>-6.2875216007232604</c:v>
                </c:pt>
                <c:pt idx="84">
                  <c:v>-6.4554469585418701</c:v>
                </c:pt>
                <c:pt idx="85">
                  <c:v>-6.6063566207885698</c:v>
                </c:pt>
                <c:pt idx="86">
                  <c:v>-6.7386376857757497</c:v>
                </c:pt>
                <c:pt idx="87">
                  <c:v>-6.8511939048767001</c:v>
                </c:pt>
                <c:pt idx="88">
                  <c:v>-6.9436478614807102</c:v>
                </c:pt>
                <c:pt idx="89">
                  <c:v>-7.02357697486877</c:v>
                </c:pt>
                <c:pt idx="90">
                  <c:v>-7.0935115814208896</c:v>
                </c:pt>
                <c:pt idx="91">
                  <c:v>-7.1536834239959699</c:v>
                </c:pt>
                <c:pt idx="92">
                  <c:v>-7.2047965526580802</c:v>
                </c:pt>
                <c:pt idx="93">
                  <c:v>-7.2457029819488499</c:v>
                </c:pt>
                <c:pt idx="94">
                  <c:v>-7.2750501632690403</c:v>
                </c:pt>
                <c:pt idx="95">
                  <c:v>-7.2894799709319997</c:v>
                </c:pt>
                <c:pt idx="96">
                  <c:v>-7.2867679595947203</c:v>
                </c:pt>
                <c:pt idx="97">
                  <c:v>-7.2604305744171098</c:v>
                </c:pt>
                <c:pt idx="98">
                  <c:v>-7.2008168697357098</c:v>
                </c:pt>
                <c:pt idx="99">
                  <c:v>-7.0959875583648602</c:v>
                </c:pt>
                <c:pt idx="100">
                  <c:v>-6.9221835136413503</c:v>
                </c:pt>
                <c:pt idx="101">
                  <c:v>-6.6967203617095903</c:v>
                </c:pt>
                <c:pt idx="102">
                  <c:v>-6.4619634151458696</c:v>
                </c:pt>
                <c:pt idx="103">
                  <c:v>-6.2238805294036803</c:v>
                </c:pt>
                <c:pt idx="104">
                  <c:v>-5.9838514328002903</c:v>
                </c:pt>
                <c:pt idx="105">
                  <c:v>-5.7424869537353498</c:v>
                </c:pt>
                <c:pt idx="106">
                  <c:v>-5.5001275539398096</c:v>
                </c:pt>
                <c:pt idx="107">
                  <c:v>-5.2568786144256503</c:v>
                </c:pt>
                <c:pt idx="108">
                  <c:v>-5.0219099521636901</c:v>
                </c:pt>
                <c:pt idx="109">
                  <c:v>-4.7941427230834899</c:v>
                </c:pt>
                <c:pt idx="110">
                  <c:v>-4.5744028091430602</c:v>
                </c:pt>
                <c:pt idx="111">
                  <c:v>-4.3642694950103698</c:v>
                </c:pt>
                <c:pt idx="112">
                  <c:v>-4.1655859947204501</c:v>
                </c:pt>
                <c:pt idx="113">
                  <c:v>-3.9810019731521602</c:v>
                </c:pt>
                <c:pt idx="114">
                  <c:v>-3.81378138065338</c:v>
                </c:pt>
                <c:pt idx="115">
                  <c:v>-3.6666220426559399</c:v>
                </c:pt>
                <c:pt idx="116">
                  <c:v>-3.54354703426361</c:v>
                </c:pt>
                <c:pt idx="117">
                  <c:v>-3.4463745355605999</c:v>
                </c:pt>
                <c:pt idx="118">
                  <c:v>-3.37704193592071</c:v>
                </c:pt>
                <c:pt idx="119">
                  <c:v>-3.3061130046844398</c:v>
                </c:pt>
                <c:pt idx="120">
                  <c:v>-3.18717157840728</c:v>
                </c:pt>
                <c:pt idx="121">
                  <c:v>-3.0158760547637899</c:v>
                </c:pt>
                <c:pt idx="122">
                  <c:v>-2.8007739782333299</c:v>
                </c:pt>
                <c:pt idx="123">
                  <c:v>-2.5598605871200499</c:v>
                </c:pt>
                <c:pt idx="124">
                  <c:v>-2.3099715709686199</c:v>
                </c:pt>
                <c:pt idx="125">
                  <c:v>-2.0609615445137002</c:v>
                </c:pt>
                <c:pt idx="126">
                  <c:v>-1.81903147697448</c:v>
                </c:pt>
                <c:pt idx="127">
                  <c:v>-1.5882484912872299</c:v>
                </c:pt>
                <c:pt idx="128">
                  <c:v>-1.3750224709510801</c:v>
                </c:pt>
                <c:pt idx="129">
                  <c:v>-1.18936231732368</c:v>
                </c:pt>
                <c:pt idx="130">
                  <c:v>-1.03971880674362</c:v>
                </c:pt>
                <c:pt idx="131">
                  <c:v>-0.93132051825523299</c:v>
                </c:pt>
                <c:pt idx="132">
                  <c:v>-0.86608047783374698</c:v>
                </c:pt>
                <c:pt idx="133">
                  <c:v>-0.84355999529361703</c:v>
                </c:pt>
                <c:pt idx="134">
                  <c:v>-0.86271803081035603</c:v>
                </c:pt>
                <c:pt idx="135">
                  <c:v>-0.93851351737975997</c:v>
                </c:pt>
                <c:pt idx="136">
                  <c:v>-1.08541351556777</c:v>
                </c:pt>
                <c:pt idx="137">
                  <c:v>-1.2124190032482101</c:v>
                </c:pt>
                <c:pt idx="138">
                  <c:v>-1.3080969154834701</c:v>
                </c:pt>
                <c:pt idx="139">
                  <c:v>-1.36187967658042</c:v>
                </c:pt>
                <c:pt idx="140">
                  <c:v>-1.3641283214092199</c:v>
                </c:pt>
                <c:pt idx="141">
                  <c:v>-1.30645343661308</c:v>
                </c:pt>
                <c:pt idx="142">
                  <c:v>-1.1797742843627901</c:v>
                </c:pt>
                <c:pt idx="143">
                  <c:v>-0.99727934598922696</c:v>
                </c:pt>
                <c:pt idx="144">
                  <c:v>-0.84486198425292902</c:v>
                </c:pt>
                <c:pt idx="145">
                  <c:v>-0.76738422363996495</c:v>
                </c:pt>
                <c:pt idx="146">
                  <c:v>-0.81104569137096405</c:v>
                </c:pt>
                <c:pt idx="147">
                  <c:v>-0.95573297142982405</c:v>
                </c:pt>
                <c:pt idx="148">
                  <c:v>-1.1503614187240601</c:v>
                </c:pt>
                <c:pt idx="149">
                  <c:v>-1.3820620179176299</c:v>
                </c:pt>
                <c:pt idx="150">
                  <c:v>-1.6319380402565</c:v>
                </c:pt>
                <c:pt idx="151">
                  <c:v>-1.8772805333137501</c:v>
                </c:pt>
                <c:pt idx="152">
                  <c:v>-2.1135660409927302</c:v>
                </c:pt>
                <c:pt idx="153">
                  <c:v>-2.34260702133178</c:v>
                </c:pt>
                <c:pt idx="154">
                  <c:v>-2.56762659549713</c:v>
                </c:pt>
                <c:pt idx="155">
                  <c:v>-2.80020999908447</c:v>
                </c:pt>
                <c:pt idx="156">
                  <c:v>-3.04656505584716</c:v>
                </c:pt>
                <c:pt idx="157">
                  <c:v>-3.2967029809951698</c:v>
                </c:pt>
                <c:pt idx="158">
                  <c:v>-3.5470085144042902</c:v>
                </c:pt>
                <c:pt idx="159">
                  <c:v>-3.7922060489654501</c:v>
                </c:pt>
                <c:pt idx="160">
                  <c:v>-4.0218110084533603</c:v>
                </c:pt>
                <c:pt idx="161">
                  <c:v>-4.2159720659255902</c:v>
                </c:pt>
                <c:pt idx="162">
                  <c:v>-4.3521300554275504</c:v>
                </c:pt>
                <c:pt idx="163">
                  <c:v>-4.4244695901870701</c:v>
                </c:pt>
                <c:pt idx="164">
                  <c:v>-4.4384714365005404</c:v>
                </c:pt>
                <c:pt idx="165">
                  <c:v>-4.39349997043609</c:v>
                </c:pt>
                <c:pt idx="166">
                  <c:v>-4.2749514579772896</c:v>
                </c:pt>
                <c:pt idx="167">
                  <c:v>-4.1035794019699097</c:v>
                </c:pt>
                <c:pt idx="168">
                  <c:v>-3.89888596534729</c:v>
                </c:pt>
                <c:pt idx="169">
                  <c:v>-3.6705105304718</c:v>
                </c:pt>
                <c:pt idx="170">
                  <c:v>-3.4359760284423801</c:v>
                </c:pt>
                <c:pt idx="171">
                  <c:v>-3.2005169391632</c:v>
                </c:pt>
                <c:pt idx="172">
                  <c:v>-2.9647455215454102</c:v>
                </c:pt>
                <c:pt idx="173">
                  <c:v>-2.7287254333496</c:v>
                </c:pt>
                <c:pt idx="174">
                  <c:v>-2.4924789667129601</c:v>
                </c:pt>
                <c:pt idx="175">
                  <c:v>-2.2560425996780298</c:v>
                </c:pt>
                <c:pt idx="176">
                  <c:v>-2.0194680094718902</c:v>
                </c:pt>
                <c:pt idx="177">
                  <c:v>-1.78279548883438</c:v>
                </c:pt>
                <c:pt idx="178">
                  <c:v>-1.5460579991340599</c:v>
                </c:pt>
                <c:pt idx="179">
                  <c:v>-1.3092834949493399</c:v>
                </c:pt>
                <c:pt idx="180">
                  <c:v>-1.0724661052227</c:v>
                </c:pt>
                <c:pt idx="181">
                  <c:v>-0.83559429645538297</c:v>
                </c:pt>
                <c:pt idx="182">
                  <c:v>-0.59865689277648904</c:v>
                </c:pt>
                <c:pt idx="183">
                  <c:v>-0.36164503544568999</c:v>
                </c:pt>
                <c:pt idx="184">
                  <c:v>-0.12456828542053699</c:v>
                </c:pt>
                <c:pt idx="185">
                  <c:v>0.112558679655194</c:v>
                </c:pt>
                <c:pt idx="186">
                  <c:v>0.34972054511308598</c:v>
                </c:pt>
                <c:pt idx="187">
                  <c:v>0.58689965307712499</c:v>
                </c:pt>
                <c:pt idx="188">
                  <c:v>0.82406818866730402</c:v>
                </c:pt>
                <c:pt idx="189">
                  <c:v>1.06123331189155</c:v>
                </c:pt>
                <c:pt idx="190">
                  <c:v>1.2984160184860201</c:v>
                </c:pt>
                <c:pt idx="191">
                  <c:v>1.53564697504043</c:v>
                </c:pt>
                <c:pt idx="192">
                  <c:v>1.7729269862174899</c:v>
                </c:pt>
                <c:pt idx="193">
                  <c:v>2.01027804613113</c:v>
                </c:pt>
                <c:pt idx="194">
                  <c:v>2.24821901321411</c:v>
                </c:pt>
                <c:pt idx="195">
                  <c:v>2.4938005208969098</c:v>
                </c:pt>
                <c:pt idx="196">
                  <c:v>2.7441985607147199</c:v>
                </c:pt>
                <c:pt idx="197">
                  <c:v>2.9940445423126198</c:v>
                </c:pt>
                <c:pt idx="198">
                  <c:v>3.2400145530700599</c:v>
                </c:pt>
                <c:pt idx="199">
                  <c:v>3.4754865169525102</c:v>
                </c:pt>
                <c:pt idx="200">
                  <c:v>3.6875129938125601</c:v>
                </c:pt>
                <c:pt idx="201">
                  <c:v>3.8529886007308898</c:v>
                </c:pt>
                <c:pt idx="202">
                  <c:v>3.9510930776595998</c:v>
                </c:pt>
                <c:pt idx="203">
                  <c:v>3.9824649095535198</c:v>
                </c:pt>
                <c:pt idx="204">
                  <c:v>3.95097303390502</c:v>
                </c:pt>
                <c:pt idx="205">
                  <c:v>3.84057104587554</c:v>
                </c:pt>
                <c:pt idx="206">
                  <c:v>3.6595875024795501</c:v>
                </c:pt>
                <c:pt idx="207">
                  <c:v>3.4373550415039</c:v>
                </c:pt>
                <c:pt idx="208">
                  <c:v>3.1966290473937899</c:v>
                </c:pt>
                <c:pt idx="209">
                  <c:v>2.9484195709228498</c:v>
                </c:pt>
                <c:pt idx="210">
                  <c:v>2.6992629766464198</c:v>
                </c:pt>
                <c:pt idx="211">
                  <c:v>2.4571315050125002</c:v>
                </c:pt>
                <c:pt idx="212">
                  <c:v>2.2531535029411298</c:v>
                </c:pt>
                <c:pt idx="213">
                  <c:v>2.1010020375251699</c:v>
                </c:pt>
                <c:pt idx="214">
                  <c:v>2.0934829711914</c:v>
                </c:pt>
                <c:pt idx="215">
                  <c:v>2.2086734771728498</c:v>
                </c:pt>
                <c:pt idx="216">
                  <c:v>2.3534179925918499</c:v>
                </c:pt>
                <c:pt idx="217">
                  <c:v>2.5221974849700901</c:v>
                </c:pt>
                <c:pt idx="218">
                  <c:v>2.70102655887603</c:v>
                </c:pt>
                <c:pt idx="219">
                  <c:v>2.8780319690704301</c:v>
                </c:pt>
                <c:pt idx="220">
                  <c:v>3.03628253936767</c:v>
                </c:pt>
                <c:pt idx="221">
                  <c:v>3.1711900234222399</c:v>
                </c:pt>
                <c:pt idx="222">
                  <c:v>3.2870420217513998</c:v>
                </c:pt>
                <c:pt idx="223">
                  <c:v>3.3665360212326001</c:v>
                </c:pt>
                <c:pt idx="224">
                  <c:v>3.35770404338836</c:v>
                </c:pt>
                <c:pt idx="225">
                  <c:v>3.2328790426254201</c:v>
                </c:pt>
                <c:pt idx="226">
                  <c:v>3.0324130058288499</c:v>
                </c:pt>
                <c:pt idx="227">
                  <c:v>2.79638588428497</c:v>
                </c:pt>
                <c:pt idx="228">
                  <c:v>2.54749751091004</c:v>
                </c:pt>
                <c:pt idx="229">
                  <c:v>2.3092005252838099</c:v>
                </c:pt>
                <c:pt idx="230">
                  <c:v>2.0602860450744598</c:v>
                </c:pt>
                <c:pt idx="231">
                  <c:v>1.81981152296066</c:v>
                </c:pt>
                <c:pt idx="232">
                  <c:v>1.60624402761459</c:v>
                </c:pt>
                <c:pt idx="233">
                  <c:v>1.4380383789539299</c:v>
                </c:pt>
                <c:pt idx="234">
                  <c:v>1.3380887210369099</c:v>
                </c:pt>
                <c:pt idx="235">
                  <c:v>1.31891870498657</c:v>
                </c:pt>
                <c:pt idx="236">
                  <c:v>1.3693071901798199</c:v>
                </c:pt>
                <c:pt idx="237">
                  <c:v>1.4720634818077101</c:v>
                </c:pt>
                <c:pt idx="238">
                  <c:v>1.6169944405555701</c:v>
                </c:pt>
                <c:pt idx="239">
                  <c:v>1.7877129316329901</c:v>
                </c:pt>
                <c:pt idx="240">
                  <c:v>1.96991598606109</c:v>
                </c:pt>
                <c:pt idx="241">
                  <c:v>2.156623005867</c:v>
                </c:pt>
                <c:pt idx="242">
                  <c:v>2.3476564884185702</c:v>
                </c:pt>
                <c:pt idx="243">
                  <c:v>2.5415525436401301</c:v>
                </c:pt>
                <c:pt idx="244">
                  <c:v>2.73676097393035</c:v>
                </c:pt>
                <c:pt idx="245">
                  <c:v>2.93296110630035</c:v>
                </c:pt>
                <c:pt idx="246">
                  <c:v>3.13002157211303</c:v>
                </c:pt>
                <c:pt idx="247">
                  <c:v>3.3274799585342398</c:v>
                </c:pt>
                <c:pt idx="248">
                  <c:v>3.5256088972091599</c:v>
                </c:pt>
                <c:pt idx="249">
                  <c:v>3.7247515916824301</c:v>
                </c:pt>
                <c:pt idx="250">
                  <c:v>3.9245249032974199</c:v>
                </c:pt>
                <c:pt idx="251">
                  <c:v>4.1243519783020002</c:v>
                </c:pt>
                <c:pt idx="252">
                  <c:v>4.3256888389587402</c:v>
                </c:pt>
                <c:pt idx="253">
                  <c:v>4.5323607921600297</c:v>
                </c:pt>
                <c:pt idx="254">
                  <c:v>4.7422494888305602</c:v>
                </c:pt>
                <c:pt idx="255">
                  <c:v>4.9545428752899099</c:v>
                </c:pt>
                <c:pt idx="256">
                  <c:v>5.17390704154968</c:v>
                </c:pt>
                <c:pt idx="257">
                  <c:v>5.4060380458831698</c:v>
                </c:pt>
                <c:pt idx="258">
                  <c:v>5.6521515846252397</c:v>
                </c:pt>
                <c:pt idx="259">
                  <c:v>5.9002969264984104</c:v>
                </c:pt>
                <c:pt idx="260">
                  <c:v>6.1283433437347403</c:v>
                </c:pt>
                <c:pt idx="261">
                  <c:v>6.3211090564727703</c:v>
                </c:pt>
                <c:pt idx="262">
                  <c:v>6.4675531387329102</c:v>
                </c:pt>
                <c:pt idx="263">
                  <c:v>6.5786705017089799</c:v>
                </c:pt>
                <c:pt idx="264">
                  <c:v>6.66503453254699</c:v>
                </c:pt>
                <c:pt idx="265">
                  <c:v>6.7322769165039</c:v>
                </c:pt>
                <c:pt idx="266">
                  <c:v>6.7843699455261204</c:v>
                </c:pt>
                <c:pt idx="267">
                  <c:v>6.8244774341583199</c:v>
                </c:pt>
                <c:pt idx="268">
                  <c:v>6.8526935577392498</c:v>
                </c:pt>
                <c:pt idx="269">
                  <c:v>6.8704483509063703</c:v>
                </c:pt>
                <c:pt idx="270">
                  <c:v>6.8839175701141304</c:v>
                </c:pt>
                <c:pt idx="271">
                  <c:v>6.8952331542968697</c:v>
                </c:pt>
                <c:pt idx="272">
                  <c:v>6.9050056934356601</c:v>
                </c:pt>
                <c:pt idx="273">
                  <c:v>6.9135110378265301</c:v>
                </c:pt>
                <c:pt idx="274">
                  <c:v>6.9209029674530003</c:v>
                </c:pt>
                <c:pt idx="275">
                  <c:v>6.9360895156860298</c:v>
                </c:pt>
              </c:numCache>
            </c:numRef>
          </c:xVal>
          <c:yVal>
            <c:numRef>
              <c:f>'Expedition Super Loop'!$Y$2:$Y$277</c:f>
              <c:numCache>
                <c:formatCode>0.00</c:formatCode>
                <c:ptCount val="276"/>
                <c:pt idx="0">
                  <c:v>-2.18287146091461</c:v>
                </c:pt>
                <c:pt idx="1">
                  <c:v>-1.93324446678161</c:v>
                </c:pt>
                <c:pt idx="2">
                  <c:v>-1.68348449468612</c:v>
                </c:pt>
                <c:pt idx="3">
                  <c:v>-1.4335734844207699</c:v>
                </c:pt>
                <c:pt idx="4">
                  <c:v>-1.1836490035056999</c:v>
                </c:pt>
                <c:pt idx="5">
                  <c:v>-0.93375170230865401</c:v>
                </c:pt>
                <c:pt idx="6">
                  <c:v>-0.68386918306350697</c:v>
                </c:pt>
                <c:pt idx="7">
                  <c:v>-0.433982104063034</c:v>
                </c:pt>
                <c:pt idx="8">
                  <c:v>-0.184090696275234</c:v>
                </c:pt>
                <c:pt idx="9">
                  <c:v>6.57998602837324E-2</c:v>
                </c:pt>
                <c:pt idx="10">
                  <c:v>0.31568855047225902</c:v>
                </c:pt>
                <c:pt idx="11">
                  <c:v>0.56557950377464195</c:v>
                </c:pt>
                <c:pt idx="12">
                  <c:v>0.81547665596008301</c:v>
                </c:pt>
                <c:pt idx="13">
                  <c:v>1.0653734803199699</c:v>
                </c:pt>
                <c:pt idx="14">
                  <c:v>1.31523901224136</c:v>
                </c:pt>
                <c:pt idx="15">
                  <c:v>1.5650694966316201</c:v>
                </c:pt>
                <c:pt idx="16">
                  <c:v>1.8150129914283699</c:v>
                </c:pt>
                <c:pt idx="17">
                  <c:v>2.06550800800323</c:v>
                </c:pt>
                <c:pt idx="18">
                  <c:v>2.31592452526092</c:v>
                </c:pt>
                <c:pt idx="19">
                  <c:v>2.5643019676208398</c:v>
                </c:pt>
                <c:pt idx="20">
                  <c:v>2.8091394901275599</c:v>
                </c:pt>
                <c:pt idx="21">
                  <c:v>3.0452965497970501</c:v>
                </c:pt>
                <c:pt idx="22">
                  <c:v>3.2643159627914402</c:v>
                </c:pt>
                <c:pt idx="23">
                  <c:v>3.4531214237213099</c:v>
                </c:pt>
                <c:pt idx="24">
                  <c:v>3.63567006587982</c:v>
                </c:pt>
                <c:pt idx="25">
                  <c:v>3.8299186229705802</c:v>
                </c:pt>
                <c:pt idx="26">
                  <c:v>4.0502544641494698</c:v>
                </c:pt>
                <c:pt idx="27">
                  <c:v>4.2991344928741402</c:v>
                </c:pt>
                <c:pt idx="28">
                  <c:v>4.5473468303680402</c:v>
                </c:pt>
                <c:pt idx="29">
                  <c:v>4.7851879596710196</c:v>
                </c:pt>
                <c:pt idx="30">
                  <c:v>5.0062549114227197</c:v>
                </c:pt>
                <c:pt idx="31">
                  <c:v>5.1958019733428902</c:v>
                </c:pt>
                <c:pt idx="32">
                  <c:v>5.3302595615386901</c:v>
                </c:pt>
                <c:pt idx="33">
                  <c:v>5.4401249885559002</c:v>
                </c:pt>
                <c:pt idx="34">
                  <c:v>5.5437924861907897</c:v>
                </c:pt>
                <c:pt idx="35">
                  <c:v>5.6392791271209699</c:v>
                </c:pt>
                <c:pt idx="36">
                  <c:v>5.7245833873748699</c:v>
                </c:pt>
                <c:pt idx="37">
                  <c:v>5.7956945896148602</c:v>
                </c:pt>
                <c:pt idx="38">
                  <c:v>5.8478765487670898</c:v>
                </c:pt>
                <c:pt idx="39">
                  <c:v>5.8694610595703098</c:v>
                </c:pt>
                <c:pt idx="40">
                  <c:v>5.8438210487365696</c:v>
                </c:pt>
                <c:pt idx="41">
                  <c:v>5.7816648483276296</c:v>
                </c:pt>
                <c:pt idx="42">
                  <c:v>5.71357893943786</c:v>
                </c:pt>
                <c:pt idx="43">
                  <c:v>5.64290118217468</c:v>
                </c:pt>
                <c:pt idx="44">
                  <c:v>5.5706508159637398</c:v>
                </c:pt>
                <c:pt idx="45">
                  <c:v>5.4974570274353001</c:v>
                </c:pt>
                <c:pt idx="46">
                  <c:v>5.4236609935760498</c:v>
                </c:pt>
                <c:pt idx="47">
                  <c:v>5.3493969440460196</c:v>
                </c:pt>
                <c:pt idx="48">
                  <c:v>5.27471899986267</c:v>
                </c:pt>
                <c:pt idx="49">
                  <c:v>5.1996788978576598</c:v>
                </c:pt>
                <c:pt idx="50">
                  <c:v>5.1243147850036603</c:v>
                </c:pt>
                <c:pt idx="51">
                  <c:v>5.04868364334106</c:v>
                </c:pt>
                <c:pt idx="52">
                  <c:v>4.9731955528259197</c:v>
                </c:pt>
                <c:pt idx="53">
                  <c:v>4.8978209495544398</c:v>
                </c:pt>
                <c:pt idx="54">
                  <c:v>4.8223640918731601</c:v>
                </c:pt>
                <c:pt idx="55">
                  <c:v>4.7466464042663503</c:v>
                </c:pt>
                <c:pt idx="56">
                  <c:v>4.6705050468444798</c:v>
                </c:pt>
                <c:pt idx="57">
                  <c:v>4.5938775539398096</c:v>
                </c:pt>
                <c:pt idx="58">
                  <c:v>4.5170602798461896</c:v>
                </c:pt>
                <c:pt idx="59">
                  <c:v>4.4401189088821402</c:v>
                </c:pt>
                <c:pt idx="60">
                  <c:v>4.3630864620208696</c:v>
                </c:pt>
                <c:pt idx="61">
                  <c:v>4.2859919071197501</c:v>
                </c:pt>
                <c:pt idx="62">
                  <c:v>4.2088670730590803</c:v>
                </c:pt>
                <c:pt idx="63">
                  <c:v>4.1317175626754699</c:v>
                </c:pt>
                <c:pt idx="64">
                  <c:v>4.0544836521148602</c:v>
                </c:pt>
                <c:pt idx="65">
                  <c:v>3.9771605730056701</c:v>
                </c:pt>
                <c:pt idx="66">
                  <c:v>3.8997509479522701</c:v>
                </c:pt>
                <c:pt idx="67">
                  <c:v>3.8222560882568302</c:v>
                </c:pt>
                <c:pt idx="68">
                  <c:v>3.7446759939193699</c:v>
                </c:pt>
                <c:pt idx="69">
                  <c:v>3.6670118570327701</c:v>
                </c:pt>
                <c:pt idx="70">
                  <c:v>3.5892710685729901</c:v>
                </c:pt>
                <c:pt idx="71">
                  <c:v>3.51146364212036</c:v>
                </c:pt>
                <c:pt idx="72">
                  <c:v>3.43359947204589</c:v>
                </c:pt>
                <c:pt idx="73">
                  <c:v>3.3556920289993202</c:v>
                </c:pt>
                <c:pt idx="74">
                  <c:v>3.2777450084686199</c:v>
                </c:pt>
                <c:pt idx="75">
                  <c:v>3.1997144222259499</c:v>
                </c:pt>
                <c:pt idx="76">
                  <c:v>3.1216025352478001</c:v>
                </c:pt>
                <c:pt idx="77">
                  <c:v>3.0434219837188698</c:v>
                </c:pt>
                <c:pt idx="78">
                  <c:v>2.9645899534225402</c:v>
                </c:pt>
                <c:pt idx="79">
                  <c:v>2.87135899066925</c:v>
                </c:pt>
                <c:pt idx="80">
                  <c:v>2.75693595409393</c:v>
                </c:pt>
                <c:pt idx="81">
                  <c:v>2.6228829622268601</c:v>
                </c:pt>
                <c:pt idx="82">
                  <c:v>2.4703310728073098</c:v>
                </c:pt>
                <c:pt idx="83">
                  <c:v>2.3001179695129399</c:v>
                </c:pt>
                <c:pt idx="84">
                  <c:v>2.11395496129989</c:v>
                </c:pt>
                <c:pt idx="85">
                  <c:v>1.91376399993896</c:v>
                </c:pt>
                <c:pt idx="86">
                  <c:v>1.70079845190048</c:v>
                </c:pt>
                <c:pt idx="87">
                  <c:v>1.47677594423294</c:v>
                </c:pt>
                <c:pt idx="88">
                  <c:v>1.2436960339546199</c:v>
                </c:pt>
                <c:pt idx="89">
                  <c:v>1.00601682066917</c:v>
                </c:pt>
                <c:pt idx="90">
                  <c:v>0.76518335938453597</c:v>
                </c:pt>
                <c:pt idx="91">
                  <c:v>0.52173374593257904</c:v>
                </c:pt>
                <c:pt idx="92">
                  <c:v>0.276220493018627</c:v>
                </c:pt>
                <c:pt idx="93">
                  <c:v>2.88051851093769E-2</c:v>
                </c:pt>
                <c:pt idx="94">
                  <c:v>-0.22023175656795499</c:v>
                </c:pt>
                <c:pt idx="95">
                  <c:v>-0.47057080268859403</c:v>
                </c:pt>
                <c:pt idx="96">
                  <c:v>-0.721257925033569</c:v>
                </c:pt>
                <c:pt idx="97">
                  <c:v>-0.97056573629379195</c:v>
                </c:pt>
                <c:pt idx="98">
                  <c:v>-1.21392154693603</c:v>
                </c:pt>
                <c:pt idx="99">
                  <c:v>-1.44104552268981</c:v>
                </c:pt>
                <c:pt idx="100">
                  <c:v>-1.6178234815597501</c:v>
                </c:pt>
                <c:pt idx="101">
                  <c:v>-1.7271960377693101</c:v>
                </c:pt>
                <c:pt idx="102">
                  <c:v>-1.81535047292709</c:v>
                </c:pt>
                <c:pt idx="103">
                  <c:v>-1.89414203166961</c:v>
                </c:pt>
                <c:pt idx="104">
                  <c:v>-1.9668109416961601</c:v>
                </c:pt>
                <c:pt idx="105">
                  <c:v>-2.0349254608154199</c:v>
                </c:pt>
                <c:pt idx="106">
                  <c:v>-2.0993984937667798</c:v>
                </c:pt>
                <c:pt idx="107">
                  <c:v>-2.1604279875755301</c:v>
                </c:pt>
                <c:pt idx="108">
                  <c:v>-2.2473919987678501</c:v>
                </c:pt>
                <c:pt idx="109">
                  <c:v>-2.3522845506668002</c:v>
                </c:pt>
                <c:pt idx="110">
                  <c:v>-2.4730309247970501</c:v>
                </c:pt>
                <c:pt idx="111">
                  <c:v>-2.6098204851150499</c:v>
                </c:pt>
                <c:pt idx="112">
                  <c:v>-2.7627509832382202</c:v>
                </c:pt>
                <c:pt idx="113">
                  <c:v>-2.9323924779891901</c:v>
                </c:pt>
                <c:pt idx="114">
                  <c:v>-3.1191710233688301</c:v>
                </c:pt>
                <c:pt idx="115">
                  <c:v>-3.3220955133438101</c:v>
                </c:pt>
                <c:pt idx="116">
                  <c:v>-3.54045104980468</c:v>
                </c:pt>
                <c:pt idx="117">
                  <c:v>-3.7715084552764799</c:v>
                </c:pt>
                <c:pt idx="118">
                  <c:v>-4.0123693943023602</c:v>
                </c:pt>
                <c:pt idx="119">
                  <c:v>-4.2525615692138601</c:v>
                </c:pt>
                <c:pt idx="120">
                  <c:v>-4.47265553474426</c:v>
                </c:pt>
                <c:pt idx="121">
                  <c:v>-4.6546885967254603</c:v>
                </c:pt>
                <c:pt idx="122">
                  <c:v>-4.7820558547973597</c:v>
                </c:pt>
                <c:pt idx="123">
                  <c:v>-4.8497684001922599</c:v>
                </c:pt>
                <c:pt idx="124">
                  <c:v>-4.8653874397277797</c:v>
                </c:pt>
                <c:pt idx="125">
                  <c:v>-4.8378334045410103</c:v>
                </c:pt>
                <c:pt idx="126">
                  <c:v>-4.7724680900573704</c:v>
                </c:pt>
                <c:pt idx="127">
                  <c:v>-4.6748230457305899</c:v>
                </c:pt>
                <c:pt idx="128">
                  <c:v>-4.5433940887451101</c:v>
                </c:pt>
                <c:pt idx="129">
                  <c:v>-4.37532639503479</c:v>
                </c:pt>
                <c:pt idx="130">
                  <c:v>-4.1745659112930298</c:v>
                </c:pt>
                <c:pt idx="131">
                  <c:v>-3.9488104581832801</c:v>
                </c:pt>
                <c:pt idx="132">
                  <c:v>-3.7069814205169598</c:v>
                </c:pt>
                <c:pt idx="133">
                  <c:v>-3.4575045108795099</c:v>
                </c:pt>
                <c:pt idx="134">
                  <c:v>-3.2077754735946602</c:v>
                </c:pt>
                <c:pt idx="135">
                  <c:v>-2.9697746038436801</c:v>
                </c:pt>
                <c:pt idx="136">
                  <c:v>-2.7667479515075599</c:v>
                </c:pt>
                <c:pt idx="137">
                  <c:v>-2.5506794452667201</c:v>
                </c:pt>
                <c:pt idx="138">
                  <c:v>-2.3191025257110498</c:v>
                </c:pt>
                <c:pt idx="139">
                  <c:v>-2.0745600461959701</c:v>
                </c:pt>
                <c:pt idx="140">
                  <c:v>-1.82428503036499</c:v>
                </c:pt>
                <c:pt idx="141">
                  <c:v>-1.58091652393341</c:v>
                </c:pt>
                <c:pt idx="142">
                  <c:v>-1.36633104085922</c:v>
                </c:pt>
                <c:pt idx="143">
                  <c:v>-1.1944435834884599</c:v>
                </c:pt>
                <c:pt idx="144">
                  <c:v>-0.99584543704986495</c:v>
                </c:pt>
                <c:pt idx="145">
                  <c:v>-0.75935950875282199</c:v>
                </c:pt>
                <c:pt idx="146">
                  <c:v>-0.51545119285583496</c:v>
                </c:pt>
                <c:pt idx="147">
                  <c:v>-0.31165906041860503</c:v>
                </c:pt>
                <c:pt idx="148">
                  <c:v>-0.15476934611797299</c:v>
                </c:pt>
                <c:pt idx="149">
                  <c:v>-6.2459439039230298E-2</c:v>
                </c:pt>
                <c:pt idx="150">
                  <c:v>-5.7471007108688299E-2</c:v>
                </c:pt>
                <c:pt idx="151">
                  <c:v>-0.10803931951522799</c:v>
                </c:pt>
                <c:pt idx="152">
                  <c:v>-0.19179235398769301</c:v>
                </c:pt>
                <c:pt idx="153">
                  <c:v>-0.293867647647857</c:v>
                </c:pt>
                <c:pt idx="154">
                  <c:v>-0.40458494797348898</c:v>
                </c:pt>
                <c:pt idx="155">
                  <c:v>-0.49645552691072198</c:v>
                </c:pt>
                <c:pt idx="156">
                  <c:v>-0.54278646223246996</c:v>
                </c:pt>
                <c:pt idx="157">
                  <c:v>-0.55959406401961997</c:v>
                </c:pt>
                <c:pt idx="158">
                  <c:v>-0.545565355569124</c:v>
                </c:pt>
                <c:pt idx="159">
                  <c:v>-0.49376117624342403</c:v>
                </c:pt>
                <c:pt idx="160">
                  <c:v>-0.39361804537475098</c:v>
                </c:pt>
                <c:pt idx="161">
                  <c:v>-0.235842149704694</c:v>
                </c:pt>
                <c:pt idx="162">
                  <c:v>-2.6047006249427698E-2</c:v>
                </c:pt>
                <c:pt idx="163">
                  <c:v>0.213470198214054</c:v>
                </c:pt>
                <c:pt idx="164">
                  <c:v>0.463413655757904</c:v>
                </c:pt>
                <c:pt idx="165">
                  <c:v>0.70952239632606495</c:v>
                </c:pt>
                <c:pt idx="166">
                  <c:v>0.92905983328819197</c:v>
                </c:pt>
                <c:pt idx="167">
                  <c:v>1.11167007684707</c:v>
                </c:pt>
                <c:pt idx="168">
                  <c:v>1.25588655471801</c:v>
                </c:pt>
                <c:pt idx="169">
                  <c:v>1.3588956296443899</c:v>
                </c:pt>
                <c:pt idx="170">
                  <c:v>1.44771215319633</c:v>
                </c:pt>
                <c:pt idx="171">
                  <c:v>1.5340600013732899</c:v>
                </c:pt>
                <c:pt idx="172">
                  <c:v>1.6195510029792699</c:v>
                </c:pt>
                <c:pt idx="173">
                  <c:v>1.7043519616127001</c:v>
                </c:pt>
                <c:pt idx="174">
                  <c:v>1.7885210514068499</c:v>
                </c:pt>
                <c:pt idx="175">
                  <c:v>1.8721540570259001</c:v>
                </c:pt>
                <c:pt idx="176">
                  <c:v>1.95539754629135</c:v>
                </c:pt>
                <c:pt idx="177">
                  <c:v>2.0383605360984798</c:v>
                </c:pt>
                <c:pt idx="178">
                  <c:v>2.1211380362510601</c:v>
                </c:pt>
                <c:pt idx="179">
                  <c:v>2.2038120031356798</c:v>
                </c:pt>
                <c:pt idx="180">
                  <c:v>2.2863610386848401</c:v>
                </c:pt>
                <c:pt idx="181">
                  <c:v>2.3687535524368202</c:v>
                </c:pt>
                <c:pt idx="182">
                  <c:v>2.4509574770927398</c:v>
                </c:pt>
                <c:pt idx="183">
                  <c:v>2.5329464673995901</c:v>
                </c:pt>
                <c:pt idx="184">
                  <c:v>2.6147480010986301</c:v>
                </c:pt>
                <c:pt idx="185">
                  <c:v>2.6964035034179599</c:v>
                </c:pt>
                <c:pt idx="186">
                  <c:v>2.7779580354690498</c:v>
                </c:pt>
                <c:pt idx="187">
                  <c:v>2.8594620227813698</c:v>
                </c:pt>
                <c:pt idx="188">
                  <c:v>2.9409970045089699</c:v>
                </c:pt>
                <c:pt idx="189">
                  <c:v>3.0225424766540501</c:v>
                </c:pt>
                <c:pt idx="190">
                  <c:v>3.1040350198745701</c:v>
                </c:pt>
                <c:pt idx="191">
                  <c:v>3.1853879690170199</c:v>
                </c:pt>
                <c:pt idx="192">
                  <c:v>3.2665979862213099</c:v>
                </c:pt>
                <c:pt idx="193">
                  <c:v>3.34760093688964</c:v>
                </c:pt>
                <c:pt idx="194">
                  <c:v>3.4267514944076498</c:v>
                </c:pt>
                <c:pt idx="195">
                  <c:v>3.4763220548629699</c:v>
                </c:pt>
                <c:pt idx="196">
                  <c:v>3.4848120212554901</c:v>
                </c:pt>
                <c:pt idx="197">
                  <c:v>3.4641450643539402</c:v>
                </c:pt>
                <c:pt idx="198">
                  <c:v>3.4160635471343901</c:v>
                </c:pt>
                <c:pt idx="199">
                  <c:v>3.3306295871734601</c:v>
                </c:pt>
                <c:pt idx="200">
                  <c:v>3.1978335380554199</c:v>
                </c:pt>
                <c:pt idx="201">
                  <c:v>3.0107744932174598</c:v>
                </c:pt>
                <c:pt idx="202">
                  <c:v>2.7809970378875701</c:v>
                </c:pt>
                <c:pt idx="203">
                  <c:v>2.5327734947204501</c:v>
                </c:pt>
                <c:pt idx="204">
                  <c:v>2.2848224639892498</c:v>
                </c:pt>
                <c:pt idx="205">
                  <c:v>2.0611540079116799</c:v>
                </c:pt>
                <c:pt idx="206">
                  <c:v>1.88910645246505</c:v>
                </c:pt>
                <c:pt idx="207">
                  <c:v>1.7740235328674301</c:v>
                </c:pt>
                <c:pt idx="208">
                  <c:v>1.70496046543121</c:v>
                </c:pt>
                <c:pt idx="209">
                  <c:v>1.6703395247459401</c:v>
                </c:pt>
                <c:pt idx="210">
                  <c:v>1.6427040100097601</c:v>
                </c:pt>
                <c:pt idx="211">
                  <c:v>1.5788605213165201</c:v>
                </c:pt>
                <c:pt idx="212">
                  <c:v>1.4862545132637</c:v>
                </c:pt>
                <c:pt idx="213">
                  <c:v>1.2528380155563299</c:v>
                </c:pt>
                <c:pt idx="214">
                  <c:v>0.97621268033981301</c:v>
                </c:pt>
                <c:pt idx="215">
                  <c:v>0.77638471126556396</c:v>
                </c:pt>
                <c:pt idx="216">
                  <c:v>0.571986444294452</c:v>
                </c:pt>
                <c:pt idx="217">
                  <c:v>0.38655664026737202</c:v>
                </c:pt>
                <c:pt idx="218">
                  <c:v>0.21075080335140201</c:v>
                </c:pt>
                <c:pt idx="219">
                  <c:v>3.3206552267074502E-2</c:v>
                </c:pt>
                <c:pt idx="220">
                  <c:v>-0.161213599145412</c:v>
                </c:pt>
                <c:pt idx="221">
                  <c:v>-0.37245511263608899</c:v>
                </c:pt>
                <c:pt idx="222">
                  <c:v>-0.594820916652679</c:v>
                </c:pt>
                <c:pt idx="223">
                  <c:v>-0.83206203579901805</c:v>
                </c:pt>
                <c:pt idx="224">
                  <c:v>-1.0805501043796499</c:v>
                </c:pt>
                <c:pt idx="225">
                  <c:v>-1.2955572605132999</c:v>
                </c:pt>
                <c:pt idx="226">
                  <c:v>-1.44437783956527</c:v>
                </c:pt>
                <c:pt idx="227">
                  <c:v>-1.5268144607543901</c:v>
                </c:pt>
                <c:pt idx="228">
                  <c:v>-1.52386519312858</c:v>
                </c:pt>
                <c:pt idx="229">
                  <c:v>-1.44604480266571</c:v>
                </c:pt>
                <c:pt idx="230">
                  <c:v>-1.4332242310047101</c:v>
                </c:pt>
                <c:pt idx="231">
                  <c:v>-1.5017675161361601</c:v>
                </c:pt>
                <c:pt idx="232">
                  <c:v>-1.6319180130958499</c:v>
                </c:pt>
                <c:pt idx="233">
                  <c:v>-1.8167504668235701</c:v>
                </c:pt>
                <c:pt idx="234">
                  <c:v>-2.0455545186996398</c:v>
                </c:pt>
                <c:pt idx="235">
                  <c:v>-2.2946674823760902</c:v>
                </c:pt>
                <c:pt idx="236">
                  <c:v>-2.5397410392761199</c:v>
                </c:pt>
                <c:pt idx="237">
                  <c:v>-2.7680320739746098</c:v>
                </c:pt>
                <c:pt idx="238">
                  <c:v>-2.97239661216735</c:v>
                </c:pt>
                <c:pt idx="239">
                  <c:v>-3.1559644937515201</c:v>
                </c:pt>
                <c:pt idx="240">
                  <c:v>-3.3282880783081001</c:v>
                </c:pt>
                <c:pt idx="241">
                  <c:v>-3.4957139492034899</c:v>
                </c:pt>
                <c:pt idx="242">
                  <c:v>-3.6581954956054599</c:v>
                </c:pt>
                <c:pt idx="243">
                  <c:v>-3.8172560930252</c:v>
                </c:pt>
                <c:pt idx="244">
                  <c:v>-3.9747060537338199</c:v>
                </c:pt>
                <c:pt idx="245">
                  <c:v>-4.1309181451797397</c:v>
                </c:pt>
                <c:pt idx="246">
                  <c:v>-4.2860429286956698</c:v>
                </c:pt>
                <c:pt idx="247">
                  <c:v>-4.4406614303588796</c:v>
                </c:pt>
                <c:pt idx="248">
                  <c:v>-4.5944199562072701</c:v>
                </c:pt>
                <c:pt idx="249">
                  <c:v>-4.7468633651733398</c:v>
                </c:pt>
                <c:pt idx="250">
                  <c:v>-4.8984789848327601</c:v>
                </c:pt>
                <c:pt idx="251">
                  <c:v>-5.0500245094299299</c:v>
                </c:pt>
                <c:pt idx="252">
                  <c:v>-5.1995549201965297</c:v>
                </c:pt>
                <c:pt idx="253">
                  <c:v>-5.3414275646209699</c:v>
                </c:pt>
                <c:pt idx="254">
                  <c:v>-5.4786925315856898</c:v>
                </c:pt>
                <c:pt idx="255">
                  <c:v>-5.6121888160705504</c:v>
                </c:pt>
                <c:pt idx="256">
                  <c:v>-5.7335894107818604</c:v>
                </c:pt>
                <c:pt idx="257">
                  <c:v>-5.82787656784057</c:v>
                </c:pt>
                <c:pt idx="258">
                  <c:v>-5.8725121021270699</c:v>
                </c:pt>
                <c:pt idx="259">
                  <c:v>-5.8442966938018799</c:v>
                </c:pt>
                <c:pt idx="260">
                  <c:v>-5.7418730258941597</c:v>
                </c:pt>
                <c:pt idx="261">
                  <c:v>-5.5827040672302202</c:v>
                </c:pt>
                <c:pt idx="262">
                  <c:v>-5.3796920776367099</c:v>
                </c:pt>
                <c:pt idx="263">
                  <c:v>-5.1551012992858798</c:v>
                </c:pt>
                <c:pt idx="264">
                  <c:v>-4.9197289943694997</c:v>
                </c:pt>
                <c:pt idx="265">
                  <c:v>-4.6781663894653303</c:v>
                </c:pt>
                <c:pt idx="266">
                  <c:v>-4.4328758716583199</c:v>
                </c:pt>
                <c:pt idx="267">
                  <c:v>-4.18534255027771</c:v>
                </c:pt>
                <c:pt idx="268">
                  <c:v>-3.9361575841903602</c:v>
                </c:pt>
                <c:pt idx="269">
                  <c:v>-3.6860020160675</c:v>
                </c:pt>
                <c:pt idx="270">
                  <c:v>-3.4355725049972499</c:v>
                </c:pt>
                <c:pt idx="271">
                  <c:v>-3.18503606319427</c:v>
                </c:pt>
                <c:pt idx="272">
                  <c:v>-2.9344340562820399</c:v>
                </c:pt>
                <c:pt idx="273">
                  <c:v>-2.6837859153747501</c:v>
                </c:pt>
                <c:pt idx="274">
                  <c:v>-2.4331029653549101</c:v>
                </c:pt>
                <c:pt idx="275">
                  <c:v>-2.18287146091461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8-46E9-A3CC-2438DA00D0D5}"/>
            </c:ext>
          </c:extLst>
        </c:ser>
        <c:ser>
          <c:idx val="6"/>
          <c:order val="2"/>
          <c:tx>
            <c:strRef>
              <c:f>'Expedition Super Loop'!$W$1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Loop'!$V$2:$V$277</c:f>
              <c:numCache>
                <c:formatCode>0.00</c:formatCode>
                <c:ptCount val="276"/>
                <c:pt idx="0">
                  <c:v>6.4055472693182924</c:v>
                </c:pt>
                <c:pt idx="1">
                  <c:v>6.4312332337336864</c:v>
                </c:pt>
                <c:pt idx="2">
                  <c:v>6.4542935640138452</c:v>
                </c:pt>
                <c:pt idx="3">
                  <c:v>6.4749188942473168</c:v>
                </c:pt>
                <c:pt idx="4">
                  <c:v>6.4955793761956464</c:v>
                </c:pt>
                <c:pt idx="5">
                  <c:v>6.5167770576372313</c:v>
                </c:pt>
                <c:pt idx="6">
                  <c:v>6.538185663594926</c:v>
                </c:pt>
                <c:pt idx="7">
                  <c:v>6.559481475140692</c:v>
                </c:pt>
                <c:pt idx="8">
                  <c:v>6.5807100513389862</c:v>
                </c:pt>
                <c:pt idx="9">
                  <c:v>6.6019577843158679</c:v>
                </c:pt>
                <c:pt idx="10">
                  <c:v>6.6232306333178563</c:v>
                </c:pt>
                <c:pt idx="11">
                  <c:v>6.6444676122947399</c:v>
                </c:pt>
                <c:pt idx="12">
                  <c:v>6.6656287952311875</c:v>
                </c:pt>
                <c:pt idx="13">
                  <c:v>6.6868353047803568</c:v>
                </c:pt>
                <c:pt idx="14">
                  <c:v>6.7084720304680303</c:v>
                </c:pt>
                <c:pt idx="15">
                  <c:v>6.7303677727046303</c:v>
                </c:pt>
                <c:pt idx="16">
                  <c:v>6.750061326665902</c:v>
                </c:pt>
                <c:pt idx="17">
                  <c:v>6.759463841091887</c:v>
                </c:pt>
                <c:pt idx="18">
                  <c:v>6.7495967620499773</c:v>
                </c:pt>
                <c:pt idx="19">
                  <c:v>6.7214934041131968</c:v>
                </c:pt>
                <c:pt idx="20">
                  <c:v>6.6799106921753841</c:v>
                </c:pt>
                <c:pt idx="21">
                  <c:v>6.622689077951601</c:v>
                </c:pt>
                <c:pt idx="22">
                  <c:v>6.5504504174394604</c:v>
                </c:pt>
                <c:pt idx="23">
                  <c:v>6.4276500885007968</c:v>
                </c:pt>
                <c:pt idx="24">
                  <c:v>6.2503313052515361</c:v>
                </c:pt>
                <c:pt idx="25">
                  <c:v>6.048952094165295</c:v>
                </c:pt>
                <c:pt idx="26">
                  <c:v>5.8636927152462794</c:v>
                </c:pt>
                <c:pt idx="27">
                  <c:v>5.8245911153540071</c:v>
                </c:pt>
                <c:pt idx="28">
                  <c:v>5.8032082763016195</c:v>
                </c:pt>
                <c:pt idx="29">
                  <c:v>5.754270617400258</c:v>
                </c:pt>
                <c:pt idx="30">
                  <c:v>5.6866937657152556</c:v>
                </c:pt>
                <c:pt idx="31">
                  <c:v>5.6143796293917045</c:v>
                </c:pt>
                <c:pt idx="32">
                  <c:v>5.4921298369905065</c:v>
                </c:pt>
                <c:pt idx="33">
                  <c:v>5.3002161031161252</c:v>
                </c:pt>
                <c:pt idx="34">
                  <c:v>5.087141252990782</c:v>
                </c:pt>
                <c:pt idx="35">
                  <c:v>4.8747618649263496</c:v>
                </c:pt>
                <c:pt idx="36">
                  <c:v>4.6648359539602868</c:v>
                </c:pt>
                <c:pt idx="37">
                  <c:v>4.4595790970865723</c:v>
                </c:pt>
                <c:pt idx="38">
                  <c:v>4.2669520012557367</c:v>
                </c:pt>
                <c:pt idx="39">
                  <c:v>4.1002901610851294</c:v>
                </c:pt>
                <c:pt idx="40">
                  <c:v>3.9408051334997221</c:v>
                </c:pt>
                <c:pt idx="41">
                  <c:v>3.7426415180715251</c:v>
                </c:pt>
                <c:pt idx="42">
                  <c:v>3.5103191906626825</c:v>
                </c:pt>
                <c:pt idx="43">
                  <c:v>3.2741191583917439</c:v>
                </c:pt>
                <c:pt idx="44">
                  <c:v>3.0366341861936976</c:v>
                </c:pt>
                <c:pt idx="45">
                  <c:v>2.7984042487722833</c:v>
                </c:pt>
                <c:pt idx="46">
                  <c:v>2.5598527672009821</c:v>
                </c:pt>
                <c:pt idx="47">
                  <c:v>2.3212455052591072</c:v>
                </c:pt>
                <c:pt idx="48">
                  <c:v>2.0826548249064269</c:v>
                </c:pt>
                <c:pt idx="49">
                  <c:v>1.8440815390322565</c:v>
                </c:pt>
                <c:pt idx="50">
                  <c:v>1.6055091387678426</c:v>
                </c:pt>
                <c:pt idx="51">
                  <c:v>1.3665245373808785</c:v>
                </c:pt>
                <c:pt idx="52">
                  <c:v>1.1270898933750997</c:v>
                </c:pt>
                <c:pt idx="53">
                  <c:v>0.88785878309269517</c:v>
                </c:pt>
                <c:pt idx="54">
                  <c:v>0.64905220381175521</c:v>
                </c:pt>
                <c:pt idx="55">
                  <c:v>0.41069076140995209</c:v>
                </c:pt>
                <c:pt idx="56">
                  <c:v>0.17270363054177029</c:v>
                </c:pt>
                <c:pt idx="57">
                  <c:v>-6.5376903127887576E-2</c:v>
                </c:pt>
                <c:pt idx="58">
                  <c:v>-0.30378128984680197</c:v>
                </c:pt>
                <c:pt idx="59">
                  <c:v>-0.5422507028969209</c:v>
                </c:pt>
                <c:pt idx="60">
                  <c:v>-0.78075682218953779</c:v>
                </c:pt>
                <c:pt idx="61">
                  <c:v>-1.0193077292288861</c:v>
                </c:pt>
                <c:pt idx="62">
                  <c:v>-1.2578877891901576</c:v>
                </c:pt>
                <c:pt idx="63">
                  <c:v>-1.4964033880910166</c:v>
                </c:pt>
                <c:pt idx="64">
                  <c:v>-1.7348222834078817</c:v>
                </c:pt>
                <c:pt idx="65">
                  <c:v>-1.9732103169010196</c:v>
                </c:pt>
                <c:pt idx="66">
                  <c:v>-2.2115741204196642</c:v>
                </c:pt>
                <c:pt idx="67">
                  <c:v>-2.4499120566923875</c:v>
                </c:pt>
                <c:pt idx="68">
                  <c:v>-2.6882240889461992</c:v>
                </c:pt>
                <c:pt idx="69">
                  <c:v>-2.9265169766705892</c:v>
                </c:pt>
                <c:pt idx="70">
                  <c:v>-3.1648036328818998</c:v>
                </c:pt>
                <c:pt idx="71">
                  <c:v>-3.4030900348671804</c:v>
                </c:pt>
                <c:pt idx="72">
                  <c:v>-3.6413826289835431</c:v>
                </c:pt>
                <c:pt idx="73">
                  <c:v>-3.8796790580447724</c:v>
                </c:pt>
                <c:pt idx="74">
                  <c:v>-4.117919940404958</c:v>
                </c:pt>
                <c:pt idx="75">
                  <c:v>-4.3560893526310469</c:v>
                </c:pt>
                <c:pt idx="76">
                  <c:v>-4.5942477033489295</c:v>
                </c:pt>
                <c:pt idx="77">
                  <c:v>-4.8317754550036716</c:v>
                </c:pt>
                <c:pt idx="78">
                  <c:v>-5.0537335843621021</c:v>
                </c:pt>
                <c:pt idx="79">
                  <c:v>-5.2484269298246726</c:v>
                </c:pt>
                <c:pt idx="80">
                  <c:v>-5.4280384764256473</c:v>
                </c:pt>
                <c:pt idx="81">
                  <c:v>-5.5993029522754396</c:v>
                </c:pt>
                <c:pt idx="82">
                  <c:v>-5.7597272314612553</c:v>
                </c:pt>
                <c:pt idx="83">
                  <c:v>-5.9080295315643445</c:v>
                </c:pt>
                <c:pt idx="84">
                  <c:v>-6.0440455725105497</c:v>
                </c:pt>
                <c:pt idx="85">
                  <c:v>-6.1663888920797438</c:v>
                </c:pt>
                <c:pt idx="86">
                  <c:v>-6.2732998403978719</c:v>
                </c:pt>
                <c:pt idx="87">
                  <c:v>-6.3645026544402148</c:v>
                </c:pt>
                <c:pt idx="88">
                  <c:v>-6.4427732812076206</c:v>
                </c:pt>
                <c:pt idx="89">
                  <c:v>-6.514557569426886</c:v>
                </c:pt>
                <c:pt idx="90">
                  <c:v>-6.5783787558331106</c:v>
                </c:pt>
                <c:pt idx="91">
                  <c:v>-6.6335843241834676</c:v>
                </c:pt>
                <c:pt idx="92">
                  <c:v>-6.680455392493295</c:v>
                </c:pt>
                <c:pt idx="93">
                  <c:v>-6.717565522268754</c:v>
                </c:pt>
                <c:pt idx="94">
                  <c:v>-6.7436886344248865</c:v>
                </c:pt>
                <c:pt idx="95">
                  <c:v>-6.7562264472785607</c:v>
                </c:pt>
                <c:pt idx="96">
                  <c:v>-6.7542665986754304</c:v>
                </c:pt>
                <c:pt idx="97">
                  <c:v>-6.7349680413126771</c:v>
                </c:pt>
                <c:pt idx="98">
                  <c:v>-6.6972884344752144</c:v>
                </c:pt>
                <c:pt idx="99">
                  <c:v>-6.6569271981941212</c:v>
                </c:pt>
                <c:pt idx="100">
                  <c:v>-6.6114618190366006</c:v>
                </c:pt>
                <c:pt idx="101">
                  <c:v>-6.4863433322502679</c:v>
                </c:pt>
                <c:pt idx="102">
                  <c:v>-6.2843793562076069</c:v>
                </c:pt>
                <c:pt idx="103">
                  <c:v>-6.0627953000410351</c:v>
                </c:pt>
                <c:pt idx="104">
                  <c:v>-5.8341301843455664</c:v>
                </c:pt>
                <c:pt idx="105">
                  <c:v>-5.6014842908181715</c:v>
                </c:pt>
                <c:pt idx="106">
                  <c:v>-5.3666590853283447</c:v>
                </c:pt>
                <c:pt idx="107">
                  <c:v>-5.0991866126122609</c:v>
                </c:pt>
                <c:pt idx="108">
                  <c:v>-4.8176186571357489</c:v>
                </c:pt>
                <c:pt idx="109">
                  <c:v>-4.5539953701336131</c:v>
                </c:pt>
                <c:pt idx="110">
                  <c:v>-4.3002748480288613</c:v>
                </c:pt>
                <c:pt idx="111">
                  <c:v>-4.0558551422628089</c:v>
                </c:pt>
                <c:pt idx="112">
                  <c:v>-3.82211631646845</c:v>
                </c:pt>
                <c:pt idx="113">
                  <c:v>-3.6013817623209157</c:v>
                </c:pt>
                <c:pt idx="114">
                  <c:v>-3.3986301502900464</c:v>
                </c:pt>
                <c:pt idx="115">
                  <c:v>-3.2176529149264432</c:v>
                </c:pt>
                <c:pt idx="116">
                  <c:v>-3.0645744071178318</c:v>
                </c:pt>
                <c:pt idx="117">
                  <c:v>-2.9433659433356434</c:v>
                </c:pt>
                <c:pt idx="118">
                  <c:v>-2.8649655129206533</c:v>
                </c:pt>
                <c:pt idx="119">
                  <c:v>-2.8130189399936718</c:v>
                </c:pt>
                <c:pt idx="120">
                  <c:v>-2.7546597911525335</c:v>
                </c:pt>
                <c:pt idx="121">
                  <c:v>-2.6824787144362032</c:v>
                </c:pt>
                <c:pt idx="122">
                  <c:v>-2.5909806236215327</c:v>
                </c:pt>
                <c:pt idx="123">
                  <c:v>-2.4705744226309472</c:v>
                </c:pt>
                <c:pt idx="124">
                  <c:v>-2.3227282560540519</c:v>
                </c:pt>
                <c:pt idx="125">
                  <c:v>-2.1601560179350332</c:v>
                </c:pt>
                <c:pt idx="126">
                  <c:v>-1.9929202778719195</c:v>
                </c:pt>
                <c:pt idx="127">
                  <c:v>-1.8328108136225496</c:v>
                </c:pt>
                <c:pt idx="128">
                  <c:v>-1.6952892607949064</c:v>
                </c:pt>
                <c:pt idx="129">
                  <c:v>-1.5840430322522752</c:v>
                </c:pt>
                <c:pt idx="130">
                  <c:v>-1.4960953423655563</c:v>
                </c:pt>
                <c:pt idx="131">
                  <c:v>-1.4313550760015312</c:v>
                </c:pt>
                <c:pt idx="132">
                  <c:v>-1.3911684466324954</c:v>
                </c:pt>
                <c:pt idx="133">
                  <c:v>-1.3769472391214208</c:v>
                </c:pt>
                <c:pt idx="134">
                  <c:v>-1.3862874583753642</c:v>
                </c:pt>
                <c:pt idx="135">
                  <c:v>-1.4146545014687004</c:v>
                </c:pt>
                <c:pt idx="136">
                  <c:v>-1.5319102631449524</c:v>
                </c:pt>
                <c:pt idx="137">
                  <c:v>-1.6899910804368614</c:v>
                </c:pt>
                <c:pt idx="138">
                  <c:v>-1.8170105780312942</c:v>
                </c:pt>
                <c:pt idx="139">
                  <c:v>-1.8918918011486319</c:v>
                </c:pt>
                <c:pt idx="140">
                  <c:v>-1.8941969018997433</c:v>
                </c:pt>
                <c:pt idx="141">
                  <c:v>-1.8012642615850667</c:v>
                </c:pt>
                <c:pt idx="142">
                  <c:v>-1.5962914348603097</c:v>
                </c:pt>
                <c:pt idx="143">
                  <c:v>-1.3929675460626791</c:v>
                </c:pt>
                <c:pt idx="144">
                  <c:v>-1.3164725207567858</c:v>
                </c:pt>
                <c:pt idx="145">
                  <c:v>-1.2994669221958102</c:v>
                </c:pt>
                <c:pt idx="146">
                  <c:v>-1.3027069212568665</c:v>
                </c:pt>
                <c:pt idx="147">
                  <c:v>-1.34423474921965</c:v>
                </c:pt>
                <c:pt idx="148">
                  <c:v>-1.4195349325995805</c:v>
                </c:pt>
                <c:pt idx="149">
                  <c:v>-1.4876962195681871</c:v>
                </c:pt>
                <c:pt idx="150">
                  <c:v>-1.5830506333093748</c:v>
                </c:pt>
                <c:pt idx="151">
                  <c:v>-1.7339889194632465</c:v>
                </c:pt>
                <c:pt idx="152">
                  <c:v>-1.9157439224495976</c:v>
                </c:pt>
                <c:pt idx="153">
                  <c:v>-2.1162563856053973</c:v>
                </c:pt>
                <c:pt idx="154">
                  <c:v>-2.3516970536256356</c:v>
                </c:pt>
                <c:pt idx="155">
                  <c:v>-2.6523270622083372</c:v>
                </c:pt>
                <c:pt idx="156">
                  <c:v>-2.9792750953761487</c:v>
                </c:pt>
                <c:pt idx="157">
                  <c:v>-3.2937411338508311</c:v>
                </c:pt>
                <c:pt idx="158">
                  <c:v>-3.6172590106402667</c:v>
                </c:pt>
                <c:pt idx="159">
                  <c:v>-3.9547834243130908</c:v>
                </c:pt>
                <c:pt idx="160">
                  <c:v>-4.2991303580303004</c:v>
                </c:pt>
                <c:pt idx="161">
                  <c:v>-4.6127101688650427</c:v>
                </c:pt>
                <c:pt idx="162">
                  <c:v>-4.835974008752884</c:v>
                </c:pt>
                <c:pt idx="163">
                  <c:v>-4.949758742571511</c:v>
                </c:pt>
                <c:pt idx="164">
                  <c:v>-4.9708342728211594</c:v>
                </c:pt>
                <c:pt idx="165">
                  <c:v>-4.896769860676935</c:v>
                </c:pt>
                <c:pt idx="166">
                  <c:v>-4.7076323301889254</c:v>
                </c:pt>
                <c:pt idx="167">
                  <c:v>-4.4534708375875223</c:v>
                </c:pt>
                <c:pt idx="168">
                  <c:v>-4.1633306871889726</c:v>
                </c:pt>
                <c:pt idx="169">
                  <c:v>-3.8747081473492546</c:v>
                </c:pt>
                <c:pt idx="170">
                  <c:v>-3.6222547241175822</c:v>
                </c:pt>
                <c:pt idx="171">
                  <c:v>-3.3832553839073807</c:v>
                </c:pt>
                <c:pt idx="172">
                  <c:v>-3.1458390323404788</c:v>
                </c:pt>
                <c:pt idx="173">
                  <c:v>-2.90841318421288</c:v>
                </c:pt>
                <c:pt idx="174">
                  <c:v>-2.6709246717007229</c:v>
                </c:pt>
                <c:pt idx="175">
                  <c:v>-2.4335038083013147</c:v>
                </c:pt>
                <c:pt idx="176">
                  <c:v>-2.1962166018769858</c:v>
                </c:pt>
                <c:pt idx="177">
                  <c:v>-1.959048701388066</c:v>
                </c:pt>
                <c:pt idx="178">
                  <c:v>-1.7220035597240511</c:v>
                </c:pt>
                <c:pt idx="179">
                  <c:v>-1.4849860560345389</c:v>
                </c:pt>
                <c:pt idx="180">
                  <c:v>-1.2478696233297846</c:v>
                </c:pt>
                <c:pt idx="181">
                  <c:v>-1.010630818769799</c:v>
                </c:pt>
                <c:pt idx="182">
                  <c:v>-0.77326427668439557</c:v>
                </c:pt>
                <c:pt idx="183">
                  <c:v>-0.5358244611196934</c:v>
                </c:pt>
                <c:pt idx="184">
                  <c:v>-0.29839306281022815</c:v>
                </c:pt>
                <c:pt idx="185">
                  <c:v>-6.1003414089498442E-2</c:v>
                </c:pt>
                <c:pt idx="186">
                  <c:v>0.17631958688493513</c:v>
                </c:pt>
                <c:pt idx="187">
                  <c:v>0.41351946886191809</c:v>
                </c:pt>
                <c:pt idx="188">
                  <c:v>0.65064397860775547</c:v>
                </c:pt>
                <c:pt idx="189">
                  <c:v>0.88785409557712835</c:v>
                </c:pt>
                <c:pt idx="190">
                  <c:v>1.1252414402073245</c:v>
                </c:pt>
                <c:pt idx="191">
                  <c:v>1.3627729799130206</c:v>
                </c:pt>
                <c:pt idx="192">
                  <c:v>1.600425300333369</c:v>
                </c:pt>
                <c:pt idx="193">
                  <c:v>1.8399542446629704</c:v>
                </c:pt>
                <c:pt idx="194">
                  <c:v>2.1109991093048031</c:v>
                </c:pt>
                <c:pt idx="195">
                  <c:v>2.431783030483242</c:v>
                </c:pt>
                <c:pt idx="196">
                  <c:v>2.7571787763485376</c:v>
                </c:pt>
                <c:pt idx="197">
                  <c:v>3.0673033420347675</c:v>
                </c:pt>
                <c:pt idx="198">
                  <c:v>3.3825591301072158</c:v>
                </c:pt>
                <c:pt idx="199">
                  <c:v>3.7092878117170383</c:v>
                </c:pt>
                <c:pt idx="200">
                  <c:v>4.0323283856634573</c:v>
                </c:pt>
                <c:pt idx="201">
                  <c:v>4.3038179810454462</c:v>
                </c:pt>
                <c:pt idx="202">
                  <c:v>4.4659393782832435</c:v>
                </c:pt>
                <c:pt idx="203">
                  <c:v>4.515864237038473</c:v>
                </c:pt>
                <c:pt idx="204">
                  <c:v>4.4617551608504966</c:v>
                </c:pt>
                <c:pt idx="205">
                  <c:v>4.2700881952003407</c:v>
                </c:pt>
                <c:pt idx="206">
                  <c:v>3.9689906625838796</c:v>
                </c:pt>
                <c:pt idx="207">
                  <c:v>3.6344967940797597</c:v>
                </c:pt>
                <c:pt idx="208">
                  <c:v>3.3072814504034853</c:v>
                </c:pt>
                <c:pt idx="209">
                  <c:v>3.0146694064469455</c:v>
                </c:pt>
                <c:pt idx="210">
                  <c:v>2.7969049348017743</c:v>
                </c:pt>
                <c:pt idx="211">
                  <c:v>2.6336529584688102</c:v>
                </c:pt>
                <c:pt idx="212">
                  <c:v>2.6133266587529604</c:v>
                </c:pt>
                <c:pt idx="213">
                  <c:v>2.6100407088308333</c:v>
                </c:pt>
                <c:pt idx="214">
                  <c:v>2.6137625619742266</c:v>
                </c:pt>
                <c:pt idx="215">
                  <c:v>2.6573195044799034</c:v>
                </c:pt>
                <c:pt idx="216">
                  <c:v>2.7690673027346251</c:v>
                </c:pt>
                <c:pt idx="217">
                  <c:v>2.9065476174886506</c:v>
                </c:pt>
                <c:pt idx="218">
                  <c:v>3.0768732525218767</c:v>
                </c:pt>
                <c:pt idx="219">
                  <c:v>3.2742459934827859</c:v>
                </c:pt>
                <c:pt idx="220">
                  <c:v>3.4686071435644039</c:v>
                </c:pt>
                <c:pt idx="221">
                  <c:v>3.6329353792474421</c:v>
                </c:pt>
                <c:pt idx="222">
                  <c:v>3.7779409092800025</c:v>
                </c:pt>
                <c:pt idx="223">
                  <c:v>3.8943791519311168</c:v>
                </c:pt>
                <c:pt idx="224">
                  <c:v>3.8702195428746577</c:v>
                </c:pt>
                <c:pt idx="225">
                  <c:v>3.6305200679695036</c:v>
                </c:pt>
                <c:pt idx="226">
                  <c:v>3.2821295614141506</c:v>
                </c:pt>
                <c:pt idx="227">
                  <c:v>2.8826691885358557</c:v>
                </c:pt>
                <c:pt idx="228">
                  <c:v>2.4602569231164475</c:v>
                </c:pt>
                <c:pt idx="229">
                  <c:v>2.2116407167077035</c:v>
                </c:pt>
                <c:pt idx="230">
                  <c:v>2.1206299503176118</c:v>
                </c:pt>
                <c:pt idx="231">
                  <c:v>2.0336535523971366</c:v>
                </c:pt>
                <c:pt idx="232">
                  <c:v>1.9457031710986543</c:v>
                </c:pt>
                <c:pt idx="233">
                  <c:v>1.8856135963544391</c:v>
                </c:pt>
                <c:pt idx="234">
                  <c:v>1.8556535895494197</c:v>
                </c:pt>
                <c:pt idx="235">
                  <c:v>1.8512569233535081</c:v>
                </c:pt>
                <c:pt idx="236">
                  <c:v>1.8768078849370786</c:v>
                </c:pt>
                <c:pt idx="237">
                  <c:v>1.9349737240063654</c:v>
                </c:pt>
                <c:pt idx="238">
                  <c:v>2.0307358728566527</c:v>
                </c:pt>
                <c:pt idx="239">
                  <c:v>2.1664602399767787</c:v>
                </c:pt>
                <c:pt idx="240">
                  <c:v>2.3312603130465988</c:v>
                </c:pt>
                <c:pt idx="241">
                  <c:v>2.5074980103971889</c:v>
                </c:pt>
                <c:pt idx="242">
                  <c:v>2.6896119155591012</c:v>
                </c:pt>
                <c:pt idx="243">
                  <c:v>2.8781428130781719</c:v>
                </c:pt>
                <c:pt idx="244">
                  <c:v>3.0703198301530157</c:v>
                </c:pt>
                <c:pt idx="245">
                  <c:v>3.264047289040612</c:v>
                </c:pt>
                <c:pt idx="246">
                  <c:v>3.459412108829055</c:v>
                </c:pt>
                <c:pt idx="247">
                  <c:v>3.6554177733479865</c:v>
                </c:pt>
                <c:pt idx="248">
                  <c:v>3.8512345221672764</c:v>
                </c:pt>
                <c:pt idx="249">
                  <c:v>4.0480974145390825</c:v>
                </c:pt>
                <c:pt idx="250">
                  <c:v>4.2469150707271206</c:v>
                </c:pt>
                <c:pt idx="251">
                  <c:v>4.4445297190299744</c:v>
                </c:pt>
                <c:pt idx="252">
                  <c:v>4.6356984996413964</c:v>
                </c:pt>
                <c:pt idx="253">
                  <c:v>4.8292901564696109</c:v>
                </c:pt>
                <c:pt idx="254">
                  <c:v>5.0302063130104973</c:v>
                </c:pt>
                <c:pt idx="255">
                  <c:v>5.2257619178856602</c:v>
                </c:pt>
                <c:pt idx="256">
                  <c:v>5.4038327853278796</c:v>
                </c:pt>
                <c:pt idx="257">
                  <c:v>5.5548317745765265</c:v>
                </c:pt>
                <c:pt idx="258">
                  <c:v>5.669862252962143</c:v>
                </c:pt>
                <c:pt idx="259">
                  <c:v>5.759177657339781</c:v>
                </c:pt>
                <c:pt idx="260">
                  <c:v>5.8467384218659753</c:v>
                </c:pt>
                <c:pt idx="261">
                  <c:v>5.9317948476836033</c:v>
                </c:pt>
                <c:pt idx="262">
                  <c:v>6.0106389667153852</c:v>
                </c:pt>
                <c:pt idx="263">
                  <c:v>6.0885359683772089</c:v>
                </c:pt>
                <c:pt idx="264">
                  <c:v>6.157318081001951</c:v>
                </c:pt>
                <c:pt idx="265">
                  <c:v>6.2142136587049412</c:v>
                </c:pt>
                <c:pt idx="266">
                  <c:v>6.2600673066228572</c:v>
                </c:pt>
                <c:pt idx="267">
                  <c:v>6.2960535595963902</c:v>
                </c:pt>
                <c:pt idx="268">
                  <c:v>6.3215403976623152</c:v>
                </c:pt>
                <c:pt idx="269">
                  <c:v>6.3380836235723406</c:v>
                </c:pt>
                <c:pt idx="270">
                  <c:v>6.3511698263765437</c:v>
                </c:pt>
                <c:pt idx="271">
                  <c:v>6.3623054468134814</c:v>
                </c:pt>
                <c:pt idx="272">
                  <c:v>6.371960618749636</c:v>
                </c:pt>
                <c:pt idx="273">
                  <c:v>6.3803796678001321</c:v>
                </c:pt>
                <c:pt idx="274">
                  <c:v>6.3880446570612959</c:v>
                </c:pt>
                <c:pt idx="275">
                  <c:v>6.4036697955502877</c:v>
                </c:pt>
              </c:numCache>
            </c:numRef>
          </c:xVal>
          <c:yVal>
            <c:numRef>
              <c:f>'Expedition Super Loop'!$W$2:$W$277</c:f>
              <c:numCache>
                <c:formatCode>0.00</c:formatCode>
                <c:ptCount val="276"/>
                <c:pt idx="0">
                  <c:v>-2.1277372244154895</c:v>
                </c:pt>
                <c:pt idx="1">
                  <c:v>-1.8806259352428889</c:v>
                </c:pt>
                <c:pt idx="2">
                  <c:v>-1.6362148822829199</c:v>
                </c:pt>
                <c:pt idx="3">
                  <c:v>-1.3894052924881803</c:v>
                </c:pt>
                <c:pt idx="4">
                  <c:v>-1.1392280523373601</c:v>
                </c:pt>
                <c:pt idx="5">
                  <c:v>-0.88853196975812021</c:v>
                </c:pt>
                <c:pt idx="6">
                  <c:v>-0.63845874141786785</c:v>
                </c:pt>
                <c:pt idx="7">
                  <c:v>-0.38873909368481757</c:v>
                </c:pt>
                <c:pt idx="8">
                  <c:v>-0.13891747281902755</c:v>
                </c:pt>
                <c:pt idx="9">
                  <c:v>0.11101360311107342</c:v>
                </c:pt>
                <c:pt idx="10">
                  <c:v>0.36090452313709853</c:v>
                </c:pt>
                <c:pt idx="11">
                  <c:v>0.61068421065619927</c:v>
                </c:pt>
                <c:pt idx="12">
                  <c:v>0.86050103836076575</c:v>
                </c:pt>
                <c:pt idx="13">
                  <c:v>1.110816793096717</c:v>
                </c:pt>
                <c:pt idx="14">
                  <c:v>1.3615467958744147</c:v>
                </c:pt>
                <c:pt idx="15">
                  <c:v>1.6103519281351462</c:v>
                </c:pt>
                <c:pt idx="16">
                  <c:v>1.8480111598708588</c:v>
                </c:pt>
                <c:pt idx="17">
                  <c:v>2.0636739768423209</c:v>
                </c:pt>
                <c:pt idx="18">
                  <c:v>2.2666648487978232</c:v>
                </c:pt>
                <c:pt idx="19">
                  <c:v>2.4706028947642462</c:v>
                </c:pt>
                <c:pt idx="20">
                  <c:v>2.6623274863064403</c:v>
                </c:pt>
                <c:pt idx="21">
                  <c:v>2.8259291034141056</c:v>
                </c:pt>
                <c:pt idx="22">
                  <c:v>2.9583041846451996</c:v>
                </c:pt>
                <c:pt idx="23">
                  <c:v>3.095314352349829</c:v>
                </c:pt>
                <c:pt idx="24">
                  <c:v>3.284076074767853</c:v>
                </c:pt>
                <c:pt idx="25">
                  <c:v>3.5343341745462307</c:v>
                </c:pt>
                <c:pt idx="26">
                  <c:v>3.8998738711192176</c:v>
                </c:pt>
                <c:pt idx="27">
                  <c:v>4.2435222139149831</c:v>
                </c:pt>
                <c:pt idx="28">
                  <c:v>4.4291364406912654</c:v>
                </c:pt>
                <c:pt idx="29">
                  <c:v>4.5752512355001898</c:v>
                </c:pt>
                <c:pt idx="30">
                  <c:v>4.704988427617133</c:v>
                </c:pt>
                <c:pt idx="31">
                  <c:v>4.7926009840032116</c:v>
                </c:pt>
                <c:pt idx="32">
                  <c:v>4.8648726817934875</c:v>
                </c:pt>
                <c:pt idx="33">
                  <c:v>4.9574885177888435</c:v>
                </c:pt>
                <c:pt idx="34">
                  <c:v>5.0542589900140484</c:v>
                </c:pt>
                <c:pt idx="35">
                  <c:v>5.141757047934794</c:v>
                </c:pt>
                <c:pt idx="36">
                  <c:v>5.2178152555171806</c:v>
                </c:pt>
                <c:pt idx="37">
                  <c:v>5.2786938265269114</c:v>
                </c:pt>
                <c:pt idx="38">
                  <c:v>5.3203061445891127</c:v>
                </c:pt>
                <c:pt idx="39">
                  <c:v>5.3360793654774223</c:v>
                </c:pt>
                <c:pt idx="40">
                  <c:v>5.3187224104098654</c:v>
                </c:pt>
                <c:pt idx="41">
                  <c:v>5.2665656208521296</c:v>
                </c:pt>
                <c:pt idx="42">
                  <c:v>5.2009987111716951</c:v>
                </c:pt>
                <c:pt idx="43">
                  <c:v>5.1316160730372697</c:v>
                </c:pt>
                <c:pt idx="44">
                  <c:v>5.0601685631775677</c:v>
                </c:pt>
                <c:pt idx="45">
                  <c:v>4.9874756538431191</c:v>
                </c:pt>
                <c:pt idx="46">
                  <c:v>4.914029775326231</c:v>
                </c:pt>
                <c:pt idx="47">
                  <c:v>4.8400564199994429</c:v>
                </c:pt>
                <c:pt idx="48">
                  <c:v>4.7656358592330648</c:v>
                </c:pt>
                <c:pt idx="49">
                  <c:v>4.6908245267390765</c:v>
                </c:pt>
                <c:pt idx="50">
                  <c:v>4.6156584261929625</c:v>
                </c:pt>
                <c:pt idx="51">
                  <c:v>4.5400689378924044</c:v>
                </c:pt>
                <c:pt idx="52">
                  <c:v>4.4644946871257112</c:v>
                </c:pt>
                <c:pt idx="53">
                  <c:v>4.3891096144511259</c:v>
                </c:pt>
                <c:pt idx="54">
                  <c:v>4.3137679629851906</c:v>
                </c:pt>
                <c:pt idx="55">
                  <c:v>4.2382809301581528</c:v>
                </c:pt>
                <c:pt idx="56">
                  <c:v>4.1624479441502897</c:v>
                </c:pt>
                <c:pt idx="57">
                  <c:v>4.0860508372667486</c:v>
                </c:pt>
                <c:pt idx="58">
                  <c:v>4.0093409449252713</c:v>
                </c:pt>
                <c:pt idx="59">
                  <c:v>3.9324733212344132</c:v>
                </c:pt>
                <c:pt idx="60">
                  <c:v>3.8554933945502738</c:v>
                </c:pt>
                <c:pt idx="61">
                  <c:v>3.7784306242716132</c:v>
                </c:pt>
                <c:pt idx="62">
                  <c:v>3.7013246833876585</c:v>
                </c:pt>
                <c:pt idx="63">
                  <c:v>3.6242126476378864</c:v>
                </c:pt>
                <c:pt idx="64">
                  <c:v>3.5470385227346997</c:v>
                </c:pt>
                <c:pt idx="65">
                  <c:v>3.4697760144272785</c:v>
                </c:pt>
                <c:pt idx="66">
                  <c:v>3.3924256913692004</c:v>
                </c:pt>
                <c:pt idx="67">
                  <c:v>3.3149896441123525</c:v>
                </c:pt>
                <c:pt idx="68">
                  <c:v>3.2374680960108426</c:v>
                </c:pt>
                <c:pt idx="69">
                  <c:v>3.1598596856152352</c:v>
                </c:pt>
                <c:pt idx="70">
                  <c:v>3.0821685538607131</c:v>
                </c:pt>
                <c:pt idx="71">
                  <c:v>3.0044039117108223</c:v>
                </c:pt>
                <c:pt idx="72">
                  <c:v>2.9265745029060861</c:v>
                </c:pt>
                <c:pt idx="73">
                  <c:v>2.848695876430043</c:v>
                </c:pt>
                <c:pt idx="74">
                  <c:v>2.7707916494082179</c:v>
                </c:pt>
                <c:pt idx="75">
                  <c:v>2.6928184393643484</c:v>
                </c:pt>
                <c:pt idx="76">
                  <c:v>2.614758866246393</c:v>
                </c:pt>
                <c:pt idx="77">
                  <c:v>2.5368305824803836</c:v>
                </c:pt>
                <c:pt idx="78">
                  <c:v>2.4635985396775206</c:v>
                </c:pt>
                <c:pt idx="79">
                  <c:v>2.3859584401649414</c:v>
                </c:pt>
                <c:pt idx="80">
                  <c:v>2.2937889496664474</c:v>
                </c:pt>
                <c:pt idx="81">
                  <c:v>2.1854233339437381</c:v>
                </c:pt>
                <c:pt idx="82">
                  <c:v>2.0624427078068073</c:v>
                </c:pt>
                <c:pt idx="83">
                  <c:v>1.9252838346469299</c:v>
                </c:pt>
                <c:pt idx="84">
                  <c:v>1.7744497937592847</c:v>
                </c:pt>
                <c:pt idx="85">
                  <c:v>1.6121960027806692</c:v>
                </c:pt>
                <c:pt idx="86">
                  <c:v>1.4400772428009141</c:v>
                </c:pt>
                <c:pt idx="87">
                  <c:v>1.2584951939047533</c:v>
                </c:pt>
                <c:pt idx="88">
                  <c:v>1.060285254414479</c:v>
                </c:pt>
                <c:pt idx="89">
                  <c:v>0.84659880381142338</c:v>
                </c:pt>
                <c:pt idx="90">
                  <c:v>0.62678888255393139</c:v>
                </c:pt>
                <c:pt idx="91">
                  <c:v>0.40336235754209571</c:v>
                </c:pt>
                <c:pt idx="92">
                  <c:v>0.17833685305610239</c:v>
                </c:pt>
                <c:pt idx="93">
                  <c:v>-4.5932241243963036E-2</c:v>
                </c:pt>
                <c:pt idx="94">
                  <c:v>-0.26681270631856835</c:v>
                </c:pt>
                <c:pt idx="95">
                  <c:v>-0.48304231929471925</c:v>
                </c:pt>
                <c:pt idx="96">
                  <c:v>-0.69031992518919993</c:v>
                </c:pt>
                <c:pt idx="97">
                  <c:v>-0.87889248218585192</c:v>
                </c:pt>
                <c:pt idx="98">
                  <c:v>-1.0379273024296172</c:v>
                </c:pt>
                <c:pt idx="99">
                  <c:v>-1.138157986891444</c:v>
                </c:pt>
                <c:pt idx="100">
                  <c:v>-1.1842719993604403</c:v>
                </c:pt>
                <c:pt idx="101">
                  <c:v>-1.2370365079311796</c:v>
                </c:pt>
                <c:pt idx="102">
                  <c:v>-1.3123805322484472</c:v>
                </c:pt>
                <c:pt idx="103">
                  <c:v>-1.3856477759533339</c:v>
                </c:pt>
                <c:pt idx="104">
                  <c:v>-1.4548554680693764</c:v>
                </c:pt>
                <c:pt idx="105">
                  <c:v>-1.5205004339499588</c:v>
                </c:pt>
                <c:pt idx="106">
                  <c:v>-1.582967445995854</c:v>
                </c:pt>
                <c:pt idx="107">
                  <c:v>-1.6508712274600827</c:v>
                </c:pt>
                <c:pt idx="108">
                  <c:v>-1.7546649688708977</c:v>
                </c:pt>
                <c:pt idx="109">
                  <c:v>-1.8760030077886061</c:v>
                </c:pt>
                <c:pt idx="110">
                  <c:v>-2.0154626565018829</c:v>
                </c:pt>
                <c:pt idx="111">
                  <c:v>-2.1746246140011705</c:v>
                </c:pt>
                <c:pt idx="112">
                  <c:v>-2.3546536427216065</c:v>
                </c:pt>
                <c:pt idx="113">
                  <c:v>-2.5576881215377245</c:v>
                </c:pt>
                <c:pt idx="114">
                  <c:v>-2.7842616100298256</c:v>
                </c:pt>
                <c:pt idx="115">
                  <c:v>-3.0340997120530959</c:v>
                </c:pt>
                <c:pt idx="116">
                  <c:v>-3.3057169839762683</c:v>
                </c:pt>
                <c:pt idx="117">
                  <c:v>-3.594033906782526</c:v>
                </c:pt>
                <c:pt idx="118">
                  <c:v>-3.8630623408094569</c:v>
                </c:pt>
                <c:pt idx="119">
                  <c:v>-4.0491577772580509</c:v>
                </c:pt>
                <c:pt idx="120">
                  <c:v>-4.1604882509027741</c:v>
                </c:pt>
                <c:pt idx="121">
                  <c:v>-4.2383220842898934</c:v>
                </c:pt>
                <c:pt idx="122">
                  <c:v>-4.2916462223715737</c:v>
                </c:pt>
                <c:pt idx="123">
                  <c:v>-4.3238949933288868</c:v>
                </c:pt>
                <c:pt idx="124">
                  <c:v>-4.3321406617713656</c:v>
                </c:pt>
                <c:pt idx="125">
                  <c:v>-4.313738646259714</c:v>
                </c:pt>
                <c:pt idx="126">
                  <c:v>-4.2682086884219457</c:v>
                </c:pt>
                <c:pt idx="127">
                  <c:v>-4.2007933739702441</c:v>
                </c:pt>
                <c:pt idx="128">
                  <c:v>-4.1168450967894428</c:v>
                </c:pt>
                <c:pt idx="129">
                  <c:v>-4.0165200510569852</c:v>
                </c:pt>
                <c:pt idx="130">
                  <c:v>-3.8984584739629473</c:v>
                </c:pt>
                <c:pt idx="131">
                  <c:v>-3.7631217394232821</c:v>
                </c:pt>
                <c:pt idx="132">
                  <c:v>-3.6131865153351206</c:v>
                </c:pt>
                <c:pt idx="133">
                  <c:v>-3.4539118326244118</c:v>
                </c:pt>
                <c:pt idx="134">
                  <c:v>-3.3097063998855325</c:v>
                </c:pt>
                <c:pt idx="135">
                  <c:v>-3.2102005227585941</c:v>
                </c:pt>
                <c:pt idx="136">
                  <c:v>-3.0585621280279334</c:v>
                </c:pt>
                <c:pt idx="137">
                  <c:v>-2.7882500038487601</c:v>
                </c:pt>
                <c:pt idx="138">
                  <c:v>-2.4788577863049501</c:v>
                </c:pt>
                <c:pt idx="139">
                  <c:v>-2.1345767690818116</c:v>
                </c:pt>
                <c:pt idx="140">
                  <c:v>-1.7647689888969356</c:v>
                </c:pt>
                <c:pt idx="141">
                  <c:v>-1.3817253928411657</c:v>
                </c:pt>
                <c:pt idx="142">
                  <c:v>-1.0331219134982002</c:v>
                </c:pt>
                <c:pt idx="143">
                  <c:v>-0.83674859115854594</c:v>
                </c:pt>
                <c:pt idx="144">
                  <c:v>-0.74665000957614491</c:v>
                </c:pt>
                <c:pt idx="145">
                  <c:v>-0.72190472117105531</c:v>
                </c:pt>
                <c:pt idx="146">
                  <c:v>-0.72229435624865179</c:v>
                </c:pt>
                <c:pt idx="147">
                  <c:v>-0.67714671803430393</c:v>
                </c:pt>
                <c:pt idx="148">
                  <c:v>-0.61526959437324891</c:v>
                </c:pt>
                <c:pt idx="149">
                  <c:v>-0.58529428357133984</c:v>
                </c:pt>
                <c:pt idx="150">
                  <c:v>-0.58862529792939866</c:v>
                </c:pt>
                <c:pt idx="151">
                  <c:v>-0.62183146875009498</c:v>
                </c:pt>
                <c:pt idx="152">
                  <c:v>-0.68715209057351245</c:v>
                </c:pt>
                <c:pt idx="153">
                  <c:v>-0.77685858847545486</c:v>
                </c:pt>
                <c:pt idx="154">
                  <c:v>-0.8923239070104233</c:v>
                </c:pt>
                <c:pt idx="155">
                  <c:v>-1.0089450352873865</c:v>
                </c:pt>
                <c:pt idx="156">
                  <c:v>-1.0719243652738939</c:v>
                </c:pt>
                <c:pt idx="157">
                  <c:v>-1.0929851838151778</c:v>
                </c:pt>
                <c:pt idx="158">
                  <c:v>-1.0743183479898426</c:v>
                </c:pt>
                <c:pt idx="159">
                  <c:v>-1.0017803257253486</c:v>
                </c:pt>
                <c:pt idx="160">
                  <c:v>-0.8492591734190581</c:v>
                </c:pt>
                <c:pt idx="161">
                  <c:v>-0.5923722843234519</c:v>
                </c:pt>
                <c:pt idx="162">
                  <c:v>-0.25056847080410732</c:v>
                </c:pt>
                <c:pt idx="163">
                  <c:v>0.12080863335298747</c:v>
                </c:pt>
                <c:pt idx="164">
                  <c:v>0.4966502277822859</c:v>
                </c:pt>
                <c:pt idx="165">
                  <c:v>0.88625461408002471</c:v>
                </c:pt>
                <c:pt idx="166">
                  <c:v>1.2409927139491508</c:v>
                </c:pt>
                <c:pt idx="167">
                  <c:v>1.5142751469799629</c:v>
                </c:pt>
                <c:pt idx="168">
                  <c:v>1.7191185142213898</c:v>
                </c:pt>
                <c:pt idx="169">
                  <c:v>1.851661489335211</c:v>
                </c:pt>
                <c:pt idx="170">
                  <c:v>1.947527225750981</c:v>
                </c:pt>
                <c:pt idx="171">
                  <c:v>2.0351802664072873</c:v>
                </c:pt>
                <c:pt idx="172">
                  <c:v>2.1212680542772917</c:v>
                </c:pt>
                <c:pt idx="173">
                  <c:v>2.2065741946977773</c:v>
                </c:pt>
                <c:pt idx="174">
                  <c:v>2.2911859393657026</c:v>
                </c:pt>
                <c:pt idx="175">
                  <c:v>2.3751673557061919</c:v>
                </c:pt>
                <c:pt idx="176">
                  <c:v>2.4586616859815162</c:v>
                </c:pt>
                <c:pt idx="177">
                  <c:v>2.5417983815965819</c:v>
                </c:pt>
                <c:pt idx="178">
                  <c:v>2.6246834849683922</c:v>
                </c:pt>
                <c:pt idx="179">
                  <c:v>2.7074422933718485</c:v>
                </c:pt>
                <c:pt idx="180">
                  <c:v>2.7900955571079109</c:v>
                </c:pt>
                <c:pt idx="181">
                  <c:v>2.8726157112375588</c:v>
                </c:pt>
                <c:pt idx="182">
                  <c:v>2.9549685094125717</c:v>
                </c:pt>
                <c:pt idx="183">
                  <c:v>3.037105556266527</c:v>
                </c:pt>
                <c:pt idx="184">
                  <c:v>3.1190294760515478</c:v>
                </c:pt>
                <c:pt idx="185">
                  <c:v>3.2007754483457327</c:v>
                </c:pt>
                <c:pt idx="186">
                  <c:v>3.2823854008060471</c:v>
                </c:pt>
                <c:pt idx="187">
                  <c:v>3.3638965288738523</c:v>
                </c:pt>
                <c:pt idx="188">
                  <c:v>3.4454163762429344</c:v>
                </c:pt>
                <c:pt idx="189">
                  <c:v>3.5269773154245918</c:v>
                </c:pt>
                <c:pt idx="190">
                  <c:v>3.6085401483452939</c:v>
                </c:pt>
                <c:pt idx="191">
                  <c:v>3.6899961744833538</c:v>
                </c:pt>
                <c:pt idx="192">
                  <c:v>3.771333587880636</c:v>
                </c:pt>
                <c:pt idx="193">
                  <c:v>3.8530756265316639</c:v>
                </c:pt>
                <c:pt idx="194">
                  <c:v>3.9421984433620363</c:v>
                </c:pt>
                <c:pt idx="195">
                  <c:v>4.0061037930326204</c:v>
                </c:pt>
                <c:pt idx="196">
                  <c:v>4.0180534048871106</c:v>
                </c:pt>
                <c:pt idx="197">
                  <c:v>3.9924896559592069</c:v>
                </c:pt>
                <c:pt idx="198">
                  <c:v>3.9300634525551637</c:v>
                </c:pt>
                <c:pt idx="199">
                  <c:v>3.8100582197995227</c:v>
                </c:pt>
                <c:pt idx="200">
                  <c:v>3.6047944756870036</c:v>
                </c:pt>
                <c:pt idx="201">
                  <c:v>3.2958494466252586</c:v>
                </c:pt>
                <c:pt idx="202">
                  <c:v>2.9204536474455782</c:v>
                </c:pt>
                <c:pt idx="203">
                  <c:v>2.5326444448631418</c:v>
                </c:pt>
                <c:pt idx="204">
                  <c:v>2.1311459270412811</c:v>
                </c:pt>
                <c:pt idx="205">
                  <c:v>1.7448790047085148</c:v>
                </c:pt>
                <c:pt idx="206">
                  <c:v>1.45461301899025</c:v>
                </c:pt>
                <c:pt idx="207">
                  <c:v>1.2783926332994309</c:v>
                </c:pt>
                <c:pt idx="208">
                  <c:v>1.1831646194114802</c:v>
                </c:pt>
                <c:pt idx="209">
                  <c:v>1.1410703885701228</c:v>
                </c:pt>
                <c:pt idx="210">
                  <c:v>1.1183177904894017</c:v>
                </c:pt>
                <c:pt idx="211">
                  <c:v>1.0755166669933174</c:v>
                </c:pt>
                <c:pt idx="212">
                  <c:v>1.0928207106388967</c:v>
                </c:pt>
                <c:pt idx="213">
                  <c:v>1.0934815273588603</c:v>
                </c:pt>
                <c:pt idx="214">
                  <c:v>1.0937882161885597</c:v>
                </c:pt>
                <c:pt idx="215">
                  <c:v>1.0648835871678179</c:v>
                </c:pt>
                <c:pt idx="216">
                  <c:v>0.90627750040140298</c:v>
                </c:pt>
                <c:pt idx="217">
                  <c:v>0.75640773847884235</c:v>
                </c:pt>
                <c:pt idx="218">
                  <c:v>0.58924006619877889</c:v>
                </c:pt>
                <c:pt idx="219">
                  <c:v>0.39031900804848652</c:v>
                </c:pt>
                <c:pt idx="220">
                  <c:v>0.15121286551691948</c:v>
                </c:pt>
                <c:pt idx="221">
                  <c:v>-0.10542311906767238</c:v>
                </c:pt>
                <c:pt idx="222">
                  <c:v>-0.38617494511609241</c:v>
                </c:pt>
                <c:pt idx="223">
                  <c:v>-0.7552734390567013</c:v>
                </c:pt>
                <c:pt idx="224">
                  <c:v>-1.228342939123342</c:v>
                </c:pt>
                <c:pt idx="225">
                  <c:v>-1.6510800785975568</c:v>
                </c:pt>
                <c:pt idx="226">
                  <c:v>-1.9157126474055981</c:v>
                </c:pt>
                <c:pt idx="227">
                  <c:v>-2.0531889003150652</c:v>
                </c:pt>
                <c:pt idx="228">
                  <c:v>-2.0500818206278391</c:v>
                </c:pt>
                <c:pt idx="229">
                  <c:v>-1.9704463119749978</c:v>
                </c:pt>
                <c:pt idx="230">
                  <c:v>-1.9631992042961581</c:v>
                </c:pt>
                <c:pt idx="231">
                  <c:v>-1.9904253163008099</c:v>
                </c:pt>
                <c:pt idx="232">
                  <c:v>-2.0433573757245744</c:v>
                </c:pt>
                <c:pt idx="233">
                  <c:v>-2.1069078103187029</c:v>
                </c:pt>
                <c:pt idx="234">
                  <c:v>-2.1745563252640987</c:v>
                </c:pt>
                <c:pt idx="235">
                  <c:v>-2.2610389159305835</c:v>
                </c:pt>
                <c:pt idx="236">
                  <c:v>-2.3755524159303913</c:v>
                </c:pt>
                <c:pt idx="237">
                  <c:v>-2.5030245893956873</c:v>
                </c:pt>
                <c:pt idx="238">
                  <c:v>-2.6357471113319644</c:v>
                </c:pt>
                <c:pt idx="239">
                  <c:v>-2.7803778384539699</c:v>
                </c:pt>
                <c:pt idx="240">
                  <c:v>-2.935929649609728</c:v>
                </c:pt>
                <c:pt idx="241">
                  <c:v>-3.0939657813032424</c:v>
                </c:pt>
                <c:pt idx="242">
                  <c:v>-3.248828490261352</c:v>
                </c:pt>
                <c:pt idx="243">
                  <c:v>-3.4034664728860622</c:v>
                </c:pt>
                <c:pt idx="244">
                  <c:v>-3.5584689234214308</c:v>
                </c:pt>
                <c:pt idx="245">
                  <c:v>-3.7127114991137695</c:v>
                </c:pt>
                <c:pt idx="246">
                  <c:v>-3.8664994463995024</c:v>
                </c:pt>
                <c:pt idx="247">
                  <c:v>-4.0199814464869936</c:v>
                </c:pt>
                <c:pt idx="248">
                  <c:v>-4.1719476948860068</c:v>
                </c:pt>
                <c:pt idx="249">
                  <c:v>-4.3226436838095204</c:v>
                </c:pt>
                <c:pt idx="250">
                  <c:v>-4.4735325892015991</c:v>
                </c:pt>
                <c:pt idx="251">
                  <c:v>-4.6234086710488453</c:v>
                </c:pt>
                <c:pt idx="252">
                  <c:v>-4.7654940149093914</c:v>
                </c:pt>
                <c:pt idx="253">
                  <c:v>-4.8983160528928567</c:v>
                </c:pt>
                <c:pt idx="254">
                  <c:v>-5.0296984039810289</c:v>
                </c:pt>
                <c:pt idx="255">
                  <c:v>-5.1528903399695407</c:v>
                </c:pt>
                <c:pt idx="256">
                  <c:v>-5.2522901155784414</c:v>
                </c:pt>
                <c:pt idx="257">
                  <c:v>-5.3156507528753405</c:v>
                </c:pt>
                <c:pt idx="258">
                  <c:v>-5.3394068672603261</c:v>
                </c:pt>
                <c:pt idx="259">
                  <c:v>-5.3299036426363342</c:v>
                </c:pt>
                <c:pt idx="260">
                  <c:v>-5.2888680290182402</c:v>
                </c:pt>
                <c:pt idx="261">
                  <c:v>-5.2180819257602717</c:v>
                </c:pt>
                <c:pt idx="262">
                  <c:v>-5.1044752565214209</c:v>
                </c:pt>
                <c:pt idx="263">
                  <c:v>-4.9446660397619295</c:v>
                </c:pt>
                <c:pt idx="264">
                  <c:v>-4.7562087691807502</c:v>
                </c:pt>
                <c:pt idx="265">
                  <c:v>-4.5511808779532092</c:v>
                </c:pt>
                <c:pt idx="266">
                  <c:v>-4.3347861063698847</c:v>
                </c:pt>
                <c:pt idx="267">
                  <c:v>-4.1126578338084023</c:v>
                </c:pt>
                <c:pt idx="268">
                  <c:v>-3.8872578934392754</c:v>
                </c:pt>
                <c:pt idx="269">
                  <c:v>-3.6527957469932768</c:v>
                </c:pt>
                <c:pt idx="270">
                  <c:v>-3.4092153284076274</c:v>
                </c:pt>
                <c:pt idx="271">
                  <c:v>-3.1626102340732314</c:v>
                </c:pt>
                <c:pt idx="272">
                  <c:v>-2.9149967836277515</c:v>
                </c:pt>
                <c:pt idx="273">
                  <c:v>-2.6668802503762441</c:v>
                </c:pt>
                <c:pt idx="274">
                  <c:v>-2.4090846335693041</c:v>
                </c:pt>
                <c:pt idx="275">
                  <c:v>-2.1505589118687061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2E8-46E9-A3CC-2438DA00D0D5}"/>
            </c:ext>
          </c:extLst>
        </c:ser>
        <c:ser>
          <c:idx val="8"/>
          <c:order val="3"/>
          <c:tx>
            <c:strRef>
              <c:f>'Expedition Super Loop'!$AA$1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'Expedition Super Loop'!$Z$2:$Z$277</c:f>
              <c:numCache>
                <c:formatCode>0.00</c:formatCode>
                <c:ptCount val="276"/>
                <c:pt idx="0">
                  <c:v>6.9239034440410201</c:v>
                </c:pt>
                <c:pt idx="1">
                  <c:v>6.9498429903678502</c:v>
                </c:pt>
                <c:pt idx="2">
                  <c:v>6.9732150179246197</c:v>
                </c:pt>
                <c:pt idx="3">
                  <c:v>6.9942345235196104</c:v>
                </c:pt>
                <c:pt idx="4">
                  <c:v>7.0130241499903399</c:v>
                </c:pt>
                <c:pt idx="5">
                  <c:v>7.0296069161693104</c:v>
                </c:pt>
                <c:pt idx="6">
                  <c:v>7.0439045455620297</c:v>
                </c:pt>
                <c:pt idx="7">
                  <c:v>7.0557398224607502</c:v>
                </c:pt>
                <c:pt idx="8">
                  <c:v>7.0648427580678996</c:v>
                </c:pt>
                <c:pt idx="9">
                  <c:v>7.0708599964772398</c:v>
                </c:pt>
                <c:pt idx="10">
                  <c:v>7.0733669484224899</c:v>
                </c:pt>
                <c:pt idx="11">
                  <c:v>7.0718821679541799</c:v>
                </c:pt>
                <c:pt idx="12">
                  <c:v>7.0658833339034999</c:v>
                </c:pt>
                <c:pt idx="13">
                  <c:v>7.0548242994199297</c:v>
                </c:pt>
                <c:pt idx="14">
                  <c:v>7.0381522806483598</c:v>
                </c:pt>
                <c:pt idx="15">
                  <c:v>7.0153250247373897</c:v>
                </c:pt>
                <c:pt idx="16">
                  <c:v>6.9858262630076498</c:v>
                </c:pt>
                <c:pt idx="17">
                  <c:v>6.9491814959354503</c:v>
                </c:pt>
                <c:pt idx="18">
                  <c:v>6.9049695885388598</c:v>
                </c:pt>
                <c:pt idx="19">
                  <c:v>6.8528393339505103</c:v>
                </c:pt>
                <c:pt idx="20">
                  <c:v>6.7925180526787203</c:v>
                </c:pt>
                <c:pt idx="21">
                  <c:v>6.72383419774693</c:v>
                </c:pt>
                <c:pt idx="22">
                  <c:v>6.6467345274152096</c:v>
                </c:pt>
                <c:pt idx="23">
                  <c:v>6.56129722964676</c:v>
                </c:pt>
                <c:pt idx="24">
                  <c:v>6.4678273975100797</c:v>
                </c:pt>
                <c:pt idx="25">
                  <c:v>6.3666923924393997</c:v>
                </c:pt>
                <c:pt idx="26">
                  <c:v>6.2588850584858697</c:v>
                </c:pt>
                <c:pt idx="27">
                  <c:v>6.1447252497353499</c:v>
                </c:pt>
                <c:pt idx="28">
                  <c:v>6.0276401893428497</c:v>
                </c:pt>
                <c:pt idx="29">
                  <c:v>5.9037817783631503</c:v>
                </c:pt>
                <c:pt idx="30">
                  <c:v>5.77984046785991</c:v>
                </c:pt>
                <c:pt idx="31">
                  <c:v>5.6506272694933797</c:v>
                </c:pt>
                <c:pt idx="32">
                  <c:v>5.4642249908192602</c:v>
                </c:pt>
                <c:pt idx="33">
                  <c:v>5.2579385635497502</c:v>
                </c:pt>
                <c:pt idx="34">
                  <c:v>5.0701989701213304</c:v>
                </c:pt>
                <c:pt idx="35">
                  <c:v>4.8600294143943099</c:v>
                </c:pt>
                <c:pt idx="36">
                  <c:v>4.6597824889067896</c:v>
                </c:pt>
                <c:pt idx="37">
                  <c:v>4.44572642377591</c:v>
                </c:pt>
                <c:pt idx="38">
                  <c:v>4.2324766518472003</c:v>
                </c:pt>
                <c:pt idx="39">
                  <c:v>4.0079237013034996</c:v>
                </c:pt>
                <c:pt idx="40">
                  <c:v>3.7808326211115602</c:v>
                </c:pt>
                <c:pt idx="41">
                  <c:v>3.5543755693613401</c:v>
                </c:pt>
                <c:pt idx="42">
                  <c:v>3.3254869498935702</c:v>
                </c:pt>
                <c:pt idx="43">
                  <c:v>3.09515274132267</c:v>
                </c:pt>
                <c:pt idx="44">
                  <c:v>2.8630759288050101</c:v>
                </c:pt>
                <c:pt idx="45">
                  <c:v>2.6293986839079801</c:v>
                </c:pt>
                <c:pt idx="46">
                  <c:v>2.3943703813881698</c:v>
                </c:pt>
                <c:pt idx="47">
                  <c:v>2.1582172225438301</c:v>
                </c:pt>
                <c:pt idx="48">
                  <c:v>1.9211916401404201</c:v>
                </c:pt>
                <c:pt idx="49">
                  <c:v>1.68350237311225</c:v>
                </c:pt>
                <c:pt idx="50">
                  <c:v>1.44533280250561</c:v>
                </c:pt>
                <c:pt idx="51">
                  <c:v>1.2068289491267801</c:v>
                </c:pt>
                <c:pt idx="52">
                  <c:v>0.96810667070029799</c:v>
                </c:pt>
                <c:pt idx="53">
                  <c:v>0.72925486302172204</c:v>
                </c:pt>
                <c:pt idx="54">
                  <c:v>0.49034106654524801</c:v>
                </c:pt>
                <c:pt idx="55">
                  <c:v>0.25141647226564401</c:v>
                </c:pt>
                <c:pt idx="56">
                  <c:v>1.2520820315318299E-2</c:v>
                </c:pt>
                <c:pt idx="57">
                  <c:v>-0.22631308112996401</c:v>
                </c:pt>
                <c:pt idx="58">
                  <c:v>-0.46505513003024701</c:v>
                </c:pt>
                <c:pt idx="59">
                  <c:v>-0.70367391657554001</c:v>
                </c:pt>
                <c:pt idx="60">
                  <c:v>-0.94213279709376097</c:v>
                </c:pt>
                <c:pt idx="61">
                  <c:v>-1.18038592752855</c:v>
                </c:pt>
                <c:pt idx="62">
                  <c:v>-1.4183741401338399</c:v>
                </c:pt>
                <c:pt idx="63">
                  <c:v>-1.6560205747496299</c:v>
                </c:pt>
                <c:pt idx="64">
                  <c:v>-1.8932260174896101</c:v>
                </c:pt>
                <c:pt idx="65">
                  <c:v>-2.12986395164836</c:v>
                </c:pt>
                <c:pt idx="66">
                  <c:v>-2.3657753852542198</c:v>
                </c:pt>
                <c:pt idx="67">
                  <c:v>-2.6007635824189199</c:v>
                </c:pt>
                <c:pt idx="68">
                  <c:v>-2.8345888867067202</c:v>
                </c:pt>
                <c:pt idx="69">
                  <c:v>-3.0669638778520101</c:v>
                </c:pt>
                <c:pt idx="70">
                  <c:v>-3.2975491423575898</c:v>
                </c:pt>
                <c:pt idx="71">
                  <c:v>-3.5259499571236699</c:v>
                </c:pt>
                <c:pt idx="72">
                  <c:v>-3.75171417923239</c:v>
                </c:pt>
                <c:pt idx="73">
                  <c:v>-3.97433160025883</c:v>
                </c:pt>
                <c:pt idx="74">
                  <c:v>-4.1932351665825998</c:v>
                </c:pt>
                <c:pt idx="75">
                  <c:v>-4.4078034787745901</c:v>
                </c:pt>
                <c:pt idx="76">
                  <c:v>-4.6173719555464503</c:v>
                </c:pt>
                <c:pt idx="77">
                  <c:v>-4.8212459045785403</c:v>
                </c:pt>
                <c:pt idx="78">
                  <c:v>-5.0187313094887003</c:v>
                </c:pt>
                <c:pt idx="79">
                  <c:v>-5.2094060324214304</c:v>
                </c:pt>
                <c:pt idx="80">
                  <c:v>-5.3924835986977602</c:v>
                </c:pt>
                <c:pt idx="81">
                  <c:v>-5.5693499206277002</c:v>
                </c:pt>
                <c:pt idx="82">
                  <c:v>-5.73743112621045</c:v>
                </c:pt>
                <c:pt idx="83">
                  <c:v>-5.9189829859565597</c:v>
                </c:pt>
                <c:pt idx="84">
                  <c:v>-6.0506719371239299</c:v>
                </c:pt>
                <c:pt idx="85">
                  <c:v>-6.1829136599064398</c:v>
                </c:pt>
                <c:pt idx="86">
                  <c:v>-6.3058916948088104</c:v>
                </c:pt>
                <c:pt idx="87">
                  <c:v>-6.4044259093500902</c:v>
                </c:pt>
                <c:pt idx="88">
                  <c:v>-6.4785094097330003</c:v>
                </c:pt>
                <c:pt idx="89">
                  <c:v>-6.5532267993138502</c:v>
                </c:pt>
                <c:pt idx="90">
                  <c:v>-6.6166299229710397</c:v>
                </c:pt>
                <c:pt idx="91">
                  <c:v>-6.6707127470405503</c:v>
                </c:pt>
                <c:pt idx="92">
                  <c:v>-6.71415249279117</c:v>
                </c:pt>
                <c:pt idx="93">
                  <c:v>-6.7506419928426302</c:v>
                </c:pt>
                <c:pt idx="94">
                  <c:v>-6.7753960866011802</c:v>
                </c:pt>
                <c:pt idx="95">
                  <c:v>-6.8067554072557499</c:v>
                </c:pt>
                <c:pt idx="96">
                  <c:v>-6.8012537437807703</c:v>
                </c:pt>
                <c:pt idx="97">
                  <c:v>-6.7878611542618801</c:v>
                </c:pt>
                <c:pt idx="98">
                  <c:v>-6.76507531105662</c:v>
                </c:pt>
                <c:pt idx="99">
                  <c:v>-6.6672629944743003</c:v>
                </c:pt>
                <c:pt idx="100">
                  <c:v>-6.5132998757993104</c:v>
                </c:pt>
                <c:pt idx="101">
                  <c:v>-6.3350111932904998</c:v>
                </c:pt>
                <c:pt idx="102">
                  <c:v>-6.1675968864140804</c:v>
                </c:pt>
                <c:pt idx="103">
                  <c:v>-5.9895654182127203</c:v>
                </c:pt>
                <c:pt idx="104">
                  <c:v>-5.8146598693470297</c:v>
                </c:pt>
                <c:pt idx="105">
                  <c:v>-5.63656122733091</c:v>
                </c:pt>
                <c:pt idx="106">
                  <c:v>-5.4578723702828604</c:v>
                </c:pt>
                <c:pt idx="107">
                  <c:v>-5.2777416009656699</c:v>
                </c:pt>
                <c:pt idx="108">
                  <c:v>-5.0971376386272897</c:v>
                </c:pt>
                <c:pt idx="109">
                  <c:v>-4.9162393570679104</c:v>
                </c:pt>
                <c:pt idx="110">
                  <c:v>-4.7356556875176299</c:v>
                </c:pt>
                <c:pt idx="111">
                  <c:v>-4.5557907829874296</c:v>
                </c:pt>
                <c:pt idx="112">
                  <c:v>-4.3770894988203901</c:v>
                </c:pt>
                <c:pt idx="113">
                  <c:v>-4.1999317120708799</c:v>
                </c:pt>
                <c:pt idx="114">
                  <c:v>-4.0245646807558701</c:v>
                </c:pt>
                <c:pt idx="115">
                  <c:v>-3.8513140288394401</c:v>
                </c:pt>
                <c:pt idx="116">
                  <c:v>-3.68010416547579</c:v>
                </c:pt>
                <c:pt idx="117">
                  <c:v>-3.51138636540579</c:v>
                </c:pt>
                <c:pt idx="118">
                  <c:v>-3.3443677266135801</c:v>
                </c:pt>
                <c:pt idx="119">
                  <c:v>-3.1805572318919499</c:v>
                </c:pt>
                <c:pt idx="120">
                  <c:v>-3.0161987429893302</c:v>
                </c:pt>
                <c:pt idx="121">
                  <c:v>-2.8566222605645</c:v>
                </c:pt>
                <c:pt idx="122">
                  <c:v>-2.69264414390608</c:v>
                </c:pt>
                <c:pt idx="123">
                  <c:v>-2.5117468716978202</c:v>
                </c:pt>
                <c:pt idx="124">
                  <c:v>-2.3324183327925798</c:v>
                </c:pt>
                <c:pt idx="125">
                  <c:v>-2.1544661410247001</c:v>
                </c:pt>
                <c:pt idx="126">
                  <c:v>-1.98264103478644</c:v>
                </c:pt>
                <c:pt idx="127">
                  <c:v>-1.8208268940455501</c:v>
                </c:pt>
                <c:pt idx="128">
                  <c:v>-1.6736649020182599</c:v>
                </c:pt>
                <c:pt idx="129">
                  <c:v>-1.5329733557046901</c:v>
                </c:pt>
                <c:pt idx="130">
                  <c:v>-1.4404451479870499</c:v>
                </c:pt>
                <c:pt idx="131">
                  <c:v>-1.36669897973027</c:v>
                </c:pt>
                <c:pt idx="132">
                  <c:v>-1.32149526942527</c:v>
                </c:pt>
                <c:pt idx="133">
                  <c:v>-1.30520982005916</c:v>
                </c:pt>
                <c:pt idx="134">
                  <c:v>-1.28091513890411</c:v>
                </c:pt>
                <c:pt idx="135">
                  <c:v>-1.26421489135746</c:v>
                </c:pt>
                <c:pt idx="136">
                  <c:v>-1.2466525195854601</c:v>
                </c:pt>
                <c:pt idx="137">
                  <c:v>-1.23327270595405</c:v>
                </c:pt>
                <c:pt idx="138">
                  <c:v>-1.2223856973221301</c:v>
                </c:pt>
                <c:pt idx="139">
                  <c:v>-1.2148264545771501</c:v>
                </c:pt>
                <c:pt idx="140">
                  <c:v>-1.2104033849350599</c:v>
                </c:pt>
                <c:pt idx="141">
                  <c:v>-1.2083373456283</c:v>
                </c:pt>
                <c:pt idx="142">
                  <c:v>-1.2096677286650499</c:v>
                </c:pt>
                <c:pt idx="143">
                  <c:v>-1.2115714898899199</c:v>
                </c:pt>
                <c:pt idx="144">
                  <c:v>-1.2170517616607599</c:v>
                </c:pt>
                <c:pt idx="145">
                  <c:v>-1.2108522230132699</c:v>
                </c:pt>
                <c:pt idx="146">
                  <c:v>-1.23364147484831</c:v>
                </c:pt>
                <c:pt idx="147">
                  <c:v>-1.3376621732874501</c:v>
                </c:pt>
                <c:pt idx="148">
                  <c:v>-1.46413618795371</c:v>
                </c:pt>
                <c:pt idx="149">
                  <c:v>-1.6420510974159901</c:v>
                </c:pt>
                <c:pt idx="150">
                  <c:v>-1.8345432925219001</c:v>
                </c:pt>
                <c:pt idx="151">
                  <c:v>-2.0190057959229799</c:v>
                </c:pt>
                <c:pt idx="152">
                  <c:v>-2.2046331337120701</c:v>
                </c:pt>
                <c:pt idx="153">
                  <c:v>-2.38927465380057</c:v>
                </c:pt>
                <c:pt idx="154">
                  <c:v>-2.5739818912679602</c:v>
                </c:pt>
                <c:pt idx="155">
                  <c:v>-2.7583144946036602</c:v>
                </c:pt>
                <c:pt idx="156">
                  <c:v>-2.9421249172149602</c:v>
                </c:pt>
                <c:pt idx="157">
                  <c:v>-3.12645936153563</c:v>
                </c:pt>
                <c:pt idx="158">
                  <c:v>-3.3083246260825798</c:v>
                </c:pt>
                <c:pt idx="159">
                  <c:v>-3.4883763396269201</c:v>
                </c:pt>
                <c:pt idx="160">
                  <c:v>-3.6700868398385098</c:v>
                </c:pt>
                <c:pt idx="161">
                  <c:v>-3.8142168594040302</c:v>
                </c:pt>
                <c:pt idx="162">
                  <c:v>-3.90913458028303</c:v>
                </c:pt>
                <c:pt idx="163">
                  <c:v>-3.9305198366215501</c:v>
                </c:pt>
                <c:pt idx="164">
                  <c:v>-3.9515077218199801</c:v>
                </c:pt>
                <c:pt idx="165">
                  <c:v>-3.9113622740782499</c:v>
                </c:pt>
                <c:pt idx="166">
                  <c:v>-3.8125363909541501</c:v>
                </c:pt>
                <c:pt idx="167">
                  <c:v>-3.6465300849178499</c:v>
                </c:pt>
                <c:pt idx="168">
                  <c:v>-3.46513798626582</c:v>
                </c:pt>
                <c:pt idx="169">
                  <c:v>-3.2886245398280698</c:v>
                </c:pt>
                <c:pt idx="170">
                  <c:v>-3.1019775153376199</c:v>
                </c:pt>
                <c:pt idx="171">
                  <c:v>-2.9157261228602001</c:v>
                </c:pt>
                <c:pt idx="172">
                  <c:v>-2.72393538678064</c:v>
                </c:pt>
                <c:pt idx="173">
                  <c:v>-2.5285265098517402</c:v>
                </c:pt>
                <c:pt idx="174">
                  <c:v>-2.3280949701564499</c:v>
                </c:pt>
                <c:pt idx="175">
                  <c:v>-2.1231482166372699</c:v>
                </c:pt>
                <c:pt idx="176">
                  <c:v>-1.91353984066656</c:v>
                </c:pt>
                <c:pt idx="177">
                  <c:v>-1.6996785433767201</c:v>
                </c:pt>
                <c:pt idx="178">
                  <c:v>-1.4819095472572099</c:v>
                </c:pt>
                <c:pt idx="179">
                  <c:v>-1.2607505818740901</c:v>
                </c:pt>
                <c:pt idx="180">
                  <c:v>-1.0367325980942399</c:v>
                </c:pt>
                <c:pt idx="181">
                  <c:v>-0.81043025544531999</c:v>
                </c:pt>
                <c:pt idx="182">
                  <c:v>-0.58241569866323795</c:v>
                </c:pt>
                <c:pt idx="183">
                  <c:v>-0.35325624666140998</c:v>
                </c:pt>
                <c:pt idx="184">
                  <c:v>-0.123500910885041</c:v>
                </c:pt>
                <c:pt idx="185">
                  <c:v>0.106324505468051</c:v>
                </c:pt>
                <c:pt idx="186">
                  <c:v>0.33572230696035599</c:v>
                </c:pt>
                <c:pt idx="187">
                  <c:v>0.56423455110278198</c:v>
                </c:pt>
                <c:pt idx="188">
                  <c:v>0.79145049113548505</c:v>
                </c:pt>
                <c:pt idx="189">
                  <c:v>1.01702924244086</c:v>
                </c:pt>
                <c:pt idx="190">
                  <c:v>1.24073497282045</c:v>
                </c:pt>
                <c:pt idx="191">
                  <c:v>1.46239165225609</c:v>
                </c:pt>
                <c:pt idx="192">
                  <c:v>1.68216331722049</c:v>
                </c:pt>
                <c:pt idx="193">
                  <c:v>1.89980911469701</c:v>
                </c:pt>
                <c:pt idx="194">
                  <c:v>2.1162781363357599</c:v>
                </c:pt>
                <c:pt idx="195">
                  <c:v>2.3300073680914202</c:v>
                </c:pt>
                <c:pt idx="196">
                  <c:v>2.5524771240768702</c:v>
                </c:pt>
                <c:pt idx="197">
                  <c:v>2.7599515824422798</c:v>
                </c:pt>
                <c:pt idx="198">
                  <c:v>2.9616554811061899</c:v>
                </c:pt>
                <c:pt idx="199">
                  <c:v>3.14097163976201</c:v>
                </c:pt>
                <c:pt idx="200">
                  <c:v>3.3059753163644099</c:v>
                </c:pt>
                <c:pt idx="201">
                  <c:v>3.4172972730368198</c:v>
                </c:pt>
                <c:pt idx="202">
                  <c:v>3.48634403062142</c:v>
                </c:pt>
                <c:pt idx="203">
                  <c:v>3.4964866109298902</c:v>
                </c:pt>
                <c:pt idx="204">
                  <c:v>3.46976120299222</c:v>
                </c:pt>
                <c:pt idx="205">
                  <c:v>3.3685616502068099</c:v>
                </c:pt>
                <c:pt idx="206">
                  <c:v>3.2704873198251398</c:v>
                </c:pt>
                <c:pt idx="207">
                  <c:v>3.17357450386754</c:v>
                </c:pt>
                <c:pt idx="208">
                  <c:v>3.0749836122455898</c:v>
                </c:pt>
                <c:pt idx="209">
                  <c:v>2.9757176061998698</c:v>
                </c:pt>
                <c:pt idx="210">
                  <c:v>2.8786318882873898</c:v>
                </c:pt>
                <c:pt idx="211">
                  <c:v>2.7769525689880901</c:v>
                </c:pt>
                <c:pt idx="212">
                  <c:v>2.6713042733258501</c:v>
                </c:pt>
                <c:pt idx="213">
                  <c:v>2.5586562892793099</c:v>
                </c:pt>
                <c:pt idx="214">
                  <c:v>2.5945448204586001</c:v>
                </c:pt>
                <c:pt idx="215">
                  <c:v>2.6263275172351399</c:v>
                </c:pt>
                <c:pt idx="216">
                  <c:v>2.6523324047177601</c:v>
                </c:pt>
                <c:pt idx="217">
                  <c:v>2.6891324651702599</c:v>
                </c:pt>
                <c:pt idx="218">
                  <c:v>2.7198934092846199</c:v>
                </c:pt>
                <c:pt idx="219">
                  <c:v>2.7533298120346101</c:v>
                </c:pt>
                <c:pt idx="220">
                  <c:v>2.7835532466809698</c:v>
                </c:pt>
                <c:pt idx="221">
                  <c:v>2.8170960205505802</c:v>
                </c:pt>
                <c:pt idx="222">
                  <c:v>2.84282671903124</c:v>
                </c:pt>
                <c:pt idx="223">
                  <c:v>2.8929253651458402</c:v>
                </c:pt>
                <c:pt idx="224">
                  <c:v>2.9069994127228398</c:v>
                </c:pt>
                <c:pt idx="225">
                  <c:v>2.8088176147796502</c:v>
                </c:pt>
                <c:pt idx="226">
                  <c:v>2.6797769332108401</c:v>
                </c:pt>
                <c:pt idx="227">
                  <c:v>2.5721851340250601</c:v>
                </c:pt>
                <c:pt idx="228">
                  <c:v>2.4568554795737398</c:v>
                </c:pt>
                <c:pt idx="229">
                  <c:v>2.3427911618355299</c:v>
                </c:pt>
                <c:pt idx="230">
                  <c:v>2.2323732630322701</c:v>
                </c:pt>
                <c:pt idx="231">
                  <c:v>2.1113568327373402</c:v>
                </c:pt>
                <c:pt idx="232">
                  <c:v>2.0134637985814998</c:v>
                </c:pt>
                <c:pt idx="233">
                  <c:v>1.86836372646493</c:v>
                </c:pt>
                <c:pt idx="234">
                  <c:v>1.8170656187151999</c:v>
                </c:pt>
                <c:pt idx="235">
                  <c:v>1.8040135957730601</c:v>
                </c:pt>
                <c:pt idx="236">
                  <c:v>1.85083714096159</c:v>
                </c:pt>
                <c:pt idx="237">
                  <c:v>1.9534748620562401</c:v>
                </c:pt>
                <c:pt idx="238">
                  <c:v>2.1032385451310098</c:v>
                </c:pt>
                <c:pt idx="239">
                  <c:v>2.2307072275648299</c:v>
                </c:pt>
                <c:pt idx="240">
                  <c:v>2.3679885691381202</c:v>
                </c:pt>
                <c:pt idx="241">
                  <c:v>2.5054889691541899</c:v>
                </c:pt>
                <c:pt idx="242">
                  <c:v>2.6497437456045798</c:v>
                </c:pt>
                <c:pt idx="243">
                  <c:v>2.7984918738502298</c:v>
                </c:pt>
                <c:pt idx="244">
                  <c:v>2.9535276399411301</c:v>
                </c:pt>
                <c:pt idx="245">
                  <c:v>3.1142926842676002</c:v>
                </c:pt>
                <c:pt idx="246">
                  <c:v>3.2809473064526</c:v>
                </c:pt>
                <c:pt idx="247">
                  <c:v>3.4530222339998899</c:v>
                </c:pt>
                <c:pt idx="248">
                  <c:v>3.63011484229277</c:v>
                </c:pt>
                <c:pt idx="249">
                  <c:v>3.81164049950385</c:v>
                </c:pt>
                <c:pt idx="250">
                  <c:v>3.9970090110861398</c:v>
                </c:pt>
                <c:pt idx="251">
                  <c:v>4.1856156207664004</c:v>
                </c:pt>
                <c:pt idx="252">
                  <c:v>4.3768593771259896</c:v>
                </c:pt>
                <c:pt idx="253">
                  <c:v>4.5702619284750599</c:v>
                </c:pt>
                <c:pt idx="254">
                  <c:v>4.7652204684404902</c:v>
                </c:pt>
                <c:pt idx="255">
                  <c:v>4.9616464639367504</c:v>
                </c:pt>
                <c:pt idx="256">
                  <c:v>5.1584913279068196</c:v>
                </c:pt>
                <c:pt idx="257">
                  <c:v>5.3580597388541804</c:v>
                </c:pt>
                <c:pt idx="258">
                  <c:v>5.5537385604636498</c:v>
                </c:pt>
                <c:pt idx="259">
                  <c:v>5.7384814893810896</c:v>
                </c:pt>
                <c:pt idx="260">
                  <c:v>5.90367291371291</c:v>
                </c:pt>
                <c:pt idx="261">
                  <c:v>6.0438370282362301</c:v>
                </c:pt>
                <c:pt idx="262">
                  <c:v>6.1505835543453804</c:v>
                </c:pt>
                <c:pt idx="263">
                  <c:v>6.2361362904742697</c:v>
                </c:pt>
                <c:pt idx="264">
                  <c:v>6.3021044395175396</c:v>
                </c:pt>
                <c:pt idx="265">
                  <c:v>6.3763510493239499</c:v>
                </c:pt>
                <c:pt idx="266">
                  <c:v>6.4502135203148496</c:v>
                </c:pt>
                <c:pt idx="267">
                  <c:v>6.51824105345211</c:v>
                </c:pt>
                <c:pt idx="268">
                  <c:v>6.5822855373045401</c:v>
                </c:pt>
                <c:pt idx="269">
                  <c:v>6.6410230785223003</c:v>
                </c:pt>
                <c:pt idx="270">
                  <c:v>6.6948553283861099</c:v>
                </c:pt>
                <c:pt idx="271">
                  <c:v>6.7436560663929699</c:v>
                </c:pt>
                <c:pt idx="272">
                  <c:v>6.7877545670825201</c:v>
                </c:pt>
                <c:pt idx="273">
                  <c:v>6.8274253353008003</c:v>
                </c:pt>
                <c:pt idx="274">
                  <c:v>6.86307436836322</c:v>
                </c:pt>
                <c:pt idx="275">
                  <c:v>6.8950995808712099</c:v>
                </c:pt>
              </c:numCache>
            </c:numRef>
          </c:xVal>
          <c:yVal>
            <c:numRef>
              <c:f>'Expedition Super Loop'!$AA$2:$AA$277</c:f>
              <c:numCache>
                <c:formatCode>0.00</c:formatCode>
                <c:ptCount val="276"/>
                <c:pt idx="0">
                  <c:v>-2.0416789654498899</c:v>
                </c:pt>
                <c:pt idx="1">
                  <c:v>-1.81075526486445</c:v>
                </c:pt>
                <c:pt idx="2">
                  <c:v>-1.57811416095696</c:v>
                </c:pt>
                <c:pt idx="3">
                  <c:v>-1.34394077290967</c:v>
                </c:pt>
                <c:pt idx="4">
                  <c:v>-1.10840449657294</c:v>
                </c:pt>
                <c:pt idx="5">
                  <c:v>-0.87166710087421695</c:v>
                </c:pt>
                <c:pt idx="6">
                  <c:v>-0.63389218783553503</c:v>
                </c:pt>
                <c:pt idx="7">
                  <c:v>-0.39525390844075903</c:v>
                </c:pt>
                <c:pt idx="8">
                  <c:v>-0.15594425851341001</c:v>
                </c:pt>
                <c:pt idx="9">
                  <c:v>8.3821581256148303E-2</c:v>
                </c:pt>
                <c:pt idx="10">
                  <c:v>0.32380194585156602</c:v>
                </c:pt>
                <c:pt idx="11">
                  <c:v>0.56372725160406401</c:v>
                </c:pt>
                <c:pt idx="12">
                  <c:v>0.80329995710921998</c:v>
                </c:pt>
                <c:pt idx="13">
                  <c:v>1.04219554811425</c:v>
                </c:pt>
                <c:pt idx="14">
                  <c:v>1.28006376119374</c:v>
                </c:pt>
                <c:pt idx="15">
                  <c:v>1.5165303295385899</c:v>
                </c:pt>
                <c:pt idx="16">
                  <c:v>1.7511977186269501</c:v>
                </c:pt>
                <c:pt idx="17">
                  <c:v>1.9836480901440501</c:v>
                </c:pt>
                <c:pt idx="18">
                  <c:v>2.21344314084436</c:v>
                </c:pt>
                <c:pt idx="19">
                  <c:v>2.4401338226999401</c:v>
                </c:pt>
                <c:pt idx="20">
                  <c:v>2.6632605142109398</c:v>
                </c:pt>
                <c:pt idx="21">
                  <c:v>2.8823814492892401</c:v>
                </c:pt>
                <c:pt idx="22">
                  <c:v>3.0970773312762301</c:v>
                </c:pt>
                <c:pt idx="23">
                  <c:v>3.3070047129634599</c:v>
                </c:pt>
                <c:pt idx="24">
                  <c:v>3.51193231756206</c:v>
                </c:pt>
                <c:pt idx="25">
                  <c:v>3.7117462774504202</c:v>
                </c:pt>
                <c:pt idx="26">
                  <c:v>3.9067060360651</c:v>
                </c:pt>
                <c:pt idx="27">
                  <c:v>4.0968684159531401</c:v>
                </c:pt>
                <c:pt idx="28">
                  <c:v>4.2844670966204603</c:v>
                </c:pt>
                <c:pt idx="29">
                  <c:v>4.4663853799128601</c:v>
                </c:pt>
                <c:pt idx="30">
                  <c:v>4.6459455269209098</c:v>
                </c:pt>
                <c:pt idx="31">
                  <c:v>4.8235602263287198</c:v>
                </c:pt>
                <c:pt idx="32">
                  <c:v>4.9339012448264103</c:v>
                </c:pt>
                <c:pt idx="33">
                  <c:v>5.0113161163590103</c:v>
                </c:pt>
                <c:pt idx="34">
                  <c:v>5.1191907721449397</c:v>
                </c:pt>
                <c:pt idx="35">
                  <c:v>5.1852529141996397</c:v>
                </c:pt>
                <c:pt idx="36">
                  <c:v>5.2717959100646699</c:v>
                </c:pt>
                <c:pt idx="37">
                  <c:v>5.3214572360373404</c:v>
                </c:pt>
                <c:pt idx="38">
                  <c:v>5.3762471267597602</c:v>
                </c:pt>
                <c:pt idx="39">
                  <c:v>5.3849875345419802</c:v>
                </c:pt>
                <c:pt idx="40">
                  <c:v>5.3772679345154</c:v>
                </c:pt>
                <c:pt idx="41">
                  <c:v>5.3781568928330099</c:v>
                </c:pt>
                <c:pt idx="42">
                  <c:v>5.3684484143424003</c:v>
                </c:pt>
                <c:pt idx="43">
                  <c:v>5.3542374749077597</c:v>
                </c:pt>
                <c:pt idx="44">
                  <c:v>5.3324584716185299</c:v>
                </c:pt>
                <c:pt idx="45">
                  <c:v>5.3032045537399002</c:v>
                </c:pt>
                <c:pt idx="46">
                  <c:v>5.2668640665934401</c:v>
                </c:pt>
                <c:pt idx="47">
                  <c:v>5.2239487871410004</c:v>
                </c:pt>
                <c:pt idx="48">
                  <c:v>5.1752252764719104</c:v>
                </c:pt>
                <c:pt idx="49">
                  <c:v>5.1214132683648401</c:v>
                </c:pt>
                <c:pt idx="50">
                  <c:v>5.0632470923641097</c:v>
                </c:pt>
                <c:pt idx="51">
                  <c:v>5.0013938378502303</c:v>
                </c:pt>
                <c:pt idx="52">
                  <c:v>4.9364591520987497</c:v>
                </c:pt>
                <c:pt idx="53">
                  <c:v>4.8689743043060298</c:v>
                </c:pt>
                <c:pt idx="54">
                  <c:v>4.7993972085763996</c:v>
                </c:pt>
                <c:pt idx="55">
                  <c:v>4.7281135976637696</c:v>
                </c:pt>
                <c:pt idx="56">
                  <c:v>4.6554408067249398</c:v>
                </c:pt>
                <c:pt idx="57">
                  <c:v>4.5816322925367698</c:v>
                </c:pt>
                <c:pt idx="58">
                  <c:v>4.5068824895487802</c:v>
                </c:pt>
                <c:pt idx="59">
                  <c:v>4.4313313998350203</c:v>
                </c:pt>
                <c:pt idx="60">
                  <c:v>4.3550685199696604</c:v>
                </c:pt>
                <c:pt idx="61">
                  <c:v>4.2781358188400702</c:v>
                </c:pt>
                <c:pt idx="62">
                  <c:v>4.2005296166156603</c:v>
                </c:pt>
                <c:pt idx="63">
                  <c:v>4.1222013471941699</c:v>
                </c:pt>
                <c:pt idx="64">
                  <c:v>4.0430573154005396</c:v>
                </c:pt>
                <c:pt idx="65">
                  <c:v>3.9629576798510699</c:v>
                </c:pt>
                <c:pt idx="66">
                  <c:v>3.8817149992403599</c:v>
                </c:pt>
                <c:pt idx="67">
                  <c:v>3.7990927676253499</c:v>
                </c:pt>
                <c:pt idx="68">
                  <c:v>3.7148044286091202</c:v>
                </c:pt>
                <c:pt idx="69">
                  <c:v>3.6285133916725201</c:v>
                </c:pt>
                <c:pt idx="70">
                  <c:v>3.5398345719374502</c:v>
                </c:pt>
                <c:pt idx="71">
                  <c:v>3.4483379308719702</c:v>
                </c:pt>
                <c:pt idx="72">
                  <c:v>3.3535544093757199</c:v>
                </c:pt>
                <c:pt idx="73">
                  <c:v>3.25498451481476</c:v>
                </c:pt>
                <c:pt idx="74">
                  <c:v>3.15210981062345</c:v>
                </c:pt>
                <c:pt idx="75">
                  <c:v>3.04440665515106</c:v>
                </c:pt>
                <c:pt idx="76">
                  <c:v>2.9313675411015598</c:v>
                </c:pt>
                <c:pt idx="77">
                  <c:v>2.8125254104399402</c:v>
                </c:pt>
                <c:pt idx="78">
                  <c:v>2.6874854104024601</c:v>
                </c:pt>
                <c:pt idx="79">
                  <c:v>2.55617660395477</c:v>
                </c:pt>
                <c:pt idx="80">
                  <c:v>2.4182520010589399</c:v>
                </c:pt>
                <c:pt idx="81">
                  <c:v>2.2753936354904698</c:v>
                </c:pt>
                <c:pt idx="82">
                  <c:v>2.1256220648549902</c:v>
                </c:pt>
                <c:pt idx="83">
                  <c:v>1.9887957405838399</c:v>
                </c:pt>
                <c:pt idx="84">
                  <c:v>1.81095404055029</c:v>
                </c:pt>
                <c:pt idx="85">
                  <c:v>1.63751629944231</c:v>
                </c:pt>
                <c:pt idx="86">
                  <c:v>1.45912890393439</c:v>
                </c:pt>
                <c:pt idx="87">
                  <c:v>1.2678075856267099</c:v>
                </c:pt>
                <c:pt idx="88">
                  <c:v>1.0677819084621101</c:v>
                </c:pt>
                <c:pt idx="89">
                  <c:v>0.86982144879435797</c:v>
                </c:pt>
                <c:pt idx="90">
                  <c:v>0.66908259227907596</c:v>
                </c:pt>
                <c:pt idx="91">
                  <c:v>0.46617367414285199</c:v>
                </c:pt>
                <c:pt idx="92">
                  <c:v>0.26057928823665</c:v>
                </c:pt>
                <c:pt idx="93">
                  <c:v>5.1911582019269299E-2</c:v>
                </c:pt>
                <c:pt idx="94">
                  <c:v>-0.15874370974997201</c:v>
                </c:pt>
                <c:pt idx="95">
                  <c:v>-0.37369912030913099</c:v>
                </c:pt>
                <c:pt idx="96">
                  <c:v>-0.58470511048780605</c:v>
                </c:pt>
                <c:pt idx="97">
                  <c:v>-0.79397580520340705</c:v>
                </c:pt>
                <c:pt idx="98">
                  <c:v>-1.0050776615171599</c:v>
                </c:pt>
                <c:pt idx="99">
                  <c:v>-1.1842861727280101</c:v>
                </c:pt>
                <c:pt idx="100">
                  <c:v>-1.32943599080019</c:v>
                </c:pt>
                <c:pt idx="101">
                  <c:v>-1.45723621924572</c:v>
                </c:pt>
                <c:pt idx="102">
                  <c:v>-1.5954500225749599</c:v>
                </c:pt>
                <c:pt idx="103">
                  <c:v>-1.72741964571627</c:v>
                </c:pt>
                <c:pt idx="104">
                  <c:v>-1.86354106919646</c:v>
                </c:pt>
                <c:pt idx="105">
                  <c:v>-1.9988224156991801</c:v>
                </c:pt>
                <c:pt idx="106">
                  <c:v>-2.1351536962866602</c:v>
                </c:pt>
                <c:pt idx="107">
                  <c:v>-2.2716059275638698</c:v>
                </c:pt>
                <c:pt idx="108">
                  <c:v>-2.4086562742561299</c:v>
                </c:pt>
                <c:pt idx="109">
                  <c:v>-2.5460808718127499</c:v>
                </c:pt>
                <c:pt idx="110">
                  <c:v>-2.6839500972231698</c:v>
                </c:pt>
                <c:pt idx="111">
                  <c:v>-2.8221333213363802</c:v>
                </c:pt>
                <c:pt idx="112">
                  <c:v>-2.9604853487343399</c:v>
                </c:pt>
                <c:pt idx="113">
                  <c:v>-3.0988529778340799</c:v>
                </c:pt>
                <c:pt idx="114">
                  <c:v>-3.2368998435404301</c:v>
                </c:pt>
                <c:pt idx="115">
                  <c:v>-3.37461262128088</c:v>
                </c:pt>
                <c:pt idx="116">
                  <c:v>-3.5113524991137899</c:v>
                </c:pt>
                <c:pt idx="117">
                  <c:v>-3.64769206188519</c:v>
                </c:pt>
                <c:pt idx="118">
                  <c:v>-3.78204510433648</c:v>
                </c:pt>
                <c:pt idx="119">
                  <c:v>-3.9175664692512502</c:v>
                </c:pt>
                <c:pt idx="120">
                  <c:v>-4.0461180638918499</c:v>
                </c:pt>
                <c:pt idx="121">
                  <c:v>-4.18058153981214</c:v>
                </c:pt>
                <c:pt idx="122">
                  <c:v>-4.3025916453030204</c:v>
                </c:pt>
                <c:pt idx="123">
                  <c:v>-4.3470670642677902</c:v>
                </c:pt>
                <c:pt idx="124">
                  <c:v>-4.3597657752749903</c:v>
                </c:pt>
                <c:pt idx="125">
                  <c:v>-4.34958486905155</c:v>
                </c:pt>
                <c:pt idx="126">
                  <c:v>-4.30335854812364</c:v>
                </c:pt>
                <c:pt idx="127">
                  <c:v>-4.2329278099012804</c:v>
                </c:pt>
                <c:pt idx="128">
                  <c:v>-4.13508905242211</c:v>
                </c:pt>
                <c:pt idx="129">
                  <c:v>-4.0257399098103601</c:v>
                </c:pt>
                <c:pt idx="130">
                  <c:v>-3.8671661856719699</c:v>
                </c:pt>
                <c:pt idx="131">
                  <c:v>-3.6974385857232899</c:v>
                </c:pt>
                <c:pt idx="132">
                  <c:v>-3.5099681766456001</c:v>
                </c:pt>
                <c:pt idx="133">
                  <c:v>-3.31138016135368</c:v>
                </c:pt>
                <c:pt idx="134">
                  <c:v>-3.1155420392673299</c:v>
                </c:pt>
                <c:pt idx="135">
                  <c:v>-2.9179298880931199</c:v>
                </c:pt>
                <c:pt idx="136">
                  <c:v>-2.7214044449106298</c:v>
                </c:pt>
                <c:pt idx="137">
                  <c:v>-2.5244535902726399</c:v>
                </c:pt>
                <c:pt idx="138">
                  <c:v>-2.3278973864082499</c:v>
                </c:pt>
                <c:pt idx="139">
                  <c:v>-2.1316033250799999</c:v>
                </c:pt>
                <c:pt idx="140">
                  <c:v>-1.9359433682279401</c:v>
                </c:pt>
                <c:pt idx="141">
                  <c:v>-1.74095472430401</c:v>
                </c:pt>
                <c:pt idx="142">
                  <c:v>-1.5468516834164501</c:v>
                </c:pt>
                <c:pt idx="143">
                  <c:v>-1.3537944146090299</c:v>
                </c:pt>
                <c:pt idx="144">
                  <c:v>-1.1606738044218501</c:v>
                </c:pt>
                <c:pt idx="145">
                  <c:v>-0.96596589815365896</c:v>
                </c:pt>
                <c:pt idx="146">
                  <c:v>-0.77813553064158503</c:v>
                </c:pt>
                <c:pt idx="147">
                  <c:v>-0.64231744806318003</c:v>
                </c:pt>
                <c:pt idx="148">
                  <c:v>-0.52936161614949495</c:v>
                </c:pt>
                <c:pt idx="149">
                  <c:v>-0.47105399025774702</c:v>
                </c:pt>
                <c:pt idx="150">
                  <c:v>-0.44899672642022398</c:v>
                </c:pt>
                <c:pt idx="151">
                  <c:v>-0.40841238161403998</c:v>
                </c:pt>
                <c:pt idx="152">
                  <c:v>-0.37277220636228298</c:v>
                </c:pt>
                <c:pt idx="153">
                  <c:v>-0.33411104170796802</c:v>
                </c:pt>
                <c:pt idx="154">
                  <c:v>-0.29614865328602602</c:v>
                </c:pt>
                <c:pt idx="155">
                  <c:v>-0.25719852170473101</c:v>
                </c:pt>
                <c:pt idx="156">
                  <c:v>-0.217107676227004</c:v>
                </c:pt>
                <c:pt idx="157">
                  <c:v>-0.17804307459428201</c:v>
                </c:pt>
                <c:pt idx="158">
                  <c:v>-0.134167762229632</c:v>
                </c:pt>
                <c:pt idx="159">
                  <c:v>-9.0167681083009196E-2</c:v>
                </c:pt>
                <c:pt idx="160">
                  <c:v>-4.3524009308859503E-2</c:v>
                </c:pt>
                <c:pt idx="161">
                  <c:v>4.4599092740385503E-2</c:v>
                </c:pt>
                <c:pt idx="162">
                  <c:v>0.16910755138814099</c:v>
                </c:pt>
                <c:pt idx="163">
                  <c:v>0.32208162579026101</c:v>
                </c:pt>
                <c:pt idx="164">
                  <c:v>0.47332010555366899</c:v>
                </c:pt>
                <c:pt idx="165">
                  <c:v>0.63165934812453495</c:v>
                </c:pt>
                <c:pt idx="166">
                  <c:v>0.78009132756608102</c:v>
                </c:pt>
                <c:pt idx="167">
                  <c:v>0.90358315095698805</c:v>
                </c:pt>
                <c:pt idx="168">
                  <c:v>1.0170213789051199</c:v>
                </c:pt>
                <c:pt idx="169">
                  <c:v>1.13419322119871</c:v>
                </c:pt>
                <c:pt idx="170">
                  <c:v>1.2457503160093599</c:v>
                </c:pt>
                <c:pt idx="171">
                  <c:v>1.3576445161892301</c:v>
                </c:pt>
                <c:pt idx="172">
                  <c:v>1.4664580501328299</c:v>
                </c:pt>
                <c:pt idx="173">
                  <c:v>1.5732836483233501</c:v>
                </c:pt>
                <c:pt idx="174">
                  <c:v>1.6772137722273299</c:v>
                </c:pt>
                <c:pt idx="175">
                  <c:v>1.77842326286566</c:v>
                </c:pt>
                <c:pt idx="176">
                  <c:v>1.87665704838314</c:v>
                </c:pt>
                <c:pt idx="177">
                  <c:v>1.9719423323608201</c:v>
                </c:pt>
                <c:pt idx="178">
                  <c:v>2.0642210971047201</c:v>
                </c:pt>
                <c:pt idx="179">
                  <c:v>2.1534883597693302</c:v>
                </c:pt>
                <c:pt idx="180">
                  <c:v>2.2396926806223401</c:v>
                </c:pt>
                <c:pt idx="181">
                  <c:v>2.3227500055860402</c:v>
                </c:pt>
                <c:pt idx="182">
                  <c:v>2.4025110447898301</c:v>
                </c:pt>
                <c:pt idx="183">
                  <c:v>2.4787585804877001</c:v>
                </c:pt>
                <c:pt idx="184">
                  <c:v>2.5512006383212502</c:v>
                </c:pt>
                <c:pt idx="185">
                  <c:v>2.6194808882017599</c:v>
                </c:pt>
                <c:pt idx="186">
                  <c:v>2.6831897721965698</c:v>
                </c:pt>
                <c:pt idx="187">
                  <c:v>2.74190131909601</c:v>
                </c:pt>
                <c:pt idx="188">
                  <c:v>2.7952008578910599</c:v>
                </c:pt>
                <c:pt idx="189">
                  <c:v>2.8427411623765702</c:v>
                </c:pt>
                <c:pt idx="190">
                  <c:v>2.88434347939811</c:v>
                </c:pt>
                <c:pt idx="191">
                  <c:v>2.9198554190505401</c:v>
                </c:pt>
                <c:pt idx="192">
                  <c:v>2.9498981049327102</c:v>
                </c:pt>
                <c:pt idx="193">
                  <c:v>2.9739271640572702</c:v>
                </c:pt>
                <c:pt idx="194">
                  <c:v>2.9943944616779801</c:v>
                </c:pt>
                <c:pt idx="195">
                  <c:v>3.00749088743857</c:v>
                </c:pt>
                <c:pt idx="196">
                  <c:v>3.0403705888446502</c:v>
                </c:pt>
                <c:pt idx="197">
                  <c:v>3.0345113976743998</c:v>
                </c:pt>
                <c:pt idx="198">
                  <c:v>3.0161462235685801</c:v>
                </c:pt>
                <c:pt idx="199">
                  <c:v>2.96717110398099</c:v>
                </c:pt>
                <c:pt idx="200">
                  <c:v>2.89995001784277</c:v>
                </c:pt>
                <c:pt idx="201">
                  <c:v>2.7890425285382201</c:v>
                </c:pt>
                <c:pt idx="202">
                  <c:v>2.6555944589726801</c:v>
                </c:pt>
                <c:pt idx="203">
                  <c:v>2.50630174630072</c:v>
                </c:pt>
                <c:pt idx="204">
                  <c:v>2.3530999025105599</c:v>
                </c:pt>
                <c:pt idx="205">
                  <c:v>2.2123109587659302</c:v>
                </c:pt>
                <c:pt idx="206">
                  <c:v>2.0767550324504702</c:v>
                </c:pt>
                <c:pt idx="207">
                  <c:v>1.9375521932767601</c:v>
                </c:pt>
                <c:pt idx="208">
                  <c:v>1.7997342682942199</c:v>
                </c:pt>
                <c:pt idx="209">
                  <c:v>1.66043792068694</c:v>
                </c:pt>
                <c:pt idx="210">
                  <c:v>1.52108853581318</c:v>
                </c:pt>
                <c:pt idx="211">
                  <c:v>1.3807077249375099</c:v>
                </c:pt>
                <c:pt idx="212">
                  <c:v>1.2475909893005099</c:v>
                </c:pt>
                <c:pt idx="213">
                  <c:v>1.1035094356259101</c:v>
                </c:pt>
                <c:pt idx="214">
                  <c:v>0.91034595271090801</c:v>
                </c:pt>
                <c:pt idx="215">
                  <c:v>0.73459290123990295</c:v>
                </c:pt>
                <c:pt idx="216">
                  <c:v>0.55210224355968696</c:v>
                </c:pt>
                <c:pt idx="217">
                  <c:v>0.37150681918334599</c:v>
                </c:pt>
                <c:pt idx="218">
                  <c:v>0.18957588764653199</c:v>
                </c:pt>
                <c:pt idx="219">
                  <c:v>8.0883400604024203E-3</c:v>
                </c:pt>
                <c:pt idx="220">
                  <c:v>-0.17385059929872701</c:v>
                </c:pt>
                <c:pt idx="221">
                  <c:v>-0.355761466614882</c:v>
                </c:pt>
                <c:pt idx="222">
                  <c:v>-0.53764499008812505</c:v>
                </c:pt>
                <c:pt idx="223">
                  <c:v>-0.72223250884849499</c:v>
                </c:pt>
                <c:pt idx="224">
                  <c:v>-0.90692539401531702</c:v>
                </c:pt>
                <c:pt idx="225">
                  <c:v>-1.05071975636938</c:v>
                </c:pt>
                <c:pt idx="226">
                  <c:v>-1.1631642084134901</c:v>
                </c:pt>
                <c:pt idx="227">
                  <c:v>-1.2936956328406399</c:v>
                </c:pt>
                <c:pt idx="228">
                  <c:v>-1.41720835376613</c:v>
                </c:pt>
                <c:pt idx="229">
                  <c:v>-1.5429148034294</c:v>
                </c:pt>
                <c:pt idx="230">
                  <c:v>-1.6700590915625699</c:v>
                </c:pt>
                <c:pt idx="231">
                  <c:v>-1.79138137764926</c:v>
                </c:pt>
                <c:pt idx="232">
                  <c:v>-1.9258980447663401</c:v>
                </c:pt>
                <c:pt idx="233">
                  <c:v>-2.0330448610107301</c:v>
                </c:pt>
                <c:pt idx="234">
                  <c:v>-2.1948245356058802</c:v>
                </c:pt>
                <c:pt idx="235">
                  <c:v>-2.3602432283155901</c:v>
                </c:pt>
                <c:pt idx="236">
                  <c:v>-2.5389169758282799</c:v>
                </c:pt>
                <c:pt idx="237">
                  <c:v>-2.7141587388383801</c:v>
                </c:pt>
                <c:pt idx="238">
                  <c:v>-2.8814163553232999</c:v>
                </c:pt>
                <c:pt idx="239">
                  <c:v>-3.05056672258238</c:v>
                </c:pt>
                <c:pt idx="240">
                  <c:v>-3.2166497824217801</c:v>
                </c:pt>
                <c:pt idx="241">
                  <c:v>-3.3808057032556098</c:v>
                </c:pt>
                <c:pt idx="242">
                  <c:v>-3.5417201015983202</c:v>
                </c:pt>
                <c:pt idx="243">
                  <c:v>-3.6992299338129002</c:v>
                </c:pt>
                <c:pt idx="244">
                  <c:v>-3.8525895314460699</c:v>
                </c:pt>
                <c:pt idx="245">
                  <c:v>-4.00131005326904</c:v>
                </c:pt>
                <c:pt idx="246">
                  <c:v>-4.1447957749914703</c:v>
                </c:pt>
                <c:pt idx="247">
                  <c:v>-4.28256065852751</c:v>
                </c:pt>
                <c:pt idx="248">
                  <c:v>-4.41411742088426</c:v>
                </c:pt>
                <c:pt idx="249">
                  <c:v>-4.5392050134053203</c:v>
                </c:pt>
                <c:pt idx="250">
                  <c:v>-4.6574488408854604</c:v>
                </c:pt>
                <c:pt idx="251">
                  <c:v>-4.7692222990506297</c:v>
                </c:pt>
                <c:pt idx="252">
                  <c:v>-4.8738664133332597</c:v>
                </c:pt>
                <c:pt idx="253">
                  <c:v>-4.9736380126665596</c:v>
                </c:pt>
                <c:pt idx="254">
                  <c:v>-5.06528855933069</c:v>
                </c:pt>
                <c:pt idx="255">
                  <c:v>-5.1580908313938298</c:v>
                </c:pt>
                <c:pt idx="256">
                  <c:v>-5.2354007187845202</c:v>
                </c:pt>
                <c:pt idx="257">
                  <c:v>-5.3460263985266501</c:v>
                </c:pt>
                <c:pt idx="258">
                  <c:v>-5.3825345688788504</c:v>
                </c:pt>
                <c:pt idx="259">
                  <c:v>-5.3684897921023103</c:v>
                </c:pt>
                <c:pt idx="260">
                  <c:v>-5.2979113339414301</c:v>
                </c:pt>
                <c:pt idx="261">
                  <c:v>-5.1775676805400899</c:v>
                </c:pt>
                <c:pt idx="262">
                  <c:v>-5.0079252613390404</c:v>
                </c:pt>
                <c:pt idx="263">
                  <c:v>-4.8162602905502503</c:v>
                </c:pt>
                <c:pt idx="264">
                  <c:v>-4.6070566790475498</c:v>
                </c:pt>
                <c:pt idx="265">
                  <c:v>-4.40722310424872</c:v>
                </c:pt>
                <c:pt idx="266">
                  <c:v>-4.2083684787898701</c:v>
                </c:pt>
                <c:pt idx="267">
                  <c:v>-4.0052361762799196</c:v>
                </c:pt>
                <c:pt idx="268">
                  <c:v>-3.7997306624316298</c:v>
                </c:pt>
                <c:pt idx="269">
                  <c:v>-3.5906066897959299</c:v>
                </c:pt>
                <c:pt idx="270">
                  <c:v>-3.3782585156663201</c:v>
                </c:pt>
                <c:pt idx="271">
                  <c:v>-3.1625425886366298</c:v>
                </c:pt>
                <c:pt idx="272">
                  <c:v>-2.9437149814289798</c:v>
                </c:pt>
                <c:pt idx="273">
                  <c:v>-2.7219492603658502</c:v>
                </c:pt>
                <c:pt idx="274">
                  <c:v>-2.4975191454808701</c:v>
                </c:pt>
                <c:pt idx="275">
                  <c:v>-2.2706769714995501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2E8-46E9-A3CC-2438DA00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'Oval Track'!$U$1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'Oval Track'!$T$2:$T$103</c:f>
              <c:numCache>
                <c:formatCode>0.00</c:formatCode>
                <c:ptCount val="102"/>
                <c:pt idx="0">
                  <c:v>2.9716247468662762</c:v>
                </c:pt>
                <c:pt idx="1">
                  <c:v>3.1677057923684449</c:v>
                </c:pt>
                <c:pt idx="2">
                  <c:v>3.3635301674920663</c:v>
                </c:pt>
                <c:pt idx="3">
                  <c:v>3.5591899277829167</c:v>
                </c:pt>
                <c:pt idx="4">
                  <c:v>3.7547744986842906</c:v>
                </c:pt>
                <c:pt idx="5">
                  <c:v>3.950331376662954</c:v>
                </c:pt>
                <c:pt idx="6">
                  <c:v>4.1458741364716722</c:v>
                </c:pt>
                <c:pt idx="7">
                  <c:v>4.3414127019342406</c:v>
                </c:pt>
                <c:pt idx="8">
                  <c:v>4.5369447691799012</c:v>
                </c:pt>
                <c:pt idx="9">
                  <c:v>4.7324763470713993</c:v>
                </c:pt>
                <c:pt idx="10">
                  <c:v>4.9280010109989982</c:v>
                </c:pt>
                <c:pt idx="11">
                  <c:v>5.1235287962890492</c:v>
                </c:pt>
                <c:pt idx="12">
                  <c:v>5.319051992316326</c:v>
                </c:pt>
                <c:pt idx="13">
                  <c:v>5.5145832699092496</c:v>
                </c:pt>
                <c:pt idx="14">
                  <c:v>5.710143371460191</c:v>
                </c:pt>
                <c:pt idx="15">
                  <c:v>5.9057015303207656</c:v>
                </c:pt>
                <c:pt idx="16">
                  <c:v>6.1012586507672326</c:v>
                </c:pt>
                <c:pt idx="17">
                  <c:v>6.2967324563245999</c:v>
                </c:pt>
                <c:pt idx="18">
                  <c:v>6.491907588551693</c:v>
                </c:pt>
                <c:pt idx="19">
                  <c:v>6.686644441818026</c:v>
                </c:pt>
                <c:pt idx="20">
                  <c:v>6.8810262070452746</c:v>
                </c:pt>
                <c:pt idx="21">
                  <c:v>7.0779922823260817</c:v>
                </c:pt>
                <c:pt idx="22">
                  <c:v>7.2862527493439551</c:v>
                </c:pt>
                <c:pt idx="23">
                  <c:v>7.5101433867894274</c:v>
                </c:pt>
                <c:pt idx="24">
                  <c:v>7.7432793907966184</c:v>
                </c:pt>
                <c:pt idx="25">
                  <c:v>7.9734683052752366</c:v>
                </c:pt>
                <c:pt idx="26">
                  <c:v>8.1875763420083238</c:v>
                </c:pt>
                <c:pt idx="27">
                  <c:v>8.3776908570747644</c:v>
                </c:pt>
                <c:pt idx="28">
                  <c:v>8.5389804831202785</c:v>
                </c:pt>
                <c:pt idx="29">
                  <c:v>8.6695500306069633</c:v>
                </c:pt>
                <c:pt idx="30">
                  <c:v>8.760667143712741</c:v>
                </c:pt>
                <c:pt idx="31">
                  <c:v>8.8127787962059223</c:v>
                </c:pt>
                <c:pt idx="32">
                  <c:v>8.834984321798542</c:v>
                </c:pt>
                <c:pt idx="33">
                  <c:v>8.8407097156119185</c:v>
                </c:pt>
                <c:pt idx="34">
                  <c:v>8.8435738993430419</c:v>
                </c:pt>
                <c:pt idx="35">
                  <c:v>8.8425871036065651</c:v>
                </c:pt>
                <c:pt idx="36">
                  <c:v>8.8368627682416765</c:v>
                </c:pt>
                <c:pt idx="37">
                  <c:v>8.8163429211198139</c:v>
                </c:pt>
                <c:pt idx="38">
                  <c:v>8.7685958758175317</c:v>
                </c:pt>
                <c:pt idx="39">
                  <c:v>8.6842109696146874</c:v>
                </c:pt>
                <c:pt idx="40">
                  <c:v>8.5615537883220441</c:v>
                </c:pt>
                <c:pt idx="41">
                  <c:v>8.4027019483322896</c:v>
                </c:pt>
                <c:pt idx="42">
                  <c:v>8.2117026370691306</c:v>
                </c:pt>
                <c:pt idx="43">
                  <c:v>7.9975193599142615</c:v>
                </c:pt>
                <c:pt idx="44">
                  <c:v>7.7705271220860119</c:v>
                </c:pt>
                <c:pt idx="45">
                  <c:v>7.5416350976265525</c:v>
                </c:pt>
                <c:pt idx="46">
                  <c:v>7.319444630469957</c:v>
                </c:pt>
                <c:pt idx="47">
                  <c:v>7.1081847424842008</c:v>
                </c:pt>
                <c:pt idx="48">
                  <c:v>6.906581874030862</c:v>
                </c:pt>
                <c:pt idx="49">
                  <c:v>6.7102672132050891</c:v>
                </c:pt>
                <c:pt idx="50">
                  <c:v>6.5155306527188372</c:v>
                </c:pt>
                <c:pt idx="51">
                  <c:v>6.3205230106177579</c:v>
                </c:pt>
                <c:pt idx="52">
                  <c:v>6.1252691871575227</c:v>
                </c:pt>
                <c:pt idx="53">
                  <c:v>5.9298189724805654</c:v>
                </c:pt>
                <c:pt idx="54">
                  <c:v>5.7342802231516057</c:v>
                </c:pt>
                <c:pt idx="55">
                  <c:v>5.5387243936133403</c:v>
                </c:pt>
                <c:pt idx="56">
                  <c:v>5.3431775781223338</c:v>
                </c:pt>
                <c:pt idx="57">
                  <c:v>5.1476423033636074</c:v>
                </c:pt>
                <c:pt idx="58">
                  <c:v>4.9521125025470365</c:v>
                </c:pt>
                <c:pt idx="59">
                  <c:v>4.7565845178640735</c:v>
                </c:pt>
                <c:pt idx="60">
                  <c:v>4.5610587535475622</c:v>
                </c:pt>
                <c:pt idx="61">
                  <c:v>4.3655255888008346</c:v>
                </c:pt>
                <c:pt idx="62">
                  <c:v>4.1699915106544596</c:v>
                </c:pt>
                <c:pt idx="63">
                  <c:v>3.9744554730065356</c:v>
                </c:pt>
                <c:pt idx="64">
                  <c:v>3.7788831740853168</c:v>
                </c:pt>
                <c:pt idx="65">
                  <c:v>3.5832151271434545</c:v>
                </c:pt>
                <c:pt idx="66">
                  <c:v>3.3874657143591227</c:v>
                </c:pt>
                <c:pt idx="67">
                  <c:v>3.3875502413360152</c:v>
                </c:pt>
                <c:pt idx="68">
                  <c:v>3.192033065597482</c:v>
                </c:pt>
                <c:pt idx="69">
                  <c:v>2.996389333990062</c:v>
                </c:pt>
                <c:pt idx="70">
                  <c:v>2.8001960833432546</c:v>
                </c:pt>
                <c:pt idx="71">
                  <c:v>2.6014927618441748</c:v>
                </c:pt>
                <c:pt idx="72">
                  <c:v>2.4013525132372293</c:v>
                </c:pt>
                <c:pt idx="73">
                  <c:v>2.1985398583580378</c:v>
                </c:pt>
                <c:pt idx="74">
                  <c:v>1.9837600671462732</c:v>
                </c:pt>
                <c:pt idx="75">
                  <c:v>1.7537730883380944</c:v>
                </c:pt>
                <c:pt idx="76">
                  <c:v>1.5203015527049559</c:v>
                </c:pt>
                <c:pt idx="77">
                  <c:v>1.3000537995743942</c:v>
                </c:pt>
                <c:pt idx="78">
                  <c:v>1.1052903700429917</c:v>
                </c:pt>
                <c:pt idx="79">
                  <c:v>0.94213482403327431</c:v>
                </c:pt>
                <c:pt idx="80">
                  <c:v>0.81402344545106664</c:v>
                </c:pt>
                <c:pt idx="81">
                  <c:v>0.72451624937822534</c:v>
                </c:pt>
                <c:pt idx="82">
                  <c:v>0.67252771684506008</c:v>
                </c:pt>
                <c:pt idx="83">
                  <c:v>0.64951202193748181</c:v>
                </c:pt>
                <c:pt idx="84">
                  <c:v>0.63977179380043658</c:v>
                </c:pt>
                <c:pt idx="85">
                  <c:v>0.63571299841740425</c:v>
                </c:pt>
                <c:pt idx="86">
                  <c:v>0.6349254955643775</c:v>
                </c:pt>
                <c:pt idx="87">
                  <c:v>0.64304688539545163</c:v>
                </c:pt>
                <c:pt idx="88">
                  <c:v>0.66573839247828914</c:v>
                </c:pt>
                <c:pt idx="89">
                  <c:v>0.71653093063940076</c:v>
                </c:pt>
                <c:pt idx="90">
                  <c:v>0.80204052477973908</c:v>
                </c:pt>
                <c:pt idx="91">
                  <c:v>0.92395993922148678</c:v>
                </c:pt>
                <c:pt idx="92">
                  <c:v>1.0830856438334582</c:v>
                </c:pt>
                <c:pt idx="93">
                  <c:v>1.275114284056192</c:v>
                </c:pt>
                <c:pt idx="94">
                  <c:v>1.4939727769263442</c:v>
                </c:pt>
                <c:pt idx="95">
                  <c:v>1.7263046807201987</c:v>
                </c:pt>
                <c:pt idx="96">
                  <c:v>1.9547302965563025</c:v>
                </c:pt>
                <c:pt idx="97">
                  <c:v>2.1702185763164832</c:v>
                </c:pt>
                <c:pt idx="98">
                  <c:v>2.3757967328663305</c:v>
                </c:pt>
                <c:pt idx="99">
                  <c:v>2.5765464709949608</c:v>
                </c:pt>
                <c:pt idx="100">
                  <c:v>2.77400936908596</c:v>
                </c:pt>
                <c:pt idx="101">
                  <c:v>2.7756704951106372</c:v>
                </c:pt>
              </c:numCache>
            </c:numRef>
          </c:xVal>
          <c:yVal>
            <c:numRef>
              <c:f>'Oval Track'!$U$2:$U$103</c:f>
              <c:numCache>
                <c:formatCode>0.00</c:formatCode>
                <c:ptCount val="102"/>
                <c:pt idx="0">
                  <c:v>0.65390763854127387</c:v>
                </c:pt>
                <c:pt idx="1">
                  <c:v>0.65315898354649393</c:v>
                </c:pt>
                <c:pt idx="2">
                  <c:v>0.65268688892510807</c:v>
                </c:pt>
                <c:pt idx="3">
                  <c:v>0.65235153638772458</c:v>
                </c:pt>
                <c:pt idx="4">
                  <c:v>0.65209170447328657</c:v>
                </c:pt>
                <c:pt idx="5">
                  <c:v>0.65188260439797407</c:v>
                </c:pt>
                <c:pt idx="6">
                  <c:v>0.651714102965818</c:v>
                </c:pt>
                <c:pt idx="7">
                  <c:v>0.65158265421847872</c:v>
                </c:pt>
                <c:pt idx="8">
                  <c:v>0.65148466984570619</c:v>
                </c:pt>
                <c:pt idx="9">
                  <c:v>0.65141738516758463</c:v>
                </c:pt>
                <c:pt idx="10">
                  <c:v>0.65138094496004895</c:v>
                </c:pt>
                <c:pt idx="11">
                  <c:v>0.65136832229455577</c:v>
                </c:pt>
                <c:pt idx="12">
                  <c:v>0.65139029658159009</c:v>
                </c:pt>
                <c:pt idx="13">
                  <c:v>0.65143020410221264</c:v>
                </c:pt>
                <c:pt idx="14">
                  <c:v>0.65151508970013072</c:v>
                </c:pt>
                <c:pt idx="15">
                  <c:v>0.65164693526926265</c:v>
                </c:pt>
                <c:pt idx="16">
                  <c:v>0.65182101053122188</c:v>
                </c:pt>
                <c:pt idx="17">
                  <c:v>0.65203242464966849</c:v>
                </c:pt>
                <c:pt idx="18">
                  <c:v>0.65216322388460046</c:v>
                </c:pt>
                <c:pt idx="19">
                  <c:v>0.65191867828123229</c:v>
                </c:pt>
                <c:pt idx="20">
                  <c:v>0.65097237251234552</c:v>
                </c:pt>
                <c:pt idx="21">
                  <c:v>0.64905285809410562</c:v>
                </c:pt>
                <c:pt idx="22">
                  <c:v>0.64969960897748891</c:v>
                </c:pt>
                <c:pt idx="23">
                  <c:v>0.66581230682176473</c:v>
                </c:pt>
                <c:pt idx="24">
                  <c:v>0.71124176631454317</c:v>
                </c:pt>
                <c:pt idx="25">
                  <c:v>0.79496912374173323</c:v>
                </c:pt>
                <c:pt idx="26">
                  <c:v>0.91755154300666408</c:v>
                </c:pt>
                <c:pt idx="27">
                  <c:v>1.0737031028328048</c:v>
                </c:pt>
                <c:pt idx="28">
                  <c:v>1.2582688113891813</c:v>
                </c:pt>
                <c:pt idx="29">
                  <c:v>1.4679617422346249</c:v>
                </c:pt>
                <c:pt idx="30">
                  <c:v>1.6963142679362426</c:v>
                </c:pt>
                <c:pt idx="31">
                  <c:v>1.9283733245623986</c:v>
                </c:pt>
                <c:pt idx="32">
                  <c:v>2.1521416377944149</c:v>
                </c:pt>
                <c:pt idx="33">
                  <c:v>2.3609744039391072</c:v>
                </c:pt>
                <c:pt idx="34">
                  <c:v>2.561975334136406</c:v>
                </c:pt>
                <c:pt idx="35">
                  <c:v>2.7644468919524523</c:v>
                </c:pt>
                <c:pt idx="36">
                  <c:v>2.9735957464421281</c:v>
                </c:pt>
                <c:pt idx="37">
                  <c:v>3.1951777558800298</c:v>
                </c:pt>
                <c:pt idx="38">
                  <c:v>3.4250961667720059</c:v>
                </c:pt>
                <c:pt idx="39">
                  <c:v>3.6536251359255401</c:v>
                </c:pt>
                <c:pt idx="40">
                  <c:v>3.8675663778453919</c:v>
                </c:pt>
                <c:pt idx="41">
                  <c:v>4.059044606000338</c:v>
                </c:pt>
                <c:pt idx="42">
                  <c:v>4.2193772326560426</c:v>
                </c:pt>
                <c:pt idx="43">
                  <c:v>4.3425904277748142</c:v>
                </c:pt>
                <c:pt idx="44">
                  <c:v>4.4271201273474352</c:v>
                </c:pt>
                <c:pt idx="45">
                  <c:v>4.4767964811938699</c:v>
                </c:pt>
                <c:pt idx="46">
                  <c:v>4.4995025330971012</c:v>
                </c:pt>
                <c:pt idx="47">
                  <c:v>4.5060241014384372</c:v>
                </c:pt>
                <c:pt idx="48">
                  <c:v>4.5060622764066895</c:v>
                </c:pt>
                <c:pt idx="49">
                  <c:v>4.5047368624088362</c:v>
                </c:pt>
                <c:pt idx="50">
                  <c:v>4.5041163896222312</c:v>
                </c:pt>
                <c:pt idx="51">
                  <c:v>4.5039404804183478</c:v>
                </c:pt>
                <c:pt idx="52">
                  <c:v>4.5040318840442888</c:v>
                </c:pt>
                <c:pt idx="53">
                  <c:v>4.5042070225815589</c:v>
                </c:pt>
                <c:pt idx="54">
                  <c:v>4.5043721619864492</c:v>
                </c:pt>
                <c:pt idx="55">
                  <c:v>4.504494289600145</c:v>
                </c:pt>
                <c:pt idx="56">
                  <c:v>4.5045729917210213</c:v>
                </c:pt>
                <c:pt idx="57">
                  <c:v>4.5046187372203361</c:v>
                </c:pt>
                <c:pt idx="58">
                  <c:v>4.5046328872168084</c:v>
                </c:pt>
                <c:pt idx="59">
                  <c:v>4.5046173808741283</c:v>
                </c:pt>
                <c:pt idx="60">
                  <c:v>4.5045743506256466</c:v>
                </c:pt>
                <c:pt idx="61">
                  <c:v>4.5045030186291894</c:v>
                </c:pt>
                <c:pt idx="62">
                  <c:v>4.5043964071500673</c:v>
                </c:pt>
                <c:pt idx="63">
                  <c:v>4.5042568421812366</c:v>
                </c:pt>
                <c:pt idx="64">
                  <c:v>4.5040811856305867</c:v>
                </c:pt>
                <c:pt idx="65">
                  <c:v>4.5038259011880477</c:v>
                </c:pt>
                <c:pt idx="66">
                  <c:v>4.5034115423209569</c:v>
                </c:pt>
                <c:pt idx="67">
                  <c:v>4.5034117095370743</c:v>
                </c:pt>
                <c:pt idx="68">
                  <c:v>4.503052015887846</c:v>
                </c:pt>
                <c:pt idx="69">
                  <c:v>4.5025525191557296</c:v>
                </c:pt>
                <c:pt idx="70">
                  <c:v>4.5019374102664882</c:v>
                </c:pt>
                <c:pt idx="71">
                  <c:v>4.5004712732930932</c:v>
                </c:pt>
                <c:pt idx="72">
                  <c:v>4.4956341179634478</c:v>
                </c:pt>
                <c:pt idx="73">
                  <c:v>4.4879224323954645</c:v>
                </c:pt>
                <c:pt idx="74">
                  <c:v>4.4724386673519803</c:v>
                </c:pt>
                <c:pt idx="75">
                  <c:v>4.4344039545033755</c:v>
                </c:pt>
                <c:pt idx="76">
                  <c:v>4.3581870081585752</c:v>
                </c:pt>
                <c:pt idx="77">
                  <c:v>4.2399074770298046</c:v>
                </c:pt>
                <c:pt idx="78">
                  <c:v>4.0832858603293118</c:v>
                </c:pt>
                <c:pt idx="79">
                  <c:v>3.8962263495838005</c:v>
                </c:pt>
                <c:pt idx="80">
                  <c:v>3.684777704661562</c:v>
                </c:pt>
                <c:pt idx="81">
                  <c:v>3.4577466152224203</c:v>
                </c:pt>
                <c:pt idx="82">
                  <c:v>3.2269588887608762</c:v>
                </c:pt>
                <c:pt idx="83">
                  <c:v>3.0059469622032964</c:v>
                </c:pt>
                <c:pt idx="84">
                  <c:v>2.7972783954148284</c:v>
                </c:pt>
                <c:pt idx="85">
                  <c:v>2.5943972812640954</c:v>
                </c:pt>
                <c:pt idx="86">
                  <c:v>2.3890805228739098</c:v>
                </c:pt>
                <c:pt idx="87">
                  <c:v>2.1770117213675526</c:v>
                </c:pt>
                <c:pt idx="88">
                  <c:v>1.9552608286868816</c:v>
                </c:pt>
                <c:pt idx="89">
                  <c:v>1.7258241733392907</c:v>
                </c:pt>
                <c:pt idx="90">
                  <c:v>1.5009820595960548</c:v>
                </c:pt>
                <c:pt idx="91">
                  <c:v>1.2874868616238475</c:v>
                </c:pt>
                <c:pt idx="92">
                  <c:v>1.0957237462847944</c:v>
                </c:pt>
                <c:pt idx="93">
                  <c:v>0.93445045877316923</c:v>
                </c:pt>
                <c:pt idx="94">
                  <c:v>0.81155623001495769</c:v>
                </c:pt>
                <c:pt idx="95">
                  <c:v>0.73186184707584268</c:v>
                </c:pt>
                <c:pt idx="96">
                  <c:v>0.69022915315416777</c:v>
                </c:pt>
                <c:pt idx="97">
                  <c:v>0.67113144166752337</c:v>
                </c:pt>
                <c:pt idx="98">
                  <c:v>0.66201434957315253</c:v>
                </c:pt>
                <c:pt idx="99">
                  <c:v>0.65738613059703244</c:v>
                </c:pt>
                <c:pt idx="100">
                  <c:v>0.65510888903532138</c:v>
                </c:pt>
                <c:pt idx="101">
                  <c:v>0.65509430128016288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9-45B0-A5B6-BF0D5AD52921}"/>
            </c:ext>
          </c:extLst>
        </c:ser>
        <c:ser>
          <c:idx val="4"/>
          <c:order val="1"/>
          <c:tx>
            <c:strRef>
              <c:f>'Oval Track'!$Y$1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'Oval Track'!$X$2:$X$103</c:f>
              <c:numCache>
                <c:formatCode>0.00</c:formatCode>
                <c:ptCount val="102"/>
                <c:pt idx="0">
                  <c:v>2.9731297278630899</c:v>
                </c:pt>
                <c:pt idx="1">
                  <c:v>3.16865500015833</c:v>
                </c:pt>
                <c:pt idx="2">
                  <c:v>3.36415876213889</c:v>
                </c:pt>
                <c:pt idx="3">
                  <c:v>3.55965360993499</c:v>
                </c:pt>
                <c:pt idx="4">
                  <c:v>3.7551399311198699</c:v>
                </c:pt>
                <c:pt idx="5">
                  <c:v>3.9506256709448802</c:v>
                </c:pt>
                <c:pt idx="6">
                  <c:v>4.14610792261076</c:v>
                </c:pt>
                <c:pt idx="7">
                  <c:v>4.3415915307829698</c:v>
                </c:pt>
                <c:pt idx="8">
                  <c:v>4.5370735886622304</c:v>
                </c:pt>
                <c:pt idx="9">
                  <c:v>4.7325571968344402</c:v>
                </c:pt>
                <c:pt idx="10">
                  <c:v>4.9280392547137097</c:v>
                </c:pt>
                <c:pt idx="11">
                  <c:v>5.1235215063795803</c:v>
                </c:pt>
                <c:pt idx="12">
                  <c:v>5.3190037580454597</c:v>
                </c:pt>
                <c:pt idx="13">
                  <c:v>5.51448600971134</c:v>
                </c:pt>
                <c:pt idx="14">
                  <c:v>5.7099744625490203</c:v>
                </c:pt>
                <c:pt idx="15">
                  <c:v>5.9054631091733203</c:v>
                </c:pt>
                <c:pt idx="16">
                  <c:v>6.10095815075604</c:v>
                </c:pt>
                <c:pt idx="17">
                  <c:v>6.29646559468235</c:v>
                </c:pt>
                <c:pt idx="18">
                  <c:v>6.4919972619360102</c:v>
                </c:pt>
                <c:pt idx="19">
                  <c:v>6.6875785385640798</c:v>
                </c:pt>
                <c:pt idx="20">
                  <c:v>6.8832576774346101</c:v>
                </c:pt>
                <c:pt idx="21">
                  <c:v>7.0791309904971298</c:v>
                </c:pt>
                <c:pt idx="22">
                  <c:v>7.2752213445726497</c:v>
                </c:pt>
                <c:pt idx="23">
                  <c:v>7.4705043835944496</c:v>
                </c:pt>
                <c:pt idx="24">
                  <c:v>7.6621574116737996</c:v>
                </c:pt>
                <c:pt idx="25">
                  <c:v>7.8452357694466102</c:v>
                </c:pt>
                <c:pt idx="26">
                  <c:v>8.0144463692083097</c:v>
                </c:pt>
                <c:pt idx="27">
                  <c:v>8.1654216481454593</c:v>
                </c:pt>
                <c:pt idx="28">
                  <c:v>8.2941172795247198</c:v>
                </c:pt>
                <c:pt idx="29">
                  <c:v>8.3975842185819207</c:v>
                </c:pt>
                <c:pt idx="30">
                  <c:v>8.4693519301169395</c:v>
                </c:pt>
                <c:pt idx="31">
                  <c:v>8.5117671700828605</c:v>
                </c:pt>
                <c:pt idx="32">
                  <c:v>8.5307501196825495</c:v>
                </c:pt>
                <c:pt idx="33">
                  <c:v>8.5359567785551693</c:v>
                </c:pt>
                <c:pt idx="34">
                  <c:v>8.5387608709285097</c:v>
                </c:pt>
                <c:pt idx="35">
                  <c:v>8.5378086034839598</c:v>
                </c:pt>
                <c:pt idx="36">
                  <c:v>8.5325724890452896</c:v>
                </c:pt>
                <c:pt idx="37">
                  <c:v>8.5148103951437406</c:v>
                </c:pt>
                <c:pt idx="38">
                  <c:v>8.4754910901990002</c:v>
                </c:pt>
                <c:pt idx="39">
                  <c:v>8.4079750570793905</c:v>
                </c:pt>
                <c:pt idx="40">
                  <c:v>8.3110612063219094</c:v>
                </c:pt>
                <c:pt idx="41">
                  <c:v>8.1865025316797606</c:v>
                </c:pt>
                <c:pt idx="42">
                  <c:v>8.0371290929332098</c:v>
                </c:pt>
                <c:pt idx="43">
                  <c:v>7.86813630933099</c:v>
                </c:pt>
                <c:pt idx="44">
                  <c:v>7.68516104603935</c:v>
                </c:pt>
                <c:pt idx="45">
                  <c:v>7.4941339487385701</c:v>
                </c:pt>
                <c:pt idx="46">
                  <c:v>7.2995547427160803</c:v>
                </c:pt>
                <c:pt idx="47">
                  <c:v>7.1035876369300803</c:v>
                </c:pt>
                <c:pt idx="48">
                  <c:v>6.9076073536540097</c:v>
                </c:pt>
                <c:pt idx="49">
                  <c:v>6.7117832623926503</c:v>
                </c:pt>
                <c:pt idx="50">
                  <c:v>6.5161541204697597</c:v>
                </c:pt>
                <c:pt idx="51">
                  <c:v>6.3205893157042903</c:v>
                </c:pt>
                <c:pt idx="52">
                  <c:v>6.1250613303963899</c:v>
                </c:pt>
                <c:pt idx="53">
                  <c:v>5.9295536926834496</c:v>
                </c:pt>
                <c:pt idx="54">
                  <c:v>5.7340563256613102</c:v>
                </c:pt>
                <c:pt idx="55">
                  <c:v>5.5385678728236298</c:v>
                </c:pt>
                <c:pt idx="56">
                  <c:v>5.3430805827056602</c:v>
                </c:pt>
                <c:pt idx="57">
                  <c:v>5.1475956180271201</c:v>
                </c:pt>
                <c:pt idx="58">
                  <c:v>4.9521135601478603</c:v>
                </c:pt>
                <c:pt idx="59">
                  <c:v>4.7566301457622702</c:v>
                </c:pt>
                <c:pt idx="60">
                  <c:v>4.5611478940963899</c:v>
                </c:pt>
                <c:pt idx="61">
                  <c:v>4.3656642859241801</c:v>
                </c:pt>
                <c:pt idx="62">
                  <c:v>4.1701833907646302</c:v>
                </c:pt>
                <c:pt idx="63">
                  <c:v>3.9747011390987499</c:v>
                </c:pt>
                <c:pt idx="64">
                  <c:v>3.77921888743287</c:v>
                </c:pt>
                <c:pt idx="65">
                  <c:v>3.5837366357669902</c:v>
                </c:pt>
                <c:pt idx="66">
                  <c:v>3.3881109820032398</c:v>
                </c:pt>
                <c:pt idx="67">
                  <c:v>3.3881109820032398</c:v>
                </c:pt>
                <c:pt idx="68">
                  <c:v>3.1927025630390999</c:v>
                </c:pt>
                <c:pt idx="69">
                  <c:v>2.9972557743244499</c:v>
                </c:pt>
                <c:pt idx="70">
                  <c:v>2.8017901883077898</c:v>
                </c:pt>
                <c:pt idx="71">
                  <c:v>2.6062952436183799</c:v>
                </c:pt>
                <c:pt idx="72">
                  <c:v>2.4108049498078201</c:v>
                </c:pt>
                <c:pt idx="73">
                  <c:v>2.21508279030793</c:v>
                </c:pt>
                <c:pt idx="74">
                  <c:v>2.0190451461926999</c:v>
                </c:pt>
                <c:pt idx="75">
                  <c:v>1.82554552542327</c:v>
                </c:pt>
                <c:pt idx="76">
                  <c:v>1.63990651971693</c:v>
                </c:pt>
                <c:pt idx="77">
                  <c:v>1.46842096194439</c:v>
                </c:pt>
                <c:pt idx="78">
                  <c:v>1.3165645352517801</c:v>
                </c:pt>
                <c:pt idx="79">
                  <c:v>1.1882862718026601</c:v>
                </c:pt>
                <c:pt idx="80">
                  <c:v>1.0871810587148401</c:v>
                </c:pt>
                <c:pt idx="81">
                  <c:v>1.0159622477774399</c:v>
                </c:pt>
                <c:pt idx="82">
                  <c:v>0.97341029135199197</c:v>
                </c:pt>
                <c:pt idx="83">
                  <c:v>0.95349389583310296</c:v>
                </c:pt>
                <c:pt idx="84">
                  <c:v>0.944421654159601</c:v>
                </c:pt>
                <c:pt idx="85">
                  <c:v>0.94050740669408806</c:v>
                </c:pt>
                <c:pt idx="86">
                  <c:v>0.93969849290076302</c:v>
                </c:pt>
                <c:pt idx="87">
                  <c:v>0.94713650779500402</c:v>
                </c:pt>
                <c:pt idx="88">
                  <c:v>0.96674061617777496</c:v>
                </c:pt>
                <c:pt idx="89">
                  <c:v>1.00864350854704</c:v>
                </c:pt>
                <c:pt idx="90">
                  <c:v>1.07773657717004</c:v>
                </c:pt>
                <c:pt idx="91">
                  <c:v>1.1746683531897599</c:v>
                </c:pt>
                <c:pt idx="92">
                  <c:v>1.29935332826068</c:v>
                </c:pt>
                <c:pt idx="93">
                  <c:v>1.4485447529255699</c:v>
                </c:pt>
                <c:pt idx="94">
                  <c:v>1.6182765417984</c:v>
                </c:pt>
                <c:pt idx="95">
                  <c:v>1.8026783168373299</c:v>
                </c:pt>
                <c:pt idx="96">
                  <c:v>1.9950098887622301</c:v>
                </c:pt>
                <c:pt idx="97">
                  <c:v>2.1902205484819302</c:v>
                </c:pt>
                <c:pt idx="98">
                  <c:v>2.3860145059240701</c:v>
                </c:pt>
                <c:pt idx="99">
                  <c:v>2.58180449074053</c:v>
                </c:pt>
                <c:pt idx="100">
                  <c:v>2.7775166702295602</c:v>
                </c:pt>
                <c:pt idx="101">
                  <c:v>2.7775166702295602</c:v>
                </c:pt>
              </c:numCache>
            </c:numRef>
          </c:xVal>
          <c:yVal>
            <c:numRef>
              <c:f>'Oval Track'!$Y$2:$Y$103</c:f>
              <c:numCache>
                <c:formatCode>0.00</c:formatCode>
                <c:ptCount val="102"/>
                <c:pt idx="0">
                  <c:v>0.95872034512278503</c:v>
                </c:pt>
                <c:pt idx="1">
                  <c:v>0.95797392751400801</c:v>
                </c:pt>
                <c:pt idx="2">
                  <c:v>0.95750266268053097</c:v>
                </c:pt>
                <c:pt idx="3">
                  <c:v>0.95716760561670899</c:v>
                </c:pt>
                <c:pt idx="4">
                  <c:v>0.95690790732425401</c:v>
                </c:pt>
                <c:pt idx="5">
                  <c:v>0.95669888423260296</c:v>
                </c:pt>
                <c:pt idx="6">
                  <c:v>0.95653043521425296</c:v>
                </c:pt>
                <c:pt idx="7">
                  <c:v>0.95639902366341201</c:v>
                </c:pt>
                <c:pt idx="8">
                  <c:v>0.95630106452763297</c:v>
                </c:pt>
                <c:pt idx="9">
                  <c:v>0.95623379634759798</c:v>
                </c:pt>
                <c:pt idx="10">
                  <c:v>0.95619736446327297</c:v>
                </c:pt>
                <c:pt idx="11">
                  <c:v>0.95618474410972698</c:v>
                </c:pt>
                <c:pt idx="12">
                  <c:v>0.95620671466762797</c:v>
                </c:pt>
                <c:pt idx="13">
                  <c:v>0.95624661048776305</c:v>
                </c:pt>
                <c:pt idx="14">
                  <c:v>0.95633146480344899</c:v>
                </c:pt>
                <c:pt idx="15">
                  <c:v>0.95646326392752801</c:v>
                </c:pt>
                <c:pt idx="16">
                  <c:v>0.95663728431116701</c:v>
                </c:pt>
                <c:pt idx="17">
                  <c:v>0.95684872973555302</c:v>
                </c:pt>
                <c:pt idx="18">
                  <c:v>0.95697963259651897</c:v>
                </c:pt>
                <c:pt idx="19">
                  <c:v>0.95673366893066902</c:v>
                </c:pt>
                <c:pt idx="20">
                  <c:v>0.955780626339647</c:v>
                </c:pt>
                <c:pt idx="21">
                  <c:v>0.95386715304276504</c:v>
                </c:pt>
                <c:pt idx="22">
                  <c:v>0.95431635042503105</c:v>
                </c:pt>
                <c:pt idx="23">
                  <c:v>0.96804036721168896</c:v>
                </c:pt>
                <c:pt idx="24">
                  <c:v>1.00506531126039</c:v>
                </c:pt>
                <c:pt idx="25">
                  <c:v>1.07150025728063</c:v>
                </c:pt>
                <c:pt idx="26">
                  <c:v>1.16842813334465</c:v>
                </c:pt>
                <c:pt idx="27">
                  <c:v>1.29246058042357</c:v>
                </c:pt>
                <c:pt idx="28">
                  <c:v>1.4398041043387</c:v>
                </c:pt>
                <c:pt idx="29">
                  <c:v>1.60561219864835</c:v>
                </c:pt>
                <c:pt idx="30">
                  <c:v>1.7860276860462401</c:v>
                </c:pt>
                <c:pt idx="31">
                  <c:v>1.9763842816461401</c:v>
                </c:pt>
                <c:pt idx="32">
                  <c:v>2.1709724987464001</c:v>
                </c:pt>
                <c:pt idx="33">
                  <c:v>2.3671952090825301</c:v>
                </c:pt>
                <c:pt idx="34">
                  <c:v>2.5634136561130498</c:v>
                </c:pt>
                <c:pt idx="35">
                  <c:v>2.7596388856752299</c:v>
                </c:pt>
                <c:pt idx="36">
                  <c:v>2.9556938736928302</c:v>
                </c:pt>
                <c:pt idx="37">
                  <c:v>3.1505550392456101</c:v>
                </c:pt>
                <c:pt idx="38">
                  <c:v>3.3414144142278501</c:v>
                </c:pt>
                <c:pt idx="39">
                  <c:v>3.5247578720951198</c:v>
                </c:pt>
                <c:pt idx="40">
                  <c:v>3.6938812678783801</c:v>
                </c:pt>
                <c:pt idx="41">
                  <c:v>3.8441705421851502</c:v>
                </c:pt>
                <c:pt idx="42">
                  <c:v>3.96950300679597</c:v>
                </c:pt>
                <c:pt idx="43">
                  <c:v>4.0665957226025702</c:v>
                </c:pt>
                <c:pt idx="44">
                  <c:v>4.1345014606124799</c:v>
                </c:pt>
                <c:pt idx="45">
                  <c:v>4.1757039839182504</c:v>
                </c:pt>
                <c:pt idx="46">
                  <c:v>4.1953357311175203</c:v>
                </c:pt>
                <c:pt idx="47">
                  <c:v>4.2012423472570699</c:v>
                </c:pt>
                <c:pt idx="48">
                  <c:v>4.2012475794957798</c:v>
                </c:pt>
                <c:pt idx="49">
                  <c:v>4.1999242106763202</c:v>
                </c:pt>
                <c:pt idx="50">
                  <c:v>4.1993006053371804</c:v>
                </c:pt>
                <c:pt idx="51">
                  <c:v>4.1991240657275002</c:v>
                </c:pt>
                <c:pt idx="52">
                  <c:v>4.1992155330115501</c:v>
                </c:pt>
                <c:pt idx="53">
                  <c:v>4.1993907161149</c:v>
                </c:pt>
                <c:pt idx="54">
                  <c:v>4.1995558223140801</c:v>
                </c:pt>
                <c:pt idx="55">
                  <c:v>4.1996779078838902</c:v>
                </c:pt>
                <c:pt idx="56">
                  <c:v>4.1997565852510998</c:v>
                </c:pt>
                <c:pt idx="57">
                  <c:v>4.1998023188931297</c:v>
                </c:pt>
                <c:pt idx="58">
                  <c:v>4.1998164653163004</c:v>
                </c:pt>
                <c:pt idx="59">
                  <c:v>4.1998009623868002</c:v>
                </c:pt>
                <c:pt idx="60">
                  <c:v>4.19975794175744</c:v>
                </c:pt>
                <c:pt idx="61">
                  <c:v>4.1996866282817296</c:v>
                </c:pt>
                <c:pt idx="62">
                  <c:v>4.1995800456414196</c:v>
                </c:pt>
                <c:pt idx="63">
                  <c:v>4.1994405192759201</c:v>
                </c:pt>
                <c:pt idx="64">
                  <c:v>4.1992649485993301</c:v>
                </c:pt>
                <c:pt idx="65">
                  <c:v>4.19900992540905</c:v>
                </c:pt>
                <c:pt idx="66">
                  <c:v>4.1985958034047801</c:v>
                </c:pt>
                <c:pt idx="67">
                  <c:v>4.1985958034047801</c:v>
                </c:pt>
                <c:pt idx="68">
                  <c:v>4.198236329227</c:v>
                </c:pt>
                <c:pt idx="69">
                  <c:v>4.1977373286837096</c:v>
                </c:pt>
                <c:pt idx="70">
                  <c:v>4.19712515675507</c:v>
                </c:pt>
                <c:pt idx="71">
                  <c:v>4.1956926860692603</c:v>
                </c:pt>
                <c:pt idx="72">
                  <c:v>4.1909642925717199</c:v>
                </c:pt>
                <c:pt idx="73">
                  <c:v>4.1835552487769796</c:v>
                </c:pt>
                <c:pt idx="74">
                  <c:v>4.1696714064765104</c:v>
                </c:pt>
                <c:pt idx="75">
                  <c:v>4.1381578265350898</c:v>
                </c:pt>
                <c:pt idx="76">
                  <c:v>4.0778163554015299</c:v>
                </c:pt>
                <c:pt idx="77">
                  <c:v>3.9858099569773202</c:v>
                </c:pt>
                <c:pt idx="78">
                  <c:v>3.8635672262158698</c:v>
                </c:pt>
                <c:pt idx="79">
                  <c:v>3.7164417122468398</c:v>
                </c:pt>
                <c:pt idx="80">
                  <c:v>3.54950771768224</c:v>
                </c:pt>
                <c:pt idx="81">
                  <c:v>3.3684589840609198</c:v>
                </c:pt>
                <c:pt idx="82">
                  <c:v>3.1781456997703201</c:v>
                </c:pt>
                <c:pt idx="83">
                  <c:v>2.9834065228940498</c:v>
                </c:pt>
                <c:pt idx="84">
                  <c:v>2.78720299743317</c:v>
                </c:pt>
                <c:pt idx="85">
                  <c:v>2.59073398430461</c:v>
                </c:pt>
                <c:pt idx="86">
                  <c:v>2.39422553559913</c:v>
                </c:pt>
                <c:pt idx="87">
                  <c:v>2.1980486557983299</c:v>
                </c:pt>
                <c:pt idx="88">
                  <c:v>2.0033306985568098</c:v>
                </c:pt>
                <c:pt idx="89">
                  <c:v>1.81290627764035</c:v>
                </c:pt>
                <c:pt idx="90">
                  <c:v>1.63100028046433</c:v>
                </c:pt>
                <c:pt idx="91">
                  <c:v>1.4608602800791</c:v>
                </c:pt>
                <c:pt idx="92">
                  <c:v>1.3105290994160299</c:v>
                </c:pt>
                <c:pt idx="93">
                  <c:v>1.1851194108376299</c:v>
                </c:pt>
                <c:pt idx="94">
                  <c:v>1.08987551626724</c:v>
                </c:pt>
                <c:pt idx="95">
                  <c:v>1.02695525392797</c:v>
                </c:pt>
                <c:pt idx="96">
                  <c:v>0.99237250574209301</c:v>
                </c:pt>
                <c:pt idx="97">
                  <c:v>0.97529089355228704</c:v>
                </c:pt>
                <c:pt idx="98">
                  <c:v>0.96665946798979097</c:v>
                </c:pt>
                <c:pt idx="99">
                  <c:v>0.96215719925300303</c:v>
                </c:pt>
                <c:pt idx="100">
                  <c:v>0.95990513228650598</c:v>
                </c:pt>
                <c:pt idx="101">
                  <c:v>0.95990513228650598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9-45B0-A5B6-BF0D5AD52921}"/>
            </c:ext>
          </c:extLst>
        </c:ser>
        <c:ser>
          <c:idx val="6"/>
          <c:order val="2"/>
          <c:tx>
            <c:strRef>
              <c:f>'Oval Track'!$W$1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'Oval Track'!$V$2:$V$103</c:f>
              <c:numCache>
                <c:formatCode>0.00</c:formatCode>
                <c:ptCount val="102"/>
                <c:pt idx="0">
                  <c:v>2.9746347088599037</c:v>
                </c:pt>
                <c:pt idx="1">
                  <c:v>3.1696042079482152</c:v>
                </c:pt>
                <c:pt idx="2">
                  <c:v>3.3647873567857136</c:v>
                </c:pt>
                <c:pt idx="3">
                  <c:v>3.5601172920870634</c:v>
                </c:pt>
                <c:pt idx="4">
                  <c:v>3.7555053635554492</c:v>
                </c:pt>
                <c:pt idx="5">
                  <c:v>3.9509199652268063</c:v>
                </c:pt>
                <c:pt idx="6">
                  <c:v>4.1463417087498478</c:v>
                </c:pt>
                <c:pt idx="7">
                  <c:v>4.341770359631699</c:v>
                </c:pt>
                <c:pt idx="8">
                  <c:v>4.5372024081445597</c:v>
                </c:pt>
                <c:pt idx="9">
                  <c:v>4.7326380465974811</c:v>
                </c:pt>
                <c:pt idx="10">
                  <c:v>4.9280774984284212</c:v>
                </c:pt>
                <c:pt idx="11">
                  <c:v>5.1235142164701113</c:v>
                </c:pt>
                <c:pt idx="12">
                  <c:v>5.3189555237745934</c:v>
                </c:pt>
                <c:pt idx="13">
                  <c:v>5.5143887495134303</c:v>
                </c:pt>
                <c:pt idx="14">
                  <c:v>5.7098055536378496</c:v>
                </c:pt>
                <c:pt idx="15">
                  <c:v>5.905224688025875</c:v>
                </c:pt>
                <c:pt idx="16">
                  <c:v>6.1006576507448473</c:v>
                </c:pt>
                <c:pt idx="17">
                  <c:v>6.2961987330401001</c:v>
                </c:pt>
                <c:pt idx="18">
                  <c:v>6.4920869353203274</c:v>
                </c:pt>
                <c:pt idx="19">
                  <c:v>6.6885126353101336</c:v>
                </c:pt>
                <c:pt idx="20">
                  <c:v>6.8854891478239457</c:v>
                </c:pt>
                <c:pt idx="21">
                  <c:v>7.0802696986681779</c:v>
                </c:pt>
                <c:pt idx="22">
                  <c:v>7.2641899398013443</c:v>
                </c:pt>
                <c:pt idx="23">
                  <c:v>7.4308653803994718</c:v>
                </c:pt>
                <c:pt idx="24">
                  <c:v>7.5810354325509808</c:v>
                </c:pt>
                <c:pt idx="25">
                  <c:v>7.7170032336179837</c:v>
                </c:pt>
                <c:pt idx="26">
                  <c:v>7.8413163964082955</c:v>
                </c:pt>
                <c:pt idx="27">
                  <c:v>7.9531524392161543</c:v>
                </c:pt>
                <c:pt idx="28">
                  <c:v>8.0492540759291611</c:v>
                </c:pt>
                <c:pt idx="29">
                  <c:v>8.1256184065568782</c:v>
                </c:pt>
                <c:pt idx="30">
                  <c:v>8.1780367165211381</c:v>
                </c:pt>
                <c:pt idx="31">
                  <c:v>8.2107555439597988</c:v>
                </c:pt>
                <c:pt idx="32">
                  <c:v>8.226515917566557</c:v>
                </c:pt>
                <c:pt idx="33">
                  <c:v>8.2312038414984201</c:v>
                </c:pt>
                <c:pt idx="34">
                  <c:v>8.2339478425139774</c:v>
                </c:pt>
                <c:pt idx="35">
                  <c:v>8.2330301033613544</c:v>
                </c:pt>
                <c:pt idx="36">
                  <c:v>8.2282822098489028</c:v>
                </c:pt>
                <c:pt idx="37">
                  <c:v>8.2132778691676673</c:v>
                </c:pt>
                <c:pt idx="38">
                  <c:v>8.1823863045804686</c:v>
                </c:pt>
                <c:pt idx="39">
                  <c:v>8.1317391445440936</c:v>
                </c:pt>
                <c:pt idx="40">
                  <c:v>8.0605686243217747</c:v>
                </c:pt>
                <c:pt idx="41">
                  <c:v>7.9703031150272317</c:v>
                </c:pt>
                <c:pt idx="42">
                  <c:v>7.862555548797288</c:v>
                </c:pt>
                <c:pt idx="43">
                  <c:v>7.7387532587477184</c:v>
                </c:pt>
                <c:pt idx="44">
                  <c:v>7.5997949699926881</c:v>
                </c:pt>
                <c:pt idx="45">
                  <c:v>7.4466327998505877</c:v>
                </c:pt>
                <c:pt idx="46">
                  <c:v>7.2796648549622036</c:v>
                </c:pt>
                <c:pt idx="47">
                  <c:v>7.0989905313759598</c:v>
                </c:pt>
                <c:pt idx="48">
                  <c:v>6.9086328332771574</c:v>
                </c:pt>
                <c:pt idx="49">
                  <c:v>6.7132993115802115</c:v>
                </c:pt>
                <c:pt idx="50">
                  <c:v>6.5167775882206822</c:v>
                </c:pt>
                <c:pt idx="51">
                  <c:v>6.3206556207908227</c:v>
                </c:pt>
                <c:pt idx="52">
                  <c:v>6.1248534736352571</c:v>
                </c:pt>
                <c:pt idx="53">
                  <c:v>5.9292884128863337</c:v>
                </c:pt>
                <c:pt idx="54">
                  <c:v>5.7338324281710147</c:v>
                </c:pt>
                <c:pt idx="55">
                  <c:v>5.5384113520339193</c:v>
                </c:pt>
                <c:pt idx="56">
                  <c:v>5.3429835872889866</c:v>
                </c:pt>
                <c:pt idx="57">
                  <c:v>5.1475489326906327</c:v>
                </c:pt>
                <c:pt idx="58">
                  <c:v>4.9521146177486841</c:v>
                </c:pt>
                <c:pt idx="59">
                  <c:v>4.7566757736604668</c:v>
                </c:pt>
                <c:pt idx="60">
                  <c:v>4.5612370346452176</c:v>
                </c:pt>
                <c:pt idx="61">
                  <c:v>4.3658029830475256</c:v>
                </c:pt>
                <c:pt idx="62">
                  <c:v>4.1703752708748008</c:v>
                </c:pt>
                <c:pt idx="63">
                  <c:v>3.9749468051909642</c:v>
                </c:pt>
                <c:pt idx="64">
                  <c:v>3.7795546007804233</c:v>
                </c:pt>
                <c:pt idx="65">
                  <c:v>3.5842581443905259</c:v>
                </c:pt>
                <c:pt idx="66">
                  <c:v>3.3887562496473569</c:v>
                </c:pt>
                <c:pt idx="67">
                  <c:v>3.3886717226704643</c:v>
                </c:pt>
                <c:pt idx="68">
                  <c:v>3.1933720604807179</c:v>
                </c:pt>
                <c:pt idx="69">
                  <c:v>2.9981222146588378</c:v>
                </c:pt>
                <c:pt idx="70">
                  <c:v>2.803384293272325</c:v>
                </c:pt>
                <c:pt idx="71">
                  <c:v>2.6110977253925851</c:v>
                </c:pt>
                <c:pt idx="72">
                  <c:v>2.4202573863784109</c:v>
                </c:pt>
                <c:pt idx="73">
                  <c:v>2.2316257222578222</c:v>
                </c:pt>
                <c:pt idx="74">
                  <c:v>2.0543302252391267</c:v>
                </c:pt>
                <c:pt idx="75">
                  <c:v>1.8973179625084455</c:v>
                </c:pt>
                <c:pt idx="76">
                  <c:v>1.7595114867289041</c:v>
                </c:pt>
                <c:pt idx="77">
                  <c:v>1.6367881243143858</c:v>
                </c:pt>
                <c:pt idx="78">
                  <c:v>1.5278387004605685</c:v>
                </c:pt>
                <c:pt idx="79">
                  <c:v>1.4344377195720459</c:v>
                </c:pt>
                <c:pt idx="80">
                  <c:v>1.3603386719786135</c:v>
                </c:pt>
                <c:pt idx="81">
                  <c:v>1.3074082461766545</c:v>
                </c:pt>
                <c:pt idx="82">
                  <c:v>1.2742928658589239</c:v>
                </c:pt>
                <c:pt idx="83">
                  <c:v>1.2574757697287242</c:v>
                </c:pt>
                <c:pt idx="84">
                  <c:v>1.2490715145187654</c:v>
                </c:pt>
                <c:pt idx="85">
                  <c:v>1.2453018149707717</c:v>
                </c:pt>
                <c:pt idx="86">
                  <c:v>1.2444714902371485</c:v>
                </c:pt>
                <c:pt idx="87">
                  <c:v>1.2512261301945564</c:v>
                </c:pt>
                <c:pt idx="88">
                  <c:v>1.2677428398772608</c:v>
                </c:pt>
                <c:pt idx="89">
                  <c:v>1.3007560864546792</c:v>
                </c:pt>
                <c:pt idx="90">
                  <c:v>1.3534326295603409</c:v>
                </c:pt>
                <c:pt idx="91">
                  <c:v>1.4253767671580331</c:v>
                </c:pt>
                <c:pt idx="92">
                  <c:v>1.5156210126879017</c:v>
                </c:pt>
                <c:pt idx="93">
                  <c:v>1.6219752217949479</c:v>
                </c:pt>
                <c:pt idx="94">
                  <c:v>1.7425803066704557</c:v>
                </c:pt>
                <c:pt idx="95">
                  <c:v>1.8790519529544611</c:v>
                </c:pt>
                <c:pt idx="96">
                  <c:v>2.0352894809681579</c:v>
                </c:pt>
                <c:pt idx="97">
                  <c:v>2.2102225206473771</c:v>
                </c:pt>
                <c:pt idx="98">
                  <c:v>2.3962322789818096</c:v>
                </c:pt>
                <c:pt idx="99">
                  <c:v>2.5870625104860991</c:v>
                </c:pt>
                <c:pt idx="100">
                  <c:v>2.7810239713731604</c:v>
                </c:pt>
                <c:pt idx="101">
                  <c:v>2.7793628453484831</c:v>
                </c:pt>
              </c:numCache>
            </c:numRef>
          </c:xVal>
          <c:yVal>
            <c:numRef>
              <c:f>'Oval Track'!$W$2:$W$103</c:f>
              <c:numCache>
                <c:formatCode>0.00</c:formatCode>
                <c:ptCount val="102"/>
                <c:pt idx="0">
                  <c:v>1.2635330517042962</c:v>
                </c:pt>
                <c:pt idx="1">
                  <c:v>1.2627888714815221</c:v>
                </c:pt>
                <c:pt idx="2">
                  <c:v>1.2623184364359539</c:v>
                </c:pt>
                <c:pt idx="3">
                  <c:v>1.2619836748456934</c:v>
                </c:pt>
                <c:pt idx="4">
                  <c:v>1.2617241101752215</c:v>
                </c:pt>
                <c:pt idx="5">
                  <c:v>1.261515164067232</c:v>
                </c:pt>
                <c:pt idx="6">
                  <c:v>1.2613467674626879</c:v>
                </c:pt>
                <c:pt idx="7">
                  <c:v>1.2612153931083454</c:v>
                </c:pt>
                <c:pt idx="8">
                  <c:v>1.2611174592095598</c:v>
                </c:pt>
                <c:pt idx="9">
                  <c:v>1.2610502075276113</c:v>
                </c:pt>
                <c:pt idx="10">
                  <c:v>1.261013783966497</c:v>
                </c:pt>
                <c:pt idx="11">
                  <c:v>1.2610011659248981</c:v>
                </c:pt>
                <c:pt idx="12">
                  <c:v>1.2610231327536658</c:v>
                </c:pt>
                <c:pt idx="13">
                  <c:v>1.2610630168733135</c:v>
                </c:pt>
                <c:pt idx="14">
                  <c:v>1.2611478399067673</c:v>
                </c:pt>
                <c:pt idx="15">
                  <c:v>1.2612795925857934</c:v>
                </c:pt>
                <c:pt idx="16">
                  <c:v>1.2614535580911121</c:v>
                </c:pt>
                <c:pt idx="17">
                  <c:v>1.2616650348214375</c:v>
                </c:pt>
                <c:pt idx="18">
                  <c:v>1.2617960413084375</c:v>
                </c:pt>
                <c:pt idx="19">
                  <c:v>1.2615486595801058</c:v>
                </c:pt>
                <c:pt idx="20">
                  <c:v>1.2605888801669485</c:v>
                </c:pt>
                <c:pt idx="21">
                  <c:v>1.2586814479914246</c:v>
                </c:pt>
                <c:pt idx="22">
                  <c:v>1.2589330918725732</c:v>
                </c:pt>
                <c:pt idx="23">
                  <c:v>1.2702684276016132</c:v>
                </c:pt>
                <c:pt idx="24">
                  <c:v>1.2988888562062368</c:v>
                </c:pt>
                <c:pt idx="25">
                  <c:v>1.3480313908195267</c:v>
                </c:pt>
                <c:pt idx="26">
                  <c:v>1.4193047236826359</c:v>
                </c:pt>
                <c:pt idx="27">
                  <c:v>1.5112180580143353</c:v>
                </c:pt>
                <c:pt idx="28">
                  <c:v>1.6213393972882186</c:v>
                </c:pt>
                <c:pt idx="29">
                  <c:v>1.7432626550620751</c:v>
                </c:pt>
                <c:pt idx="30">
                  <c:v>1.8757411041562375</c:v>
                </c:pt>
                <c:pt idx="31">
                  <c:v>2.0243952387298818</c:v>
                </c:pt>
                <c:pt idx="32">
                  <c:v>2.1898033596983852</c:v>
                </c:pt>
                <c:pt idx="33">
                  <c:v>2.3734160142259531</c:v>
                </c:pt>
                <c:pt idx="34">
                  <c:v>2.5648519780896937</c:v>
                </c:pt>
                <c:pt idx="35">
                  <c:v>2.7548308793980074</c:v>
                </c:pt>
                <c:pt idx="36">
                  <c:v>2.9377920009435323</c:v>
                </c:pt>
                <c:pt idx="37">
                  <c:v>3.1059323226111903</c:v>
                </c:pt>
                <c:pt idx="38">
                  <c:v>3.2577326616836944</c:v>
                </c:pt>
                <c:pt idx="39">
                  <c:v>3.3958906082646996</c:v>
                </c:pt>
                <c:pt idx="40">
                  <c:v>3.5201961579113683</c:v>
                </c:pt>
                <c:pt idx="41">
                  <c:v>3.6292964783699624</c:v>
                </c:pt>
                <c:pt idx="42">
                  <c:v>3.7196287809358974</c:v>
                </c:pt>
                <c:pt idx="43">
                  <c:v>3.7906010174303266</c:v>
                </c:pt>
                <c:pt idx="44">
                  <c:v>3.8418827938775246</c:v>
                </c:pt>
                <c:pt idx="45">
                  <c:v>3.8746114866426309</c:v>
                </c:pt>
                <c:pt idx="46">
                  <c:v>3.8911689291379399</c:v>
                </c:pt>
                <c:pt idx="47">
                  <c:v>3.8964605930757026</c:v>
                </c:pt>
                <c:pt idx="48">
                  <c:v>3.89643288258487</c:v>
                </c:pt>
                <c:pt idx="49">
                  <c:v>3.8951115589438041</c:v>
                </c:pt>
                <c:pt idx="50">
                  <c:v>3.8944848210521297</c:v>
                </c:pt>
                <c:pt idx="51">
                  <c:v>3.8943076510366526</c:v>
                </c:pt>
                <c:pt idx="52">
                  <c:v>3.8943991819788111</c:v>
                </c:pt>
                <c:pt idx="53">
                  <c:v>3.8945744096482406</c:v>
                </c:pt>
                <c:pt idx="54">
                  <c:v>3.894739482641711</c:v>
                </c:pt>
                <c:pt idx="55">
                  <c:v>3.8948615261676354</c:v>
                </c:pt>
                <c:pt idx="56">
                  <c:v>3.8949401787811784</c:v>
                </c:pt>
                <c:pt idx="57">
                  <c:v>3.8949859005659233</c:v>
                </c:pt>
                <c:pt idx="58">
                  <c:v>3.8950000434157923</c:v>
                </c:pt>
                <c:pt idx="59">
                  <c:v>3.8949845438994721</c:v>
                </c:pt>
                <c:pt idx="60">
                  <c:v>3.8949415328892334</c:v>
                </c:pt>
                <c:pt idx="61">
                  <c:v>3.8948702379342697</c:v>
                </c:pt>
                <c:pt idx="62">
                  <c:v>3.894763684132772</c:v>
                </c:pt>
                <c:pt idx="63">
                  <c:v>3.8946241963706036</c:v>
                </c:pt>
                <c:pt idx="64">
                  <c:v>3.894448711568073</c:v>
                </c:pt>
                <c:pt idx="65">
                  <c:v>3.8941939496300519</c:v>
                </c:pt>
                <c:pt idx="66">
                  <c:v>3.8937800644886038</c:v>
                </c:pt>
                <c:pt idx="67">
                  <c:v>3.8937798972724864</c:v>
                </c:pt>
                <c:pt idx="68">
                  <c:v>3.8934206425661544</c:v>
                </c:pt>
                <c:pt idx="69">
                  <c:v>3.8929221382116892</c:v>
                </c:pt>
                <c:pt idx="70">
                  <c:v>3.8923129032436519</c:v>
                </c:pt>
                <c:pt idx="71">
                  <c:v>3.8909140988454274</c:v>
                </c:pt>
                <c:pt idx="72">
                  <c:v>3.8862944671799919</c:v>
                </c:pt>
                <c:pt idx="73">
                  <c:v>3.8791880651584947</c:v>
                </c:pt>
                <c:pt idx="74">
                  <c:v>3.8669041456010409</c:v>
                </c:pt>
                <c:pt idx="75">
                  <c:v>3.8419116985668045</c:v>
                </c:pt>
                <c:pt idx="76">
                  <c:v>3.7974457026444846</c:v>
                </c:pt>
                <c:pt idx="77">
                  <c:v>3.7317124369248358</c:v>
                </c:pt>
                <c:pt idx="78">
                  <c:v>3.6438485921024273</c:v>
                </c:pt>
                <c:pt idx="79">
                  <c:v>3.5366570749098791</c:v>
                </c:pt>
                <c:pt idx="80">
                  <c:v>3.4142377307029181</c:v>
                </c:pt>
                <c:pt idx="81">
                  <c:v>3.2791713528994193</c:v>
                </c:pt>
                <c:pt idx="82">
                  <c:v>3.129332510779764</c:v>
                </c:pt>
                <c:pt idx="83">
                  <c:v>2.9608660835848033</c:v>
                </c:pt>
                <c:pt idx="84">
                  <c:v>2.7771275994515117</c:v>
                </c:pt>
                <c:pt idx="85">
                  <c:v>2.5870706873451246</c:v>
                </c:pt>
                <c:pt idx="86">
                  <c:v>2.3993705483243501</c:v>
                </c:pt>
                <c:pt idx="87">
                  <c:v>2.2190855902291071</c:v>
                </c:pt>
                <c:pt idx="88">
                  <c:v>2.0514005684267378</c:v>
                </c:pt>
                <c:pt idx="89">
                  <c:v>1.8999883819414092</c:v>
                </c:pt>
                <c:pt idx="90">
                  <c:v>1.7610185013326052</c:v>
                </c:pt>
                <c:pt idx="91">
                  <c:v>1.6342336985343524</c:v>
                </c:pt>
                <c:pt idx="92">
                  <c:v>1.5253344525472654</c:v>
                </c:pt>
                <c:pt idx="93">
                  <c:v>1.4357883629020907</c:v>
                </c:pt>
                <c:pt idx="94">
                  <c:v>1.3681948025195223</c:v>
                </c:pt>
                <c:pt idx="95">
                  <c:v>1.3220486607800974</c:v>
                </c:pt>
                <c:pt idx="96">
                  <c:v>1.2945158583300183</c:v>
                </c:pt>
                <c:pt idx="97">
                  <c:v>1.2794503454370507</c:v>
                </c:pt>
                <c:pt idx="98">
                  <c:v>1.2713045864064294</c:v>
                </c:pt>
                <c:pt idx="99">
                  <c:v>1.2669282679089737</c:v>
                </c:pt>
                <c:pt idx="100">
                  <c:v>1.2647013755376906</c:v>
                </c:pt>
                <c:pt idx="101">
                  <c:v>1.2647159632928491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ED9-45B0-A5B6-BF0D5AD52921}"/>
            </c:ext>
          </c:extLst>
        </c:ser>
        <c:ser>
          <c:idx val="8"/>
          <c:order val="3"/>
          <c:tx>
            <c:strRef>
              <c:f>'Oval Track'!$AA$1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'Oval Track'!$Z$2:$Z$103</c:f>
              <c:numCache>
                <c:formatCode>0.00</c:formatCode>
                <c:ptCount val="102"/>
                <c:pt idx="0">
                  <c:v>3.1497015725064399</c:v>
                </c:pt>
                <c:pt idx="1">
                  <c:v>3.3422051830964001</c:v>
                </c:pt>
                <c:pt idx="2">
                  <c:v>3.52416506840851</c:v>
                </c:pt>
                <c:pt idx="3">
                  <c:v>3.7109440930706201</c:v>
                </c:pt>
                <c:pt idx="4">
                  <c:v>3.8807555714145598</c:v>
                </c:pt>
                <c:pt idx="5">
                  <c:v>4.06864373513422</c:v>
                </c:pt>
                <c:pt idx="6">
                  <c:v>4.2455528095984096</c:v>
                </c:pt>
                <c:pt idx="7">
                  <c:v>4.4317371050878096</c:v>
                </c:pt>
                <c:pt idx="8">
                  <c:v>4.6067209657567298</c:v>
                </c:pt>
                <c:pt idx="9">
                  <c:v>4.7927320462606504</c:v>
                </c:pt>
                <c:pt idx="10">
                  <c:v>4.9704176338172799</c:v>
                </c:pt>
                <c:pt idx="11">
                  <c:v>5.1555936590523403</c:v>
                </c:pt>
                <c:pt idx="12">
                  <c:v>5.3336914074134398</c:v>
                </c:pt>
                <c:pt idx="13">
                  <c:v>5.5185429895945299</c:v>
                </c:pt>
                <c:pt idx="14">
                  <c:v>5.6984638605646403</c:v>
                </c:pt>
                <c:pt idx="15">
                  <c:v>5.8830244341188198</c:v>
                </c:pt>
                <c:pt idx="16">
                  <c:v>6.0631734556451704</c:v>
                </c:pt>
                <c:pt idx="17">
                  <c:v>6.2475716205677401</c:v>
                </c:pt>
                <c:pt idx="18">
                  <c:v>6.4299895986656903</c:v>
                </c:pt>
                <c:pt idx="19">
                  <c:v>6.6144867429327601</c:v>
                </c:pt>
                <c:pt idx="20">
                  <c:v>6.7948956225244199</c:v>
                </c:pt>
                <c:pt idx="21">
                  <c:v>6.9793342301062999</c:v>
                </c:pt>
                <c:pt idx="22">
                  <c:v>7.1654614128846204</c:v>
                </c:pt>
                <c:pt idx="23">
                  <c:v>7.3517489568962304</c:v>
                </c:pt>
                <c:pt idx="24">
                  <c:v>7.52633641388078</c:v>
                </c:pt>
                <c:pt idx="25">
                  <c:v>7.6932734898558701</c:v>
                </c:pt>
                <c:pt idx="26">
                  <c:v>7.8373566614726302</c:v>
                </c:pt>
                <c:pt idx="27">
                  <c:v>7.9699093486366701</c:v>
                </c:pt>
                <c:pt idx="28">
                  <c:v>8.0747737622564397</c:v>
                </c:pt>
                <c:pt idx="29">
                  <c:v>8.1605902074407108</c:v>
                </c:pt>
                <c:pt idx="30">
                  <c:v>8.2190096358869198</c:v>
                </c:pt>
                <c:pt idx="31">
                  <c:v>8.2553387420292701</c:v>
                </c:pt>
                <c:pt idx="32">
                  <c:v>8.2664941780627395</c:v>
                </c:pt>
                <c:pt idx="33">
                  <c:v>8.2635519361706304</c:v>
                </c:pt>
                <c:pt idx="34">
                  <c:v>8.2682880012108004</c:v>
                </c:pt>
                <c:pt idx="35">
                  <c:v>8.2654330896579697</c:v>
                </c:pt>
                <c:pt idx="36">
                  <c:v>8.2644517326103095</c:v>
                </c:pt>
                <c:pt idx="37">
                  <c:v>8.2571042346866896</c:v>
                </c:pt>
                <c:pt idx="38">
                  <c:v>8.2272053536658696</c:v>
                </c:pt>
                <c:pt idx="39">
                  <c:v>8.1709247154924594</c:v>
                </c:pt>
                <c:pt idx="40">
                  <c:v>8.09191530652895</c:v>
                </c:pt>
                <c:pt idx="41">
                  <c:v>7.9878848826273599</c:v>
                </c:pt>
                <c:pt idx="42">
                  <c:v>7.86033255214981</c:v>
                </c:pt>
                <c:pt idx="43">
                  <c:v>7.7107459213510898</c:v>
                </c:pt>
                <c:pt idx="44">
                  <c:v>7.5475768184287704</c:v>
                </c:pt>
                <c:pt idx="45">
                  <c:v>7.3728093865589299</c:v>
                </c:pt>
                <c:pt idx="46">
                  <c:v>7.1917856961546303</c:v>
                </c:pt>
                <c:pt idx="47">
                  <c:v>7.0047558592028896</c:v>
                </c:pt>
                <c:pt idx="48">
                  <c:v>6.8196440520581003</c:v>
                </c:pt>
                <c:pt idx="49">
                  <c:v>6.64038258258834</c:v>
                </c:pt>
                <c:pt idx="50">
                  <c:v>6.4563504006565298</c:v>
                </c:pt>
                <c:pt idx="51">
                  <c:v>6.2748386514827903</c:v>
                </c:pt>
                <c:pt idx="52">
                  <c:v>6.0903523795970598</c:v>
                </c:pt>
                <c:pt idx="53">
                  <c:v>5.9107547110389502</c:v>
                </c:pt>
                <c:pt idx="54">
                  <c:v>5.7268501962274101</c:v>
                </c:pt>
                <c:pt idx="55">
                  <c:v>5.5472269528376801</c:v>
                </c:pt>
                <c:pt idx="56">
                  <c:v>5.3634021478709597</c:v>
                </c:pt>
                <c:pt idx="57">
                  <c:v>5.1847602491333102</c:v>
                </c:pt>
                <c:pt idx="58">
                  <c:v>5.00126833965244</c:v>
                </c:pt>
                <c:pt idx="59">
                  <c:v>4.8230633709406296</c:v>
                </c:pt>
                <c:pt idx="60">
                  <c:v>4.6399324362866903</c:v>
                </c:pt>
                <c:pt idx="61">
                  <c:v>4.4622628108517901</c:v>
                </c:pt>
                <c:pt idx="62">
                  <c:v>4.2791732336636299</c:v>
                </c:pt>
                <c:pt idx="63">
                  <c:v>4.1022308342824099</c:v>
                </c:pt>
                <c:pt idx="64">
                  <c:v>3.9199449223339098</c:v>
                </c:pt>
                <c:pt idx="65">
                  <c:v>3.7428974742380898</c:v>
                </c:pt>
                <c:pt idx="66">
                  <c:v>3.5587294963529499</c:v>
                </c:pt>
                <c:pt idx="67">
                  <c:v>3.3842344156128101</c:v>
                </c:pt>
                <c:pt idx="68">
                  <c:v>3.2032592048168702</c:v>
                </c:pt>
                <c:pt idx="69">
                  <c:v>3.0258965785913898</c:v>
                </c:pt>
                <c:pt idx="70">
                  <c:v>2.8444815159774901</c:v>
                </c:pt>
                <c:pt idx="71">
                  <c:v>2.6680846102436502</c:v>
                </c:pt>
                <c:pt idx="72">
                  <c:v>2.4899605453003502</c:v>
                </c:pt>
                <c:pt idx="73">
                  <c:v>2.3087260223149899</c:v>
                </c:pt>
                <c:pt idx="74">
                  <c:v>2.1294705548464998</c:v>
                </c:pt>
                <c:pt idx="75">
                  <c:v>1.9544666125769601</c:v>
                </c:pt>
                <c:pt idx="76">
                  <c:v>1.78915249419069</c:v>
                </c:pt>
                <c:pt idx="77">
                  <c:v>1.6376659366637201</c:v>
                </c:pt>
                <c:pt idx="78">
                  <c:v>1.50970855904767</c:v>
                </c:pt>
                <c:pt idx="79">
                  <c:v>1.40616376430499</c:v>
                </c:pt>
                <c:pt idx="80">
                  <c:v>1.3210972503779199</c:v>
                </c:pt>
                <c:pt idx="81">
                  <c:v>1.2622398837915301</c:v>
                </c:pt>
                <c:pt idx="82">
                  <c:v>1.23160265003597</c:v>
                </c:pt>
                <c:pt idx="83">
                  <c:v>1.2174344846195999</c:v>
                </c:pt>
                <c:pt idx="84">
                  <c:v>1.21516542809854</c:v>
                </c:pt>
                <c:pt idx="85">
                  <c:v>1.21033007114453</c:v>
                </c:pt>
                <c:pt idx="86">
                  <c:v>1.21227825281256</c:v>
                </c:pt>
                <c:pt idx="87">
                  <c:v>1.2104418827980301</c:v>
                </c:pt>
                <c:pt idx="88">
                  <c:v>1.22711353716831</c:v>
                </c:pt>
                <c:pt idx="89">
                  <c:v>1.2574492431405799</c:v>
                </c:pt>
                <c:pt idx="90">
                  <c:v>1.3129308771086601</c:v>
                </c:pt>
                <c:pt idx="91">
                  <c:v>1.3934193132694299</c:v>
                </c:pt>
                <c:pt idx="92">
                  <c:v>1.4938416174939799</c:v>
                </c:pt>
                <c:pt idx="93">
                  <c:v>1.6204373708905899</c:v>
                </c:pt>
                <c:pt idx="94">
                  <c:v>1.76534823733007</c:v>
                </c:pt>
                <c:pt idx="95">
                  <c:v>1.93062788907302</c:v>
                </c:pt>
                <c:pt idx="96">
                  <c:v>2.1027368796405099</c:v>
                </c:pt>
                <c:pt idx="97">
                  <c:v>2.2849517829636499</c:v>
                </c:pt>
                <c:pt idx="98">
                  <c:v>2.45768101530774</c:v>
                </c:pt>
                <c:pt idx="99">
                  <c:v>2.6384919521742001</c:v>
                </c:pt>
                <c:pt idx="100">
                  <c:v>2.8109953933958001</c:v>
                </c:pt>
                <c:pt idx="101">
                  <c:v>2.99559121331363</c:v>
                </c:pt>
              </c:numCache>
            </c:numRef>
          </c:xVal>
          <c:yVal>
            <c:numRef>
              <c:f>'Oval Track'!$AA$2:$AA$103</c:f>
              <c:numCache>
                <c:formatCode>0.00</c:formatCode>
                <c:ptCount val="102"/>
                <c:pt idx="0">
                  <c:v>1.1635614572052599</c:v>
                </c:pt>
                <c:pt idx="1">
                  <c:v>1.1646824253338099</c:v>
                </c:pt>
                <c:pt idx="2">
                  <c:v>1.16593200251517</c:v>
                </c:pt>
                <c:pt idx="3">
                  <c:v>1.16321216484141</c:v>
                </c:pt>
                <c:pt idx="4">
                  <c:v>1.15193608790119</c:v>
                </c:pt>
                <c:pt idx="5">
                  <c:v>1.15200883904039</c:v>
                </c:pt>
                <c:pt idx="6">
                  <c:v>1.1485057610260401</c:v>
                </c:pt>
                <c:pt idx="7">
                  <c:v>1.14908323415737</c:v>
                </c:pt>
                <c:pt idx="8">
                  <c:v>1.1442601215557799</c:v>
                </c:pt>
                <c:pt idx="9">
                  <c:v>1.1468392786894299</c:v>
                </c:pt>
                <c:pt idx="10">
                  <c:v>1.14500971472004</c:v>
                </c:pt>
                <c:pt idx="11">
                  <c:v>1.14889853483725</c:v>
                </c:pt>
                <c:pt idx="12">
                  <c:v>1.1487084293309899</c:v>
                </c:pt>
                <c:pt idx="13">
                  <c:v>1.1543687827164999</c:v>
                </c:pt>
                <c:pt idx="14">
                  <c:v>1.1553108093492901</c:v>
                </c:pt>
                <c:pt idx="15">
                  <c:v>1.1622345152518301</c:v>
                </c:pt>
                <c:pt idx="16">
                  <c:v>1.1666392324104999</c:v>
                </c:pt>
                <c:pt idx="17">
                  <c:v>1.1745955060637401</c:v>
                </c:pt>
                <c:pt idx="18">
                  <c:v>1.17712274439544</c:v>
                </c:pt>
                <c:pt idx="19">
                  <c:v>1.1857581561155901</c:v>
                </c:pt>
                <c:pt idx="20">
                  <c:v>1.1972018421297199</c:v>
                </c:pt>
                <c:pt idx="21">
                  <c:v>1.2051483643026999</c:v>
                </c:pt>
                <c:pt idx="22">
                  <c:v>1.2039689417736701</c:v>
                </c:pt>
                <c:pt idx="23">
                  <c:v>1.20975219021077</c:v>
                </c:pt>
                <c:pt idx="24">
                  <c:v>1.24187514348355</c:v>
                </c:pt>
                <c:pt idx="25">
                  <c:v>1.29336880632053</c:v>
                </c:pt>
                <c:pt idx="26">
                  <c:v>1.3779160960369601</c:v>
                </c:pt>
                <c:pt idx="27">
                  <c:v>1.4771566938692</c:v>
                </c:pt>
                <c:pt idx="28">
                  <c:v>1.6023243312797699</c:v>
                </c:pt>
                <c:pt idx="29">
                  <c:v>1.7418890869678401</c:v>
                </c:pt>
                <c:pt idx="30">
                  <c:v>1.89626532872638</c:v>
                </c:pt>
                <c:pt idx="31">
                  <c:v>2.05924298143215</c:v>
                </c:pt>
                <c:pt idx="32">
                  <c:v>2.2288798098209899</c:v>
                </c:pt>
                <c:pt idx="33">
                  <c:v>2.39831696450302</c:v>
                </c:pt>
                <c:pt idx="34">
                  <c:v>2.56564017814698</c:v>
                </c:pt>
                <c:pt idx="35">
                  <c:v>2.7323825333429599</c:v>
                </c:pt>
                <c:pt idx="36">
                  <c:v>2.9010313393937102</c:v>
                </c:pt>
                <c:pt idx="37">
                  <c:v>3.0713568284375401</c:v>
                </c:pt>
                <c:pt idx="38">
                  <c:v>3.23600639819084</c:v>
                </c:pt>
                <c:pt idx="39">
                  <c:v>3.39167014673236</c:v>
                </c:pt>
                <c:pt idx="40">
                  <c:v>3.5350468579105998</c:v>
                </c:pt>
                <c:pt idx="41">
                  <c:v>3.6615625187751202</c:v>
                </c:pt>
                <c:pt idx="42">
                  <c:v>3.7656415337791</c:v>
                </c:pt>
                <c:pt idx="43">
                  <c:v>3.8430722898100602</c:v>
                </c:pt>
                <c:pt idx="44">
                  <c:v>3.8993997427663198</c:v>
                </c:pt>
                <c:pt idx="45">
                  <c:v>3.93090891089716</c:v>
                </c:pt>
                <c:pt idx="46">
                  <c:v>3.94825336990356</c:v>
                </c:pt>
                <c:pt idx="47">
                  <c:v>3.9454527916071598</c:v>
                </c:pt>
                <c:pt idx="48">
                  <c:v>3.94964071465647</c:v>
                </c:pt>
                <c:pt idx="49">
                  <c:v>3.9639233063747601</c:v>
                </c:pt>
                <c:pt idx="50">
                  <c:v>3.9723410904383298</c:v>
                </c:pt>
                <c:pt idx="51">
                  <c:v>3.9775813616989701</c:v>
                </c:pt>
                <c:pt idx="52">
                  <c:v>3.98298199567623</c:v>
                </c:pt>
                <c:pt idx="53">
                  <c:v>3.9897904502688002</c:v>
                </c:pt>
                <c:pt idx="54">
                  <c:v>3.9955323541505501</c:v>
                </c:pt>
                <c:pt idx="55">
                  <c:v>3.99872593241045</c:v>
                </c:pt>
                <c:pt idx="56">
                  <c:v>4.0022596911490602</c:v>
                </c:pt>
                <c:pt idx="57">
                  <c:v>4.0045701786002699</c:v>
                </c:pt>
                <c:pt idx="58">
                  <c:v>4.0064495006451804</c:v>
                </c:pt>
                <c:pt idx="59">
                  <c:v>4.0064860603482897</c:v>
                </c:pt>
                <c:pt idx="60">
                  <c:v>4.0059364291272397</c:v>
                </c:pt>
                <c:pt idx="61">
                  <c:v>4.0046564680453303</c:v>
                </c:pt>
                <c:pt idx="62">
                  <c:v>4.0024282144267902</c:v>
                </c:pt>
                <c:pt idx="63">
                  <c:v>3.99873344963865</c:v>
                </c:pt>
                <c:pt idx="64">
                  <c:v>3.9937711118578001</c:v>
                </c:pt>
                <c:pt idx="65">
                  <c:v>3.9895033194849998</c:v>
                </c:pt>
                <c:pt idx="66">
                  <c:v>3.9858118477654201</c:v>
                </c:pt>
                <c:pt idx="67">
                  <c:v>3.9762536655621501</c:v>
                </c:pt>
                <c:pt idx="68">
                  <c:v>3.9675861210687899</c:v>
                </c:pt>
                <c:pt idx="69">
                  <c:v>3.96170777414887</c:v>
                </c:pt>
                <c:pt idx="70">
                  <c:v>3.9538820563384198</c:v>
                </c:pt>
                <c:pt idx="71">
                  <c:v>3.9422366136007798</c:v>
                </c:pt>
                <c:pt idx="72">
                  <c:v>3.9283172641444</c:v>
                </c:pt>
                <c:pt idx="73">
                  <c:v>3.9304368233534799</c:v>
                </c:pt>
                <c:pt idx="74">
                  <c:v>3.9190948887952</c:v>
                </c:pt>
                <c:pt idx="75">
                  <c:v>3.8963239794894902</c:v>
                </c:pt>
                <c:pt idx="76">
                  <c:v>3.8478673887564701</c:v>
                </c:pt>
                <c:pt idx="77">
                  <c:v>3.7762342580763599</c:v>
                </c:pt>
                <c:pt idx="78">
                  <c:v>3.6739185563405798</c:v>
                </c:pt>
                <c:pt idx="79">
                  <c:v>3.5497812062649698</c:v>
                </c:pt>
                <c:pt idx="80">
                  <c:v>3.4103145151815899</c:v>
                </c:pt>
                <c:pt idx="81">
                  <c:v>3.25737582588099</c:v>
                </c:pt>
                <c:pt idx="82">
                  <c:v>3.0920491539878099</c:v>
                </c:pt>
                <c:pt idx="83">
                  <c:v>2.92437727056573</c:v>
                </c:pt>
                <c:pt idx="84">
                  <c:v>2.7555775879238702</c:v>
                </c:pt>
                <c:pt idx="85">
                  <c:v>2.5893020860692699</c:v>
                </c:pt>
                <c:pt idx="86">
                  <c:v>2.4222017660225301</c:v>
                </c:pt>
                <c:pt idx="87">
                  <c:v>2.2527652714459299</c:v>
                </c:pt>
                <c:pt idx="88">
                  <c:v>2.0856894999695799</c:v>
                </c:pt>
                <c:pt idx="89">
                  <c:v>1.9211526391179401</c:v>
                </c:pt>
                <c:pt idx="90">
                  <c:v>1.7671761853774799</c:v>
                </c:pt>
                <c:pt idx="91">
                  <c:v>1.6247277263169899</c:v>
                </c:pt>
                <c:pt idx="92">
                  <c:v>1.4982331358101699</c:v>
                </c:pt>
                <c:pt idx="93">
                  <c:v>1.3933368827061201</c:v>
                </c:pt>
                <c:pt idx="94">
                  <c:v>1.31522542173015</c:v>
                </c:pt>
                <c:pt idx="95">
                  <c:v>1.2640947934929001</c:v>
                </c:pt>
                <c:pt idx="96">
                  <c:v>1.2394540435011501</c:v>
                </c:pt>
                <c:pt idx="97">
                  <c:v>1.2318322004073401</c:v>
                </c:pt>
                <c:pt idx="98">
                  <c:v>1.22908844214957</c:v>
                </c:pt>
                <c:pt idx="99">
                  <c:v>1.21287072772575</c:v>
                </c:pt>
                <c:pt idx="100">
                  <c:v>1.1998816743865801</c:v>
                </c:pt>
                <c:pt idx="101">
                  <c:v>1.1922029257479501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7ED9-45B0-A5B6-BF0D5AD52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176D83BA-6749-4554-88E3-437C4B59BD90}" formatIdx="0">
          <cx:tx>
            <cx:txData>
              <cx:f>_xlchart.v1.1</cx:f>
              <cx:v>dTime</cx:v>
            </cx:txData>
          </cx:tx>
          <cx:dataId val="0"/>
          <cx:layoutPr>
            <cx:binning intervalClosed="r">
              <cx:binCount val="21"/>
            </cx:binning>
          </cx:layoutPr>
        </cx:series>
        <cx:series layoutId="clusteredColumn" hidden="1" uniqueId="{B7914B24-9A4E-4BB1-9A37-7358BE802003}" formatIdx="1">
          <cx:tx>
            <cx:txData>
              <cx:f>_xlchart.v1.3</cx:f>
              <cx:v>dTime-1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4761</xdr:rowOff>
    </xdr:from>
    <xdr:to>
      <xdr:col>26</xdr:col>
      <xdr:colOff>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28575</xdr:rowOff>
    </xdr:from>
    <xdr:to>
      <xdr:col>16</xdr:col>
      <xdr:colOff>90487</xdr:colOff>
      <xdr:row>25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0" y="409575"/>
              <a:ext cx="8034337" cy="441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</xdr:row>
      <xdr:rowOff>47624</xdr:rowOff>
    </xdr:from>
    <xdr:to>
      <xdr:col>13</xdr:col>
      <xdr:colOff>333374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35</xdr:row>
          <xdr:rowOff>9525</xdr:rowOff>
        </xdr:from>
        <xdr:to>
          <xdr:col>6</xdr:col>
          <xdr:colOff>438150</xdr:colOff>
          <xdr:row>48</xdr:row>
          <xdr:rowOff>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6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9524</xdr:rowOff>
    </xdr:from>
    <xdr:to>
      <xdr:col>13</xdr:col>
      <xdr:colOff>323849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9524</xdr:rowOff>
    </xdr:from>
    <xdr:to>
      <xdr:col>13</xdr:col>
      <xdr:colOff>323849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</xdr:row>
      <xdr:rowOff>47624</xdr:rowOff>
    </xdr:from>
    <xdr:to>
      <xdr:col>13</xdr:col>
      <xdr:colOff>333374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287C6-02BF-410A-90E0-F8FF51428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E6F465-3A97-4BB3-B667-50A62178EE42}" name="Table4" displayName="Table4" ref="A3:G24" totalsRowShown="0">
  <autoFilter ref="A3:G24" xr:uid="{6CE6F465-3A97-4BB3-B667-50A62178EE42}"/>
  <tableColumns count="7">
    <tableColumn id="1" xr3:uid="{7EC2C0C0-5803-40A9-B5ED-C3BA6F9D1DDF}" name="No."/>
    <tableColumn id="2" xr3:uid="{D978058F-1FCE-43CF-A59A-A3D657F17B32}" name="Steering angle (°)"/>
    <tableColumn id="3" xr3:uid="{61E423C3-93B7-494C-8653-514B7C19D7A4}" name="Speed (m/s)"/>
    <tableColumn id="4" xr3:uid="{4F98F809-F6E8-4F60-B007-A7207DA08B7C}" name="Streering Ratio" dataDxfId="144">
      <calculatedColumnFormula>ABS(Table4[[#This Row],[Steering angle (°)]])/B$25</calculatedColumnFormula>
    </tableColumn>
    <tableColumn id="7" xr3:uid="{912FD809-EBA4-4C5D-A5FF-DCF21B2E8894}" name="Streering Penalty" dataDxfId="143">
      <calculatedColumnFormula>POWER(Table4[[#This Row],[Streering Ratio]],E$2)</calculatedColumnFormula>
    </tableColumn>
    <tableColumn id="5" xr3:uid="{0F889A0C-69EA-4E14-A637-6AB1560A9C9E}" name="Speed Ratio" dataDxfId="142">
      <calculatedColumnFormula>ABS(Table4[[#This Row],[Speed (m/s)]])/C$25</calculatedColumnFormula>
    </tableColumn>
    <tableColumn id="6" xr3:uid="{54B8FA99-FED9-4C6F-A09E-0771D8A41AA6}" name="Speed Rating" dataDxfId="141">
      <calculatedColumnFormula>POWER(Table4[[#This Row],[Speed Ratio]],G$2)</calculatedColumnFormula>
    </tableColumn>
  </tableColumns>
  <tableStyleInfo name="TableStyleLight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6DA2C0-D63D-46FE-8C9D-29C755C26D33}" name="Table11" displayName="Table11" ref="I1:O102" totalsRowShown="0">
  <autoFilter ref="I1:O102" xr:uid="{A76DA2C0-D63D-46FE-8C9D-29C755C26D33}"/>
  <tableColumns count="7">
    <tableColumn id="1" xr3:uid="{1494FC6F-6256-4683-9B17-BEAE8EF9F357}" name="Original" dataDxfId="113"/>
    <tableColumn id="2" xr3:uid="{8B654386-6113-4196-B4C3-8403F15798BB}" name="2" dataDxfId="112">
      <calculatedColumnFormula>POWER($I2,J$1)</calculatedColumnFormula>
    </tableColumn>
    <tableColumn id="3" xr3:uid="{20797399-ABB2-44E5-9894-FE8C395EF32A}" name="3" dataDxfId="111">
      <calculatedColumnFormula>POWER($I2,K$1)</calculatedColumnFormula>
    </tableColumn>
    <tableColumn id="7" xr3:uid="{EBC51D1C-8893-4B63-9C6D-099B080F7124}" name="4" dataDxfId="110">
      <calculatedColumnFormula>POWER($I2,L$1)</calculatedColumnFormula>
    </tableColumn>
    <tableColumn id="6" xr3:uid="{19797A36-2744-44A1-9C93-F1B951D817CC}" name="0.5" dataDxfId="109">
      <calculatedColumnFormula>POWER($I2,M$1)</calculatedColumnFormula>
    </tableColumn>
    <tableColumn id="5" xr3:uid="{96AB4D1F-1164-40A2-8BFF-664AE6144CF9}" name="0.33" dataDxfId="108">
      <calculatedColumnFormula>POWER($I2,N$1)</calculatedColumnFormula>
    </tableColumn>
    <tableColumn id="4" xr3:uid="{7F8C596D-8EFA-4CE7-8C1B-2C85320DF1D1}" name="0.25" dataDxfId="107">
      <calculatedColumnFormula>POWER($I2,O$1)</calculatedColumnFormula>
    </tableColumn>
  </tableColumns>
  <tableStyleInfo name="TableStyleLight1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C9F850-56DC-471A-86DC-71394A1EFB7F}" name="Table9" displayName="Table9" ref="A1:C6226" totalsRowShown="0">
  <autoFilter ref="A1:C6226" xr:uid="{79C9F850-56DC-471A-86DC-71394A1EFB7F}"/>
  <tableColumns count="3">
    <tableColumn id="1" xr3:uid="{5B0BBF1A-A8F9-43E2-BBD8-BF90735D3144}" name="Step"/>
    <tableColumn id="2" xr3:uid="{4682C4C7-E19F-4131-9544-4674FAF25B9B}" name="dTime"/>
    <tableColumn id="3" xr3:uid="{3400DBAA-8273-4E8E-8853-6AEFFFFB9E9E}" name="dTime-1" dataDxfId="106">
      <calculatedColumnFormula>IF(Table9[[#This Row],[dTime]]&lt;&gt;"",1/Table9[[#This Row],[dTime]],"")</calculatedColumnFormula>
    </tableColumn>
  </tableColumns>
  <tableStyleInfo name="TableStyleLight1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88D9DA3-4454-4141-83F9-C220BD4B84EA}" name="Table8111241213" displayName="Table8111241213" ref="O1:AD263" totalsRowShown="0" headerRowDxfId="105" dataDxfId="104" totalsRowDxfId="103">
  <autoFilter ref="O1:AD263" xr:uid="{5F1D1249-92AC-432B-88F0-CE70558946D7}"/>
  <tableColumns count="16">
    <tableColumn id="10" xr3:uid="{D38A52C0-23F4-4B96-BC9A-6ADAAC739A01}" name="dX" dataDxfId="102" totalsRowDxfId="101">
      <calculatedColumnFormula>IF(ROW()&lt;&gt;2,X1,X$263)-IF(X3&lt;&gt;"",X3,X$2)</calculatedColumnFormula>
    </tableColumn>
    <tableColumn id="9" xr3:uid="{BFF631C2-7FF0-4564-9239-7DECD628BF61}" name="dY" dataDxfId="100">
      <calculatedColumnFormula>IF(ROW()&lt;&gt;2,Y1,Y$263)-IF(Y3&lt;&gt;"",Y3,Y$2)</calculatedColumnFormula>
    </tableColumn>
    <tableColumn id="11" xr3:uid="{1242F0C9-192F-42BD-ABB6-A38BADC29B47}" name="|AB|" dataDxfId="99" totalsRowDxfId="98">
      <calculatedColumnFormula>SQRT(Table8111241213[[#This Row],[dX]]*Table8111241213[[#This Row],[dX]]+Table8111241213[[#This Row],[dY]]*Table8111241213[[#This Row],[dY]])</calculatedColumnFormula>
    </tableColumn>
    <tableColumn id="12" xr3:uid="{8D7B5D62-AB1E-4325-9344-6E6258EE49C1}" name="Cos(a)" dataDxfId="97">
      <calculatedColumnFormula>IFERROR(Table8111241213[[#This Row],[dY]]/Table8111241213[[#This Row],[|AB|]],0)</calculatedColumnFormula>
    </tableColumn>
    <tableColumn id="13" xr3:uid="{6D4A6E07-E749-4DF1-8CD1-2C2F0FD2C78E}" name="Sin(a)" dataDxfId="96">
      <calculatedColumnFormula>IFERROR(Table8111241213[[#This Row],[dX]]/Table8111241213[[#This Row],[|AB|]],0)</calculatedColumnFormula>
    </tableColumn>
    <tableColumn id="8" xr3:uid="{80EDB9E3-6699-4C7B-9E8A-41A88D689250}" name="Xo" dataDxfId="95">
      <calculatedColumnFormula>Table8111241213[[#This Row],[X]] - Table8111241213[[#This Row],[Cos(a)]] * $H$2</calculatedColumnFormula>
    </tableColumn>
    <tableColumn id="7" xr3:uid="{B4461893-BB69-4A7D-907A-97FA12BBDF6C}" name="Yo" dataDxfId="94" totalsRowDxfId="93">
      <calculatedColumnFormula>Table8111241213[[#This Row],[ Y]] + Table8111241213[[#This Row],[Sin(a)]] * $H$2</calculatedColumnFormula>
    </tableColumn>
    <tableColumn id="6" xr3:uid="{F7BE5DBA-8225-4E94-AA79-C5034E1DD1FE}" name="Xi" dataDxfId="92" totalsRowDxfId="91">
      <calculatedColumnFormula>Table8111241213[[#This Row],[X]] + Table8111241213[[#This Row],[Cos(a)]] * $H$2</calculatedColumnFormula>
    </tableColumn>
    <tableColumn id="5" xr3:uid="{5657CB44-D05D-4862-988E-6CBB2B3F4471}" name="Yi" dataDxfId="90" totalsRowDxfId="89">
      <calculatedColumnFormula>Table8111241213[[#This Row],[ Y]] - Table8111241213[[#This Row],[Sin(a)]] * $H$2</calculatedColumnFormula>
    </tableColumn>
    <tableColumn id="1" xr3:uid="{FE8F7B30-7D5E-4B0A-83D5-7CEF1DE64D94}" name="X" dataDxfId="88"/>
    <tableColumn id="2" xr3:uid="{728EFCD7-EBCB-4A82-B09B-E9555563596B}" name=" Y" dataDxfId="87"/>
    <tableColumn id="3" xr3:uid="{A93F741D-F6F7-4ECB-8534-6D17BD510DBF}" name="Xs" dataDxfId="86" totalsRowDxfId="85"/>
    <tableColumn id="4" xr3:uid="{86D028D3-BEC4-4696-8134-E21CC1FE3EF6}" name=" Ys" dataDxfId="84" totalsRowDxfId="83"/>
    <tableColumn id="14" xr3:uid="{7A6D07BD-9C8F-484F-9130-95FB186E102A}" name="dXs" dataDxfId="82">
      <calculatedColumnFormula>Table8111241213[[#This Row],[Xs]]-IF(Z3&lt;&gt;"",Z3,Z$2)</calculatedColumnFormula>
    </tableColumn>
    <tableColumn id="15" xr3:uid="{EAA5B232-9BEF-4AA2-8BAA-4C6F7A93C5D0}" name="dYs" dataDxfId="81">
      <calculatedColumnFormula>Table8111241213[[#This Row],[ Ys]]-IF(AA3&lt;&gt;"",AA3,AA$2)</calculatedColumnFormula>
    </tableColumn>
    <tableColumn id="16" xr3:uid="{DCB7A299-2346-465B-8CE7-73E587380BA2}" name="|AsBs|" dataDxfId="80">
      <calculatedColumnFormula>SQRT(Table8111241213[[#This Row],[dXs]]*Table8111241213[[#This Row],[dXs]]+Table8111241213[[#This Row],[dYs]]*Table8111241213[[#This Row],[dYs]])</calculatedColumnFormula>
    </tableColumn>
  </tableColumns>
  <tableStyleInfo name="TableStyleLight1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F32AE-F4CF-4245-9CA4-5B258545F51E}" name="Table811124" displayName="Table811124" ref="O1:AD181" totalsRowShown="0" headerRowDxfId="79" dataDxfId="78" totalsRowDxfId="77">
  <autoFilter ref="O1:AD181" xr:uid="{5F1D1249-92AC-432B-88F0-CE70558946D7}"/>
  <tableColumns count="16">
    <tableColumn id="10" xr3:uid="{A6C44507-9B75-4159-A68D-58836383404D}" name="dX" dataDxfId="76" totalsRowDxfId="75">
      <calculatedColumnFormula>IF(ROW()&lt;&gt;2,X1,X$181)-IF(X3&lt;&gt;"",X3,X$2)</calculatedColumnFormula>
    </tableColumn>
    <tableColumn id="9" xr3:uid="{62F31CF9-ED92-490F-8149-9A0ACE8DD636}" name="dY" dataDxfId="74">
      <calculatedColumnFormula>IF(ROW()&lt;&gt;2,Y1,Y$181)-IF(Y3&lt;&gt;"",Y3,Y$2)</calculatedColumnFormula>
    </tableColumn>
    <tableColumn id="11" xr3:uid="{C17CC1BB-D12C-47CA-AACF-656B8018215F}" name="|AB|" dataDxfId="73" totalsRowDxfId="72">
      <calculatedColumnFormula>SQRT(Table811124[[#This Row],[dX]]*Table811124[[#This Row],[dX]]+Table811124[[#This Row],[dY]]*Table811124[[#This Row],[dY]])</calculatedColumnFormula>
    </tableColumn>
    <tableColumn id="12" xr3:uid="{F7E2D131-030E-4037-B24D-97F72C9B17C2}" name="Cos(a)" dataDxfId="71">
      <calculatedColumnFormula>IFERROR(Table811124[[#This Row],[dY]]/Table811124[[#This Row],[|AB|]],0)</calculatedColumnFormula>
    </tableColumn>
    <tableColumn id="13" xr3:uid="{AFADA255-9837-41FE-A999-5C833B162FB4}" name="Sin(a)" dataDxfId="70">
      <calculatedColumnFormula>IFERROR(Table811124[[#This Row],[dX]]/Table811124[[#This Row],[|AB|]],0)</calculatedColumnFormula>
    </tableColumn>
    <tableColumn id="8" xr3:uid="{0414FC57-19CA-4015-BE38-47398C2EF7B1}" name="Xo" dataDxfId="69">
      <calculatedColumnFormula>Table811124[[#This Row],[X]] - Table811124[[#This Row],[Cos(a)]] * $H$2</calculatedColumnFormula>
    </tableColumn>
    <tableColumn id="7" xr3:uid="{0BA64106-87E6-4923-85FF-9E47FE46B0D6}" name="Yo" dataDxfId="68" totalsRowDxfId="67">
      <calculatedColumnFormula>Table811124[[#This Row],[ Y]] + Table811124[[#This Row],[Sin(a)]] * $H$2</calculatedColumnFormula>
    </tableColumn>
    <tableColumn id="6" xr3:uid="{B6D5B24C-F320-4295-9739-1534901DF007}" name="Xi" dataDxfId="66" totalsRowDxfId="65">
      <calculatedColumnFormula>Table811124[[#This Row],[X]] + Table811124[[#This Row],[Cos(a)]] * $H$2</calculatedColumnFormula>
    </tableColumn>
    <tableColumn id="5" xr3:uid="{D093282B-F97F-4535-A325-C697BF5966EE}" name="Yi" dataDxfId="64" totalsRowDxfId="63">
      <calculatedColumnFormula>Table811124[[#This Row],[ Y]] - Table811124[[#This Row],[Sin(a)]] * $H$2</calculatedColumnFormula>
    </tableColumn>
    <tableColumn id="1" xr3:uid="{41556D53-40B7-4108-BA04-8FAE51070F7C}" name="X" dataDxfId="62"/>
    <tableColumn id="2" xr3:uid="{C5CDCB4F-6A14-4DD6-8ABB-541AB52B97C5}" name=" Y" dataDxfId="61"/>
    <tableColumn id="3" xr3:uid="{B0B724D3-8797-4D61-B0C9-2567F5F67689}" name="Xs" dataDxfId="60" totalsRowDxfId="59"/>
    <tableColumn id="4" xr3:uid="{E6307106-5489-4120-BA10-427B94D66546}" name=" Ys" dataDxfId="58" totalsRowDxfId="57"/>
    <tableColumn id="14" xr3:uid="{D0F6D535-C1B6-440F-830D-10F859F6D67D}" name="dXs" dataDxfId="56">
      <calculatedColumnFormula>Table811124[[#This Row],[Xs]]-IF(Z3&lt;&gt;"",Z3,Z$2)</calculatedColumnFormula>
    </tableColumn>
    <tableColumn id="15" xr3:uid="{EB5D7032-5BCE-4647-8566-5CCCEAAC9897}" name="dYs" dataDxfId="55">
      <calculatedColumnFormula>Table811124[[#This Row],[ Ys]]-IF(AA3&lt;&gt;"",AA3,AA$2)</calculatedColumnFormula>
    </tableColumn>
    <tableColumn id="16" xr3:uid="{D9FCB649-894B-456C-A1FB-78D2F7AFCB1B}" name="|AsBs|" dataDxfId="54">
      <calculatedColumnFormula>SQRT(Table811124[[#This Row],[dXs]]*Table811124[[#This Row],[dXs]]+Table811124[[#This Row],[dYs]]*Table811124[[#This Row],[dYs]])</calculatedColumnFormula>
    </tableColumn>
  </tableColumns>
  <tableStyleInfo name="TableStyleLight1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92B75D4-8AB4-411E-8F48-B637E070BFC2}" name="Table8111241214" displayName="Table8111241214" ref="O1:AD277" totalsRowShown="0" headerRowDxfId="53" dataDxfId="52" totalsRowDxfId="51">
  <autoFilter ref="O1:AD277" xr:uid="{5F1D1249-92AC-432B-88F0-CE70558946D7}"/>
  <tableColumns count="16">
    <tableColumn id="10" xr3:uid="{15DCB9C5-EC74-4DF7-A5E0-EB32841D10E1}" name="dX" dataDxfId="50" totalsRowDxfId="49">
      <calculatedColumnFormula>IF(ROW()&lt;&gt;2,X1,X$277)-IF(X3&lt;&gt;"",X3,X$2)</calculatedColumnFormula>
    </tableColumn>
    <tableColumn id="9" xr3:uid="{7C5DE70D-6F03-494C-9C9C-37F508E2C81F}" name="dY" dataDxfId="48">
      <calculatedColumnFormula>IF(ROW()&lt;&gt;2,Y1,Y$277)-IF(Y3&lt;&gt;"",Y3,Y$2)</calculatedColumnFormula>
    </tableColumn>
    <tableColumn id="11" xr3:uid="{20ED3E20-1828-43A1-87F9-8973A1943C15}" name="|AB|" dataDxfId="47" totalsRowDxfId="46">
      <calculatedColumnFormula>SQRT(Table8111241214[[#This Row],[dX]]*Table8111241214[[#This Row],[dX]]+Table8111241214[[#This Row],[dY]]*Table8111241214[[#This Row],[dY]])</calculatedColumnFormula>
    </tableColumn>
    <tableColumn id="12" xr3:uid="{C52B1736-9C6F-450D-A402-39736392431A}" name="Cos(a)" dataDxfId="45">
      <calculatedColumnFormula>IFERROR(Table8111241214[[#This Row],[dY]]/Table8111241214[[#This Row],[|AB|]],0)</calculatedColumnFormula>
    </tableColumn>
    <tableColumn id="13" xr3:uid="{A56C1817-01E8-4A67-9263-8CB53DDB2C12}" name="Sin(a)" dataDxfId="44">
      <calculatedColumnFormula>IFERROR(Table8111241214[[#This Row],[dX]]/Table8111241214[[#This Row],[|AB|]],0)</calculatedColumnFormula>
    </tableColumn>
    <tableColumn id="8" xr3:uid="{7F8BFAB7-9A53-42D7-9199-35A3C94F7D26}" name="Xo" dataDxfId="43">
      <calculatedColumnFormula>Table8111241214[[#This Row],[X]] - Table8111241214[[#This Row],[Cos(a)]] * $H$2</calculatedColumnFormula>
    </tableColumn>
    <tableColumn id="7" xr3:uid="{82747D18-A441-4562-8D79-009488F0A851}" name="Yo" dataDxfId="42" totalsRowDxfId="41">
      <calculatedColumnFormula>Table8111241214[[#This Row],[ Y]] + Table8111241214[[#This Row],[Sin(a)]] * $H$2</calculatedColumnFormula>
    </tableColumn>
    <tableColumn id="6" xr3:uid="{F470AE1A-6015-4AE2-87B8-EC6DC1247256}" name="Xi" dataDxfId="40" totalsRowDxfId="39">
      <calculatedColumnFormula>Table8111241214[[#This Row],[X]] + Table8111241214[[#This Row],[Cos(a)]] * $H$2</calculatedColumnFormula>
    </tableColumn>
    <tableColumn id="5" xr3:uid="{2C940731-B6F7-4473-A9F4-208BCEE421B5}" name="Yi" dataDxfId="38" totalsRowDxfId="37">
      <calculatedColumnFormula>Table8111241214[[#This Row],[ Y]] - Table8111241214[[#This Row],[Sin(a)]] * $H$2</calculatedColumnFormula>
    </tableColumn>
    <tableColumn id="1" xr3:uid="{5F076459-C671-4A3C-8EA4-CF748D0C850D}" name="X" dataDxfId="36" totalsRowDxfId="35"/>
    <tableColumn id="2" xr3:uid="{1E0AA512-C966-4E9A-B470-737467F04C2C}" name=" Y" dataDxfId="34" totalsRowDxfId="33"/>
    <tableColumn id="3" xr3:uid="{AD7BEE23-1D2E-4BB2-B17A-816BB274D2F7}" name="Xs" dataDxfId="32" totalsRowDxfId="31"/>
    <tableColumn id="4" xr3:uid="{1CF58B2F-DF27-46C4-A536-833A7BB1C9CB}" name=" Ys" dataDxfId="30" totalsRowDxfId="29"/>
    <tableColumn id="14" xr3:uid="{4B6AFE99-3E9D-4710-922D-53F43093DDBA}" name="dXs" dataDxfId="28">
      <calculatedColumnFormula>Table8111241214[[#This Row],[Xs]]-IF(Z3&lt;&gt;"",Z3,Z$2)</calculatedColumnFormula>
    </tableColumn>
    <tableColumn id="15" xr3:uid="{D4247897-7BFA-4031-9403-BE0E34149D54}" name="dYs" dataDxfId="27">
      <calculatedColumnFormula>Table8111241214[[#This Row],[ Ys]]-IF(AA3&lt;&gt;"",AA3,AA$2)</calculatedColumnFormula>
    </tableColumn>
    <tableColumn id="16" xr3:uid="{D0B4E5CA-B15C-49A8-AB3B-7B7AD496A34B}" name="|AsBs|" dataDxfId="26">
      <calculatedColumnFormula>SQRT(Table8111241214[[#This Row],[dXs]]*Table8111241214[[#This Row],[dXs]]+Table8111241214[[#This Row],[dYs]]*Table8111241214[[#This Row],[dYs]])</calculatedColumnFormula>
    </tableColumn>
  </tableColumns>
  <tableStyleInfo name="TableStyleLight1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BD4C97-D7EF-4476-8710-EF86C3BACB47}" name="Table811124121315" displayName="Table811124121315" ref="O1:AD103" totalsRowShown="0" headerRowDxfId="25" dataDxfId="24" totalsRowDxfId="23">
  <autoFilter ref="O1:AD103" xr:uid="{5F1D1249-92AC-432B-88F0-CE70558946D7}"/>
  <tableColumns count="16">
    <tableColumn id="10" xr3:uid="{ABFF74CC-3C2D-4EF8-A534-9F8904E8C8AD}" name="dX" dataDxfId="1" totalsRowDxfId="22">
      <calculatedColumnFormula>IF(ROW()&lt;&gt;2,X1,X$103)-IF(X3&lt;&gt;"",X3,X$2)</calculatedColumnFormula>
    </tableColumn>
    <tableColumn id="9" xr3:uid="{F4225E07-9DDF-431B-ACA3-06C189082D57}" name="dY" dataDxfId="0">
      <calculatedColumnFormula>IF(ROW()&lt;&gt;2,Y1,Y$103)-IF(Y3&lt;&gt;"",Y3,Y$2)</calculatedColumnFormula>
    </tableColumn>
    <tableColumn id="11" xr3:uid="{70A8CE2A-C035-4E08-9B2D-2C2229601113}" name="|AB|" dataDxfId="20" totalsRowDxfId="21">
      <calculatedColumnFormula>SQRT(Table811124121315[[#This Row],[dX]]*Table811124121315[[#This Row],[dX]]+Table811124121315[[#This Row],[dY]]*Table811124121315[[#This Row],[dY]])</calculatedColumnFormula>
    </tableColumn>
    <tableColumn id="12" xr3:uid="{56070A71-8999-4872-8BBC-6A0D14B3203A}" name="Cos(a)" dataDxfId="19">
      <calculatedColumnFormula>IFERROR(Table811124121315[[#This Row],[dY]]/Table811124121315[[#This Row],[|AB|]],0)</calculatedColumnFormula>
    </tableColumn>
    <tableColumn id="13" xr3:uid="{4EAE2A9A-8822-4C63-8831-9AF771A94C74}" name="Sin(a)" dataDxfId="18">
      <calculatedColumnFormula>IFERROR(Table811124121315[[#This Row],[dX]]/Table811124121315[[#This Row],[|AB|]],0)</calculatedColumnFormula>
    </tableColumn>
    <tableColumn id="8" xr3:uid="{BEACB6D8-F88A-4F88-A139-FB083C624CBE}" name="Xo" dataDxfId="17">
      <calculatedColumnFormula>Table811124121315[[#This Row],[X]] - Table811124121315[[#This Row],[Cos(a)]] * $H$2</calculatedColumnFormula>
    </tableColumn>
    <tableColumn id="7" xr3:uid="{E4232692-8B95-418B-8524-9497381AD39C}" name="Yo" dataDxfId="15" totalsRowDxfId="16">
      <calculatedColumnFormula>Table811124121315[[#This Row],[Y]] + Table811124121315[[#This Row],[Sin(a)]] * $H$2</calculatedColumnFormula>
    </tableColumn>
    <tableColumn id="6" xr3:uid="{E8806A8C-C850-4C88-A6A9-53EA60EFBB5D}" name="Xi" dataDxfId="13" totalsRowDxfId="14">
      <calculatedColumnFormula>Table811124121315[[#This Row],[X]] + Table811124121315[[#This Row],[Cos(a)]] * $H$2</calculatedColumnFormula>
    </tableColumn>
    <tableColumn id="5" xr3:uid="{466C15ED-C6B3-44E4-A25D-65373FF3097A}" name="Yi" dataDxfId="11" totalsRowDxfId="12">
      <calculatedColumnFormula>Table811124121315[[#This Row],[Y]] - Table811124121315[[#This Row],[Sin(a)]] * $H$2</calculatedColumnFormula>
    </tableColumn>
    <tableColumn id="1" xr3:uid="{6797AB0B-AF23-40D1-B953-6F32C731E2F0}" name="X" dataDxfId="10"/>
    <tableColumn id="2" xr3:uid="{2E37E576-0790-4D42-8832-9755EF9DA1A9}" name="Y" dataDxfId="9"/>
    <tableColumn id="3" xr3:uid="{7A1334E2-42F3-403F-922C-CAD1FFA0C2FE}" name="Xs" dataDxfId="7" totalsRowDxfId="8"/>
    <tableColumn id="4" xr3:uid="{916FAC4F-7D21-4554-97FD-4A7C0E79A3E9}" name=" Ys" dataDxfId="5" totalsRowDxfId="6"/>
    <tableColumn id="14" xr3:uid="{B8DA8017-2CBD-4B4F-B179-D1A2FA1496E8}" name="dXs" dataDxfId="4">
      <calculatedColumnFormula>Table811124121315[[#This Row],[Xs]]-IF(Z3&lt;&gt;"",Z3,Z$2)</calculatedColumnFormula>
    </tableColumn>
    <tableColumn id="15" xr3:uid="{1B7DD802-C931-4BA0-9230-900DD9DFE4DA}" name="dYs" dataDxfId="3">
      <calculatedColumnFormula>Table811124121315[[#This Row],[ Ys]]-IF(AA3&lt;&gt;"",AA3,AA$2)</calculatedColumnFormula>
    </tableColumn>
    <tableColumn id="16" xr3:uid="{942BC12D-CE6F-437C-AF26-C54DDE4F04D3}" name="|AsBs|" dataDxfId="2">
      <calculatedColumnFormula>SQRT(Table811124121315[[#This Row],[dXs]]*Table811124121315[[#This Row],[dXs]]+Table811124121315[[#This Row],[dYs]]*Table811124121315[[#This Row],[dYs]])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6E098A-01BD-4665-8241-468DECB9AF37}" name="Table47" displayName="Table47" ref="S3:Y16" totalsRowShown="0">
  <autoFilter ref="S3:Y16" xr:uid="{376E098A-01BD-4665-8241-468DECB9AF37}"/>
  <tableColumns count="7">
    <tableColumn id="1" xr3:uid="{BFBF3A46-10A8-4E30-B104-373553975518}" name="No."/>
    <tableColumn id="2" xr3:uid="{B97CEB4A-2324-4D70-9F1F-DB4F1F2F6D53}" name="Steering angle (°)"/>
    <tableColumn id="3" xr3:uid="{A064F9E8-59D7-46D0-829E-8B1030BC3186}" name="Speed (m/s)"/>
    <tableColumn id="4" xr3:uid="{0EB11593-17F2-4748-9AD9-ADC2D52ED252}" name="Streering Ratio" dataDxfId="140">
      <calculatedColumnFormula>ABS(Table47[[#This Row],[Steering angle (°)]])/T$17</calculatedColumnFormula>
    </tableColumn>
    <tableColumn id="7" xr3:uid="{804BA78C-8DC1-4B91-9FB8-567CEAC6AE18}" name="Streering Penalty" dataDxfId="139">
      <calculatedColumnFormula>POWER(Table47[[#This Row],[Streering Ratio]],W$2)</calculatedColumnFormula>
    </tableColumn>
    <tableColumn id="5" xr3:uid="{2F0F3182-7626-4E1C-B4E6-92D82C9D9934}" name="Speed Ratio" dataDxfId="138">
      <calculatedColumnFormula>ABS(Table47[[#This Row],[Speed (m/s)]])/U$17</calculatedColumnFormula>
    </tableColumn>
    <tableColumn id="6" xr3:uid="{FEB25A4F-8F62-474C-9004-F522367E6D9E}" name="Speed Rating" dataDxfId="137">
      <calculatedColumnFormula>POWER(Table47[[#This Row],[Speed Ratio]],Y$2)</calculatedColumnFormula>
    </tableColumn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2FC408-AE1A-444D-B136-DA3EE66CB031}" name="Table43" displayName="Table43" ref="A32:G53" totalsRowShown="0">
  <autoFilter ref="A32:G53" xr:uid="{692FC408-AE1A-444D-B136-DA3EE66CB031}"/>
  <tableColumns count="7">
    <tableColumn id="1" xr3:uid="{CD7F69B2-79DA-4479-8131-B86AB75974AD}" name="No."/>
    <tableColumn id="2" xr3:uid="{C016268E-6768-42A7-A539-5F5D79C7400C}" name="Steering angle (°)"/>
    <tableColumn id="3" xr3:uid="{B72CCDAB-A1B8-4B47-BD99-8854314B5E73}" name="Speed (m/s)"/>
    <tableColumn id="4" xr3:uid="{B51EE19A-B2D2-4724-9E6E-E596AFC89716}" name="Streering Ratio" dataDxfId="136">
      <calculatedColumnFormula>ABS(Table43[[#This Row],[Steering angle (°)]])/B$54</calculatedColumnFormula>
    </tableColumn>
    <tableColumn id="7" xr3:uid="{1BD870C0-A829-49DE-8079-ABD1C96EBF92}" name="Streering Penalty" dataDxfId="135">
      <calculatedColumnFormula>POWER(Table43[[#This Row],[Streering Ratio]],E$31)</calculatedColumnFormula>
    </tableColumn>
    <tableColumn id="5" xr3:uid="{10FCF17E-7A6F-4662-8A3C-A8012C6C26A6}" name="Speed Ratio" dataDxfId="134">
      <calculatedColumnFormula>ABS(Table43[[#This Row],[Speed (m/s)]])/C$54</calculatedColumnFormula>
    </tableColumn>
    <tableColumn id="6" xr3:uid="{A2533850-CFBD-465D-9C3F-A49728043D62}" name="Speed Rating" dataDxfId="133">
      <calculatedColumnFormula>POWER(Table43[[#This Row],[Speed Ratio]],G$31)</calculatedColumnFormula>
    </tableColumn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D66146-0684-4120-9305-B24CDE7923C3}" name="Table4311" displayName="Table4311" ref="J3:P24" totalsRowShown="0">
  <autoFilter ref="J3:P24" xr:uid="{71D66146-0684-4120-9305-B24CDE7923C3}"/>
  <tableColumns count="7">
    <tableColumn id="1" xr3:uid="{407FCD41-0403-42FE-9352-3C5F39C50793}" name="No."/>
    <tableColumn id="2" xr3:uid="{F9C6E3E5-733B-44D9-9ADC-ED2DD1FAE94F}" name="Steering angle (°)"/>
    <tableColumn id="3" xr3:uid="{5B5FD66C-A3DC-4554-81AE-114907890EEE}" name="Speed (m/s)">
      <calculatedColumnFormula>(1-ABS(Table4311[[#This Row],[Steering angle (°)]]/K$25)) * 4 + ABS(Table4311[[#This Row],[Steering angle (°)]]/K$25) * 2</calculatedColumnFormula>
    </tableColumn>
    <tableColumn id="4" xr3:uid="{9A02FAD8-5D64-453B-AAB0-2E44F92F8C85}" name="Streering Ratio" dataDxfId="132">
      <calculatedColumnFormula>ABS(Table4311[[#This Row],[Steering angle (°)]])/K$25</calculatedColumnFormula>
    </tableColumn>
    <tableColumn id="7" xr3:uid="{F2AB2C0C-D895-450D-A097-105627DF6442}" name="Streering Penalty" dataDxfId="131">
      <calculatedColumnFormula>POWER(Table4311[[#This Row],[Streering Ratio]],N$2)</calculatedColumnFormula>
    </tableColumn>
    <tableColumn id="5" xr3:uid="{A60F794B-BA44-4494-B627-326A752EE869}" name="Speed Ratio" dataDxfId="130">
      <calculatedColumnFormula>ABS(Table4311[[#This Row],[Speed (m/s)]])/L$25</calculatedColumnFormula>
    </tableColumn>
    <tableColumn id="6" xr3:uid="{C48201DF-08B9-42AD-A5AE-AC124411FA3F}" name="Speed Rating" dataDxfId="129">
      <calculatedColumnFormula>POWER(Table4311[[#This Row],[Speed Ratio]],P$2)</calculatedColumnFormula>
    </tableColumn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3A3065-6922-4204-9BB8-E1E500CB9140}" name="Table43119" displayName="Table43119" ref="J32:P47" totalsRowShown="0">
  <autoFilter ref="J32:P47" xr:uid="{F83A3065-6922-4204-9BB8-E1E500CB9140}"/>
  <tableColumns count="7">
    <tableColumn id="1" xr3:uid="{EDBB8141-3050-496D-95DA-0E361F527B7C}" name="No."/>
    <tableColumn id="2" xr3:uid="{9646A581-6277-4BF9-A11A-86404B3C40AC}" name="Steering angle (°)"/>
    <tableColumn id="3" xr3:uid="{AE4CE4B0-967B-4879-AB65-5B0766D50613}" name="Speed (m/s)">
      <calculatedColumnFormula>(1-ABS(Table43119[[#This Row],[Steering angle (°)]]/K$48)) * 4 + ABS(Table43119[[#This Row],[Steering angle (°)]]/K$48) * 2</calculatedColumnFormula>
    </tableColumn>
    <tableColumn id="4" xr3:uid="{5CD56585-5B38-4EA1-8701-84655FE8AD88}" name="Streering Ratio" dataDxfId="128">
      <calculatedColumnFormula>ABS(Table43119[[#This Row],[Steering angle (°)]])/K$48</calculatedColumnFormula>
    </tableColumn>
    <tableColumn id="7" xr3:uid="{183A07C0-B670-46AD-9857-A9C217DF36D5}" name="Streering Penalty" dataDxfId="127">
      <calculatedColumnFormula>POWER(Table43119[[#This Row],[Streering Ratio]],N$31)</calculatedColumnFormula>
    </tableColumn>
    <tableColumn id="5" xr3:uid="{3A95A631-8165-4EFE-AC1C-37771F2A90D2}" name="Speed Ratio" dataDxfId="126">
      <calculatedColumnFormula>ABS(Table43119[[#This Row],[Speed (m/s)]])/L$48</calculatedColumnFormula>
    </tableColumn>
    <tableColumn id="6" xr3:uid="{98E28D25-9748-4687-8073-6499E504E3B9}" name="Speed Rating" dataDxfId="125">
      <calculatedColumnFormula>POWER(Table43119[[#This Row],[Speed Ratio]],P$31)</calculatedColumnFormula>
    </tableColumn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B576E07-7527-43FA-8FFD-188CD0D0368F}" name="Table4311918" displayName="Table4311918" ref="S32:Y47" totalsRowShown="0">
  <autoFilter ref="S32:Y47" xr:uid="{6B576E07-7527-43FA-8FFD-188CD0D0368F}"/>
  <tableColumns count="7">
    <tableColumn id="1" xr3:uid="{B113AED1-8AA0-4E8C-92B4-F859CC300589}" name="No."/>
    <tableColumn id="2" xr3:uid="{8BE5B75C-9673-4628-B1FE-F720F54B0A4B}" name="Steering angle (°)"/>
    <tableColumn id="3" xr3:uid="{34CAEBF7-8C00-4565-B4F8-842C3A798675}" name="Speed (m/s)">
      <calculatedColumnFormula>(1-ABS(Table4311918[[#This Row],[Steering angle (°)]]/T$48)) * 4 + ABS(Table4311918[[#This Row],[Steering angle (°)]]/T$48) * 2</calculatedColumnFormula>
    </tableColumn>
    <tableColumn id="4" xr3:uid="{98FED46F-B9ED-4F23-87C5-0FDBA95934D4}" name="Streering Ratio" dataDxfId="124">
      <calculatedColumnFormula>ABS(Table4311918[[#This Row],[Steering angle (°)]])/T$48</calculatedColumnFormula>
    </tableColumn>
    <tableColumn id="7" xr3:uid="{02391F96-B11C-4380-9C1E-9B5923CA4C1D}" name="Streering Penalty" dataDxfId="123">
      <calculatedColumnFormula>POWER(Table4311918[[#This Row],[Streering Ratio]],W$31)</calculatedColumnFormula>
    </tableColumn>
    <tableColumn id="5" xr3:uid="{19A3DBD7-DBE5-4329-A139-4BE685BCA9AA}" name="Speed Ratio" dataDxfId="122">
      <calculatedColumnFormula>ABS(Table4311918[[#This Row],[Speed (m/s)]])/U$48</calculatedColumnFormula>
    </tableColumn>
    <tableColumn id="6" xr3:uid="{088929EE-9AAA-4757-811D-E8968822B28B}" name="Speed Rating" dataDxfId="121">
      <calculatedColumnFormula>POWER(Table4311918[[#This Row],[Speed Ratio]],Y$31)</calculatedColumnFormula>
    </tableColumn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49AACD-BEE2-48E9-A53E-87E67CF78C42}" name="Table5" displayName="Table5" ref="A1:D27" totalsRowShown="0">
  <autoFilter ref="A1:D27" xr:uid="{6D49AACD-BEE2-48E9-A53E-87E67CF78C42}"/>
  <tableColumns count="4">
    <tableColumn id="1" xr3:uid="{14A6E250-21A0-4D61-B1B7-A08675ABD8C7}" name="Distance"/>
    <tableColumn id="4" xr3:uid="{18E6D19B-96D7-4F92-819E-604C0377B797}" name="Diff" dataDxfId="120">
      <calculatedColumnFormula>IF(Table5[[#This Row],[Distance]]&lt;=$H$2,0,MIN(Table5[[#This Row],[Distance]] - $H$2,$H$3))</calculatedColumnFormula>
    </tableColumn>
    <tableColumn id="3" xr3:uid="{80E4FDC4-7AB5-4565-8D86-118C1BE5188F}" name="Ratio" dataDxfId="119">
      <calculatedColumnFormula>MIN(B2/($H$3-$H$2), 1)</calculatedColumnFormula>
    </tableColumn>
    <tableColumn id="2" xr3:uid="{A8BF9BA6-B37B-4C47-BA6F-513EB5FD4BEA}" name="Penalty" dataDxfId="118">
      <calculatedColumnFormula>POWER(C2, $G$4)</calculatedColumnFormula>
    </tableColumn>
  </tableColumns>
  <tableStyleInfo name="TableStyleLight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984BB-BA7E-4D2D-AA19-6BEE90E5E000}" name="Table1" displayName="Table1" ref="A1:B18" totalsRowShown="0">
  <autoFilter ref="A1:B18" xr:uid="{FBF984BB-BA7E-4D2D-AA19-6BEE90E5E000}"/>
  <tableColumns count="2">
    <tableColumn id="1" xr3:uid="{98BA934E-F025-44CA-A389-B1A00630F709}" name="Factor" dataDxfId="117"/>
    <tableColumn id="2" xr3:uid="{368A6EDB-866C-4036-9335-815069243C7A}" name="Actions History" dataDxfId="116">
      <calculatedColumnFormula>1/(1-A2)</calculatedColumnFormula>
    </tableColumn>
  </tableColumns>
  <tableStyleInfo name="TableStyleLight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C43528-8A29-4C3F-9C1C-0A7483AF5754}" name="Table7" displayName="Table7" ref="A1:D102" totalsRowShown="0">
  <autoFilter ref="A1:D102" xr:uid="{D4C43528-8A29-4C3F-9C1C-0A7483AF5754}"/>
  <tableColumns count="4">
    <tableColumn id="1" xr3:uid="{492828EC-D7F0-4644-8EBF-963D5B2D4771}" name="Progress"/>
    <tableColumn id="2" xr3:uid="{5780F016-3935-46B0-9D53-DFCA3B917306}" name="Steps"/>
    <tableColumn id="3" xr3:uid="{287E7FB3-D54E-485E-AADF-0C55A28B3C44}" name="Ratio" dataDxfId="115">
      <calculatedColumnFormula>IF(Table7[[#This Row],[Steps]]&gt;0,(Table7[[#This Row],[Progress]]/Table7[[#This Row],[Steps]])*($F$2/$F$1),0)</calculatedColumnFormula>
    </tableColumn>
    <tableColumn id="4" xr3:uid="{E932A9DA-4533-4DB9-8487-DE04CB83A266}" name="R2" dataDxfId="114">
      <calculatedColumnFormula>Table7[[#This Row],[Ratio]]*Table7[[#This Row],[Ratio]]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5" Type="http://schemas.openxmlformats.org/officeDocument/2006/relationships/table" Target="../tables/table12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D067-ABF3-462E-8772-02A1ABE0BA22}">
  <dimension ref="A1:Y54"/>
  <sheetViews>
    <sheetView workbookViewId="0">
      <selection activeCell="A16" sqref="A16"/>
    </sheetView>
  </sheetViews>
  <sheetFormatPr defaultRowHeight="15" x14ac:dyDescent="0.25"/>
  <cols>
    <col min="1" max="1" width="6.42578125" bestFit="1" customWidth="1"/>
    <col min="2" max="2" width="18.7109375" bestFit="1" customWidth="1"/>
    <col min="3" max="3" width="14.140625" bestFit="1" customWidth="1"/>
    <col min="4" max="4" width="16.5703125" bestFit="1" customWidth="1"/>
    <col min="5" max="5" width="18.7109375" bestFit="1" customWidth="1"/>
    <col min="6" max="6" width="13.85546875" bestFit="1" customWidth="1"/>
    <col min="7" max="7" width="14.85546875" bestFit="1" customWidth="1"/>
    <col min="10" max="10" width="6.42578125" bestFit="1" customWidth="1"/>
    <col min="11" max="11" width="18.7109375" bestFit="1" customWidth="1"/>
    <col min="12" max="12" width="14.140625" bestFit="1" customWidth="1"/>
    <col min="13" max="13" width="16.5703125" bestFit="1" customWidth="1"/>
    <col min="14" max="14" width="18.7109375" bestFit="1" customWidth="1"/>
    <col min="15" max="15" width="13.85546875" bestFit="1" customWidth="1"/>
    <col min="16" max="16" width="14.85546875" bestFit="1" customWidth="1"/>
    <col min="19" max="19" width="6.42578125" bestFit="1" customWidth="1"/>
    <col min="20" max="20" width="18.7109375" bestFit="1" customWidth="1"/>
    <col min="21" max="21" width="14.140625" bestFit="1" customWidth="1"/>
    <col min="22" max="22" width="16.5703125" bestFit="1" customWidth="1"/>
    <col min="23" max="23" width="18.7109375" bestFit="1" customWidth="1"/>
    <col min="24" max="24" width="13.85546875" bestFit="1" customWidth="1"/>
    <col min="25" max="25" width="14.85546875" bestFit="1" customWidth="1"/>
  </cols>
  <sheetData>
    <row r="1" spans="1:25" x14ac:dyDescent="0.25">
      <c r="A1" s="11" t="s">
        <v>26</v>
      </c>
      <c r="B1" s="11"/>
      <c r="C1" s="11"/>
      <c r="D1" s="11"/>
      <c r="E1" s="11"/>
      <c r="F1" s="11"/>
      <c r="G1" s="11"/>
      <c r="J1" s="11" t="s">
        <v>55</v>
      </c>
      <c r="K1" s="11"/>
      <c r="L1" s="11"/>
      <c r="M1" s="11"/>
      <c r="N1" s="11"/>
      <c r="O1" s="11"/>
      <c r="P1" s="11"/>
      <c r="S1" s="11" t="s">
        <v>60</v>
      </c>
      <c r="T1" s="11"/>
      <c r="U1" s="11"/>
      <c r="V1" s="11"/>
      <c r="W1" s="11"/>
      <c r="X1" s="11"/>
      <c r="Y1" s="11"/>
    </row>
    <row r="2" spans="1:25" x14ac:dyDescent="0.25">
      <c r="A2" s="12" t="s">
        <v>6</v>
      </c>
      <c r="B2" s="12"/>
      <c r="C2" s="12"/>
      <c r="D2" s="3" t="s">
        <v>4</v>
      </c>
      <c r="E2" s="4">
        <v>0.7</v>
      </c>
      <c r="F2" s="3" t="s">
        <v>4</v>
      </c>
      <c r="G2" s="4">
        <v>3</v>
      </c>
      <c r="J2" s="12" t="s">
        <v>6</v>
      </c>
      <c r="K2" s="12"/>
      <c r="L2" s="12"/>
      <c r="M2" s="3" t="s">
        <v>4</v>
      </c>
      <c r="N2" s="4">
        <v>0.7</v>
      </c>
      <c r="O2" s="3" t="s">
        <v>4</v>
      </c>
      <c r="P2" s="4">
        <v>3</v>
      </c>
      <c r="S2" s="12" t="s">
        <v>6</v>
      </c>
      <c r="T2" s="12"/>
      <c r="U2" s="12"/>
      <c r="V2" s="3" t="s">
        <v>4</v>
      </c>
      <c r="W2" s="4">
        <v>0.7</v>
      </c>
      <c r="X2" s="3" t="s">
        <v>4</v>
      </c>
      <c r="Y2" s="4">
        <v>4</v>
      </c>
    </row>
    <row r="3" spans="1:25" x14ac:dyDescent="0.25">
      <c r="A3" t="s">
        <v>7</v>
      </c>
      <c r="B3" t="s">
        <v>8</v>
      </c>
      <c r="C3" t="s">
        <v>9</v>
      </c>
      <c r="D3" t="s">
        <v>21</v>
      </c>
      <c r="E3" t="s">
        <v>23</v>
      </c>
      <c r="F3" t="s">
        <v>22</v>
      </c>
      <c r="G3" t="s">
        <v>15</v>
      </c>
      <c r="J3" t="s">
        <v>7</v>
      </c>
      <c r="K3" t="s">
        <v>8</v>
      </c>
      <c r="L3" t="s">
        <v>9</v>
      </c>
      <c r="M3" t="s">
        <v>21</v>
      </c>
      <c r="N3" t="s">
        <v>23</v>
      </c>
      <c r="O3" t="s">
        <v>22</v>
      </c>
      <c r="P3" t="s">
        <v>15</v>
      </c>
      <c r="S3" t="s">
        <v>7</v>
      </c>
      <c r="T3" t="s">
        <v>8</v>
      </c>
      <c r="U3" t="s">
        <v>9</v>
      </c>
      <c r="V3" t="s">
        <v>21</v>
      </c>
      <c r="W3" t="s">
        <v>23</v>
      </c>
      <c r="X3" t="s">
        <v>22</v>
      </c>
      <c r="Y3" t="s">
        <v>15</v>
      </c>
    </row>
    <row r="4" spans="1:25" x14ac:dyDescent="0.25">
      <c r="A4">
        <v>0</v>
      </c>
      <c r="B4">
        <v>-30</v>
      </c>
      <c r="C4">
        <v>0.6</v>
      </c>
      <c r="D4" s="1">
        <f>ABS(Table4[[#This Row],[Steering angle (°)]])/B$25</f>
        <v>1</v>
      </c>
      <c r="E4" s="1">
        <f>POWER(Table4[[#This Row],[Streering Ratio]],E$2)</f>
        <v>1</v>
      </c>
      <c r="F4" s="1">
        <f>ABS(Table4[[#This Row],[Speed (m/s)]])/C$25</f>
        <v>0.15</v>
      </c>
      <c r="G4" s="1">
        <f>POWER(Table4[[#This Row],[Speed Ratio]],G$2)</f>
        <v>3.375E-3</v>
      </c>
      <c r="J4">
        <v>0</v>
      </c>
      <c r="K4">
        <v>-30</v>
      </c>
      <c r="L4" s="7">
        <f>(1-ABS(Table4311[[#This Row],[Steering angle (°)]]/K$25)) * 4 + ABS(Table4311[[#This Row],[Steering angle (°)]]/K$25) * 2</f>
        <v>2</v>
      </c>
      <c r="M4" s="1">
        <f>ABS(Table4311[[#This Row],[Steering angle (°)]])/K$25</f>
        <v>1</v>
      </c>
      <c r="N4" s="1">
        <f>POWER(Table4311[[#This Row],[Streering Ratio]],N$2)</f>
        <v>1</v>
      </c>
      <c r="O4" s="1">
        <f>ABS(Table4311[[#This Row],[Speed (m/s)]])/L$25</f>
        <v>0.5</v>
      </c>
      <c r="P4" s="1">
        <f>POWER(Table4311[[#This Row],[Speed Ratio]],P$2)</f>
        <v>0.125</v>
      </c>
      <c r="S4">
        <v>0</v>
      </c>
      <c r="T4">
        <v>-30</v>
      </c>
      <c r="U4">
        <v>1</v>
      </c>
      <c r="V4" s="1">
        <f>ABS(Table47[[#This Row],[Steering angle (°)]])/T$17</f>
        <v>1</v>
      </c>
      <c r="W4" s="1">
        <f>POWER(Table47[[#This Row],[Streering Ratio]],W$2)</f>
        <v>1</v>
      </c>
      <c r="X4" s="1">
        <f>ABS(Table47[[#This Row],[Speed (m/s)]])/U$17</f>
        <v>0.25</v>
      </c>
      <c r="Y4" s="1">
        <f>POWER(Table47[[#This Row],[Speed Ratio]],Y$2)</f>
        <v>3.90625E-3</v>
      </c>
    </row>
    <row r="5" spans="1:25" x14ac:dyDescent="0.25">
      <c r="A5">
        <v>1</v>
      </c>
      <c r="B5">
        <v>-27</v>
      </c>
      <c r="C5">
        <v>1.2</v>
      </c>
      <c r="D5" s="1">
        <f>ABS(Table4[[#This Row],[Steering angle (°)]])/B$25</f>
        <v>0.9</v>
      </c>
      <c r="E5" s="1">
        <f>POWER(Table4[[#This Row],[Streering Ratio]],E$2)</f>
        <v>0.92890169768537101</v>
      </c>
      <c r="F5" s="1">
        <f>ABS(Table4[[#This Row],[Speed (m/s)]])/C$25</f>
        <v>0.3</v>
      </c>
      <c r="G5" s="1">
        <f>POWER(Table4[[#This Row],[Speed Ratio]],G$2)</f>
        <v>2.7E-2</v>
      </c>
      <c r="J5">
        <v>1</v>
      </c>
      <c r="K5">
        <v>-25</v>
      </c>
      <c r="L5" s="7">
        <f>(1-ABS(Table4311[[#This Row],[Steering angle (°)]]/K$25)) * 4 + ABS(Table4311[[#This Row],[Steering angle (°)]]/K$25) * 2</f>
        <v>2.333333333333333</v>
      </c>
      <c r="M5" s="1">
        <f>ABS(Table4311[[#This Row],[Steering angle (°)]])/K$25</f>
        <v>0.83333333333333337</v>
      </c>
      <c r="N5" s="1">
        <f>POWER(Table4311[[#This Row],[Streering Ratio]],N$2)</f>
        <v>0.88018330703271519</v>
      </c>
      <c r="O5" s="1">
        <f>ABS(Table4311[[#This Row],[Speed (m/s)]])/L$25</f>
        <v>0.58333333333333326</v>
      </c>
      <c r="P5" s="1">
        <f>POWER(Table4311[[#This Row],[Speed Ratio]],P$2)</f>
        <v>0.19849537037037029</v>
      </c>
      <c r="S5">
        <v>1</v>
      </c>
      <c r="T5">
        <v>-25</v>
      </c>
      <c r="U5">
        <v>1.5</v>
      </c>
      <c r="V5" s="1">
        <f>ABS(Table47[[#This Row],[Steering angle (°)]])/T$17</f>
        <v>0.83333333333333337</v>
      </c>
      <c r="W5" s="1">
        <f>POWER(Table47[[#This Row],[Streering Ratio]],W$2)</f>
        <v>0.88018330703271519</v>
      </c>
      <c r="X5" s="1">
        <f>ABS(Table47[[#This Row],[Speed (m/s)]])/U$17</f>
        <v>0.375</v>
      </c>
      <c r="Y5" s="1">
        <f>POWER(Table47[[#This Row],[Speed Ratio]],Y$2)</f>
        <v>1.9775390625E-2</v>
      </c>
    </row>
    <row r="6" spans="1:25" x14ac:dyDescent="0.25">
      <c r="A6">
        <v>2</v>
      </c>
      <c r="B6">
        <v>-24</v>
      </c>
      <c r="C6">
        <v>1.7</v>
      </c>
      <c r="D6" s="1">
        <f>ABS(Table4[[#This Row],[Steering angle (°)]])/B$25</f>
        <v>0.8</v>
      </c>
      <c r="E6" s="1">
        <f>POWER(Table4[[#This Row],[Streering Ratio]],E$2)</f>
        <v>0.85538767999295051</v>
      </c>
      <c r="F6" s="1">
        <f>ABS(Table4[[#This Row],[Speed (m/s)]])/C$25</f>
        <v>0.42499999999999999</v>
      </c>
      <c r="G6" s="1">
        <f>POWER(Table4[[#This Row],[Speed Ratio]],G$2)</f>
        <v>7.676562499999999E-2</v>
      </c>
      <c r="J6">
        <v>2</v>
      </c>
      <c r="K6">
        <v>-20</v>
      </c>
      <c r="L6" s="7">
        <f>(1-ABS(Table4311[[#This Row],[Steering angle (°)]]/K$25)) * 4 + ABS(Table4311[[#This Row],[Steering angle (°)]]/K$25) * 2</f>
        <v>2.666666666666667</v>
      </c>
      <c r="M6" s="1">
        <f>ABS(Table4311[[#This Row],[Steering angle (°)]])/K$25</f>
        <v>0.66666666666666663</v>
      </c>
      <c r="N6" s="1">
        <f>POWER(Table4311[[#This Row],[Streering Ratio]],N$2)</f>
        <v>0.75289795697123696</v>
      </c>
      <c r="O6" s="1">
        <f>ABS(Table4311[[#This Row],[Speed (m/s)]])/L$25</f>
        <v>0.66666666666666674</v>
      </c>
      <c r="P6" s="1">
        <f>POWER(Table4311[[#This Row],[Speed Ratio]],P$2)</f>
        <v>0.29629629629629639</v>
      </c>
      <c r="S6">
        <v>2</v>
      </c>
      <c r="T6">
        <v>-20</v>
      </c>
      <c r="U6">
        <v>2</v>
      </c>
      <c r="V6" s="1">
        <f>ABS(Table47[[#This Row],[Steering angle (°)]])/T$17</f>
        <v>0.66666666666666663</v>
      </c>
      <c r="W6" s="1">
        <f>POWER(Table47[[#This Row],[Streering Ratio]],W$2)</f>
        <v>0.75289795697123696</v>
      </c>
      <c r="X6" s="1">
        <f>ABS(Table47[[#This Row],[Speed (m/s)]])/U$17</f>
        <v>0.5</v>
      </c>
      <c r="Y6" s="5">
        <f>POWER(Table47[[#This Row],[Speed Ratio]],Y$2)</f>
        <v>6.25E-2</v>
      </c>
    </row>
    <row r="7" spans="1:25" x14ac:dyDescent="0.25">
      <c r="A7">
        <v>3</v>
      </c>
      <c r="B7">
        <v>-21</v>
      </c>
      <c r="C7">
        <v>2.2000000000000002</v>
      </c>
      <c r="D7" s="1">
        <f>ABS(Table4[[#This Row],[Steering angle (°)]])/B$25</f>
        <v>0.7</v>
      </c>
      <c r="E7" s="1">
        <f>POWER(Table4[[#This Row],[Streering Ratio]],E$2)</f>
        <v>0.77905591267044905</v>
      </c>
      <c r="F7" s="1">
        <f>ABS(Table4[[#This Row],[Speed (m/s)]])/C$25</f>
        <v>0.55000000000000004</v>
      </c>
      <c r="G7" s="1">
        <f>POWER(Table4[[#This Row],[Speed Ratio]],G$2)</f>
        <v>0.16637500000000005</v>
      </c>
      <c r="J7">
        <v>3</v>
      </c>
      <c r="K7">
        <v>-15</v>
      </c>
      <c r="L7" s="7">
        <v>2.5</v>
      </c>
      <c r="M7" s="1">
        <f>ABS(Table4311[[#This Row],[Steering angle (°)]])/K$25</f>
        <v>0.5</v>
      </c>
      <c r="N7" s="1">
        <f>POWER(Table4311[[#This Row],[Streering Ratio]],N$2)</f>
        <v>0.61557220667245816</v>
      </c>
      <c r="O7" s="1">
        <f>ABS(Table4311[[#This Row],[Speed (m/s)]])/L$25</f>
        <v>0.625</v>
      </c>
      <c r="P7" s="1">
        <f>POWER(Table4311[[#This Row],[Speed Ratio]],P$2)</f>
        <v>0.244140625</v>
      </c>
      <c r="S7">
        <v>3</v>
      </c>
      <c r="T7">
        <v>-15</v>
      </c>
      <c r="U7">
        <v>2.5</v>
      </c>
      <c r="V7" s="1">
        <f>ABS(Table47[[#This Row],[Steering angle (°)]])/T$17</f>
        <v>0.5</v>
      </c>
      <c r="W7" s="1">
        <f>POWER(Table47[[#This Row],[Streering Ratio]],W$2)</f>
        <v>0.61557220667245816</v>
      </c>
      <c r="X7" s="1">
        <f>ABS(Table47[[#This Row],[Speed (m/s)]])/U$17</f>
        <v>0.625</v>
      </c>
      <c r="Y7" s="1">
        <f>POWER(Table47[[#This Row],[Speed Ratio]],Y$2)</f>
        <v>0.152587890625</v>
      </c>
    </row>
    <row r="8" spans="1:25" x14ac:dyDescent="0.25">
      <c r="A8">
        <v>4</v>
      </c>
      <c r="B8">
        <v>-18</v>
      </c>
      <c r="C8">
        <v>2.6</v>
      </c>
      <c r="D8" s="1">
        <f>ABS(Table4[[#This Row],[Steering angle (°)]])/B$25</f>
        <v>0.6</v>
      </c>
      <c r="E8" s="1">
        <f>POWER(Table4[[#This Row],[Streering Ratio]],E$2)</f>
        <v>0.69936819041442944</v>
      </c>
      <c r="F8" s="1">
        <f>ABS(Table4[[#This Row],[Speed (m/s)]])/C$25</f>
        <v>0.65</v>
      </c>
      <c r="G8" s="1">
        <f>POWER(Table4[[#This Row],[Speed Ratio]],G$2)</f>
        <v>0.27462500000000006</v>
      </c>
      <c r="J8">
        <v>4</v>
      </c>
      <c r="K8">
        <v>-15</v>
      </c>
      <c r="L8" s="7">
        <f>(1-ABS(Table4311[[#This Row],[Steering angle (°)]]/K$25)) * 4 + ABS(Table4311[[#This Row],[Steering angle (°)]]/K$25) * 2</f>
        <v>3</v>
      </c>
      <c r="M8" s="1">
        <f>ABS(Table4311[[#This Row],[Steering angle (°)]])/K$25</f>
        <v>0.5</v>
      </c>
      <c r="N8" s="1">
        <f>POWER(Table4311[[#This Row],[Streering Ratio]],N$2)</f>
        <v>0.61557220667245816</v>
      </c>
      <c r="O8" s="1">
        <f>ABS(Table4311[[#This Row],[Speed (m/s)]])/L$25</f>
        <v>0.75</v>
      </c>
      <c r="P8" s="1">
        <f>POWER(Table4311[[#This Row],[Speed Ratio]],P$2)</f>
        <v>0.421875</v>
      </c>
      <c r="S8">
        <v>4</v>
      </c>
      <c r="T8">
        <v>-10</v>
      </c>
      <c r="U8">
        <v>3</v>
      </c>
      <c r="V8" s="1">
        <f>ABS(Table47[[#This Row],[Steering angle (°)]])/T$17</f>
        <v>0.33333333333333331</v>
      </c>
      <c r="W8" s="1">
        <f>POWER(Table47[[#This Row],[Streering Ratio]],W$2)</f>
        <v>0.46346305677196981</v>
      </c>
      <c r="X8" s="1">
        <f>ABS(Table47[[#This Row],[Speed (m/s)]])/U$17</f>
        <v>0.75</v>
      </c>
      <c r="Y8" s="1">
        <f>POWER(Table47[[#This Row],[Speed Ratio]],Y$2)</f>
        <v>0.31640625</v>
      </c>
    </row>
    <row r="9" spans="1:25" x14ac:dyDescent="0.25">
      <c r="A9">
        <v>5</v>
      </c>
      <c r="B9">
        <v>-15</v>
      </c>
      <c r="C9">
        <v>3</v>
      </c>
      <c r="D9" s="1">
        <f>ABS(Table4[[#This Row],[Steering angle (°)]])/B$25</f>
        <v>0.5</v>
      </c>
      <c r="E9" s="1">
        <f>POWER(Table4[[#This Row],[Streering Ratio]],E$2)</f>
        <v>0.61557220667245816</v>
      </c>
      <c r="F9" s="1">
        <f>ABS(Table4[[#This Row],[Speed (m/s)]])/C$25</f>
        <v>0.75</v>
      </c>
      <c r="G9" s="1">
        <f>POWER(Table4[[#This Row],[Speed Ratio]],G$2)</f>
        <v>0.421875</v>
      </c>
      <c r="J9">
        <v>5</v>
      </c>
      <c r="K9">
        <v>-10</v>
      </c>
      <c r="L9" s="7">
        <v>2.7</v>
      </c>
      <c r="M9" s="1">
        <f>ABS(Table4311[[#This Row],[Steering angle (°)]])/K$25</f>
        <v>0.33333333333333331</v>
      </c>
      <c r="N9" s="1">
        <f>POWER(Table4311[[#This Row],[Streering Ratio]],N$2)</f>
        <v>0.46346305677196981</v>
      </c>
      <c r="O9" s="1">
        <f>ABS(Table4311[[#This Row],[Speed (m/s)]])/L$25</f>
        <v>0.67500000000000004</v>
      </c>
      <c r="P9" s="1">
        <f>POWER(Table4311[[#This Row],[Speed Ratio]],P$2)</f>
        <v>0.30754687500000005</v>
      </c>
      <c r="S9">
        <v>5</v>
      </c>
      <c r="T9">
        <v>-5</v>
      </c>
      <c r="U9">
        <v>3.5</v>
      </c>
      <c r="V9" s="1">
        <f>ABS(Table47[[#This Row],[Steering angle (°)]])/T$17</f>
        <v>0.16666666666666666</v>
      </c>
      <c r="W9" s="1">
        <f>POWER(Table47[[#This Row],[Streering Ratio]],W$2)</f>
        <v>0.28529497656828423</v>
      </c>
      <c r="X9" s="1">
        <f>ABS(Table47[[#This Row],[Speed (m/s)]])/U$17</f>
        <v>0.875</v>
      </c>
      <c r="Y9" s="1">
        <f>POWER(Table47[[#This Row],[Speed Ratio]],Y$2)</f>
        <v>0.586181640625</v>
      </c>
    </row>
    <row r="10" spans="1:25" x14ac:dyDescent="0.25">
      <c r="A10">
        <v>6</v>
      </c>
      <c r="B10">
        <v>-12</v>
      </c>
      <c r="C10">
        <v>3.3</v>
      </c>
      <c r="D10" s="1">
        <f>ABS(Table4[[#This Row],[Steering angle (°)]])/B$25</f>
        <v>0.4</v>
      </c>
      <c r="E10" s="1">
        <f>POWER(Table4[[#This Row],[Streering Ratio]],E$2)</f>
        <v>0.52655288173369497</v>
      </c>
      <c r="F10" s="1">
        <f>ABS(Table4[[#This Row],[Speed (m/s)]])/C$25</f>
        <v>0.82499999999999996</v>
      </c>
      <c r="G10" s="5">
        <f>POWER(Table4[[#This Row],[Speed Ratio]],G$2)</f>
        <v>0.56151562499999996</v>
      </c>
      <c r="J10">
        <v>6</v>
      </c>
      <c r="K10">
        <v>-10</v>
      </c>
      <c r="L10" s="7">
        <f>(1-ABS(Table4311[[#This Row],[Steering angle (°)]]/K$25)) * 4 + ABS(Table4311[[#This Row],[Steering angle (°)]]/K$25) * 2</f>
        <v>3.3333333333333335</v>
      </c>
      <c r="M10" s="1">
        <f>ABS(Table4311[[#This Row],[Steering angle (°)]])/K$25</f>
        <v>0.33333333333333331</v>
      </c>
      <c r="N10" s="1">
        <f>POWER(Table4311[[#This Row],[Streering Ratio]],N$2)</f>
        <v>0.46346305677196981</v>
      </c>
      <c r="O10" s="1">
        <f>ABS(Table4311[[#This Row],[Speed (m/s)]])/L$25</f>
        <v>0.83333333333333337</v>
      </c>
      <c r="P10" s="5">
        <f>POWER(Table4311[[#This Row],[Speed Ratio]],P$2)</f>
        <v>0.57870370370370383</v>
      </c>
      <c r="S10">
        <v>6</v>
      </c>
      <c r="T10">
        <v>0</v>
      </c>
      <c r="U10">
        <v>4</v>
      </c>
      <c r="V10" s="1">
        <f>ABS(Table47[[#This Row],[Steering angle (°)]])/T$17</f>
        <v>0</v>
      </c>
      <c r="W10" s="1">
        <f>POWER(Table47[[#This Row],[Streering Ratio]],W$2)</f>
        <v>0</v>
      </c>
      <c r="X10" s="1">
        <f>ABS(Table47[[#This Row],[Speed (m/s)]])/U$17</f>
        <v>1</v>
      </c>
      <c r="Y10" s="1">
        <f>POWER(Table47[[#This Row],[Speed Ratio]],Y$2)</f>
        <v>1</v>
      </c>
    </row>
    <row r="11" spans="1:25" x14ac:dyDescent="0.25">
      <c r="A11">
        <v>7</v>
      </c>
      <c r="B11">
        <v>-9</v>
      </c>
      <c r="C11">
        <v>3.6</v>
      </c>
      <c r="D11" s="1">
        <f>ABS(Table4[[#This Row],[Steering angle (°)]])/B$25</f>
        <v>0.3</v>
      </c>
      <c r="E11" s="1">
        <f>POWER(Table4[[#This Row],[Streering Ratio]],E$2)</f>
        <v>0.43051162024993422</v>
      </c>
      <c r="F11" s="1">
        <f>ABS(Table4[[#This Row],[Speed (m/s)]])/C$25</f>
        <v>0.9</v>
      </c>
      <c r="G11" s="1">
        <f>POWER(Table4[[#This Row],[Speed Ratio]],G$2)</f>
        <v>0.72900000000000009</v>
      </c>
      <c r="J11">
        <v>7</v>
      </c>
      <c r="K11">
        <v>-5</v>
      </c>
      <c r="L11" s="7">
        <v>2.9</v>
      </c>
      <c r="M11" s="1">
        <f>ABS(Table4311[[#This Row],[Steering angle (°)]])/K$25</f>
        <v>0.16666666666666666</v>
      </c>
      <c r="N11" s="1">
        <f>POWER(Table4311[[#This Row],[Streering Ratio]],N$2)</f>
        <v>0.28529497656828423</v>
      </c>
      <c r="O11" s="1">
        <f>ABS(Table4311[[#This Row],[Speed (m/s)]])/L$25</f>
        <v>0.72499999999999998</v>
      </c>
      <c r="P11" s="1">
        <f>POWER(Table4311[[#This Row],[Speed Ratio]],P$2)</f>
        <v>0.38107812499999999</v>
      </c>
      <c r="S11">
        <v>7</v>
      </c>
      <c r="T11">
        <v>5</v>
      </c>
      <c r="U11">
        <v>3.5</v>
      </c>
      <c r="V11" s="1">
        <f>ABS(Table47[[#This Row],[Steering angle (°)]])/T$17</f>
        <v>0.16666666666666666</v>
      </c>
      <c r="W11" s="1">
        <f>POWER(Table47[[#This Row],[Streering Ratio]],W$2)</f>
        <v>0.28529497656828423</v>
      </c>
      <c r="X11" s="1">
        <f>ABS(Table47[[#This Row],[Speed (m/s)]])/U$17</f>
        <v>0.875</v>
      </c>
      <c r="Y11" s="1">
        <f>POWER(Table47[[#This Row],[Speed Ratio]],Y$2)</f>
        <v>0.586181640625</v>
      </c>
    </row>
    <row r="12" spans="1:25" x14ac:dyDescent="0.25">
      <c r="A12">
        <v>8</v>
      </c>
      <c r="B12">
        <v>-6</v>
      </c>
      <c r="C12">
        <v>3.8</v>
      </c>
      <c r="D12" s="1">
        <f>ABS(Table4[[#This Row],[Steering angle (°)]])/B$25</f>
        <v>0.2</v>
      </c>
      <c r="E12" s="1">
        <f>POWER(Table4[[#This Row],[Streering Ratio]],E$2)</f>
        <v>0.32413131933855249</v>
      </c>
      <c r="F12" s="1">
        <f>ABS(Table4[[#This Row],[Speed (m/s)]])/C$25</f>
        <v>0.95</v>
      </c>
      <c r="G12" s="1">
        <f>POWER(Table4[[#This Row],[Speed Ratio]],G$2)</f>
        <v>0.85737499999999989</v>
      </c>
      <c r="J12">
        <v>8</v>
      </c>
      <c r="K12">
        <v>-5</v>
      </c>
      <c r="L12" s="7">
        <f>(1-ABS(Table4311[[#This Row],[Steering angle (°)]]/K$25)) * 4 + ABS(Table4311[[#This Row],[Steering angle (°)]]/K$25) * 2</f>
        <v>3.666666666666667</v>
      </c>
      <c r="M12" s="1">
        <f>ABS(Table4311[[#This Row],[Steering angle (°)]])/K$25</f>
        <v>0.16666666666666666</v>
      </c>
      <c r="N12" s="1">
        <f>POWER(Table4311[[#This Row],[Streering Ratio]],N$2)</f>
        <v>0.28529497656828423</v>
      </c>
      <c r="O12" s="1">
        <f>ABS(Table4311[[#This Row],[Speed (m/s)]])/L$25</f>
        <v>0.91666666666666674</v>
      </c>
      <c r="P12" s="1">
        <f>POWER(Table4311[[#This Row],[Speed Ratio]],P$2)</f>
        <v>0.77025462962962976</v>
      </c>
      <c r="S12">
        <v>8</v>
      </c>
      <c r="T12">
        <v>10</v>
      </c>
      <c r="U12">
        <v>3</v>
      </c>
      <c r="V12" s="1">
        <f>ABS(Table47[[#This Row],[Steering angle (°)]])/T$17</f>
        <v>0.33333333333333331</v>
      </c>
      <c r="W12" s="1">
        <f>POWER(Table47[[#This Row],[Streering Ratio]],W$2)</f>
        <v>0.46346305677196981</v>
      </c>
      <c r="X12" s="1">
        <f>ABS(Table47[[#This Row],[Speed (m/s)]])/U$17</f>
        <v>0.75</v>
      </c>
      <c r="Y12" s="1">
        <f>POWER(Table47[[#This Row],[Speed Ratio]],Y$2)</f>
        <v>0.31640625</v>
      </c>
    </row>
    <row r="13" spans="1:25" x14ac:dyDescent="0.25">
      <c r="A13">
        <v>9</v>
      </c>
      <c r="B13">
        <v>-3</v>
      </c>
      <c r="C13">
        <v>3.9</v>
      </c>
      <c r="D13" s="1">
        <f>ABS(Table4[[#This Row],[Steering angle (°)]])/B$25</f>
        <v>0.1</v>
      </c>
      <c r="E13" s="1">
        <f>POWER(Table4[[#This Row],[Streering Ratio]],E$2)</f>
        <v>0.199526231496888</v>
      </c>
      <c r="F13" s="1">
        <f>ABS(Table4[[#This Row],[Speed (m/s)]])/C$25</f>
        <v>0.97499999999999998</v>
      </c>
      <c r="G13" s="1">
        <f>POWER(Table4[[#This Row],[Speed Ratio]],G$2)</f>
        <v>0.92685937499999993</v>
      </c>
      <c r="J13">
        <v>9</v>
      </c>
      <c r="K13">
        <v>0</v>
      </c>
      <c r="L13" s="7">
        <f>(1-ABS(Table4311[[#This Row],[Steering angle (°)]]/K$25)) * 4 + ABS(Table4311[[#This Row],[Steering angle (°)]]/K$25) * 2</f>
        <v>4</v>
      </c>
      <c r="M13" s="1">
        <f>ABS(Table4311[[#This Row],[Steering angle (°)]])/K$25</f>
        <v>0</v>
      </c>
      <c r="N13" s="1">
        <f>POWER(Table4311[[#This Row],[Streering Ratio]],N$2)</f>
        <v>0</v>
      </c>
      <c r="O13" s="1">
        <f>ABS(Table4311[[#This Row],[Speed (m/s)]])/L$25</f>
        <v>1</v>
      </c>
      <c r="P13" s="1">
        <f>POWER(Table4311[[#This Row],[Speed Ratio]],P$2)</f>
        <v>1</v>
      </c>
      <c r="S13">
        <v>9</v>
      </c>
      <c r="T13">
        <v>15</v>
      </c>
      <c r="U13">
        <v>2.5</v>
      </c>
      <c r="V13" s="1">
        <f>ABS(Table47[[#This Row],[Steering angle (°)]])/T$17</f>
        <v>0.5</v>
      </c>
      <c r="W13" s="1">
        <f>POWER(Table47[[#This Row],[Streering Ratio]],W$2)</f>
        <v>0.61557220667245816</v>
      </c>
      <c r="X13" s="1">
        <f>ABS(Table47[[#This Row],[Speed (m/s)]])/U$17</f>
        <v>0.625</v>
      </c>
      <c r="Y13" s="1">
        <f>POWER(Table47[[#This Row],[Speed Ratio]],Y$2)</f>
        <v>0.152587890625</v>
      </c>
    </row>
    <row r="14" spans="1:25" x14ac:dyDescent="0.25">
      <c r="A14">
        <v>10</v>
      </c>
      <c r="B14">
        <v>0</v>
      </c>
      <c r="C14">
        <v>4</v>
      </c>
      <c r="D14" s="1">
        <f>ABS(Table4[[#This Row],[Steering angle (°)]])/B$25</f>
        <v>0</v>
      </c>
      <c r="E14" s="1">
        <f>POWER(Table4[[#This Row],[Streering Ratio]],E$2)</f>
        <v>0</v>
      </c>
      <c r="F14" s="1">
        <f>ABS(Table4[[#This Row],[Speed (m/s)]])/C$25</f>
        <v>1</v>
      </c>
      <c r="G14" s="1">
        <f>POWER(Table4[[#This Row],[Speed Ratio]],G$2)</f>
        <v>1</v>
      </c>
      <c r="J14">
        <v>10</v>
      </c>
      <c r="K14">
        <v>0</v>
      </c>
      <c r="L14" s="7">
        <v>3</v>
      </c>
      <c r="M14" s="1">
        <f>ABS(Table4311[[#This Row],[Steering angle (°)]])/K$25</f>
        <v>0</v>
      </c>
      <c r="N14" s="1">
        <f>POWER(Table4311[[#This Row],[Streering Ratio]],N$2)</f>
        <v>0</v>
      </c>
      <c r="O14" s="1">
        <f>ABS(Table4311[[#This Row],[Speed (m/s)]])/L$25</f>
        <v>0.75</v>
      </c>
      <c r="P14" s="1">
        <f>POWER(Table4311[[#This Row],[Speed Ratio]],P$2)</f>
        <v>0.421875</v>
      </c>
      <c r="S14">
        <v>10</v>
      </c>
      <c r="T14">
        <v>20</v>
      </c>
      <c r="U14">
        <v>2</v>
      </c>
      <c r="V14" s="1">
        <f>ABS(Table47[[#This Row],[Steering angle (°)]])/T$17</f>
        <v>0.66666666666666663</v>
      </c>
      <c r="W14" s="1">
        <f>POWER(Table47[[#This Row],[Streering Ratio]],W$2)</f>
        <v>0.75289795697123696</v>
      </c>
      <c r="X14" s="1">
        <f>ABS(Table47[[#This Row],[Speed (m/s)]])/U$17</f>
        <v>0.5</v>
      </c>
      <c r="Y14" s="1">
        <f>POWER(Table47[[#This Row],[Speed Ratio]],Y$2)</f>
        <v>6.25E-2</v>
      </c>
    </row>
    <row r="15" spans="1:25" x14ac:dyDescent="0.25">
      <c r="A15">
        <v>11</v>
      </c>
      <c r="B15">
        <v>3</v>
      </c>
      <c r="C15">
        <v>3.9</v>
      </c>
      <c r="D15" s="1">
        <f>ABS(Table4[[#This Row],[Steering angle (°)]])/B$25</f>
        <v>0.1</v>
      </c>
      <c r="E15" s="1">
        <f>POWER(Table4[[#This Row],[Streering Ratio]],E$2)</f>
        <v>0.199526231496888</v>
      </c>
      <c r="F15" s="1">
        <f>ABS(Table4[[#This Row],[Speed (m/s)]])/C$25</f>
        <v>0.97499999999999998</v>
      </c>
      <c r="G15" s="1">
        <f>POWER(Table4[[#This Row],[Speed Ratio]],G$2)</f>
        <v>0.92685937499999993</v>
      </c>
      <c r="J15">
        <v>11</v>
      </c>
      <c r="K15">
        <v>0</v>
      </c>
      <c r="L15" s="7">
        <v>2.5</v>
      </c>
      <c r="M15" s="1">
        <f>ABS(Table4311[[#This Row],[Steering angle (°)]])/K$25</f>
        <v>0</v>
      </c>
      <c r="N15" s="1">
        <f>POWER(Table4311[[#This Row],[Streering Ratio]],N$2)</f>
        <v>0</v>
      </c>
      <c r="O15" s="1">
        <f>ABS(Table4311[[#This Row],[Speed (m/s)]])/L$25</f>
        <v>0.625</v>
      </c>
      <c r="P15" s="1">
        <f>POWER(Table4311[[#This Row],[Speed Ratio]],P$2)</f>
        <v>0.244140625</v>
      </c>
      <c r="S15">
        <v>11</v>
      </c>
      <c r="T15">
        <v>25</v>
      </c>
      <c r="U15">
        <v>1.5</v>
      </c>
      <c r="V15" s="1">
        <f>ABS(Table47[[#This Row],[Steering angle (°)]])/T$17</f>
        <v>0.83333333333333337</v>
      </c>
      <c r="W15" s="1">
        <f>POWER(Table47[[#This Row],[Streering Ratio]],W$2)</f>
        <v>0.88018330703271519</v>
      </c>
      <c r="X15" s="1">
        <f>ABS(Table47[[#This Row],[Speed (m/s)]])/U$17</f>
        <v>0.375</v>
      </c>
      <c r="Y15" s="1">
        <f>POWER(Table47[[#This Row],[Speed Ratio]],Y$2)</f>
        <v>1.9775390625E-2</v>
      </c>
    </row>
    <row r="16" spans="1:25" x14ac:dyDescent="0.25">
      <c r="A16">
        <v>12</v>
      </c>
      <c r="B16">
        <v>6</v>
      </c>
      <c r="C16">
        <v>3.8</v>
      </c>
      <c r="D16" s="1">
        <f>ABS(Table4[[#This Row],[Steering angle (°)]])/B$25</f>
        <v>0.2</v>
      </c>
      <c r="E16" s="1">
        <f>POWER(Table4[[#This Row],[Streering Ratio]],E$2)</f>
        <v>0.32413131933855249</v>
      </c>
      <c r="F16" s="1">
        <f>ABS(Table4[[#This Row],[Speed (m/s)]])/C$25</f>
        <v>0.95</v>
      </c>
      <c r="G16" s="1">
        <f>POWER(Table4[[#This Row],[Speed Ratio]],G$2)</f>
        <v>0.85737499999999989</v>
      </c>
      <c r="J16">
        <v>12</v>
      </c>
      <c r="K16">
        <v>5</v>
      </c>
      <c r="L16" s="7">
        <f>(1-ABS(Table4311[[#This Row],[Steering angle (°)]]/K$25)) * 4 + ABS(Table4311[[#This Row],[Steering angle (°)]]/K$25) * 2</f>
        <v>3.666666666666667</v>
      </c>
      <c r="M16" s="1">
        <f>ABS(Table4311[[#This Row],[Steering angle (°)]])/K$25</f>
        <v>0.16666666666666666</v>
      </c>
      <c r="N16" s="1">
        <f>POWER(Table4311[[#This Row],[Streering Ratio]],N$2)</f>
        <v>0.28529497656828423</v>
      </c>
      <c r="O16" s="1">
        <f>ABS(Table4311[[#This Row],[Speed (m/s)]])/L$25</f>
        <v>0.91666666666666674</v>
      </c>
      <c r="P16" s="1">
        <f>POWER(Table4311[[#This Row],[Speed Ratio]],P$2)</f>
        <v>0.77025462962962976</v>
      </c>
      <c r="S16">
        <v>12</v>
      </c>
      <c r="T16">
        <v>30</v>
      </c>
      <c r="U16">
        <v>1</v>
      </c>
      <c r="V16" s="1">
        <f>ABS(Table47[[#This Row],[Steering angle (°)]])/T$17</f>
        <v>1</v>
      </c>
      <c r="W16" s="1">
        <f>POWER(Table47[[#This Row],[Streering Ratio]],W$2)</f>
        <v>1</v>
      </c>
      <c r="X16" s="1">
        <f>ABS(Table47[[#This Row],[Speed (m/s)]])/U$17</f>
        <v>0.25</v>
      </c>
      <c r="Y16" s="1">
        <f>POWER(Table47[[#This Row],[Speed Ratio]],Y$2)</f>
        <v>3.90625E-3</v>
      </c>
    </row>
    <row r="17" spans="1:25" x14ac:dyDescent="0.25">
      <c r="A17">
        <v>13</v>
      </c>
      <c r="B17">
        <v>9</v>
      </c>
      <c r="C17">
        <v>3.6</v>
      </c>
      <c r="D17" s="1">
        <f>ABS(Table4[[#This Row],[Steering angle (°)]])/B$25</f>
        <v>0.3</v>
      </c>
      <c r="E17" s="1">
        <f>POWER(Table4[[#This Row],[Streering Ratio]],E$2)</f>
        <v>0.43051162024993422</v>
      </c>
      <c r="F17" s="1">
        <f>ABS(Table4[[#This Row],[Speed (m/s)]])/C$25</f>
        <v>0.9</v>
      </c>
      <c r="G17" s="1">
        <f>POWER(Table4[[#This Row],[Speed Ratio]],G$2)</f>
        <v>0.72900000000000009</v>
      </c>
      <c r="J17">
        <v>13</v>
      </c>
      <c r="K17">
        <v>5</v>
      </c>
      <c r="L17" s="7">
        <v>2.9</v>
      </c>
      <c r="M17" s="1">
        <f>ABS(Table4311[[#This Row],[Steering angle (°)]])/K$25</f>
        <v>0.16666666666666666</v>
      </c>
      <c r="N17" s="1">
        <f>POWER(Table4311[[#This Row],[Streering Ratio]],N$2)</f>
        <v>0.28529497656828423</v>
      </c>
      <c r="O17" s="1">
        <f>ABS(Table4311[[#This Row],[Speed (m/s)]])/L$25</f>
        <v>0.72499999999999998</v>
      </c>
      <c r="P17" s="1">
        <f>POWER(Table4311[[#This Row],[Speed Ratio]],P$2)</f>
        <v>0.38107812499999999</v>
      </c>
      <c r="S17" t="s">
        <v>10</v>
      </c>
      <c r="T17">
        <f>MAX(Table47[Steering angle (°)])</f>
        <v>30</v>
      </c>
      <c r="U17">
        <f>MAX(Table47[Speed (m/s)])</f>
        <v>4</v>
      </c>
    </row>
    <row r="18" spans="1:25" x14ac:dyDescent="0.25">
      <c r="A18">
        <v>14</v>
      </c>
      <c r="B18">
        <v>12</v>
      </c>
      <c r="C18">
        <v>3.3</v>
      </c>
      <c r="D18" s="1">
        <f>ABS(Table4[[#This Row],[Steering angle (°)]])/B$25</f>
        <v>0.4</v>
      </c>
      <c r="E18" s="1">
        <f>POWER(Table4[[#This Row],[Streering Ratio]],E$2)</f>
        <v>0.52655288173369497</v>
      </c>
      <c r="F18" s="1">
        <f>ABS(Table4[[#This Row],[Speed (m/s)]])/C$25</f>
        <v>0.82499999999999996</v>
      </c>
      <c r="G18" s="1">
        <f>POWER(Table4[[#This Row],[Speed Ratio]],G$2)</f>
        <v>0.56151562499999996</v>
      </c>
      <c r="J18">
        <v>14</v>
      </c>
      <c r="K18">
        <v>10</v>
      </c>
      <c r="L18" s="7">
        <f>(1-ABS(Table4311[[#This Row],[Steering angle (°)]]/K$25)) * 4 + ABS(Table4311[[#This Row],[Steering angle (°)]]/K$25) * 2</f>
        <v>3.3333333333333335</v>
      </c>
      <c r="M18" s="1">
        <f>ABS(Table4311[[#This Row],[Steering angle (°)]])/K$25</f>
        <v>0.33333333333333331</v>
      </c>
      <c r="N18" s="1">
        <f>POWER(Table4311[[#This Row],[Streering Ratio]],N$2)</f>
        <v>0.46346305677196981</v>
      </c>
      <c r="O18" s="1">
        <f>ABS(Table4311[[#This Row],[Speed (m/s)]])/L$25</f>
        <v>0.83333333333333337</v>
      </c>
      <c r="P18" s="1">
        <f>POWER(Table4311[[#This Row],[Speed Ratio]],P$2)</f>
        <v>0.57870370370370383</v>
      </c>
    </row>
    <row r="19" spans="1:25" x14ac:dyDescent="0.25">
      <c r="A19">
        <v>15</v>
      </c>
      <c r="B19">
        <v>15</v>
      </c>
      <c r="C19">
        <v>3</v>
      </c>
      <c r="D19" s="1">
        <f>ABS(Table4[[#This Row],[Steering angle (°)]])/B$25</f>
        <v>0.5</v>
      </c>
      <c r="E19" s="1">
        <f>POWER(Table4[[#This Row],[Streering Ratio]],E$2)</f>
        <v>0.61557220667245816</v>
      </c>
      <c r="F19" s="1">
        <f>ABS(Table4[[#This Row],[Speed (m/s)]])/C$25</f>
        <v>0.75</v>
      </c>
      <c r="G19" s="1">
        <f>POWER(Table4[[#This Row],[Speed Ratio]],G$2)</f>
        <v>0.421875</v>
      </c>
      <c r="J19">
        <v>15</v>
      </c>
      <c r="K19">
        <v>10</v>
      </c>
      <c r="L19" s="7">
        <v>2.7</v>
      </c>
      <c r="M19" s="1">
        <f>ABS(Table4311[[#This Row],[Steering angle (°)]])/K$25</f>
        <v>0.33333333333333331</v>
      </c>
      <c r="N19" s="1">
        <f>POWER(Table4311[[#This Row],[Streering Ratio]],N$2)</f>
        <v>0.46346305677196981</v>
      </c>
      <c r="O19" s="1">
        <f>ABS(Table4311[[#This Row],[Speed (m/s)]])/L$25</f>
        <v>0.67500000000000004</v>
      </c>
      <c r="P19" s="1">
        <f>POWER(Table4311[[#This Row],[Speed Ratio]],P$2)</f>
        <v>0.30754687500000005</v>
      </c>
    </row>
    <row r="20" spans="1:25" x14ac:dyDescent="0.25">
      <c r="A20">
        <v>16</v>
      </c>
      <c r="B20">
        <v>18</v>
      </c>
      <c r="C20">
        <v>2.6</v>
      </c>
      <c r="D20" s="1">
        <f>ABS(Table4[[#This Row],[Steering angle (°)]])/B$25</f>
        <v>0.6</v>
      </c>
      <c r="E20" s="1">
        <f>POWER(Table4[[#This Row],[Streering Ratio]],E$2)</f>
        <v>0.69936819041442944</v>
      </c>
      <c r="F20" s="1">
        <f>ABS(Table4[[#This Row],[Speed (m/s)]])/C$25</f>
        <v>0.65</v>
      </c>
      <c r="G20" s="1">
        <f>POWER(Table4[[#This Row],[Speed Ratio]],G$2)</f>
        <v>0.27462500000000006</v>
      </c>
      <c r="J20">
        <v>16</v>
      </c>
      <c r="K20">
        <v>15</v>
      </c>
      <c r="L20" s="7">
        <f>(1-ABS(Table4311[[#This Row],[Steering angle (°)]]/K$25)) * 4 + ABS(Table4311[[#This Row],[Steering angle (°)]]/K$25) * 2</f>
        <v>3</v>
      </c>
      <c r="M20" s="1">
        <f>ABS(Table4311[[#This Row],[Steering angle (°)]])/K$25</f>
        <v>0.5</v>
      </c>
      <c r="N20" s="1">
        <f>POWER(Table4311[[#This Row],[Streering Ratio]],N$2)</f>
        <v>0.61557220667245816</v>
      </c>
      <c r="O20" s="1">
        <f>ABS(Table4311[[#This Row],[Speed (m/s)]])/L$25</f>
        <v>0.75</v>
      </c>
      <c r="P20" s="1">
        <f>POWER(Table4311[[#This Row],[Speed Ratio]],P$2)</f>
        <v>0.421875</v>
      </c>
    </row>
    <row r="21" spans="1:25" x14ac:dyDescent="0.25">
      <c r="A21">
        <v>17</v>
      </c>
      <c r="B21">
        <v>21</v>
      </c>
      <c r="C21">
        <v>2.2000000000000002</v>
      </c>
      <c r="D21" s="1">
        <f>ABS(Table4[[#This Row],[Steering angle (°)]])/B$25</f>
        <v>0.7</v>
      </c>
      <c r="E21" s="1">
        <f>POWER(Table4[[#This Row],[Streering Ratio]],E$2)</f>
        <v>0.77905591267044905</v>
      </c>
      <c r="F21" s="1">
        <f>ABS(Table4[[#This Row],[Speed (m/s)]])/C$25</f>
        <v>0.55000000000000004</v>
      </c>
      <c r="G21" s="1">
        <f>POWER(Table4[[#This Row],[Speed Ratio]],G$2)</f>
        <v>0.16637500000000005</v>
      </c>
      <c r="J21">
        <v>17</v>
      </c>
      <c r="K21">
        <v>15</v>
      </c>
      <c r="L21" s="7">
        <v>2.5</v>
      </c>
      <c r="M21" s="1">
        <f>ABS(Table4311[[#This Row],[Steering angle (°)]])/K$25</f>
        <v>0.5</v>
      </c>
      <c r="N21" s="1">
        <f>POWER(Table4311[[#This Row],[Streering Ratio]],N$2)</f>
        <v>0.61557220667245816</v>
      </c>
      <c r="O21" s="1">
        <f>ABS(Table4311[[#This Row],[Speed (m/s)]])/L$25</f>
        <v>0.625</v>
      </c>
      <c r="P21" s="1">
        <f>POWER(Table4311[[#This Row],[Speed Ratio]],P$2)</f>
        <v>0.244140625</v>
      </c>
    </row>
    <row r="22" spans="1:25" x14ac:dyDescent="0.25">
      <c r="A22">
        <v>18</v>
      </c>
      <c r="B22">
        <v>24</v>
      </c>
      <c r="C22">
        <v>1.7</v>
      </c>
      <c r="D22" s="1">
        <f>ABS(Table4[[#This Row],[Steering angle (°)]])/B$25</f>
        <v>0.8</v>
      </c>
      <c r="E22" s="1">
        <f>POWER(Table4[[#This Row],[Streering Ratio]],E$2)</f>
        <v>0.85538767999295051</v>
      </c>
      <c r="F22" s="1">
        <f>ABS(Table4[[#This Row],[Speed (m/s)]])/C$25</f>
        <v>0.42499999999999999</v>
      </c>
      <c r="G22" s="1">
        <f>POWER(Table4[[#This Row],[Speed Ratio]],G$2)</f>
        <v>7.676562499999999E-2</v>
      </c>
      <c r="J22">
        <v>18</v>
      </c>
      <c r="K22">
        <v>20</v>
      </c>
      <c r="L22" s="7">
        <f>(1-ABS(Table4311[[#This Row],[Steering angle (°)]]/K$25)) * 4 + ABS(Table4311[[#This Row],[Steering angle (°)]]/K$25) * 2</f>
        <v>2.666666666666667</v>
      </c>
      <c r="M22" s="1">
        <f>ABS(Table4311[[#This Row],[Steering angle (°)]])/K$25</f>
        <v>0.66666666666666663</v>
      </c>
      <c r="N22" s="1">
        <f>POWER(Table4311[[#This Row],[Streering Ratio]],N$2)</f>
        <v>0.75289795697123696</v>
      </c>
      <c r="O22" s="1">
        <f>ABS(Table4311[[#This Row],[Speed (m/s)]])/L$25</f>
        <v>0.66666666666666674</v>
      </c>
      <c r="P22" s="1">
        <f>POWER(Table4311[[#This Row],[Speed Ratio]],P$2)</f>
        <v>0.29629629629629639</v>
      </c>
    </row>
    <row r="23" spans="1:25" x14ac:dyDescent="0.25">
      <c r="A23">
        <v>19</v>
      </c>
      <c r="B23">
        <v>27</v>
      </c>
      <c r="C23">
        <v>1.2</v>
      </c>
      <c r="D23" s="1">
        <f>ABS(Table4[[#This Row],[Steering angle (°)]])/B$25</f>
        <v>0.9</v>
      </c>
      <c r="E23" s="1">
        <f>POWER(Table4[[#This Row],[Streering Ratio]],E$2)</f>
        <v>0.92890169768537101</v>
      </c>
      <c r="F23" s="1">
        <f>ABS(Table4[[#This Row],[Speed (m/s)]])/C$25</f>
        <v>0.3</v>
      </c>
      <c r="G23" s="1">
        <f>POWER(Table4[[#This Row],[Speed Ratio]],G$2)</f>
        <v>2.7E-2</v>
      </c>
      <c r="J23">
        <v>19</v>
      </c>
      <c r="K23">
        <v>25</v>
      </c>
      <c r="L23" s="7">
        <f>(1-ABS(Table4311[[#This Row],[Steering angle (°)]]/K$25)) * 4 + ABS(Table4311[[#This Row],[Steering angle (°)]]/K$25) * 2</f>
        <v>2.333333333333333</v>
      </c>
      <c r="M23" s="1">
        <f>ABS(Table4311[[#This Row],[Steering angle (°)]])/K$25</f>
        <v>0.83333333333333337</v>
      </c>
      <c r="N23" s="1">
        <f>POWER(Table4311[[#This Row],[Streering Ratio]],N$2)</f>
        <v>0.88018330703271519</v>
      </c>
      <c r="O23" s="1">
        <f>ABS(Table4311[[#This Row],[Speed (m/s)]])/L$25</f>
        <v>0.58333333333333326</v>
      </c>
      <c r="P23" s="1">
        <f>POWER(Table4311[[#This Row],[Speed Ratio]],P$2)</f>
        <v>0.19849537037037029</v>
      </c>
    </row>
    <row r="24" spans="1:25" x14ac:dyDescent="0.25">
      <c r="A24">
        <v>20</v>
      </c>
      <c r="B24">
        <v>30</v>
      </c>
      <c r="C24">
        <v>0.6</v>
      </c>
      <c r="D24" s="1">
        <f>ABS(Table4[[#This Row],[Steering angle (°)]])/B$25</f>
        <v>1</v>
      </c>
      <c r="E24" s="1">
        <f>POWER(Table4[[#This Row],[Streering Ratio]],E$2)</f>
        <v>1</v>
      </c>
      <c r="F24" s="1">
        <f>ABS(Table4[[#This Row],[Speed (m/s)]])/C$25</f>
        <v>0.15</v>
      </c>
      <c r="G24" s="1">
        <f>POWER(Table4[[#This Row],[Speed Ratio]],G$2)</f>
        <v>3.375E-3</v>
      </c>
      <c r="J24">
        <v>20</v>
      </c>
      <c r="K24">
        <v>30</v>
      </c>
      <c r="L24" s="7">
        <f>(1-ABS(Table4311[[#This Row],[Steering angle (°)]]/K$25)) * 4 + ABS(Table4311[[#This Row],[Steering angle (°)]]/K$25) * 2</f>
        <v>2</v>
      </c>
      <c r="M24" s="1">
        <f>ABS(Table4311[[#This Row],[Steering angle (°)]])/K$25</f>
        <v>1</v>
      </c>
      <c r="N24" s="1">
        <f>POWER(Table4311[[#This Row],[Streering Ratio]],N$2)</f>
        <v>1</v>
      </c>
      <c r="O24" s="1">
        <f>ABS(Table4311[[#This Row],[Speed (m/s)]])/L$25</f>
        <v>0.5</v>
      </c>
      <c r="P24" s="1">
        <f>POWER(Table4311[[#This Row],[Speed Ratio]],P$2)</f>
        <v>0.125</v>
      </c>
    </row>
    <row r="25" spans="1:25" x14ac:dyDescent="0.25">
      <c r="A25" t="s">
        <v>10</v>
      </c>
      <c r="B25">
        <f>MAX(Table4[Steering angle (°)])</f>
        <v>30</v>
      </c>
      <c r="C25">
        <f>MAX(Table4[Speed (m/s)])</f>
        <v>4</v>
      </c>
      <c r="J25" t="s">
        <v>10</v>
      </c>
      <c r="K25">
        <f>MAX(Table4311[Steering angle (°)])</f>
        <v>30</v>
      </c>
      <c r="L25">
        <f>MAX(Table4311[Speed (m/s)])</f>
        <v>4</v>
      </c>
    </row>
    <row r="26" spans="1:25" x14ac:dyDescent="0.25">
      <c r="J26" t="s">
        <v>56</v>
      </c>
      <c r="L26">
        <v>2</v>
      </c>
    </row>
    <row r="30" spans="1:25" x14ac:dyDescent="0.25">
      <c r="A30" s="11" t="s">
        <v>27</v>
      </c>
      <c r="B30" s="11"/>
      <c r="C30" s="11"/>
      <c r="D30" s="11"/>
      <c r="E30" s="11"/>
      <c r="F30" s="11"/>
      <c r="G30" s="11"/>
      <c r="J30" s="11" t="s">
        <v>57</v>
      </c>
      <c r="K30" s="11"/>
      <c r="L30" s="11"/>
      <c r="M30" s="11"/>
      <c r="N30" s="11"/>
      <c r="O30" s="11"/>
      <c r="P30" s="11"/>
      <c r="S30" s="11" t="s">
        <v>58</v>
      </c>
      <c r="T30" s="11"/>
      <c r="U30" s="11"/>
      <c r="V30" s="11"/>
      <c r="W30" s="11"/>
      <c r="X30" s="11"/>
      <c r="Y30" s="11"/>
    </row>
    <row r="31" spans="1:25" x14ac:dyDescent="0.25">
      <c r="A31" s="12" t="s">
        <v>6</v>
      </c>
      <c r="B31" s="12"/>
      <c r="C31" s="12"/>
      <c r="D31" s="3" t="s">
        <v>4</v>
      </c>
      <c r="E31" s="4">
        <v>0.7</v>
      </c>
      <c r="F31" s="3" t="s">
        <v>4</v>
      </c>
      <c r="G31" s="4">
        <v>3</v>
      </c>
      <c r="J31" s="12" t="s">
        <v>6</v>
      </c>
      <c r="K31" s="12"/>
      <c r="L31" s="12"/>
      <c r="M31" s="3" t="s">
        <v>4</v>
      </c>
      <c r="N31" s="4">
        <v>0.7</v>
      </c>
      <c r="O31" s="3" t="s">
        <v>4</v>
      </c>
      <c r="P31" s="4">
        <v>3</v>
      </c>
      <c r="S31" s="12" t="s">
        <v>6</v>
      </c>
      <c r="T31" s="12"/>
      <c r="U31" s="12"/>
      <c r="V31" s="3" t="s">
        <v>4</v>
      </c>
      <c r="W31" s="4">
        <v>0.7</v>
      </c>
      <c r="X31" s="3" t="s">
        <v>4</v>
      </c>
      <c r="Y31" s="4">
        <v>3</v>
      </c>
    </row>
    <row r="32" spans="1:25" x14ac:dyDescent="0.25">
      <c r="A32" t="s">
        <v>7</v>
      </c>
      <c r="B32" t="s">
        <v>8</v>
      </c>
      <c r="C32" t="s">
        <v>9</v>
      </c>
      <c r="D32" t="s">
        <v>21</v>
      </c>
      <c r="E32" t="s">
        <v>23</v>
      </c>
      <c r="F32" t="s">
        <v>22</v>
      </c>
      <c r="G32" t="s">
        <v>15</v>
      </c>
      <c r="J32" t="s">
        <v>7</v>
      </c>
      <c r="K32" t="s">
        <v>8</v>
      </c>
      <c r="L32" t="s">
        <v>9</v>
      </c>
      <c r="M32" t="s">
        <v>21</v>
      </c>
      <c r="N32" t="s">
        <v>23</v>
      </c>
      <c r="O32" t="s">
        <v>22</v>
      </c>
      <c r="P32" t="s">
        <v>15</v>
      </c>
      <c r="S32" t="s">
        <v>7</v>
      </c>
      <c r="T32" t="s">
        <v>8</v>
      </c>
      <c r="U32" t="s">
        <v>9</v>
      </c>
      <c r="V32" t="s">
        <v>21</v>
      </c>
      <c r="W32" t="s">
        <v>23</v>
      </c>
      <c r="X32" t="s">
        <v>22</v>
      </c>
      <c r="Y32" t="s">
        <v>15</v>
      </c>
    </row>
    <row r="33" spans="1:25" x14ac:dyDescent="0.25">
      <c r="A33">
        <v>0</v>
      </c>
      <c r="B33">
        <v>-30</v>
      </c>
      <c r="C33">
        <v>1.5</v>
      </c>
      <c r="D33" s="1">
        <f>ABS(Table43[[#This Row],[Steering angle (°)]])/B$54</f>
        <v>1</v>
      </c>
      <c r="E33" s="1">
        <f>POWER(Table43[[#This Row],[Streering Ratio]],E$31)</f>
        <v>1</v>
      </c>
      <c r="F33" s="1">
        <f>ABS(Table43[[#This Row],[Speed (m/s)]])/C$54</f>
        <v>0.375</v>
      </c>
      <c r="G33" s="1">
        <f>POWER(Table43[[#This Row],[Speed Ratio]],G$31)</f>
        <v>5.2734375E-2</v>
      </c>
      <c r="J33">
        <v>0</v>
      </c>
      <c r="K33">
        <v>-30</v>
      </c>
      <c r="L33" s="7">
        <f>(1-ABS(Table43119[[#This Row],[Steering angle (°)]]/K$48)) * 4 + ABS(Table43119[[#This Row],[Steering angle (°)]]/K$48) * 2</f>
        <v>2</v>
      </c>
      <c r="M33" s="1">
        <f>ABS(Table43119[[#This Row],[Steering angle (°)]])/K$48</f>
        <v>1</v>
      </c>
      <c r="N33" s="1">
        <f>POWER(Table43119[[#This Row],[Streering Ratio]],N$31)</f>
        <v>1</v>
      </c>
      <c r="O33" s="1">
        <f>ABS(Table43119[[#This Row],[Speed (m/s)]])/L$48</f>
        <v>0.5</v>
      </c>
      <c r="P33" s="1">
        <f>POWER(Table43119[[#This Row],[Speed Ratio]],P$31)</f>
        <v>0.125</v>
      </c>
      <c r="S33">
        <v>0</v>
      </c>
      <c r="T33">
        <v>-30</v>
      </c>
      <c r="U33" s="7">
        <f>(1-ABS(Table4311918[[#This Row],[Steering angle (°)]]/T$48)) * 4 + ABS(Table4311918[[#This Row],[Steering angle (°)]]/T$48) * 2</f>
        <v>2</v>
      </c>
      <c r="V33" s="1">
        <f>ABS(Table4311918[[#This Row],[Steering angle (°)]])/T$48</f>
        <v>1</v>
      </c>
      <c r="W33" s="1">
        <f>POWER(Table4311918[[#This Row],[Streering Ratio]],W$31)</f>
        <v>1</v>
      </c>
      <c r="X33" s="1">
        <f>ABS(Table4311918[[#This Row],[Speed (m/s)]])/U$48</f>
        <v>0.5</v>
      </c>
      <c r="Y33" s="1">
        <f>POWER(Table4311918[[#This Row],[Speed Ratio]],Y$31)</f>
        <v>0.125</v>
      </c>
    </row>
    <row r="34" spans="1:25" x14ac:dyDescent="0.25">
      <c r="A34">
        <v>1</v>
      </c>
      <c r="B34">
        <v>-25</v>
      </c>
      <c r="C34">
        <v>2</v>
      </c>
      <c r="D34" s="1">
        <f>ABS(Table43[[#This Row],[Steering angle (°)]])/B$54</f>
        <v>0.83333333333333337</v>
      </c>
      <c r="E34" s="1">
        <f>POWER(Table43[[#This Row],[Streering Ratio]],E$31)</f>
        <v>0.88018330703271519</v>
      </c>
      <c r="F34" s="1">
        <f>ABS(Table43[[#This Row],[Speed (m/s)]])/C$54</f>
        <v>0.5</v>
      </c>
      <c r="G34" s="1">
        <f>POWER(Table43[[#This Row],[Speed Ratio]],G$31)</f>
        <v>0.125</v>
      </c>
      <c r="J34">
        <v>1</v>
      </c>
      <c r="K34">
        <v>-24</v>
      </c>
      <c r="L34" s="7">
        <f>(1-ABS(Table43119[[#This Row],[Steering angle (°)]]/K$48)) * 4 + ABS(Table43119[[#This Row],[Steering angle (°)]]/K$48) * 2</f>
        <v>2.4</v>
      </c>
      <c r="M34" s="1">
        <f>ABS(Table43119[[#This Row],[Steering angle (°)]])/K$48</f>
        <v>0.8</v>
      </c>
      <c r="N34" s="1">
        <f>POWER(Table43119[[#This Row],[Streering Ratio]],N$31)</f>
        <v>0.85538767999295051</v>
      </c>
      <c r="O34" s="1">
        <f>ABS(Table43119[[#This Row],[Speed (m/s)]])/L$48</f>
        <v>0.6</v>
      </c>
      <c r="P34" s="1">
        <f>POWER(Table43119[[#This Row],[Speed Ratio]],P$31)</f>
        <v>0.216</v>
      </c>
      <c r="S34">
        <v>1</v>
      </c>
      <c r="T34">
        <v>-24</v>
      </c>
      <c r="U34" s="7">
        <f>(1-ABS(Table4311918[[#This Row],[Steering angle (°)]]/T$48)) * 4 + ABS(Table4311918[[#This Row],[Steering angle (°)]]/T$48) * 2</f>
        <v>2.4</v>
      </c>
      <c r="V34" s="1">
        <f>ABS(Table4311918[[#This Row],[Steering angle (°)]])/T$48</f>
        <v>0.8</v>
      </c>
      <c r="W34" s="1">
        <f>POWER(Table4311918[[#This Row],[Streering Ratio]],W$31)</f>
        <v>0.85538767999295051</v>
      </c>
      <c r="X34" s="1">
        <f>ABS(Table4311918[[#This Row],[Speed (m/s)]])/U$48</f>
        <v>0.6</v>
      </c>
      <c r="Y34" s="1">
        <f>POWER(Table4311918[[#This Row],[Speed Ratio]],Y$31)</f>
        <v>0.216</v>
      </c>
    </row>
    <row r="35" spans="1:25" x14ac:dyDescent="0.25">
      <c r="A35">
        <v>2</v>
      </c>
      <c r="B35">
        <v>-20</v>
      </c>
      <c r="C35">
        <v>2.5</v>
      </c>
      <c r="D35" s="1">
        <f>ABS(Table43[[#This Row],[Steering angle (°)]])/B$54</f>
        <v>0.66666666666666663</v>
      </c>
      <c r="E35" s="1">
        <f>POWER(Table43[[#This Row],[Streering Ratio]],E$31)</f>
        <v>0.75289795697123696</v>
      </c>
      <c r="F35" s="1">
        <f>ABS(Table43[[#This Row],[Speed (m/s)]])/C$54</f>
        <v>0.625</v>
      </c>
      <c r="G35" s="1">
        <f>POWER(Table43[[#This Row],[Speed Ratio]],G$31)</f>
        <v>0.244140625</v>
      </c>
      <c r="J35">
        <v>2</v>
      </c>
      <c r="K35">
        <v>-18</v>
      </c>
      <c r="L35" s="7">
        <f>(1-ABS(Table43119[[#This Row],[Steering angle (°)]]/K$48)) * 4 + ABS(Table43119[[#This Row],[Steering angle (°)]]/K$48) * 2</f>
        <v>2.8</v>
      </c>
      <c r="M35" s="1">
        <f>ABS(Table43119[[#This Row],[Steering angle (°)]])/K$48</f>
        <v>0.6</v>
      </c>
      <c r="N35" s="1">
        <f>POWER(Table43119[[#This Row],[Streering Ratio]],N$31)</f>
        <v>0.69936819041442944</v>
      </c>
      <c r="O35" s="1">
        <f>ABS(Table43119[[#This Row],[Speed (m/s)]])/L$48</f>
        <v>0.7</v>
      </c>
      <c r="P35" s="1">
        <f>POWER(Table43119[[#This Row],[Speed Ratio]],P$31)</f>
        <v>0.34299999999999992</v>
      </c>
      <c r="S35">
        <v>2</v>
      </c>
      <c r="T35">
        <v>-18</v>
      </c>
      <c r="U35" s="7">
        <f>(1-ABS(Table4311918[[#This Row],[Steering angle (°)]]/T$48)) * 4 + ABS(Table4311918[[#This Row],[Steering angle (°)]]/T$48) * 2</f>
        <v>2.8</v>
      </c>
      <c r="V35" s="1">
        <f>ABS(Table4311918[[#This Row],[Steering angle (°)]])/T$48</f>
        <v>0.6</v>
      </c>
      <c r="W35" s="1">
        <f>POWER(Table4311918[[#This Row],[Streering Ratio]],W$31)</f>
        <v>0.69936819041442944</v>
      </c>
      <c r="X35" s="1">
        <f>ABS(Table4311918[[#This Row],[Speed (m/s)]])/U$48</f>
        <v>0.7</v>
      </c>
      <c r="Y35" s="1">
        <f>POWER(Table4311918[[#This Row],[Speed Ratio]],Y$31)</f>
        <v>0.34299999999999992</v>
      </c>
    </row>
    <row r="36" spans="1:25" x14ac:dyDescent="0.25">
      <c r="A36">
        <v>3</v>
      </c>
      <c r="B36">
        <v>-15</v>
      </c>
      <c r="C36">
        <v>1.5</v>
      </c>
      <c r="D36" s="1">
        <f>ABS(Table43[[#This Row],[Steering angle (°)]])/B$54</f>
        <v>0.5</v>
      </c>
      <c r="E36" s="1">
        <f>POWER(Table43[[#This Row],[Streering Ratio]],E$31)</f>
        <v>0.61557220667245816</v>
      </c>
      <c r="F36" s="1">
        <f>ABS(Table43[[#This Row],[Speed (m/s)]])/C$54</f>
        <v>0.375</v>
      </c>
      <c r="G36" s="1">
        <f>POWER(Table43[[#This Row],[Speed Ratio]],G$31)</f>
        <v>5.2734375E-2</v>
      </c>
      <c r="J36">
        <v>3</v>
      </c>
      <c r="K36">
        <v>-12</v>
      </c>
      <c r="L36" s="7">
        <f>(1-ABS(Table43119[[#This Row],[Steering angle (°)]]/K$48)) * 4 + ABS(Table43119[[#This Row],[Steering angle (°)]]/K$48) * 2</f>
        <v>3.2</v>
      </c>
      <c r="M36" s="1">
        <f>ABS(Table43119[[#This Row],[Steering angle (°)]])/K$48</f>
        <v>0.4</v>
      </c>
      <c r="N36" s="1">
        <f>POWER(Table43119[[#This Row],[Streering Ratio]],N$31)</f>
        <v>0.52655288173369497</v>
      </c>
      <c r="O36" s="1">
        <f>ABS(Table43119[[#This Row],[Speed (m/s)]])/L$48</f>
        <v>0.8</v>
      </c>
      <c r="P36" s="1">
        <f>POWER(Table43119[[#This Row],[Speed Ratio]],P$31)</f>
        <v>0.51200000000000012</v>
      </c>
      <c r="S36">
        <v>3</v>
      </c>
      <c r="T36">
        <v>-12</v>
      </c>
      <c r="U36" s="7">
        <f>(1-ABS(Table4311918[[#This Row],[Steering angle (°)]]/T$48)) * 4 + ABS(Table4311918[[#This Row],[Steering angle (°)]]/T$48) * 2</f>
        <v>3.2</v>
      </c>
      <c r="V36" s="1">
        <f>ABS(Table4311918[[#This Row],[Steering angle (°)]])/T$48</f>
        <v>0.4</v>
      </c>
      <c r="W36" s="1">
        <f>POWER(Table4311918[[#This Row],[Streering Ratio]],W$31)</f>
        <v>0.52655288173369497</v>
      </c>
      <c r="X36" s="1">
        <f>ABS(Table4311918[[#This Row],[Speed (m/s)]])/U$48</f>
        <v>0.8</v>
      </c>
      <c r="Y36" s="1">
        <f>POWER(Table4311918[[#This Row],[Speed Ratio]],Y$31)</f>
        <v>0.51200000000000012</v>
      </c>
    </row>
    <row r="37" spans="1:25" x14ac:dyDescent="0.25">
      <c r="A37">
        <v>4</v>
      </c>
      <c r="B37">
        <v>-15</v>
      </c>
      <c r="C37">
        <v>3</v>
      </c>
      <c r="D37" s="1">
        <f>ABS(Table43[[#This Row],[Steering angle (°)]])/B$54</f>
        <v>0.5</v>
      </c>
      <c r="E37" s="1">
        <f>POWER(Table43[[#This Row],[Streering Ratio]],E$31)</f>
        <v>0.61557220667245816</v>
      </c>
      <c r="F37" s="1">
        <f>ABS(Table43[[#This Row],[Speed (m/s)]])/C$54</f>
        <v>0.75</v>
      </c>
      <c r="G37" s="1">
        <f>POWER(Table43[[#This Row],[Speed Ratio]],G$31)</f>
        <v>0.421875</v>
      </c>
      <c r="J37">
        <v>4</v>
      </c>
      <c r="K37">
        <v>-6</v>
      </c>
      <c r="L37" s="7">
        <f>(1-ABS(Table43119[[#This Row],[Steering angle (°)]]/K$48)) * 4 + ABS(Table43119[[#This Row],[Steering angle (°)]]/K$48) * 2</f>
        <v>3.6</v>
      </c>
      <c r="M37" s="1">
        <f>ABS(Table43119[[#This Row],[Steering angle (°)]])/K$48</f>
        <v>0.2</v>
      </c>
      <c r="N37" s="1">
        <f>POWER(Table43119[[#This Row],[Streering Ratio]],N$31)</f>
        <v>0.32413131933855249</v>
      </c>
      <c r="O37" s="1">
        <f>ABS(Table43119[[#This Row],[Speed (m/s)]])/L$48</f>
        <v>0.9</v>
      </c>
      <c r="P37" s="1">
        <f>POWER(Table43119[[#This Row],[Speed Ratio]],P$31)</f>
        <v>0.72900000000000009</v>
      </c>
      <c r="S37">
        <v>4</v>
      </c>
      <c r="T37">
        <v>-6</v>
      </c>
      <c r="U37" s="7">
        <f>(1-ABS(Table4311918[[#This Row],[Steering angle (°)]]/T$48)) * 4 + ABS(Table4311918[[#This Row],[Steering angle (°)]]/T$48) * 2</f>
        <v>3.6</v>
      </c>
      <c r="V37" s="1">
        <f>ABS(Table4311918[[#This Row],[Steering angle (°)]])/T$48</f>
        <v>0.2</v>
      </c>
      <c r="W37" s="1">
        <f>POWER(Table4311918[[#This Row],[Streering Ratio]],W$31)</f>
        <v>0.32413131933855249</v>
      </c>
      <c r="X37" s="1">
        <f>ABS(Table4311918[[#This Row],[Speed (m/s)]])/U$48</f>
        <v>0.9</v>
      </c>
      <c r="Y37" s="1">
        <f>POWER(Table4311918[[#This Row],[Speed Ratio]],Y$31)</f>
        <v>0.72900000000000009</v>
      </c>
    </row>
    <row r="38" spans="1:25" x14ac:dyDescent="0.25">
      <c r="A38">
        <v>5</v>
      </c>
      <c r="B38">
        <v>-10</v>
      </c>
      <c r="C38">
        <v>1.8</v>
      </c>
      <c r="D38" s="1">
        <f>ABS(Table43[[#This Row],[Steering angle (°)]])/B$54</f>
        <v>0.33333333333333331</v>
      </c>
      <c r="E38" s="1">
        <f>POWER(Table43[[#This Row],[Streering Ratio]],E$31)</f>
        <v>0.46346305677196981</v>
      </c>
      <c r="F38" s="1">
        <f>ABS(Table43[[#This Row],[Speed (m/s)]])/C$54</f>
        <v>0.45</v>
      </c>
      <c r="G38" s="1">
        <f>POWER(Table43[[#This Row],[Speed Ratio]],G$31)</f>
        <v>9.1125000000000012E-2</v>
      </c>
      <c r="J38">
        <v>5</v>
      </c>
      <c r="K38">
        <v>0</v>
      </c>
      <c r="L38" s="7">
        <f>(1-ABS(Table43119[[#This Row],[Steering angle (°)]]/K$48)) * 4 + ABS(Table43119[[#This Row],[Steering angle (°)]]/K$48) * 2</f>
        <v>4</v>
      </c>
      <c r="M38" s="1">
        <f>ABS(Table43119[[#This Row],[Steering angle (°)]])/K$48</f>
        <v>0</v>
      </c>
      <c r="N38" s="1">
        <f>POWER(Table43119[[#This Row],[Streering Ratio]],N$31)</f>
        <v>0</v>
      </c>
      <c r="O38" s="1">
        <f>ABS(Table43119[[#This Row],[Speed (m/s)]])/L$48</f>
        <v>1</v>
      </c>
      <c r="P38" s="1">
        <f>POWER(Table43119[[#This Row],[Speed Ratio]],P$31)</f>
        <v>1</v>
      </c>
      <c r="S38">
        <v>5</v>
      </c>
      <c r="T38">
        <v>0</v>
      </c>
      <c r="U38" s="7">
        <f>(1-ABS(Table4311918[[#This Row],[Steering angle (°)]]/T$48)) * 4 + ABS(Table4311918[[#This Row],[Steering angle (°)]]/T$48) * 2</f>
        <v>4</v>
      </c>
      <c r="V38" s="1">
        <f>ABS(Table4311918[[#This Row],[Steering angle (°)]])/T$48</f>
        <v>0</v>
      </c>
      <c r="W38" s="1">
        <f>POWER(Table4311918[[#This Row],[Streering Ratio]],W$31)</f>
        <v>0</v>
      </c>
      <c r="X38" s="1">
        <f>ABS(Table4311918[[#This Row],[Speed (m/s)]])/U$48</f>
        <v>1</v>
      </c>
      <c r="Y38" s="1">
        <f>POWER(Table4311918[[#This Row],[Speed Ratio]],Y$31)</f>
        <v>1</v>
      </c>
    </row>
    <row r="39" spans="1:25" x14ac:dyDescent="0.25">
      <c r="A39">
        <v>6</v>
      </c>
      <c r="B39">
        <v>-10</v>
      </c>
      <c r="C39">
        <v>3.5</v>
      </c>
      <c r="D39" s="1">
        <f>ABS(Table43[[#This Row],[Steering angle (°)]])/B$54</f>
        <v>0.33333333333333331</v>
      </c>
      <c r="E39" s="1">
        <f>POWER(Table43[[#This Row],[Streering Ratio]],E$31)</f>
        <v>0.46346305677196981</v>
      </c>
      <c r="F39" s="1">
        <f>ABS(Table43[[#This Row],[Speed (m/s)]])/C$54</f>
        <v>0.875</v>
      </c>
      <c r="G39" s="5">
        <f>POWER(Table43[[#This Row],[Speed Ratio]],G$31)</f>
        <v>0.669921875</v>
      </c>
      <c r="J39">
        <v>6</v>
      </c>
      <c r="K39">
        <v>0</v>
      </c>
      <c r="L39" s="8">
        <v>3.6</v>
      </c>
      <c r="M39" s="1">
        <f>ABS(Table43119[[#This Row],[Steering angle (°)]])/K$48</f>
        <v>0</v>
      </c>
      <c r="N39" s="1">
        <f>POWER(Table43119[[#This Row],[Streering Ratio]],N$31)</f>
        <v>0</v>
      </c>
      <c r="O39" s="1">
        <f>ABS(Table43119[[#This Row],[Speed (m/s)]])/L$48</f>
        <v>0.9</v>
      </c>
      <c r="P39" s="1">
        <f>POWER(Table43119[[#This Row],[Speed Ratio]],P$31)</f>
        <v>0.72900000000000009</v>
      </c>
      <c r="S39">
        <v>6</v>
      </c>
      <c r="T39">
        <v>0</v>
      </c>
      <c r="U39" s="8">
        <v>3.6</v>
      </c>
      <c r="V39" s="1">
        <f>ABS(Table4311918[[#This Row],[Steering angle (°)]])/T$48</f>
        <v>0</v>
      </c>
      <c r="W39" s="1">
        <f>POWER(Table4311918[[#This Row],[Streering Ratio]],W$31)</f>
        <v>0</v>
      </c>
      <c r="X39" s="1">
        <f>ABS(Table4311918[[#This Row],[Speed (m/s)]])/U$48</f>
        <v>0.9</v>
      </c>
      <c r="Y39" s="1">
        <f>POWER(Table4311918[[#This Row],[Speed Ratio]],Y$31)</f>
        <v>0.72900000000000009</v>
      </c>
    </row>
    <row r="40" spans="1:25" x14ac:dyDescent="0.25">
      <c r="A40">
        <v>7</v>
      </c>
      <c r="B40">
        <v>-5</v>
      </c>
      <c r="C40">
        <v>2</v>
      </c>
      <c r="D40" s="1">
        <f>ABS(Table43[[#This Row],[Steering angle (°)]])/B$54</f>
        <v>0.16666666666666666</v>
      </c>
      <c r="E40" s="1">
        <f>POWER(Table43[[#This Row],[Streering Ratio]],E$31)</f>
        <v>0.28529497656828423</v>
      </c>
      <c r="F40" s="1">
        <f>ABS(Table43[[#This Row],[Speed (m/s)]])/C$54</f>
        <v>0.5</v>
      </c>
      <c r="G40" s="1">
        <f>POWER(Table43[[#This Row],[Speed Ratio]],G$31)</f>
        <v>0.125</v>
      </c>
      <c r="J40">
        <v>7</v>
      </c>
      <c r="K40">
        <v>0</v>
      </c>
      <c r="L40" s="8">
        <v>3.2</v>
      </c>
      <c r="M40" s="1">
        <f>ABS(Table43119[[#This Row],[Steering angle (°)]])/K$48</f>
        <v>0</v>
      </c>
      <c r="N40" s="1">
        <f>POWER(Table43119[[#This Row],[Streering Ratio]],N$31)</f>
        <v>0</v>
      </c>
      <c r="O40" s="1">
        <f>ABS(Table43119[[#This Row],[Speed (m/s)]])/L$48</f>
        <v>0.8</v>
      </c>
      <c r="P40" s="1">
        <f>POWER(Table43119[[#This Row],[Speed Ratio]],P$31)</f>
        <v>0.51200000000000012</v>
      </c>
      <c r="S40">
        <v>7</v>
      </c>
      <c r="T40">
        <v>0</v>
      </c>
      <c r="U40" s="8">
        <v>3.2</v>
      </c>
      <c r="V40" s="1">
        <f>ABS(Table4311918[[#This Row],[Steering angle (°)]])/T$48</f>
        <v>0</v>
      </c>
      <c r="W40" s="1">
        <f>POWER(Table4311918[[#This Row],[Streering Ratio]],W$31)</f>
        <v>0</v>
      </c>
      <c r="X40" s="1">
        <f>ABS(Table4311918[[#This Row],[Speed (m/s)]])/U$48</f>
        <v>0.8</v>
      </c>
      <c r="Y40" s="1">
        <f>POWER(Table4311918[[#This Row],[Speed Ratio]],Y$31)</f>
        <v>0.51200000000000012</v>
      </c>
    </row>
    <row r="41" spans="1:25" x14ac:dyDescent="0.25">
      <c r="A41">
        <v>8</v>
      </c>
      <c r="B41">
        <v>-5</v>
      </c>
      <c r="C41">
        <v>4</v>
      </c>
      <c r="D41" s="1">
        <f>ABS(Table43[[#This Row],[Steering angle (°)]])/B$54</f>
        <v>0.16666666666666666</v>
      </c>
      <c r="E41" s="1">
        <f>POWER(Table43[[#This Row],[Streering Ratio]],E$31)</f>
        <v>0.28529497656828423</v>
      </c>
      <c r="F41" s="1">
        <f>ABS(Table43[[#This Row],[Speed (m/s)]])/C$54</f>
        <v>1</v>
      </c>
      <c r="G41" s="1">
        <f>POWER(Table43[[#This Row],[Speed Ratio]],G$31)</f>
        <v>1</v>
      </c>
      <c r="J41">
        <v>8</v>
      </c>
      <c r="K41">
        <v>0</v>
      </c>
      <c r="L41" s="8">
        <v>2.8</v>
      </c>
      <c r="M41" s="1">
        <f>ABS(Table43119[[#This Row],[Steering angle (°)]])/K$48</f>
        <v>0</v>
      </c>
      <c r="N41" s="1">
        <f>POWER(Table43119[[#This Row],[Streering Ratio]],N$31)</f>
        <v>0</v>
      </c>
      <c r="O41" s="1">
        <f>ABS(Table43119[[#This Row],[Speed (m/s)]])/L$48</f>
        <v>0.7</v>
      </c>
      <c r="P41" s="1">
        <f>POWER(Table43119[[#This Row],[Speed Ratio]],P$31)</f>
        <v>0.34299999999999992</v>
      </c>
      <c r="S41">
        <v>8</v>
      </c>
      <c r="T41">
        <v>0</v>
      </c>
      <c r="U41" s="8">
        <v>2.8</v>
      </c>
      <c r="V41" s="1">
        <f>ABS(Table4311918[[#This Row],[Steering angle (°)]])/T$48</f>
        <v>0</v>
      </c>
      <c r="W41" s="1">
        <f>POWER(Table4311918[[#This Row],[Streering Ratio]],W$31)</f>
        <v>0</v>
      </c>
      <c r="X41" s="1">
        <f>ABS(Table4311918[[#This Row],[Speed (m/s)]])/U$48</f>
        <v>0.7</v>
      </c>
      <c r="Y41" s="1">
        <f>POWER(Table4311918[[#This Row],[Speed Ratio]],Y$31)</f>
        <v>0.34299999999999992</v>
      </c>
    </row>
    <row r="42" spans="1:25" x14ac:dyDescent="0.25">
      <c r="A42">
        <v>9</v>
      </c>
      <c r="B42">
        <v>0</v>
      </c>
      <c r="C42">
        <v>4</v>
      </c>
      <c r="D42" s="1">
        <f>ABS(Table43[[#This Row],[Steering angle (°)]])/B$54</f>
        <v>0</v>
      </c>
      <c r="E42" s="1">
        <f>POWER(Table43[[#This Row],[Streering Ratio]],E$31)</f>
        <v>0</v>
      </c>
      <c r="F42" s="1">
        <f>ABS(Table43[[#This Row],[Speed (m/s)]])/C$54</f>
        <v>1</v>
      </c>
      <c r="G42" s="1">
        <f>POWER(Table43[[#This Row],[Speed Ratio]],G$31)</f>
        <v>1</v>
      </c>
      <c r="J42">
        <v>9</v>
      </c>
      <c r="K42">
        <v>0</v>
      </c>
      <c r="L42" s="8">
        <v>2.4</v>
      </c>
      <c r="M42" s="1">
        <f>ABS(Table43119[[#This Row],[Steering angle (°)]])/K$48</f>
        <v>0</v>
      </c>
      <c r="N42" s="1">
        <f>POWER(Table43119[[#This Row],[Streering Ratio]],N$31)</f>
        <v>0</v>
      </c>
      <c r="O42" s="1">
        <f>ABS(Table43119[[#This Row],[Speed (m/s)]])/L$48</f>
        <v>0.6</v>
      </c>
      <c r="P42" s="1">
        <f>POWER(Table43119[[#This Row],[Speed Ratio]],P$31)</f>
        <v>0.216</v>
      </c>
      <c r="S42">
        <v>9</v>
      </c>
      <c r="T42">
        <v>5</v>
      </c>
      <c r="U42" s="7">
        <f>(1-ABS(Table4311918[[#This Row],[Steering angle (°)]]/T$48)) * 4 + ABS(Table4311918[[#This Row],[Steering angle (°)]]/T$48) * 2</f>
        <v>3.666666666666667</v>
      </c>
      <c r="V42" s="1">
        <f>ABS(Table4311918[[#This Row],[Steering angle (°)]])/T$48</f>
        <v>0.16666666666666666</v>
      </c>
      <c r="W42" s="1">
        <f>POWER(Table4311918[[#This Row],[Streering Ratio]],W$31)</f>
        <v>0.28529497656828423</v>
      </c>
      <c r="X42" s="1">
        <f>ABS(Table4311918[[#This Row],[Speed (m/s)]])/U$48</f>
        <v>0.91666666666666674</v>
      </c>
      <c r="Y42" s="1">
        <f>POWER(Table4311918[[#This Row],[Speed Ratio]],Y$31)</f>
        <v>0.77025462962962976</v>
      </c>
    </row>
    <row r="43" spans="1:25" x14ac:dyDescent="0.25">
      <c r="A43">
        <v>10</v>
      </c>
      <c r="B43">
        <v>0</v>
      </c>
      <c r="C43">
        <v>3</v>
      </c>
      <c r="D43" s="1">
        <f>ABS(Table43[[#This Row],[Steering angle (°)]])/B$54</f>
        <v>0</v>
      </c>
      <c r="E43" s="1">
        <f>POWER(Table43[[#This Row],[Streering Ratio]],E$31)</f>
        <v>0</v>
      </c>
      <c r="F43" s="1">
        <f>ABS(Table43[[#This Row],[Speed (m/s)]])/C$54</f>
        <v>0.75</v>
      </c>
      <c r="G43" s="1">
        <f>POWER(Table43[[#This Row],[Speed Ratio]],G$31)</f>
        <v>0.421875</v>
      </c>
      <c r="J43">
        <v>10</v>
      </c>
      <c r="K43">
        <v>6</v>
      </c>
      <c r="L43" s="7">
        <f>(1-ABS(Table43119[[#This Row],[Steering angle (°)]]/K$48)) * 4 + ABS(Table43119[[#This Row],[Steering angle (°)]]/K$48) * 2</f>
        <v>3.6</v>
      </c>
      <c r="M43" s="1">
        <f>ABS(Table43119[[#This Row],[Steering angle (°)]])/K$48</f>
        <v>0.2</v>
      </c>
      <c r="N43" s="1">
        <f>POWER(Table43119[[#This Row],[Streering Ratio]],N$31)</f>
        <v>0.32413131933855249</v>
      </c>
      <c r="O43" s="1">
        <f>ABS(Table43119[[#This Row],[Speed (m/s)]])/L$48</f>
        <v>0.9</v>
      </c>
      <c r="P43" s="1">
        <f>POWER(Table43119[[#This Row],[Speed Ratio]],P$31)</f>
        <v>0.72900000000000009</v>
      </c>
      <c r="S43">
        <v>10</v>
      </c>
      <c r="T43">
        <v>10</v>
      </c>
      <c r="U43" s="7">
        <f>(1-ABS(Table4311918[[#This Row],[Steering angle (°)]]/T$48)) * 4 + ABS(Table4311918[[#This Row],[Steering angle (°)]]/T$48) * 2</f>
        <v>3.3333333333333335</v>
      </c>
      <c r="V43" s="1">
        <f>ABS(Table4311918[[#This Row],[Steering angle (°)]])/T$48</f>
        <v>0.33333333333333331</v>
      </c>
      <c r="W43" s="1">
        <f>POWER(Table4311918[[#This Row],[Streering Ratio]],W$31)</f>
        <v>0.46346305677196981</v>
      </c>
      <c r="X43" s="1">
        <f>ABS(Table4311918[[#This Row],[Speed (m/s)]])/U$48</f>
        <v>0.83333333333333337</v>
      </c>
      <c r="Y43" s="1">
        <f>POWER(Table4311918[[#This Row],[Speed Ratio]],Y$31)</f>
        <v>0.57870370370370383</v>
      </c>
    </row>
    <row r="44" spans="1:25" x14ac:dyDescent="0.25">
      <c r="A44">
        <v>11</v>
      </c>
      <c r="B44">
        <v>0</v>
      </c>
      <c r="C44">
        <v>2</v>
      </c>
      <c r="D44" s="1">
        <f>ABS(Table43[[#This Row],[Steering angle (°)]])/B$54</f>
        <v>0</v>
      </c>
      <c r="E44" s="1">
        <f>POWER(Table43[[#This Row],[Streering Ratio]],E$31)</f>
        <v>0</v>
      </c>
      <c r="F44" s="1">
        <f>ABS(Table43[[#This Row],[Speed (m/s)]])/C$54</f>
        <v>0.5</v>
      </c>
      <c r="G44" s="1">
        <f>POWER(Table43[[#This Row],[Speed Ratio]],G$31)</f>
        <v>0.125</v>
      </c>
      <c r="J44">
        <v>11</v>
      </c>
      <c r="K44">
        <v>12</v>
      </c>
      <c r="L44" s="7">
        <f>(1-ABS(Table43119[[#This Row],[Steering angle (°)]]/K$48)) * 4 + ABS(Table43119[[#This Row],[Steering angle (°)]]/K$48) * 2</f>
        <v>3.2</v>
      </c>
      <c r="M44" s="1">
        <f>ABS(Table43119[[#This Row],[Steering angle (°)]])/K$48</f>
        <v>0.4</v>
      </c>
      <c r="N44" s="1">
        <f>POWER(Table43119[[#This Row],[Streering Ratio]],N$31)</f>
        <v>0.52655288173369497</v>
      </c>
      <c r="O44" s="1">
        <f>ABS(Table43119[[#This Row],[Speed (m/s)]])/L$48</f>
        <v>0.8</v>
      </c>
      <c r="P44" s="1">
        <f>POWER(Table43119[[#This Row],[Speed Ratio]],P$31)</f>
        <v>0.51200000000000012</v>
      </c>
      <c r="S44">
        <v>11</v>
      </c>
      <c r="T44">
        <v>15</v>
      </c>
      <c r="U44" s="7">
        <f>(1-ABS(Table4311918[[#This Row],[Steering angle (°)]]/T$48)) * 4 + ABS(Table4311918[[#This Row],[Steering angle (°)]]/T$48) * 2</f>
        <v>3</v>
      </c>
      <c r="V44" s="1">
        <f>ABS(Table4311918[[#This Row],[Steering angle (°)]])/T$48</f>
        <v>0.5</v>
      </c>
      <c r="W44" s="1">
        <f>POWER(Table4311918[[#This Row],[Streering Ratio]],W$31)</f>
        <v>0.61557220667245816</v>
      </c>
      <c r="X44" s="1">
        <f>ABS(Table4311918[[#This Row],[Speed (m/s)]])/U$48</f>
        <v>0.75</v>
      </c>
      <c r="Y44" s="1">
        <f>POWER(Table4311918[[#This Row],[Speed Ratio]],Y$31)</f>
        <v>0.421875</v>
      </c>
    </row>
    <row r="45" spans="1:25" x14ac:dyDescent="0.25">
      <c r="A45">
        <v>12</v>
      </c>
      <c r="B45">
        <v>5</v>
      </c>
      <c r="C45">
        <v>4</v>
      </c>
      <c r="D45" s="1">
        <f>ABS(Table43[[#This Row],[Steering angle (°)]])/B$54</f>
        <v>0.16666666666666666</v>
      </c>
      <c r="E45" s="1">
        <f>POWER(Table43[[#This Row],[Streering Ratio]],E$31)</f>
        <v>0.28529497656828423</v>
      </c>
      <c r="F45" s="1">
        <f>ABS(Table43[[#This Row],[Speed (m/s)]])/C$54</f>
        <v>1</v>
      </c>
      <c r="G45" s="1">
        <f>POWER(Table43[[#This Row],[Speed Ratio]],G$31)</f>
        <v>1</v>
      </c>
      <c r="J45">
        <v>12</v>
      </c>
      <c r="K45">
        <v>18</v>
      </c>
      <c r="L45" s="7">
        <f>(1-ABS(Table43119[[#This Row],[Steering angle (°)]]/K$48)) * 4 + ABS(Table43119[[#This Row],[Steering angle (°)]]/K$48) * 2</f>
        <v>2.8</v>
      </c>
      <c r="M45" s="1">
        <f>ABS(Table43119[[#This Row],[Steering angle (°)]])/K$48</f>
        <v>0.6</v>
      </c>
      <c r="N45" s="1">
        <f>POWER(Table43119[[#This Row],[Streering Ratio]],N$31)</f>
        <v>0.69936819041442944</v>
      </c>
      <c r="O45" s="1">
        <f>ABS(Table43119[[#This Row],[Speed (m/s)]])/L$48</f>
        <v>0.7</v>
      </c>
      <c r="P45" s="1">
        <f>POWER(Table43119[[#This Row],[Speed Ratio]],P$31)</f>
        <v>0.34299999999999992</v>
      </c>
      <c r="S45">
        <v>12</v>
      </c>
      <c r="T45">
        <v>20</v>
      </c>
      <c r="U45" s="7">
        <f>(1-ABS(Table4311918[[#This Row],[Steering angle (°)]]/T$48)) * 4 + ABS(Table4311918[[#This Row],[Steering angle (°)]]/T$48) * 2</f>
        <v>2.666666666666667</v>
      </c>
      <c r="V45" s="1">
        <f>ABS(Table4311918[[#This Row],[Steering angle (°)]])/T$48</f>
        <v>0.66666666666666663</v>
      </c>
      <c r="W45" s="1">
        <f>POWER(Table4311918[[#This Row],[Streering Ratio]],W$31)</f>
        <v>0.75289795697123696</v>
      </c>
      <c r="X45" s="1">
        <f>ABS(Table4311918[[#This Row],[Speed (m/s)]])/U$48</f>
        <v>0.66666666666666674</v>
      </c>
      <c r="Y45" s="1">
        <f>POWER(Table4311918[[#This Row],[Speed Ratio]],Y$31)</f>
        <v>0.29629629629629639</v>
      </c>
    </row>
    <row r="46" spans="1:25" x14ac:dyDescent="0.25">
      <c r="A46">
        <v>13</v>
      </c>
      <c r="B46">
        <v>5</v>
      </c>
      <c r="C46">
        <v>2</v>
      </c>
      <c r="D46" s="1">
        <f>ABS(Table43[[#This Row],[Steering angle (°)]])/B$54</f>
        <v>0.16666666666666666</v>
      </c>
      <c r="E46" s="1">
        <f>POWER(Table43[[#This Row],[Streering Ratio]],E$31)</f>
        <v>0.28529497656828423</v>
      </c>
      <c r="F46" s="1">
        <f>ABS(Table43[[#This Row],[Speed (m/s)]])/C$54</f>
        <v>0.5</v>
      </c>
      <c r="G46" s="1">
        <f>POWER(Table43[[#This Row],[Speed Ratio]],G$31)</f>
        <v>0.125</v>
      </c>
      <c r="J46">
        <v>13</v>
      </c>
      <c r="K46">
        <v>24</v>
      </c>
      <c r="L46" s="7">
        <f>(1-ABS(Table43119[[#This Row],[Steering angle (°)]]/K$48)) * 4 + ABS(Table43119[[#This Row],[Steering angle (°)]]/K$48) * 2</f>
        <v>2.4</v>
      </c>
      <c r="M46" s="1">
        <f>ABS(Table43119[[#This Row],[Steering angle (°)]])/K$48</f>
        <v>0.8</v>
      </c>
      <c r="N46" s="1">
        <f>POWER(Table43119[[#This Row],[Streering Ratio]],N$31)</f>
        <v>0.85538767999295051</v>
      </c>
      <c r="O46" s="1">
        <f>ABS(Table43119[[#This Row],[Speed (m/s)]])/L$48</f>
        <v>0.6</v>
      </c>
      <c r="P46" s="1">
        <f>POWER(Table43119[[#This Row],[Speed Ratio]],P$31)</f>
        <v>0.216</v>
      </c>
      <c r="S46">
        <v>13</v>
      </c>
      <c r="T46">
        <v>25</v>
      </c>
      <c r="U46" s="7">
        <f>(1-ABS(Table4311918[[#This Row],[Steering angle (°)]]/T$48)) * 4 + ABS(Table4311918[[#This Row],[Steering angle (°)]]/T$48) * 2</f>
        <v>2.333333333333333</v>
      </c>
      <c r="V46" s="1">
        <f>ABS(Table4311918[[#This Row],[Steering angle (°)]])/T$48</f>
        <v>0.83333333333333337</v>
      </c>
      <c r="W46" s="1">
        <f>POWER(Table4311918[[#This Row],[Streering Ratio]],W$31)</f>
        <v>0.88018330703271519</v>
      </c>
      <c r="X46" s="1">
        <f>ABS(Table4311918[[#This Row],[Speed (m/s)]])/U$48</f>
        <v>0.58333333333333326</v>
      </c>
      <c r="Y46" s="1">
        <f>POWER(Table4311918[[#This Row],[Speed Ratio]],Y$31)</f>
        <v>0.19849537037037029</v>
      </c>
    </row>
    <row r="47" spans="1:25" x14ac:dyDescent="0.25">
      <c r="A47">
        <v>14</v>
      </c>
      <c r="B47">
        <v>10</v>
      </c>
      <c r="C47">
        <v>3.5</v>
      </c>
      <c r="D47" s="1">
        <f>ABS(Table43[[#This Row],[Steering angle (°)]])/B$54</f>
        <v>0.33333333333333331</v>
      </c>
      <c r="E47" s="1">
        <f>POWER(Table43[[#This Row],[Streering Ratio]],E$31)</f>
        <v>0.46346305677196981</v>
      </c>
      <c r="F47" s="1">
        <f>ABS(Table43[[#This Row],[Speed (m/s)]])/C$54</f>
        <v>0.875</v>
      </c>
      <c r="G47" s="1">
        <f>POWER(Table43[[#This Row],[Speed Ratio]],G$31)</f>
        <v>0.669921875</v>
      </c>
      <c r="J47">
        <v>14</v>
      </c>
      <c r="K47">
        <v>30</v>
      </c>
      <c r="L47" s="7">
        <f>(1-ABS(Table43119[[#This Row],[Steering angle (°)]]/K$48)) * 4 + ABS(Table43119[[#This Row],[Steering angle (°)]]/K$48) * 2</f>
        <v>2</v>
      </c>
      <c r="M47" s="1">
        <f>ABS(Table43119[[#This Row],[Steering angle (°)]])/K$48</f>
        <v>1</v>
      </c>
      <c r="N47" s="1">
        <f>POWER(Table43119[[#This Row],[Streering Ratio]],N$31)</f>
        <v>1</v>
      </c>
      <c r="O47" s="1">
        <f>ABS(Table43119[[#This Row],[Speed (m/s)]])/L$48</f>
        <v>0.5</v>
      </c>
      <c r="P47" s="1">
        <f>POWER(Table43119[[#This Row],[Speed Ratio]],P$31)</f>
        <v>0.125</v>
      </c>
      <c r="S47">
        <v>14</v>
      </c>
      <c r="T47">
        <v>30</v>
      </c>
      <c r="U47" s="7">
        <f>(1-ABS(Table4311918[[#This Row],[Steering angle (°)]]/T$48)) * 4 + ABS(Table4311918[[#This Row],[Steering angle (°)]]/T$48) * 2</f>
        <v>2</v>
      </c>
      <c r="V47" s="1">
        <f>ABS(Table4311918[[#This Row],[Steering angle (°)]])/T$48</f>
        <v>1</v>
      </c>
      <c r="W47" s="1">
        <f>POWER(Table4311918[[#This Row],[Streering Ratio]],W$31)</f>
        <v>1</v>
      </c>
      <c r="X47" s="1">
        <f>ABS(Table4311918[[#This Row],[Speed (m/s)]])/U$48</f>
        <v>0.5</v>
      </c>
      <c r="Y47" s="1">
        <f>POWER(Table4311918[[#This Row],[Speed Ratio]],Y$31)</f>
        <v>0.125</v>
      </c>
    </row>
    <row r="48" spans="1:25" x14ac:dyDescent="0.25">
      <c r="A48">
        <v>15</v>
      </c>
      <c r="B48">
        <v>10</v>
      </c>
      <c r="C48">
        <v>1.8</v>
      </c>
      <c r="D48" s="1">
        <f>ABS(Table43[[#This Row],[Steering angle (°)]])/B$54</f>
        <v>0.33333333333333331</v>
      </c>
      <c r="E48" s="1">
        <f>POWER(Table43[[#This Row],[Streering Ratio]],E$31)</f>
        <v>0.46346305677196981</v>
      </c>
      <c r="F48" s="1">
        <f>ABS(Table43[[#This Row],[Speed (m/s)]])/C$54</f>
        <v>0.45</v>
      </c>
      <c r="G48" s="1">
        <f>POWER(Table43[[#This Row],[Speed Ratio]],G$31)</f>
        <v>9.1125000000000012E-2</v>
      </c>
      <c r="J48" t="s">
        <v>10</v>
      </c>
      <c r="K48">
        <f>MAX(Table43119[Steering angle (°)])</f>
        <v>30</v>
      </c>
      <c r="L48">
        <f>MAX(Table43119[Speed (m/s)])</f>
        <v>4</v>
      </c>
      <c r="S48" t="s">
        <v>10</v>
      </c>
      <c r="T48">
        <f>MAX(Table4311918[Steering angle (°)])</f>
        <v>30</v>
      </c>
      <c r="U48">
        <f>MAX(Table4311918[Speed (m/s)])</f>
        <v>4</v>
      </c>
    </row>
    <row r="49" spans="1:21" x14ac:dyDescent="0.25">
      <c r="A49">
        <v>16</v>
      </c>
      <c r="B49">
        <v>15</v>
      </c>
      <c r="C49">
        <v>3</v>
      </c>
      <c r="D49" s="1">
        <f>ABS(Table43[[#This Row],[Steering angle (°)]])/B$54</f>
        <v>0.5</v>
      </c>
      <c r="E49" s="1">
        <f>POWER(Table43[[#This Row],[Streering Ratio]],E$31)</f>
        <v>0.61557220667245816</v>
      </c>
      <c r="F49" s="1">
        <f>ABS(Table43[[#This Row],[Speed (m/s)]])/C$54</f>
        <v>0.75</v>
      </c>
      <c r="G49" s="1">
        <f>POWER(Table43[[#This Row],[Speed Ratio]],G$31)</f>
        <v>0.421875</v>
      </c>
      <c r="J49" t="s">
        <v>56</v>
      </c>
      <c r="L49">
        <v>2</v>
      </c>
      <c r="S49" t="s">
        <v>56</v>
      </c>
      <c r="U49">
        <v>2</v>
      </c>
    </row>
    <row r="50" spans="1:21" x14ac:dyDescent="0.25">
      <c r="A50">
        <v>17</v>
      </c>
      <c r="B50">
        <v>15</v>
      </c>
      <c r="C50">
        <v>1.5</v>
      </c>
      <c r="D50" s="1">
        <f>ABS(Table43[[#This Row],[Steering angle (°)]])/B$54</f>
        <v>0.5</v>
      </c>
      <c r="E50" s="1">
        <f>POWER(Table43[[#This Row],[Streering Ratio]],E$31)</f>
        <v>0.61557220667245816</v>
      </c>
      <c r="F50" s="1">
        <f>ABS(Table43[[#This Row],[Speed (m/s)]])/C$54</f>
        <v>0.375</v>
      </c>
      <c r="G50" s="1">
        <f>POWER(Table43[[#This Row],[Speed Ratio]],G$31)</f>
        <v>5.2734375E-2</v>
      </c>
    </row>
    <row r="51" spans="1:21" x14ac:dyDescent="0.25">
      <c r="A51">
        <v>18</v>
      </c>
      <c r="B51">
        <v>20</v>
      </c>
      <c r="C51">
        <v>2.5</v>
      </c>
      <c r="D51" s="1">
        <f>ABS(Table43[[#This Row],[Steering angle (°)]])/B$54</f>
        <v>0.66666666666666663</v>
      </c>
      <c r="E51" s="1">
        <f>POWER(Table43[[#This Row],[Streering Ratio]],E$31)</f>
        <v>0.75289795697123696</v>
      </c>
      <c r="F51" s="1">
        <f>ABS(Table43[[#This Row],[Speed (m/s)]])/C$54</f>
        <v>0.625</v>
      </c>
      <c r="G51" s="1">
        <f>POWER(Table43[[#This Row],[Speed Ratio]],G$31)</f>
        <v>0.244140625</v>
      </c>
    </row>
    <row r="52" spans="1:21" x14ac:dyDescent="0.25">
      <c r="A52">
        <v>19</v>
      </c>
      <c r="B52">
        <v>25</v>
      </c>
      <c r="C52">
        <v>2</v>
      </c>
      <c r="D52" s="1">
        <f>ABS(Table43[[#This Row],[Steering angle (°)]])/B$54</f>
        <v>0.83333333333333337</v>
      </c>
      <c r="E52" s="1">
        <f>POWER(Table43[[#This Row],[Streering Ratio]],E$31)</f>
        <v>0.88018330703271519</v>
      </c>
      <c r="F52" s="1">
        <f>ABS(Table43[[#This Row],[Speed (m/s)]])/C$54</f>
        <v>0.5</v>
      </c>
      <c r="G52" s="1">
        <f>POWER(Table43[[#This Row],[Speed Ratio]],G$31)</f>
        <v>0.125</v>
      </c>
    </row>
    <row r="53" spans="1:21" x14ac:dyDescent="0.25">
      <c r="A53">
        <v>20</v>
      </c>
      <c r="B53">
        <v>30</v>
      </c>
      <c r="C53">
        <v>1.5</v>
      </c>
      <c r="D53" s="1">
        <f>ABS(Table43[[#This Row],[Steering angle (°)]])/B$54</f>
        <v>1</v>
      </c>
      <c r="E53" s="1">
        <f>POWER(Table43[[#This Row],[Streering Ratio]],E$31)</f>
        <v>1</v>
      </c>
      <c r="F53" s="1">
        <f>ABS(Table43[[#This Row],[Speed (m/s)]])/C$54</f>
        <v>0.375</v>
      </c>
      <c r="G53" s="1">
        <f>POWER(Table43[[#This Row],[Speed Ratio]],G$31)</f>
        <v>5.2734375E-2</v>
      </c>
    </row>
    <row r="54" spans="1:21" x14ac:dyDescent="0.25">
      <c r="A54" t="s">
        <v>10</v>
      </c>
      <c r="B54">
        <f>MAX(Table43[Steering angle (°)])</f>
        <v>30</v>
      </c>
      <c r="C54">
        <f>MAX(Table43[Speed (m/s)])</f>
        <v>4</v>
      </c>
    </row>
  </sheetData>
  <mergeCells count="12">
    <mergeCell ref="J31:L31"/>
    <mergeCell ref="S30:Y30"/>
    <mergeCell ref="S31:U31"/>
    <mergeCell ref="A2:C2"/>
    <mergeCell ref="S2:U2"/>
    <mergeCell ref="A31:C31"/>
    <mergeCell ref="A1:G1"/>
    <mergeCell ref="A30:G30"/>
    <mergeCell ref="S1:Y1"/>
    <mergeCell ref="J1:P1"/>
    <mergeCell ref="J2:L2"/>
    <mergeCell ref="J30:P30"/>
  </mergeCells>
  <pageMargins left="0.7" right="0.7" top="0.75" bottom="0.75" header="0.3" footer="0.3"/>
  <pageSetup paperSize="9"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766C-043C-47BE-875D-38756FE32667}">
  <dimension ref="A1:AE261"/>
  <sheetViews>
    <sheetView tabSelected="1" zoomScaleNormal="100" workbookViewId="0">
      <selection activeCell="H1" sqref="H1"/>
    </sheetView>
  </sheetViews>
  <sheetFormatPr defaultRowHeight="15" x14ac:dyDescent="0.25"/>
  <cols>
    <col min="1" max="1" width="9.140625" style="1"/>
    <col min="7" max="7" width="11" bestFit="1" customWidth="1"/>
    <col min="15" max="27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SUM(Q2:Q103)/2</f>
        <v>19.527372628544171</v>
      </c>
      <c r="G1" t="s">
        <v>59</v>
      </c>
      <c r="H1" s="6">
        <v>0.60963284380468596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1</v>
      </c>
      <c r="Y1" s="1" t="s">
        <v>68</v>
      </c>
      <c r="Z1" s="1" t="s">
        <v>28</v>
      </c>
      <c r="AA1" s="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SUM(AD2:AD103)</f>
        <v>17.880271854970498</v>
      </c>
      <c r="G2" t="s">
        <v>54</v>
      </c>
      <c r="H2" s="6">
        <f>H1/2</f>
        <v>0.30481642190234298</v>
      </c>
      <c r="O2" s="1">
        <f t="shared" ref="O2:O65" si="0">IF(ROW()&lt;&gt;2,X1,X$103)-IF(X3&lt;&gt;"",X3,X$2)</f>
        <v>-0.39113832992876985</v>
      </c>
      <c r="P2" s="1">
        <f t="shared" ref="P2:P65" si="1">IF(ROW()&lt;&gt;2,Y1,Y$103)-IF(Y3&lt;&gt;"",Y3,Y$2)</f>
        <v>1.9312047724979742E-3</v>
      </c>
      <c r="Q2" s="1">
        <f>SQRT(Table811124121315[[#This Row],[dX]]*Table811124121315[[#This Row],[dX]]+Table811124121315[[#This Row],[dY]]*Table811124121315[[#This Row],[dY]])</f>
        <v>0.39114309746094272</v>
      </c>
      <c r="R2" s="1">
        <f>IFERROR(Table811124121315[[#This Row],[dY]]/Table811124121315[[#This Row],[|AB|]],0)</f>
        <v>4.9373356836261515E-3</v>
      </c>
      <c r="S2" s="1">
        <f>IFERROR(Table811124121315[[#This Row],[dX]]/Table811124121315[[#This Row],[|AB|]],0)</f>
        <v>-0.99998781128389114</v>
      </c>
      <c r="T2" s="1">
        <f>Table811124121315[[#This Row],[X]] - Table811124121315[[#This Row],[Cos(a)]] * $H$2</f>
        <v>2.9716247468662762</v>
      </c>
      <c r="U2" s="1">
        <f>Table811124121315[[#This Row],[Y]] + Table811124121315[[#This Row],[Sin(a)]] * $H$2</f>
        <v>0.65390763854127387</v>
      </c>
      <c r="V2" s="1">
        <f>Table811124121315[[#This Row],[X]] + Table811124121315[[#This Row],[Cos(a)]] * $H$2</f>
        <v>2.9746347088599037</v>
      </c>
      <c r="W2" s="1">
        <f>Table811124121315[[#This Row],[Y]] - Table811124121315[[#This Row],[Sin(a)]] * $H$2</f>
        <v>1.2635330517042962</v>
      </c>
      <c r="X2" s="1">
        <v>2.9731297278630899</v>
      </c>
      <c r="Y2" s="1">
        <v>0.95872034512278503</v>
      </c>
      <c r="Z2" s="1">
        <v>3.1497015725064399</v>
      </c>
      <c r="AA2" s="1">
        <v>1.1635614572052599</v>
      </c>
      <c r="AB2" s="1">
        <f>Table811124121315[[#This Row],[Xs]]-IF(Z3&lt;&gt;"",Z3,Z$2)</f>
        <v>-0.19250361058996024</v>
      </c>
      <c r="AC2" s="1">
        <f>Table811124121315[[#This Row],[ Ys]]-IF(AA3&lt;&gt;"",AA3,AA$2)</f>
        <v>-1.1209681285500039E-3</v>
      </c>
      <c r="AD2" s="1">
        <f>SQRT(Table811124121315[[#This Row],[dXs]]*Table811124121315[[#This Row],[dXs]]+Table811124121315[[#This Row],[dYs]]*Table811124121315[[#This Row],[dYs]])</f>
        <v>0.192506874318078</v>
      </c>
      <c r="AE2"/>
    </row>
    <row r="3" spans="1:31" x14ac:dyDescent="0.25">
      <c r="A3"/>
      <c r="O3" s="1">
        <f t="shared" si="0"/>
        <v>-0.39102903427580005</v>
      </c>
      <c r="P3" s="1">
        <f t="shared" si="1"/>
        <v>1.2176824422540644E-3</v>
      </c>
      <c r="Q3" s="1">
        <f>SQRT(Table811124121315[[#This Row],[dX]]*Table811124121315[[#This Row],[dX]]+Table811124121315[[#This Row],[dY]]*Table811124121315[[#This Row],[dY]])</f>
        <v>0.39103093023083862</v>
      </c>
      <c r="R3" s="1">
        <f>IFERROR(Table811124121315[[#This Row],[dY]]/Table811124121315[[#This Row],[|AB|]],0)</f>
        <v>3.114031009094922E-3</v>
      </c>
      <c r="S3" s="1">
        <f>IFERROR(Table811124121315[[#This Row],[dX]]/Table811124121315[[#This Row],[|AB|]],0)</f>
        <v>-0.99999515139368267</v>
      </c>
      <c r="T3" s="1">
        <f>Table811124121315[[#This Row],[X]] - Table811124121315[[#This Row],[Cos(a)]] * $H$2</f>
        <v>3.1677057923684449</v>
      </c>
      <c r="U3" s="1">
        <f>Table811124121315[[#This Row],[Y]] + Table811124121315[[#This Row],[Sin(a)]] * $H$2</f>
        <v>0.65315898354649393</v>
      </c>
      <c r="V3" s="1">
        <f>Table811124121315[[#This Row],[X]] + Table811124121315[[#This Row],[Cos(a)]] * $H$2</f>
        <v>3.1696042079482152</v>
      </c>
      <c r="W3" s="1">
        <f>Table811124121315[[#This Row],[Y]] - Table811124121315[[#This Row],[Sin(a)]] * $H$2</f>
        <v>1.2627888714815221</v>
      </c>
      <c r="X3" s="1">
        <v>3.16865500015833</v>
      </c>
      <c r="Y3" s="1">
        <v>0.95797392751400801</v>
      </c>
      <c r="Z3" s="1">
        <v>3.3422051830964001</v>
      </c>
      <c r="AA3" s="1">
        <v>1.1646824253338099</v>
      </c>
      <c r="AB3" s="1">
        <f>Table811124121315[[#This Row],[Xs]]-IF(Z4&lt;&gt;"",Z4,Z$2)</f>
        <v>-0.18195988531210983</v>
      </c>
      <c r="AC3" s="1">
        <f>Table811124121315[[#This Row],[ Ys]]-IF(AA4&lt;&gt;"",AA4,AA$2)</f>
        <v>-1.2495771813600953E-3</v>
      </c>
      <c r="AD3" s="1">
        <f>SQRT(Table811124121315[[#This Row],[dXs]]*Table811124121315[[#This Row],[dXs]]+Table811124121315[[#This Row],[dYs]]*Table811124121315[[#This Row],[dYs]])</f>
        <v>0.18196417588615715</v>
      </c>
      <c r="AE3"/>
    </row>
    <row r="4" spans="1:31" x14ac:dyDescent="0.25">
      <c r="A4"/>
      <c r="O4" s="1">
        <f t="shared" si="0"/>
        <v>-0.39099860977666001</v>
      </c>
      <c r="P4" s="1">
        <f t="shared" si="1"/>
        <v>8.063218972990116E-4</v>
      </c>
      <c r="Q4" s="1">
        <f>SQRT(Table811124121315[[#This Row],[dX]]*Table811124121315[[#This Row],[dX]]+Table811124121315[[#This Row],[dY]]*Table811124121315[[#This Row],[dY]])</f>
        <v>0.3909994411789906</v>
      </c>
      <c r="R4" s="1">
        <f>IFERROR(Table811124121315[[#This Row],[dY]]/Table811124121315[[#This Row],[|AB|]],0)</f>
        <v>2.0622072882449361E-3</v>
      </c>
      <c r="S4" s="1">
        <f>IFERROR(Table811124121315[[#This Row],[dX]]/Table811124121315[[#This Row],[|AB|]],0)</f>
        <v>-0.9999978736482894</v>
      </c>
      <c r="T4" s="1">
        <f>Table811124121315[[#This Row],[X]] - Table811124121315[[#This Row],[Cos(a)]] * $H$2</f>
        <v>3.3635301674920663</v>
      </c>
      <c r="U4" s="1">
        <f>Table811124121315[[#This Row],[Y]] + Table811124121315[[#This Row],[Sin(a)]] * $H$2</f>
        <v>0.65268688892510807</v>
      </c>
      <c r="V4" s="1">
        <f>Table811124121315[[#This Row],[X]] + Table811124121315[[#This Row],[Cos(a)]] * $H$2</f>
        <v>3.3647873567857136</v>
      </c>
      <c r="W4" s="1">
        <f>Table811124121315[[#This Row],[Y]] - Table811124121315[[#This Row],[Sin(a)]] * $H$2</f>
        <v>1.2623184364359539</v>
      </c>
      <c r="X4" s="1">
        <v>3.36415876213889</v>
      </c>
      <c r="Y4" s="1">
        <v>0.95750266268053097</v>
      </c>
      <c r="Z4" s="1">
        <v>3.52416506840851</v>
      </c>
      <c r="AA4" s="1">
        <v>1.16593200251517</v>
      </c>
      <c r="AB4" s="1">
        <f>Table811124121315[[#This Row],[Xs]]-IF(Z5&lt;&gt;"",Z5,Z$2)</f>
        <v>-0.18677902466211016</v>
      </c>
      <c r="AC4" s="1">
        <f>Table811124121315[[#This Row],[ Ys]]-IF(AA5&lt;&gt;"",AA5,AA$2)</f>
        <v>2.7198376737600505E-3</v>
      </c>
      <c r="AD4" s="1">
        <f>SQRT(Table811124121315[[#This Row],[dXs]]*Table811124121315[[#This Row],[dXs]]+Table811124121315[[#This Row],[dYs]]*Table811124121315[[#This Row],[dYs]])</f>
        <v>0.1867988264703522</v>
      </c>
      <c r="AE4"/>
    </row>
    <row r="5" spans="1:31" x14ac:dyDescent="0.25">
      <c r="A5"/>
      <c r="O5" s="1">
        <f t="shared" si="0"/>
        <v>-0.3909811689809799</v>
      </c>
      <c r="P5" s="1">
        <f t="shared" si="1"/>
        <v>5.9475535627695475E-4</v>
      </c>
      <c r="Q5" s="1">
        <f>SQRT(Table811124121315[[#This Row],[dX]]*Table811124121315[[#This Row],[dX]]+Table811124121315[[#This Row],[dY]]*Table811124121315[[#This Row],[dY]])</f>
        <v>0.3909816213476886</v>
      </c>
      <c r="R5" s="1">
        <f>IFERROR(Table811124121315[[#This Row],[dY]]/Table811124121315[[#This Row],[|AB|]],0)</f>
        <v>1.5211849452843108E-3</v>
      </c>
      <c r="S5" s="1">
        <f>IFERROR(Table811124121315[[#This Row],[dX]]/Table811124121315[[#This Row],[|AB|]],0)</f>
        <v>-0.99999884299751185</v>
      </c>
      <c r="T5" s="1">
        <f>Table811124121315[[#This Row],[X]] - Table811124121315[[#This Row],[Cos(a)]] * $H$2</f>
        <v>3.5591899277829167</v>
      </c>
      <c r="U5" s="1">
        <f>Table811124121315[[#This Row],[Y]] + Table811124121315[[#This Row],[Sin(a)]] * $H$2</f>
        <v>0.65235153638772458</v>
      </c>
      <c r="V5" s="1">
        <f>Table811124121315[[#This Row],[X]] + Table811124121315[[#This Row],[Cos(a)]] * $H$2</f>
        <v>3.5601172920870634</v>
      </c>
      <c r="W5" s="1">
        <f>Table811124121315[[#This Row],[Y]] - Table811124121315[[#This Row],[Sin(a)]] * $H$2</f>
        <v>1.2619836748456934</v>
      </c>
      <c r="X5" s="1">
        <v>3.55965360993499</v>
      </c>
      <c r="Y5" s="1">
        <v>0.95716760561670899</v>
      </c>
      <c r="Z5" s="1">
        <v>3.7109440930706201</v>
      </c>
      <c r="AA5" s="1">
        <v>1.16321216484141</v>
      </c>
      <c r="AB5" s="1">
        <f>Table811124121315[[#This Row],[Xs]]-IF(Z6&lt;&gt;"",Z6,Z$2)</f>
        <v>-0.16981147834393973</v>
      </c>
      <c r="AC5" s="1">
        <f>Table811124121315[[#This Row],[ Ys]]-IF(AA6&lt;&gt;"",AA6,AA$2)</f>
        <v>1.1276076940220037E-2</v>
      </c>
      <c r="AD5" s="1">
        <f>SQRT(Table811124121315[[#This Row],[dXs]]*Table811124121315[[#This Row],[dXs]]+Table811124121315[[#This Row],[dYs]]*Table811124121315[[#This Row],[dYs]])</f>
        <v>0.17018545204721838</v>
      </c>
      <c r="AE5"/>
    </row>
    <row r="6" spans="1:31" x14ac:dyDescent="0.25">
      <c r="A6"/>
      <c r="O6" s="1">
        <f t="shared" si="0"/>
        <v>-0.39097206100989013</v>
      </c>
      <c r="P6" s="1">
        <f t="shared" si="1"/>
        <v>4.6872138410603004E-4</v>
      </c>
      <c r="Q6" s="1">
        <f>SQRT(Table811124121315[[#This Row],[dX]]*Table811124121315[[#This Row],[dX]]+Table811124121315[[#This Row],[dY]]*Table811124121315[[#This Row],[dY]])</f>
        <v>0.39097234197581954</v>
      </c>
      <c r="R6" s="1">
        <f>IFERROR(Table811124121315[[#This Row],[dY]]/Table811124121315[[#This Row],[|AB|]],0)</f>
        <v>1.1988607218027178E-3</v>
      </c>
      <c r="S6" s="1">
        <f>IFERROR(Table811124121315[[#This Row],[dX]]/Table811124121315[[#This Row],[|AB|]],0)</f>
        <v>-0.99999928136622662</v>
      </c>
      <c r="T6" s="1">
        <f>Table811124121315[[#This Row],[X]] - Table811124121315[[#This Row],[Cos(a)]] * $H$2</f>
        <v>3.7547744986842906</v>
      </c>
      <c r="U6" s="1">
        <f>Table811124121315[[#This Row],[Y]] + Table811124121315[[#This Row],[Sin(a)]] * $H$2</f>
        <v>0.65209170447328657</v>
      </c>
      <c r="V6" s="1">
        <f>Table811124121315[[#This Row],[X]] + Table811124121315[[#This Row],[Cos(a)]] * $H$2</f>
        <v>3.7555053635554492</v>
      </c>
      <c r="W6" s="1">
        <f>Table811124121315[[#This Row],[Y]] - Table811124121315[[#This Row],[Sin(a)]] * $H$2</f>
        <v>1.2617241101752215</v>
      </c>
      <c r="X6" s="1">
        <v>3.7551399311198699</v>
      </c>
      <c r="Y6" s="1">
        <v>0.95690790732425401</v>
      </c>
      <c r="Z6" s="1">
        <v>3.8807555714145598</v>
      </c>
      <c r="AA6" s="1">
        <v>1.15193608790119</v>
      </c>
      <c r="AB6" s="1">
        <f>Table811124121315[[#This Row],[Xs]]-IF(Z7&lt;&gt;"",Z7,Z$2)</f>
        <v>-0.18788816371966011</v>
      </c>
      <c r="AC6" s="1">
        <f>Table811124121315[[#This Row],[ Ys]]-IF(AA7&lt;&gt;"",AA7,AA$2)</f>
        <v>-7.2751139200022408E-5</v>
      </c>
      <c r="AD6" s="1">
        <f>SQRT(Table811124121315[[#This Row],[dXs]]*Table811124121315[[#This Row],[dXs]]+Table811124121315[[#This Row],[dYs]]*Table811124121315[[#This Row],[dYs]])</f>
        <v>0.1878881778044432</v>
      </c>
      <c r="AE6"/>
    </row>
    <row r="7" spans="1:31" x14ac:dyDescent="0.25">
      <c r="A7"/>
      <c r="O7" s="1">
        <f t="shared" si="0"/>
        <v>-0.39096799149089012</v>
      </c>
      <c r="P7" s="1">
        <f t="shared" si="1"/>
        <v>3.7747211000105363E-4</v>
      </c>
      <c r="Q7" s="1">
        <f>SQRT(Table811124121315[[#This Row],[dX]]*Table811124121315[[#This Row],[dX]]+Table811124121315[[#This Row],[dY]]*Table811124121315[[#This Row],[dY]])</f>
        <v>0.39096817371189507</v>
      </c>
      <c r="R7" s="1">
        <f>IFERROR(Table811124121315[[#This Row],[dY]]/Table811124121315[[#This Row],[|AB|]],0)</f>
        <v>9.6548040321873694E-4</v>
      </c>
      <c r="S7" s="1">
        <f>IFERROR(Table811124121315[[#This Row],[dX]]/Table811124121315[[#This Row],[|AB|]],0)</f>
        <v>-0.9999995339236869</v>
      </c>
      <c r="T7" s="1">
        <f>Table811124121315[[#This Row],[X]] - Table811124121315[[#This Row],[Cos(a)]] * $H$2</f>
        <v>3.950331376662954</v>
      </c>
      <c r="U7" s="1">
        <f>Table811124121315[[#This Row],[Y]] + Table811124121315[[#This Row],[Sin(a)]] * $H$2</f>
        <v>0.65188260439797407</v>
      </c>
      <c r="V7" s="1">
        <f>Table811124121315[[#This Row],[X]] + Table811124121315[[#This Row],[Cos(a)]] * $H$2</f>
        <v>3.9509199652268063</v>
      </c>
      <c r="W7" s="1">
        <f>Table811124121315[[#This Row],[Y]] - Table811124121315[[#This Row],[Sin(a)]] * $H$2</f>
        <v>1.261515164067232</v>
      </c>
      <c r="X7" s="1">
        <v>3.9506256709448802</v>
      </c>
      <c r="Y7" s="1">
        <v>0.95669888423260296</v>
      </c>
      <c r="Z7" s="1">
        <v>4.06864373513422</v>
      </c>
      <c r="AA7" s="1">
        <v>1.15200883904039</v>
      </c>
      <c r="AB7" s="1">
        <f>Table811124121315[[#This Row],[Xs]]-IF(Z8&lt;&gt;"",Z8,Z$2)</f>
        <v>-0.17690907446418969</v>
      </c>
      <c r="AC7" s="1">
        <f>Table811124121315[[#This Row],[ Ys]]-IF(AA8&lt;&gt;"",AA8,AA$2)</f>
        <v>3.503078014349903E-3</v>
      </c>
      <c r="AD7" s="1">
        <f>SQRT(Table811124121315[[#This Row],[dXs]]*Table811124121315[[#This Row],[dXs]]+Table811124121315[[#This Row],[dYs]]*Table811124121315[[#This Row],[dYs]])</f>
        <v>0.17694375429313924</v>
      </c>
      <c r="AE7"/>
    </row>
    <row r="8" spans="1:31" x14ac:dyDescent="0.25">
      <c r="A8"/>
      <c r="O8" s="1">
        <f t="shared" si="0"/>
        <v>-0.39096585983808962</v>
      </c>
      <c r="P8" s="1">
        <f t="shared" si="1"/>
        <v>2.9986056919095727E-4</v>
      </c>
      <c r="Q8" s="1">
        <f>SQRT(Table811124121315[[#This Row],[dX]]*Table811124121315[[#This Row],[dX]]+Table811124121315[[#This Row],[dY]]*Table811124121315[[#This Row],[dY]])</f>
        <v>0.39096597483067208</v>
      </c>
      <c r="R8" s="1">
        <f>IFERROR(Table811124121315[[#This Row],[dY]]/Table811124121315[[#This Row],[|AB|]],0)</f>
        <v>7.6697356930056969E-4</v>
      </c>
      <c r="S8" s="1">
        <f>IFERROR(Table811124121315[[#This Row],[dX]]/Table811124121315[[#This Row],[|AB|]],0)</f>
        <v>-0.99999970587572873</v>
      </c>
      <c r="T8" s="1">
        <f>Table811124121315[[#This Row],[X]] - Table811124121315[[#This Row],[Cos(a)]] * $H$2</f>
        <v>4.1458741364716722</v>
      </c>
      <c r="U8" s="1">
        <f>Table811124121315[[#This Row],[Y]] + Table811124121315[[#This Row],[Sin(a)]] * $H$2</f>
        <v>0.651714102965818</v>
      </c>
      <c r="V8" s="1">
        <f>Table811124121315[[#This Row],[X]] + Table811124121315[[#This Row],[Cos(a)]] * $H$2</f>
        <v>4.1463417087498478</v>
      </c>
      <c r="W8" s="1">
        <f>Table811124121315[[#This Row],[Y]] - Table811124121315[[#This Row],[Sin(a)]] * $H$2</f>
        <v>1.2613467674626879</v>
      </c>
      <c r="X8" s="1">
        <v>4.14610792261076</v>
      </c>
      <c r="Y8" s="1">
        <v>0.95653043521425296</v>
      </c>
      <c r="Z8" s="1">
        <v>4.2455528095984096</v>
      </c>
      <c r="AA8" s="1">
        <v>1.1485057610260401</v>
      </c>
      <c r="AB8" s="1">
        <f>Table811124121315[[#This Row],[Xs]]-IF(Z9&lt;&gt;"",Z9,Z$2)</f>
        <v>-0.18618429548939996</v>
      </c>
      <c r="AC8" s="1">
        <f>Table811124121315[[#This Row],[ Ys]]-IF(AA9&lt;&gt;"",AA9,AA$2)</f>
        <v>-5.7747313132994194E-4</v>
      </c>
      <c r="AD8" s="1">
        <f>SQRT(Table811124121315[[#This Row],[dXs]]*Table811124121315[[#This Row],[dXs]]+Table811124121315[[#This Row],[dYs]]*Table811124121315[[#This Row],[dYs]])</f>
        <v>0.18618519103865808</v>
      </c>
      <c r="AE8"/>
    </row>
    <row r="9" spans="1:31" x14ac:dyDescent="0.25">
      <c r="A9"/>
      <c r="O9" s="1">
        <f t="shared" si="0"/>
        <v>-0.39096566605147043</v>
      </c>
      <c r="P9" s="1">
        <f t="shared" si="1"/>
        <v>2.2937068661998961E-4</v>
      </c>
      <c r="Q9" s="1">
        <f>SQRT(Table811124121315[[#This Row],[dX]]*Table811124121315[[#This Row],[dX]]+Table811124121315[[#This Row],[dY]]*Table811124121315[[#This Row],[dY]])</f>
        <v>0.39096573333475371</v>
      </c>
      <c r="R9" s="1">
        <f>IFERROR(Table811124121315[[#This Row],[dY]]/Table811124121315[[#This Row],[|AB|]],0)</f>
        <v>5.8667721251058397E-4</v>
      </c>
      <c r="S9" s="1">
        <f>IFERROR(Table811124121315[[#This Row],[dX]]/Table811124121315[[#This Row],[|AB|]],0)</f>
        <v>-0.99999982790490949</v>
      </c>
      <c r="T9" s="1">
        <f>Table811124121315[[#This Row],[X]] - Table811124121315[[#This Row],[Cos(a)]] * $H$2</f>
        <v>4.3414127019342406</v>
      </c>
      <c r="U9" s="1">
        <f>Table811124121315[[#This Row],[Y]] + Table811124121315[[#This Row],[Sin(a)]] * $H$2</f>
        <v>0.65158265421847872</v>
      </c>
      <c r="V9" s="1">
        <f>Table811124121315[[#This Row],[X]] + Table811124121315[[#This Row],[Cos(a)]] * $H$2</f>
        <v>4.341770359631699</v>
      </c>
      <c r="W9" s="1">
        <f>Table811124121315[[#This Row],[Y]] - Table811124121315[[#This Row],[Sin(a)]] * $H$2</f>
        <v>1.2612153931083454</v>
      </c>
      <c r="X9" s="1">
        <v>4.3415915307829698</v>
      </c>
      <c r="Y9" s="1">
        <v>0.95639902366341201</v>
      </c>
      <c r="Z9" s="1">
        <v>4.4317371050878096</v>
      </c>
      <c r="AA9" s="1">
        <v>1.14908323415737</v>
      </c>
      <c r="AB9" s="1">
        <f>Table811124121315[[#This Row],[Xs]]-IF(Z10&lt;&gt;"",Z10,Z$2)</f>
        <v>-0.17498386066892024</v>
      </c>
      <c r="AC9" s="1">
        <f>Table811124121315[[#This Row],[ Ys]]-IF(AA10&lt;&gt;"",AA10,AA$2)</f>
        <v>4.8231126015900738E-3</v>
      </c>
      <c r="AD9" s="1">
        <f>SQRT(Table811124121315[[#This Row],[dXs]]*Table811124121315[[#This Row],[dXs]]+Table811124121315[[#This Row],[dYs]]*Table811124121315[[#This Row],[dYs]])</f>
        <v>0.17505031822241202</v>
      </c>
      <c r="AE9"/>
    </row>
    <row r="10" spans="1:31" x14ac:dyDescent="0.25">
      <c r="A10"/>
      <c r="O10" s="1">
        <f t="shared" si="0"/>
        <v>-0.39096566605147043</v>
      </c>
      <c r="P10" s="1">
        <f t="shared" si="1"/>
        <v>1.6522731581403161E-4</v>
      </c>
      <c r="Q10" s="1">
        <f>SQRT(Table811124121315[[#This Row],[dX]]*Table811124121315[[#This Row],[dX]]+Table811124121315[[#This Row],[dY]]*Table811124121315[[#This Row],[dY]])</f>
        <v>0.39096570096510486</v>
      </c>
      <c r="R10" s="1">
        <f>IFERROR(Table811124121315[[#This Row],[dY]]/Table811124121315[[#This Row],[|AB|]],0)</f>
        <v>4.2261332747646518E-4</v>
      </c>
      <c r="S10" s="1">
        <f>IFERROR(Table811124121315[[#This Row],[dX]]/Table811124121315[[#This Row],[|AB|]],0)</f>
        <v>-0.99999991069898375</v>
      </c>
      <c r="T10" s="1">
        <f>Table811124121315[[#This Row],[X]] - Table811124121315[[#This Row],[Cos(a)]] * $H$2</f>
        <v>4.5369447691799012</v>
      </c>
      <c r="U10" s="1">
        <f>Table811124121315[[#This Row],[Y]] + Table811124121315[[#This Row],[Sin(a)]] * $H$2</f>
        <v>0.65148466984570619</v>
      </c>
      <c r="V10" s="1">
        <f>Table811124121315[[#This Row],[X]] + Table811124121315[[#This Row],[Cos(a)]] * $H$2</f>
        <v>4.5372024081445597</v>
      </c>
      <c r="W10" s="1">
        <f>Table811124121315[[#This Row],[Y]] - Table811124121315[[#This Row],[Sin(a)]] * $H$2</f>
        <v>1.2611174592095598</v>
      </c>
      <c r="X10" s="1">
        <v>4.5370735886622304</v>
      </c>
      <c r="Y10" s="1">
        <v>0.95630106452763297</v>
      </c>
      <c r="Z10" s="1">
        <v>4.6067209657567298</v>
      </c>
      <c r="AA10" s="1">
        <v>1.1442601215557799</v>
      </c>
      <c r="AB10" s="1">
        <f>Table811124121315[[#This Row],[Xs]]-IF(Z11&lt;&gt;"",Z11,Z$2)</f>
        <v>-0.18601108050392057</v>
      </c>
      <c r="AC10" s="1">
        <f>Table811124121315[[#This Row],[ Ys]]-IF(AA11&lt;&gt;"",AA11,AA$2)</f>
        <v>-2.5791571336499786E-3</v>
      </c>
      <c r="AD10" s="1">
        <f>SQRT(Table811124121315[[#This Row],[dXs]]*Table811124121315[[#This Row],[dXs]]+Table811124121315[[#This Row],[dYs]]*Table811124121315[[#This Row],[dYs]])</f>
        <v>0.186028960438304</v>
      </c>
      <c r="AE10"/>
    </row>
    <row r="11" spans="1:31" x14ac:dyDescent="0.25">
      <c r="A11"/>
      <c r="O11" s="1">
        <f t="shared" si="0"/>
        <v>-0.39096566605147931</v>
      </c>
      <c r="P11" s="1">
        <f t="shared" si="1"/>
        <v>1.0370006436000168E-4</v>
      </c>
      <c r="Q11" s="1">
        <f>SQRT(Table811124121315[[#This Row],[dX]]*Table811124121315[[#This Row],[dX]]+Table811124121315[[#This Row],[dY]]*Table811124121315[[#This Row],[dY]])</f>
        <v>0.39096567980422547</v>
      </c>
      <c r="R11" s="1">
        <f>IFERROR(Table811124121315[[#This Row],[dY]]/Table811124121315[[#This Row],[|AB|]],0)</f>
        <v>2.6524083753829509E-4</v>
      </c>
      <c r="S11" s="1">
        <f>IFERROR(Table811124121315[[#This Row],[dX]]/Table811124121315[[#This Row],[|AB|]],0)</f>
        <v>-0.9999999648236485</v>
      </c>
      <c r="T11" s="1">
        <f>Table811124121315[[#This Row],[X]] - Table811124121315[[#This Row],[Cos(a)]] * $H$2</f>
        <v>4.7324763470713993</v>
      </c>
      <c r="U11" s="1">
        <f>Table811124121315[[#This Row],[Y]] + Table811124121315[[#This Row],[Sin(a)]] * $H$2</f>
        <v>0.65141738516758463</v>
      </c>
      <c r="V11" s="1">
        <f>Table811124121315[[#This Row],[X]] + Table811124121315[[#This Row],[Cos(a)]] * $H$2</f>
        <v>4.7326380465974811</v>
      </c>
      <c r="W11" s="1">
        <f>Table811124121315[[#This Row],[Y]] - Table811124121315[[#This Row],[Sin(a)]] * $H$2</f>
        <v>1.2610502075276113</v>
      </c>
      <c r="X11" s="1">
        <v>4.7325571968344402</v>
      </c>
      <c r="Y11" s="1">
        <v>0.95623379634759798</v>
      </c>
      <c r="Z11" s="1">
        <v>4.7927320462606504</v>
      </c>
      <c r="AA11" s="1">
        <v>1.1468392786894299</v>
      </c>
      <c r="AB11" s="1">
        <f>Table811124121315[[#This Row],[Xs]]-IF(Z12&lt;&gt;"",Z12,Z$2)</f>
        <v>-0.17768558755662944</v>
      </c>
      <c r="AC11" s="1">
        <f>Table811124121315[[#This Row],[ Ys]]-IF(AA12&lt;&gt;"",AA12,AA$2)</f>
        <v>1.8295639693899357E-3</v>
      </c>
      <c r="AD11" s="1">
        <f>SQRT(Table811124121315[[#This Row],[dXs]]*Table811124121315[[#This Row],[dXs]]+Table811124121315[[#This Row],[dYs]]*Table811124121315[[#This Row],[dYs]])</f>
        <v>0.17769500648488332</v>
      </c>
      <c r="AE11"/>
    </row>
    <row r="12" spans="1:31" x14ac:dyDescent="0.25">
      <c r="A12"/>
      <c r="O12" s="1">
        <f t="shared" si="0"/>
        <v>-0.39096430954514005</v>
      </c>
      <c r="P12" s="1">
        <f t="shared" si="1"/>
        <v>4.9052237870994553E-5</v>
      </c>
      <c r="Q12" s="1">
        <f>SQRT(Table811124121315[[#This Row],[dX]]*Table811124121315[[#This Row],[dX]]+Table811124121315[[#This Row],[dY]]*Table811124121315[[#This Row],[dY]])</f>
        <v>0.39096431262230336</v>
      </c>
      <c r="R12" s="1">
        <f>IFERROR(Table811124121315[[#This Row],[dY]]/Table811124121315[[#This Row],[|AB|]],0)</f>
        <v>1.2546474521418064E-4</v>
      </c>
      <c r="S12" s="1">
        <f>IFERROR(Table811124121315[[#This Row],[dX]]/Table811124121315[[#This Row],[|AB|]],0)</f>
        <v>-0.9999999921292988</v>
      </c>
      <c r="T12" s="1">
        <f>Table811124121315[[#This Row],[X]] - Table811124121315[[#This Row],[Cos(a)]] * $H$2</f>
        <v>4.9280010109989982</v>
      </c>
      <c r="U12" s="1">
        <f>Table811124121315[[#This Row],[Y]] + Table811124121315[[#This Row],[Sin(a)]] * $H$2</f>
        <v>0.65138094496004895</v>
      </c>
      <c r="V12" s="1">
        <f>Table811124121315[[#This Row],[X]] + Table811124121315[[#This Row],[Cos(a)]] * $H$2</f>
        <v>4.9280774984284212</v>
      </c>
      <c r="W12" s="1">
        <f>Table811124121315[[#This Row],[Y]] - Table811124121315[[#This Row],[Sin(a)]] * $H$2</f>
        <v>1.261013783966497</v>
      </c>
      <c r="X12" s="1">
        <v>4.9280392547137097</v>
      </c>
      <c r="Y12" s="1">
        <v>0.95619736446327297</v>
      </c>
      <c r="Z12" s="1">
        <v>4.9704176338172799</v>
      </c>
      <c r="AA12" s="1">
        <v>1.14500971472004</v>
      </c>
      <c r="AB12" s="1">
        <f>Table811124121315[[#This Row],[Xs]]-IF(Z13&lt;&gt;"",Z13,Z$2)</f>
        <v>-0.18517602523506049</v>
      </c>
      <c r="AC12" s="1">
        <f>Table811124121315[[#This Row],[ Ys]]-IF(AA13&lt;&gt;"",AA13,AA$2)</f>
        <v>-3.8888201172100345E-3</v>
      </c>
      <c r="AD12" s="1">
        <f>SQRT(Table811124121315[[#This Row],[dXs]]*Table811124121315[[#This Row],[dXs]]+Table811124121315[[#This Row],[dYs]]*Table811124121315[[#This Row],[dYs]])</f>
        <v>0.18521685464276672</v>
      </c>
      <c r="AE12"/>
    </row>
    <row r="13" spans="1:31" x14ac:dyDescent="0.25">
      <c r="A13"/>
      <c r="O13" s="1">
        <f t="shared" si="0"/>
        <v>-0.39096450333174992</v>
      </c>
      <c r="P13" s="1">
        <f t="shared" si="1"/>
        <v>-9.3502043549964498E-6</v>
      </c>
      <c r="Q13" s="1">
        <f>SQRT(Table811124121315[[#This Row],[dX]]*Table811124121315[[#This Row],[dX]]+Table811124121315[[#This Row],[dY]]*Table811124121315[[#This Row],[dY]])</f>
        <v>0.39096450344355843</v>
      </c>
      <c r="R13" s="1">
        <f>IFERROR(Table811124121315[[#This Row],[dY]]/Table811124121315[[#This Row],[|AB|]],0)</f>
        <v>-2.3915737292365958E-5</v>
      </c>
      <c r="S13" s="1">
        <f>IFERROR(Table811124121315[[#This Row],[dX]]/Table811124121315[[#This Row],[|AB|]],0)</f>
        <v>-0.99999999971401876</v>
      </c>
      <c r="T13" s="1">
        <f>Table811124121315[[#This Row],[X]] - Table811124121315[[#This Row],[Cos(a)]] * $H$2</f>
        <v>5.1235287962890492</v>
      </c>
      <c r="U13" s="1">
        <f>Table811124121315[[#This Row],[Y]] + Table811124121315[[#This Row],[Sin(a)]] * $H$2</f>
        <v>0.65136832229455577</v>
      </c>
      <c r="V13" s="1">
        <f>Table811124121315[[#This Row],[X]] + Table811124121315[[#This Row],[Cos(a)]] * $H$2</f>
        <v>5.1235142164701113</v>
      </c>
      <c r="W13" s="1">
        <f>Table811124121315[[#This Row],[Y]] - Table811124121315[[#This Row],[Sin(a)]] * $H$2</f>
        <v>1.2610011659248981</v>
      </c>
      <c r="X13" s="1">
        <v>5.1235215063795803</v>
      </c>
      <c r="Y13" s="1">
        <v>0.95618474410972698</v>
      </c>
      <c r="Z13" s="1">
        <v>5.1555936590523403</v>
      </c>
      <c r="AA13" s="1">
        <v>1.14889853483725</v>
      </c>
      <c r="AB13" s="1">
        <f>Table811124121315[[#This Row],[Xs]]-IF(Z14&lt;&gt;"",Z14,Z$2)</f>
        <v>-0.17809774836109948</v>
      </c>
      <c r="AC13" s="1">
        <f>Table811124121315[[#This Row],[ Ys]]-IF(AA14&lt;&gt;"",AA14,AA$2)</f>
        <v>1.9010550626008538E-4</v>
      </c>
      <c r="AD13" s="1">
        <f>SQRT(Table811124121315[[#This Row],[dXs]]*Table811124121315[[#This Row],[dXs]]+Table811124121315[[#This Row],[dYs]]*Table811124121315[[#This Row],[dYs]])</f>
        <v>0.17809784982249791</v>
      </c>
      <c r="AE13"/>
    </row>
    <row r="14" spans="1:31" x14ac:dyDescent="0.25">
      <c r="A14"/>
      <c r="O14" s="1">
        <f t="shared" si="0"/>
        <v>-0.39096450333175969</v>
      </c>
      <c r="P14" s="1">
        <f t="shared" si="1"/>
        <v>-6.1866378036068426E-5</v>
      </c>
      <c r="Q14" s="1">
        <f>SQRT(Table811124121315[[#This Row],[dX]]*Table811124121315[[#This Row],[dX]]+Table811124121315[[#This Row],[dY]]*Table811124121315[[#This Row],[dY]])</f>
        <v>0.39096450822663975</v>
      </c>
      <c r="R14" s="1">
        <f>IFERROR(Table811124121315[[#This Row],[dY]]/Table811124121315[[#This Row],[|AB|]],0)</f>
        <v>-1.5824039454805157E-4</v>
      </c>
      <c r="S14" s="1">
        <f>IFERROR(Table811124121315[[#This Row],[dX]]/Table811124121315[[#This Row],[|AB|]],0)</f>
        <v>-0.99999998747998875</v>
      </c>
      <c r="T14" s="1">
        <f>Table811124121315[[#This Row],[X]] - Table811124121315[[#This Row],[Cos(a)]] * $H$2</f>
        <v>5.319051992316326</v>
      </c>
      <c r="U14" s="1">
        <f>Table811124121315[[#This Row],[Y]] + Table811124121315[[#This Row],[Sin(a)]] * $H$2</f>
        <v>0.65139029658159009</v>
      </c>
      <c r="V14" s="1">
        <f>Table811124121315[[#This Row],[X]] + Table811124121315[[#This Row],[Cos(a)]] * $H$2</f>
        <v>5.3189555237745934</v>
      </c>
      <c r="W14" s="1">
        <f>Table811124121315[[#This Row],[Y]] - Table811124121315[[#This Row],[Sin(a)]] * $H$2</f>
        <v>1.2610231327536658</v>
      </c>
      <c r="X14" s="1">
        <v>5.3190037580454597</v>
      </c>
      <c r="Y14" s="1">
        <v>0.95620671466762797</v>
      </c>
      <c r="Z14" s="1">
        <v>5.3336914074134398</v>
      </c>
      <c r="AA14" s="1">
        <v>1.1487084293309899</v>
      </c>
      <c r="AB14" s="1">
        <f>Table811124121315[[#This Row],[Xs]]-IF(Z15&lt;&gt;"",Z15,Z$2)</f>
        <v>-0.1848515821810901</v>
      </c>
      <c r="AC14" s="1">
        <f>Table811124121315[[#This Row],[ Ys]]-IF(AA15&lt;&gt;"",AA15,AA$2)</f>
        <v>-5.6603533855099641E-3</v>
      </c>
      <c r="AD14" s="1">
        <f>SQRT(Table811124121315[[#This Row],[dXs]]*Table811124121315[[#This Row],[dXs]]+Table811124121315[[#This Row],[dYs]]*Table811124121315[[#This Row],[dYs]])</f>
        <v>0.18493822491659523</v>
      </c>
      <c r="AE14"/>
    </row>
    <row r="15" spans="1:31" x14ac:dyDescent="0.25">
      <c r="A15"/>
      <c r="O15" s="1">
        <f t="shared" si="0"/>
        <v>-0.39097070450356064</v>
      </c>
      <c r="P15" s="1">
        <f t="shared" si="1"/>
        <v>-1.247501358210279E-4</v>
      </c>
      <c r="Q15" s="1">
        <f>SQRT(Table811124121315[[#This Row],[dX]]*Table811124121315[[#This Row],[dX]]+Table811124121315[[#This Row],[dY]]*Table811124121315[[#This Row],[dY]])</f>
        <v>0.39097072440606973</v>
      </c>
      <c r="R15" s="1">
        <f>IFERROR(Table811124121315[[#This Row],[dY]]/Table811124121315[[#This Row],[|AB|]],0)</f>
        <v>-3.1907794633610472E-4</v>
      </c>
      <c r="S15" s="1">
        <f>IFERROR(Table811124121315[[#This Row],[dX]]/Table811124121315[[#This Row],[|AB|]],0)</f>
        <v>-0.99999994909463075</v>
      </c>
      <c r="T15" s="1">
        <f>Table811124121315[[#This Row],[X]] - Table811124121315[[#This Row],[Cos(a)]] * $H$2</f>
        <v>5.5145832699092496</v>
      </c>
      <c r="U15" s="1">
        <f>Table811124121315[[#This Row],[Y]] + Table811124121315[[#This Row],[Sin(a)]] * $H$2</f>
        <v>0.65143020410221264</v>
      </c>
      <c r="V15" s="1">
        <f>Table811124121315[[#This Row],[X]] + Table811124121315[[#This Row],[Cos(a)]] * $H$2</f>
        <v>5.5143887495134303</v>
      </c>
      <c r="W15" s="1">
        <f>Table811124121315[[#This Row],[Y]] - Table811124121315[[#This Row],[Sin(a)]] * $H$2</f>
        <v>1.2610630168733135</v>
      </c>
      <c r="X15" s="1">
        <v>5.51448600971134</v>
      </c>
      <c r="Y15" s="1">
        <v>0.95624661048776305</v>
      </c>
      <c r="Z15" s="1">
        <v>5.5185429895945299</v>
      </c>
      <c r="AA15" s="1">
        <v>1.1543687827164999</v>
      </c>
      <c r="AB15" s="1">
        <f>Table811124121315[[#This Row],[Xs]]-IF(Z16&lt;&gt;"",Z16,Z$2)</f>
        <v>-0.17992087097011034</v>
      </c>
      <c r="AC15" s="1">
        <f>Table811124121315[[#This Row],[ Ys]]-IF(AA16&lt;&gt;"",AA16,AA$2)</f>
        <v>-9.4202663279019383E-4</v>
      </c>
      <c r="AD15" s="1">
        <f>SQRT(Table811124121315[[#This Row],[dXs]]*Table811124121315[[#This Row],[dXs]]+Table811124121315[[#This Row],[dYs]]*Table811124121315[[#This Row],[dYs]])</f>
        <v>0.17992333707671157</v>
      </c>
      <c r="AE15"/>
    </row>
    <row r="16" spans="1:31" x14ac:dyDescent="0.25">
      <c r="A16"/>
      <c r="O16" s="1">
        <f t="shared" si="0"/>
        <v>-0.39097709946198034</v>
      </c>
      <c r="P16" s="1">
        <f t="shared" si="1"/>
        <v>-2.1665343976495777E-4</v>
      </c>
      <c r="Q16" s="1">
        <f>SQRT(Table811124121315[[#This Row],[dX]]*Table811124121315[[#This Row],[dX]]+Table811124121315[[#This Row],[dY]]*Table811124121315[[#This Row],[dY]])</f>
        <v>0.39097715948942113</v>
      </c>
      <c r="R16" s="1">
        <f>IFERROR(Table811124121315[[#This Row],[dY]]/Table811124121315[[#This Row],[|AB|]],0)</f>
        <v>-5.5413323900528231E-4</v>
      </c>
      <c r="S16" s="1">
        <f>IFERROR(Table811124121315[[#This Row],[dX]]/Table811124121315[[#This Row],[|AB|]],0)</f>
        <v>-0.99999984646816487</v>
      </c>
      <c r="T16" s="1">
        <f>Table811124121315[[#This Row],[X]] - Table811124121315[[#This Row],[Cos(a)]] * $H$2</f>
        <v>5.710143371460191</v>
      </c>
      <c r="U16" s="1">
        <f>Table811124121315[[#This Row],[Y]] + Table811124121315[[#This Row],[Sin(a)]] * $H$2</f>
        <v>0.65151508970013072</v>
      </c>
      <c r="V16" s="1">
        <f>Table811124121315[[#This Row],[X]] + Table811124121315[[#This Row],[Cos(a)]] * $H$2</f>
        <v>5.7098055536378496</v>
      </c>
      <c r="W16" s="1">
        <f>Table811124121315[[#This Row],[Y]] - Table811124121315[[#This Row],[Sin(a)]] * $H$2</f>
        <v>1.2611478399067673</v>
      </c>
      <c r="X16" s="1">
        <v>5.7099744625490203</v>
      </c>
      <c r="Y16" s="1">
        <v>0.95633146480344899</v>
      </c>
      <c r="Z16" s="1">
        <v>5.6984638605646403</v>
      </c>
      <c r="AA16" s="1">
        <v>1.1553108093492901</v>
      </c>
      <c r="AB16" s="1">
        <f>Table811124121315[[#This Row],[Xs]]-IF(Z17&lt;&gt;"",Z17,Z$2)</f>
        <v>-0.18456057355417954</v>
      </c>
      <c r="AC16" s="1">
        <f>Table811124121315[[#This Row],[ Ys]]-IF(AA17&lt;&gt;"",AA17,AA$2)</f>
        <v>-6.9237059025399894E-3</v>
      </c>
      <c r="AD16" s="1">
        <f>SQRT(Table811124121315[[#This Row],[dXs]]*Table811124121315[[#This Row],[dXs]]+Table811124121315[[#This Row],[dYs]]*Table811124121315[[#This Row],[dYs]])</f>
        <v>0.18469039773110182</v>
      </c>
      <c r="AE16"/>
    </row>
    <row r="17" spans="1:31" x14ac:dyDescent="0.25">
      <c r="A17"/>
      <c r="O17" s="1">
        <f t="shared" si="0"/>
        <v>-0.39098368820701968</v>
      </c>
      <c r="P17" s="1">
        <f t="shared" si="1"/>
        <v>-3.0581950771801925E-4</v>
      </c>
      <c r="Q17" s="1">
        <f>SQRT(Table811124121315[[#This Row],[dX]]*Table811124121315[[#This Row],[dX]]+Table811124121315[[#This Row],[dY]]*Table811124121315[[#This Row],[dY]])</f>
        <v>0.39098380780990821</v>
      </c>
      <c r="R17" s="1">
        <f>IFERROR(Table811124121315[[#This Row],[dY]]/Table811124121315[[#This Row],[|AB|]],0)</f>
        <v>-7.8217947037516485E-4</v>
      </c>
      <c r="S17" s="1">
        <f>IFERROR(Table811124121315[[#This Row],[dX]]/Table811124121315[[#This Row],[|AB|]],0)</f>
        <v>-0.99999969409759137</v>
      </c>
      <c r="T17" s="1">
        <f>Table811124121315[[#This Row],[X]] - Table811124121315[[#This Row],[Cos(a)]] * $H$2</f>
        <v>5.9057015303207656</v>
      </c>
      <c r="U17" s="1">
        <f>Table811124121315[[#This Row],[Y]] + Table811124121315[[#This Row],[Sin(a)]] * $H$2</f>
        <v>0.65164693526926265</v>
      </c>
      <c r="V17" s="1">
        <f>Table811124121315[[#This Row],[X]] + Table811124121315[[#This Row],[Cos(a)]] * $H$2</f>
        <v>5.905224688025875</v>
      </c>
      <c r="W17" s="1">
        <f>Table811124121315[[#This Row],[Y]] - Table811124121315[[#This Row],[Sin(a)]] * $H$2</f>
        <v>1.2612795925857934</v>
      </c>
      <c r="X17" s="1">
        <v>5.9054631091733203</v>
      </c>
      <c r="Y17" s="1">
        <v>0.95646326392752801</v>
      </c>
      <c r="Z17" s="1">
        <v>5.8830244341188198</v>
      </c>
      <c r="AA17" s="1">
        <v>1.1622345152518301</v>
      </c>
      <c r="AB17" s="1">
        <f>Table811124121315[[#This Row],[Xs]]-IF(Z18&lt;&gt;"",Z18,Z$2)</f>
        <v>-0.18014902152635059</v>
      </c>
      <c r="AC17" s="1">
        <f>Table811124121315[[#This Row],[ Ys]]-IF(AA18&lt;&gt;"",AA18,AA$2)</f>
        <v>-4.4047171586698575E-3</v>
      </c>
      <c r="AD17" s="1">
        <f>SQRT(Table811124121315[[#This Row],[dXs]]*Table811124121315[[#This Row],[dXs]]+Table811124121315[[#This Row],[dYs]]*Table811124121315[[#This Row],[dYs]])</f>
        <v>0.18020286204760846</v>
      </c>
      <c r="AE17"/>
    </row>
    <row r="18" spans="1:31" x14ac:dyDescent="0.25">
      <c r="A18"/>
      <c r="O18" s="1">
        <f t="shared" si="0"/>
        <v>-0.39100248550902972</v>
      </c>
      <c r="P18" s="1">
        <f t="shared" si="1"/>
        <v>-3.8546580802500952E-4</v>
      </c>
      <c r="Q18" s="1">
        <f>SQRT(Table811124121315[[#This Row],[dX]]*Table811124121315[[#This Row],[dX]]+Table811124121315[[#This Row],[dY]]*Table811124121315[[#This Row],[dY]])</f>
        <v>0.39100267551274909</v>
      </c>
      <c r="R18" s="1">
        <f>IFERROR(Table811124121315[[#This Row],[dY]]/Table811124121315[[#This Row],[|AB|]],0)</f>
        <v>-9.8583931048431151E-4</v>
      </c>
      <c r="S18" s="1">
        <f>IFERROR(Table811124121315[[#This Row],[dX]]/Table811124121315[[#This Row],[|AB|]],0)</f>
        <v>-0.99999951406030885</v>
      </c>
      <c r="T18" s="1">
        <f>Table811124121315[[#This Row],[X]] - Table811124121315[[#This Row],[Cos(a)]] * $H$2</f>
        <v>6.1012586507672326</v>
      </c>
      <c r="U18" s="1">
        <f>Table811124121315[[#This Row],[Y]] + Table811124121315[[#This Row],[Sin(a)]] * $H$2</f>
        <v>0.65182101053122188</v>
      </c>
      <c r="V18" s="1">
        <f>Table811124121315[[#This Row],[X]] + Table811124121315[[#This Row],[Cos(a)]] * $H$2</f>
        <v>6.1006576507448473</v>
      </c>
      <c r="W18" s="1">
        <f>Table811124121315[[#This Row],[Y]] - Table811124121315[[#This Row],[Sin(a)]] * $H$2</f>
        <v>1.2614535580911121</v>
      </c>
      <c r="X18" s="1">
        <v>6.10095815075604</v>
      </c>
      <c r="Y18" s="1">
        <v>0.95663728431116701</v>
      </c>
      <c r="Z18" s="1">
        <v>6.0631734556451704</v>
      </c>
      <c r="AA18" s="1">
        <v>1.1666392324104999</v>
      </c>
      <c r="AB18" s="1">
        <f>Table811124121315[[#This Row],[Xs]]-IF(Z19&lt;&gt;"",Z19,Z$2)</f>
        <v>-0.18439816492256966</v>
      </c>
      <c r="AC18" s="1">
        <f>Table811124121315[[#This Row],[ Ys]]-IF(AA19&lt;&gt;"",AA19,AA$2)</f>
        <v>-7.9562736532401424E-3</v>
      </c>
      <c r="AD18" s="1">
        <f>SQRT(Table811124121315[[#This Row],[dXs]]*Table811124121315[[#This Row],[dXs]]+Table811124121315[[#This Row],[dYs]]*Table811124121315[[#This Row],[dYs]])</f>
        <v>0.18456973077202135</v>
      </c>
      <c r="AE18"/>
    </row>
    <row r="19" spans="1:31" x14ac:dyDescent="0.25">
      <c r="A19"/>
      <c r="O19" s="1">
        <f t="shared" si="0"/>
        <v>-0.39103911117997026</v>
      </c>
      <c r="P19" s="1">
        <f t="shared" si="1"/>
        <v>-3.423482853519566E-4</v>
      </c>
      <c r="Q19" s="1">
        <f>SQRT(Table811124121315[[#This Row],[dX]]*Table811124121315[[#This Row],[dX]]+Table811124121315[[#This Row],[dY]]*Table811124121315[[#This Row],[dY]])</f>
        <v>0.39103926104007719</v>
      </c>
      <c r="R19" s="1">
        <f>IFERROR(Table811124121315[[#This Row],[dY]]/Table811124121315[[#This Row],[|AB|]],0)</f>
        <v>-8.7548315338308112E-4</v>
      </c>
      <c r="S19" s="1">
        <f>IFERROR(Table811124121315[[#This Row],[dX]]/Table811124121315[[#This Row],[|AB|]],0)</f>
        <v>-0.99999961676455063</v>
      </c>
      <c r="T19" s="1">
        <f>Table811124121315[[#This Row],[X]] - Table811124121315[[#This Row],[Cos(a)]] * $H$2</f>
        <v>6.2967324563245999</v>
      </c>
      <c r="U19" s="1">
        <f>Table811124121315[[#This Row],[Y]] + Table811124121315[[#This Row],[Sin(a)]] * $H$2</f>
        <v>0.65203242464966849</v>
      </c>
      <c r="V19" s="1">
        <f>Table811124121315[[#This Row],[X]] + Table811124121315[[#This Row],[Cos(a)]] * $H$2</f>
        <v>6.2961987330401001</v>
      </c>
      <c r="W19" s="1">
        <f>Table811124121315[[#This Row],[Y]] - Table811124121315[[#This Row],[Sin(a)]] * $H$2</f>
        <v>1.2616650348214375</v>
      </c>
      <c r="X19" s="1">
        <v>6.29646559468235</v>
      </c>
      <c r="Y19" s="1">
        <v>0.95684872973555302</v>
      </c>
      <c r="Z19" s="1">
        <v>6.2475716205677401</v>
      </c>
      <c r="AA19" s="1">
        <v>1.1745955060637401</v>
      </c>
      <c r="AB19" s="1">
        <f>Table811124121315[[#This Row],[Xs]]-IF(Z20&lt;&gt;"",Z20,Z$2)</f>
        <v>-0.18241797809795024</v>
      </c>
      <c r="AC19" s="1">
        <f>Table811124121315[[#This Row],[ Ys]]-IF(AA20&lt;&gt;"",AA20,AA$2)</f>
        <v>-2.527238331699877E-3</v>
      </c>
      <c r="AD19" s="1">
        <f>SQRT(Table811124121315[[#This Row],[dXs]]*Table811124121315[[#This Row],[dXs]]+Table811124121315[[#This Row],[dYs]]*Table811124121315[[#This Row],[dYs]])</f>
        <v>0.18243548357413769</v>
      </c>
      <c r="AE19"/>
    </row>
    <row r="20" spans="1:31" x14ac:dyDescent="0.25">
      <c r="A20"/>
      <c r="O20" s="1">
        <f t="shared" si="0"/>
        <v>-0.39111294388172979</v>
      </c>
      <c r="P20" s="1">
        <f t="shared" si="1"/>
        <v>1.1506080488399295E-4</v>
      </c>
      <c r="Q20" s="1">
        <f>SQRT(Table811124121315[[#This Row],[dX]]*Table811124121315[[#This Row],[dX]]+Table811124121315[[#This Row],[dY]]*Table811124121315[[#This Row],[dY]])</f>
        <v>0.39111296080649377</v>
      </c>
      <c r="R20" s="1">
        <f>IFERROR(Table811124121315[[#This Row],[dY]]/Table811124121315[[#This Row],[|AB|]],0)</f>
        <v>2.9418816662769761E-4</v>
      </c>
      <c r="S20" s="1">
        <f>IFERROR(Table811124121315[[#This Row],[dX]]/Table811124121315[[#This Row],[|AB|]],0)</f>
        <v>-0.99999995672666042</v>
      </c>
      <c r="T20" s="1">
        <f>Table811124121315[[#This Row],[X]] - Table811124121315[[#This Row],[Cos(a)]] * $H$2</f>
        <v>6.491907588551693</v>
      </c>
      <c r="U20" s="1">
        <f>Table811124121315[[#This Row],[Y]] + Table811124121315[[#This Row],[Sin(a)]] * $H$2</f>
        <v>0.65216322388460046</v>
      </c>
      <c r="V20" s="1">
        <f>Table811124121315[[#This Row],[X]] + Table811124121315[[#This Row],[Cos(a)]] * $H$2</f>
        <v>6.4920869353203274</v>
      </c>
      <c r="W20" s="1">
        <f>Table811124121315[[#This Row],[Y]] - Table811124121315[[#This Row],[Sin(a)]] * $H$2</f>
        <v>1.2617960413084375</v>
      </c>
      <c r="X20" s="1">
        <v>6.4919972619360102</v>
      </c>
      <c r="Y20" s="1">
        <v>0.95697963259651897</v>
      </c>
      <c r="Z20" s="1">
        <v>6.4299895986656903</v>
      </c>
      <c r="AA20" s="1">
        <v>1.17712274439544</v>
      </c>
      <c r="AB20" s="1">
        <f>Table811124121315[[#This Row],[Xs]]-IF(Z21&lt;&gt;"",Z21,Z$2)</f>
        <v>-0.18449714426706976</v>
      </c>
      <c r="AC20" s="1">
        <f>Table811124121315[[#This Row],[ Ys]]-IF(AA21&lt;&gt;"",AA21,AA$2)</f>
        <v>-8.6354117201501435E-3</v>
      </c>
      <c r="AD20" s="1">
        <f>SQRT(Table811124121315[[#This Row],[dXs]]*Table811124121315[[#This Row],[dXs]]+Table811124121315[[#This Row],[dYs]]*Table811124121315[[#This Row],[dYs]])</f>
        <v>0.18469912446538683</v>
      </c>
      <c r="AE20"/>
    </row>
    <row r="21" spans="1:31" x14ac:dyDescent="0.25">
      <c r="A21"/>
      <c r="O21" s="1">
        <f t="shared" si="0"/>
        <v>-0.39126041549859991</v>
      </c>
      <c r="P21" s="1">
        <f t="shared" si="1"/>
        <v>1.1990062568719706E-3</v>
      </c>
      <c r="Q21" s="1">
        <f>SQRT(Table811124121315[[#This Row],[dX]]*Table811124121315[[#This Row],[dX]]+Table811124121315[[#This Row],[dY]]*Table811124121315[[#This Row],[dY]])</f>
        <v>0.3912622526543304</v>
      </c>
      <c r="R21" s="1">
        <f>IFERROR(Table811124121315[[#This Row],[dY]]/Table811124121315[[#This Row],[|AB|]],0)</f>
        <v>3.0644567645815302E-3</v>
      </c>
      <c r="S21" s="1">
        <f>IFERROR(Table811124121315[[#This Row],[dX]]/Table811124121315[[#This Row],[|AB|]],0)</f>
        <v>-0.99999530454134533</v>
      </c>
      <c r="T21" s="1">
        <f>Table811124121315[[#This Row],[X]] - Table811124121315[[#This Row],[Cos(a)]] * $H$2</f>
        <v>6.686644441818026</v>
      </c>
      <c r="U21" s="1">
        <f>Table811124121315[[#This Row],[Y]] + Table811124121315[[#This Row],[Sin(a)]] * $H$2</f>
        <v>0.65191867828123229</v>
      </c>
      <c r="V21" s="1">
        <f>Table811124121315[[#This Row],[X]] + Table811124121315[[#This Row],[Cos(a)]] * $H$2</f>
        <v>6.6885126353101336</v>
      </c>
      <c r="W21" s="1">
        <f>Table811124121315[[#This Row],[Y]] - Table811124121315[[#This Row],[Sin(a)]] * $H$2</f>
        <v>1.2615486595801058</v>
      </c>
      <c r="X21" s="1">
        <v>6.6875785385640798</v>
      </c>
      <c r="Y21" s="1">
        <v>0.95673366893066902</v>
      </c>
      <c r="Z21" s="1">
        <v>6.6144867429327601</v>
      </c>
      <c r="AA21" s="1">
        <v>1.1857581561155901</v>
      </c>
      <c r="AB21" s="1">
        <f>Table811124121315[[#This Row],[Xs]]-IF(Z22&lt;&gt;"",Z22,Z$2)</f>
        <v>-0.18040887959165985</v>
      </c>
      <c r="AC21" s="1">
        <f>Table811124121315[[#This Row],[ Ys]]-IF(AA22&lt;&gt;"",AA22,AA$2)</f>
        <v>-1.1443686014129817E-2</v>
      </c>
      <c r="AD21" s="1">
        <f>SQRT(Table811124121315[[#This Row],[dXs]]*Table811124121315[[#This Row],[dXs]]+Table811124121315[[#This Row],[dYs]]*Table811124121315[[#This Row],[dYs]])</f>
        <v>0.18077146286155904</v>
      </c>
      <c r="AE21"/>
    </row>
    <row r="22" spans="1:31" x14ac:dyDescent="0.25">
      <c r="A22"/>
      <c r="O22" s="1">
        <f t="shared" si="0"/>
        <v>-0.39155245193304999</v>
      </c>
      <c r="P22" s="1">
        <f t="shared" si="1"/>
        <v>2.8665158879039865E-3</v>
      </c>
      <c r="Q22" s="1">
        <f>SQRT(Table811124121315[[#This Row],[dX]]*Table811124121315[[#This Row],[dX]]+Table811124121315[[#This Row],[dY]]*Table811124121315[[#This Row],[dY]])</f>
        <v>0.39156294452887014</v>
      </c>
      <c r="R22" s="1">
        <f>IFERROR(Table811124121315[[#This Row],[dY]]/Table811124121315[[#This Row],[|AB|]],0)</f>
        <v>7.3207026557453956E-3</v>
      </c>
      <c r="S22" s="1">
        <f>IFERROR(Table811124121315[[#This Row],[dX]]/Table811124121315[[#This Row],[|AB|]],0)</f>
        <v>-0.99997320329728145</v>
      </c>
      <c r="T22" s="1">
        <f>Table811124121315[[#This Row],[X]] - Table811124121315[[#This Row],[Cos(a)]] * $H$2</f>
        <v>6.8810262070452746</v>
      </c>
      <c r="U22" s="1">
        <f>Table811124121315[[#This Row],[Y]] + Table811124121315[[#This Row],[Sin(a)]] * $H$2</f>
        <v>0.65097237251234552</v>
      </c>
      <c r="V22" s="1">
        <f>Table811124121315[[#This Row],[X]] + Table811124121315[[#This Row],[Cos(a)]] * $H$2</f>
        <v>6.8854891478239457</v>
      </c>
      <c r="W22" s="1">
        <f>Table811124121315[[#This Row],[Y]] - Table811124121315[[#This Row],[Sin(a)]] * $H$2</f>
        <v>1.2605888801669485</v>
      </c>
      <c r="X22" s="1">
        <v>6.8832576774346101</v>
      </c>
      <c r="Y22" s="1">
        <v>0.955780626339647</v>
      </c>
      <c r="Z22" s="1">
        <v>6.7948956225244199</v>
      </c>
      <c r="AA22" s="1">
        <v>1.1972018421297199</v>
      </c>
      <c r="AB22" s="1">
        <f>Table811124121315[[#This Row],[Xs]]-IF(Z23&lt;&gt;"",Z23,Z$2)</f>
        <v>-0.18443860758188002</v>
      </c>
      <c r="AC22" s="1">
        <f>Table811124121315[[#This Row],[ Ys]]-IF(AA23&lt;&gt;"",AA23,AA$2)</f>
        <v>-7.9465221729799751E-3</v>
      </c>
      <c r="AD22" s="1">
        <f>SQRT(Table811124121315[[#This Row],[dXs]]*Table811124121315[[#This Row],[dXs]]+Table811124121315[[#This Row],[dYs]]*Table811124121315[[#This Row],[dYs]])</f>
        <v>0.18460971583692012</v>
      </c>
      <c r="AE22"/>
    </row>
    <row r="23" spans="1:31" x14ac:dyDescent="0.25">
      <c r="A23"/>
      <c r="O23" s="1">
        <f t="shared" si="0"/>
        <v>-0.39196366713803954</v>
      </c>
      <c r="P23" s="1">
        <f t="shared" si="1"/>
        <v>1.4642759146159534E-3</v>
      </c>
      <c r="Q23" s="1">
        <f>SQRT(Table811124121315[[#This Row],[dX]]*Table811124121315[[#This Row],[dX]]+Table811124121315[[#This Row],[dY]]*Table811124121315[[#This Row],[dY]])</f>
        <v>0.39196640220847245</v>
      </c>
      <c r="R23" s="1">
        <f>IFERROR(Table811124121315[[#This Row],[dY]]/Table811124121315[[#This Row],[|AB|]],0)</f>
        <v>3.7357179247142695E-3</v>
      </c>
      <c r="S23" s="1">
        <f>IFERROR(Table811124121315[[#This Row],[dX]]/Table811124121315[[#This Row],[|AB|]],0)</f>
        <v>-0.99999302218144848</v>
      </c>
      <c r="T23" s="1">
        <f>Table811124121315[[#This Row],[X]] - Table811124121315[[#This Row],[Cos(a)]] * $H$2</f>
        <v>7.0779922823260817</v>
      </c>
      <c r="U23" s="1">
        <f>Table811124121315[[#This Row],[Y]] + Table811124121315[[#This Row],[Sin(a)]] * $H$2</f>
        <v>0.64905285809410562</v>
      </c>
      <c r="V23" s="1">
        <f>Table811124121315[[#This Row],[X]] + Table811124121315[[#This Row],[Cos(a)]] * $H$2</f>
        <v>7.0802696986681779</v>
      </c>
      <c r="W23" s="1">
        <f>Table811124121315[[#This Row],[Y]] - Table811124121315[[#This Row],[Sin(a)]] * $H$2</f>
        <v>1.2586814479914246</v>
      </c>
      <c r="X23" s="1">
        <v>7.0791309904971298</v>
      </c>
      <c r="Y23" s="1">
        <v>0.95386715304276504</v>
      </c>
      <c r="Z23" s="1">
        <v>6.9793342301062999</v>
      </c>
      <c r="AA23" s="1">
        <v>1.2051483643026999</v>
      </c>
      <c r="AB23" s="1">
        <f>Table811124121315[[#This Row],[Xs]]-IF(Z24&lt;&gt;"",Z24,Z$2)</f>
        <v>-0.18612718277832041</v>
      </c>
      <c r="AC23" s="1">
        <f>Table811124121315[[#This Row],[ Ys]]-IF(AA24&lt;&gt;"",AA24,AA$2)</f>
        <v>1.1794225290298055E-3</v>
      </c>
      <c r="AD23" s="1">
        <f>SQRT(Table811124121315[[#This Row],[dXs]]*Table811124121315[[#This Row],[dXs]]+Table811124121315[[#This Row],[dYs]]*Table811124121315[[#This Row],[dYs]])</f>
        <v>0.18613091953379557</v>
      </c>
      <c r="AE23"/>
    </row>
    <row r="24" spans="1:31" x14ac:dyDescent="0.25">
      <c r="A24"/>
      <c r="O24" s="1">
        <f t="shared" si="0"/>
        <v>-0.39137339309731978</v>
      </c>
      <c r="P24" s="1">
        <f t="shared" si="1"/>
        <v>-1.417321416892392E-2</v>
      </c>
      <c r="Q24" s="1">
        <f>SQRT(Table811124121315[[#This Row],[dX]]*Table811124121315[[#This Row],[dX]]+Table811124121315[[#This Row],[dY]]*Table811124121315[[#This Row],[dY]])</f>
        <v>0.39162994372798843</v>
      </c>
      <c r="R24" s="1">
        <f>IFERROR(Table811124121315[[#This Row],[dY]]/Table811124121315[[#This Row],[|AB|]],0)</f>
        <v>-3.6190323022817952E-2</v>
      </c>
      <c r="S24" s="1">
        <f>IFERROR(Table811124121315[[#This Row],[dX]]/Table811124121315[[#This Row],[|AB|]],0)</f>
        <v>-0.99934491569202677</v>
      </c>
      <c r="T24" s="1">
        <f>Table811124121315[[#This Row],[X]] - Table811124121315[[#This Row],[Cos(a)]] * $H$2</f>
        <v>7.2862527493439551</v>
      </c>
      <c r="U24" s="1">
        <f>Table811124121315[[#This Row],[Y]] + Table811124121315[[#This Row],[Sin(a)]] * $H$2</f>
        <v>0.64969960897748891</v>
      </c>
      <c r="V24" s="1">
        <f>Table811124121315[[#This Row],[X]] + Table811124121315[[#This Row],[Cos(a)]] * $H$2</f>
        <v>7.2641899398013443</v>
      </c>
      <c r="W24" s="1">
        <f>Table811124121315[[#This Row],[Y]] - Table811124121315[[#This Row],[Sin(a)]] * $H$2</f>
        <v>1.2589330918725732</v>
      </c>
      <c r="X24" s="1">
        <v>7.2752213445726497</v>
      </c>
      <c r="Y24" s="1">
        <v>0.95431635042503105</v>
      </c>
      <c r="Z24" s="1">
        <v>7.1654614128846204</v>
      </c>
      <c r="AA24" s="1">
        <v>1.2039689417736701</v>
      </c>
      <c r="AB24" s="1">
        <f>Table811124121315[[#This Row],[Xs]]-IF(Z25&lt;&gt;"",Z25,Z$2)</f>
        <v>-0.18628754401161007</v>
      </c>
      <c r="AC24" s="1">
        <f>Table811124121315[[#This Row],[ Ys]]-IF(AA25&lt;&gt;"",AA25,AA$2)</f>
        <v>-5.7832484370998749E-3</v>
      </c>
      <c r="AD24" s="1">
        <f>SQRT(Table811124121315[[#This Row],[dXs]]*Table811124121315[[#This Row],[dXs]]+Table811124121315[[#This Row],[dYs]]*Table811124121315[[#This Row],[dYs]])</f>
        <v>0.18637729211565121</v>
      </c>
      <c r="AE24"/>
    </row>
    <row r="25" spans="1:31" x14ac:dyDescent="0.25">
      <c r="A25"/>
      <c r="O25" s="1">
        <f t="shared" si="0"/>
        <v>-0.38693606710114992</v>
      </c>
      <c r="P25" s="1">
        <f t="shared" si="1"/>
        <v>-5.0748960835358958E-2</v>
      </c>
      <c r="Q25" s="1">
        <f>SQRT(Table811124121315[[#This Row],[dX]]*Table811124121315[[#This Row],[dX]]+Table811124121315[[#This Row],[dY]]*Table811124121315[[#This Row],[dY]])</f>
        <v>0.39024989051833747</v>
      </c>
      <c r="R25" s="1">
        <f>IFERROR(Table811124121315[[#This Row],[dY]]/Table811124121315[[#This Row],[|AB|]],0)</f>
        <v>-0.13004221671389377</v>
      </c>
      <c r="S25" s="1">
        <f>IFERROR(Table811124121315[[#This Row],[dX]]/Table811124121315[[#This Row],[|AB|]],0)</f>
        <v>-0.99150845779152919</v>
      </c>
      <c r="T25" s="1">
        <f>Table811124121315[[#This Row],[X]] - Table811124121315[[#This Row],[Cos(a)]] * $H$2</f>
        <v>7.5101433867894274</v>
      </c>
      <c r="U25" s="1">
        <f>Table811124121315[[#This Row],[Y]] + Table811124121315[[#This Row],[Sin(a)]] * $H$2</f>
        <v>0.66581230682176473</v>
      </c>
      <c r="V25" s="1">
        <f>Table811124121315[[#This Row],[X]] + Table811124121315[[#This Row],[Cos(a)]] * $H$2</f>
        <v>7.4308653803994718</v>
      </c>
      <c r="W25" s="1">
        <f>Table811124121315[[#This Row],[Y]] - Table811124121315[[#This Row],[Sin(a)]] * $H$2</f>
        <v>1.2702684276016132</v>
      </c>
      <c r="X25" s="1">
        <v>7.4705043835944496</v>
      </c>
      <c r="Y25" s="1">
        <v>0.96804036721168896</v>
      </c>
      <c r="Z25" s="1">
        <v>7.3517489568962304</v>
      </c>
      <c r="AA25" s="1">
        <v>1.20975219021077</v>
      </c>
      <c r="AB25" s="1">
        <f>Table811124121315[[#This Row],[Xs]]-IF(Z26&lt;&gt;"",Z26,Z$2)</f>
        <v>-0.17458745698454958</v>
      </c>
      <c r="AC25" s="1">
        <f>Table811124121315[[#This Row],[ Ys]]-IF(AA26&lt;&gt;"",AA26,AA$2)</f>
        <v>-3.212295327278003E-2</v>
      </c>
      <c r="AD25" s="1">
        <f>SQRT(Table811124121315[[#This Row],[dXs]]*Table811124121315[[#This Row],[dXs]]+Table811124121315[[#This Row],[dYs]]*Table811124121315[[#This Row],[dYs]])</f>
        <v>0.17751806742778933</v>
      </c>
      <c r="AE25"/>
    </row>
    <row r="26" spans="1:31" x14ac:dyDescent="0.25">
      <c r="A26"/>
      <c r="O26" s="1">
        <f t="shared" si="0"/>
        <v>-0.37473138585216059</v>
      </c>
      <c r="P26" s="1">
        <f t="shared" si="1"/>
        <v>-0.10345989006894107</v>
      </c>
      <c r="Q26" s="1">
        <f>SQRT(Table811124121315[[#This Row],[dX]]*Table811124121315[[#This Row],[dX]]+Table811124121315[[#This Row],[dY]]*Table811124121315[[#This Row],[dY]])</f>
        <v>0.38875128346509452</v>
      </c>
      <c r="R26" s="1">
        <f>IFERROR(Table811124121315[[#This Row],[dY]]/Table811124121315[[#This Row],[|AB|]],0)</f>
        <v>-0.26613388680485373</v>
      </c>
      <c r="S26" s="1">
        <f>IFERROR(Table811124121315[[#This Row],[dX]]/Table811124121315[[#This Row],[|AB|]],0)</f>
        <v>-0.96393607375911661</v>
      </c>
      <c r="T26" s="1">
        <f>Table811124121315[[#This Row],[X]] - Table811124121315[[#This Row],[Cos(a)]] * $H$2</f>
        <v>7.7432793907966184</v>
      </c>
      <c r="U26" s="1">
        <f>Table811124121315[[#This Row],[Y]] + Table811124121315[[#This Row],[Sin(a)]] * $H$2</f>
        <v>0.71124176631454317</v>
      </c>
      <c r="V26" s="1">
        <f>Table811124121315[[#This Row],[X]] + Table811124121315[[#This Row],[Cos(a)]] * $H$2</f>
        <v>7.5810354325509808</v>
      </c>
      <c r="W26" s="1">
        <f>Table811124121315[[#This Row],[Y]] - Table811124121315[[#This Row],[Sin(a)]] * $H$2</f>
        <v>1.2988888562062368</v>
      </c>
      <c r="X26" s="1">
        <v>7.6621574116737996</v>
      </c>
      <c r="Y26" s="1">
        <v>1.00506531126039</v>
      </c>
      <c r="Z26" s="1">
        <v>7.52633641388078</v>
      </c>
      <c r="AA26" s="1">
        <v>1.24187514348355</v>
      </c>
      <c r="AB26" s="1">
        <f>Table811124121315[[#This Row],[Xs]]-IF(Z27&lt;&gt;"",Z27,Z$2)</f>
        <v>-0.16693707597509011</v>
      </c>
      <c r="AC26" s="1">
        <f>Table811124121315[[#This Row],[ Ys]]-IF(AA27&lt;&gt;"",AA27,AA$2)</f>
        <v>-5.1493662836979981E-2</v>
      </c>
      <c r="AD26" s="1">
        <f>SQRT(Table811124121315[[#This Row],[dXs]]*Table811124121315[[#This Row],[dXs]]+Table811124121315[[#This Row],[dYs]]*Table811124121315[[#This Row],[dYs]])</f>
        <v>0.17469855365022796</v>
      </c>
      <c r="AE26"/>
    </row>
    <row r="27" spans="1:31" x14ac:dyDescent="0.25">
      <c r="A27"/>
      <c r="O27" s="1">
        <f t="shared" si="0"/>
        <v>-0.35228895753451006</v>
      </c>
      <c r="P27" s="1">
        <f t="shared" si="1"/>
        <v>-0.16336282208426001</v>
      </c>
      <c r="Q27" s="1">
        <f>SQRT(Table811124121315[[#This Row],[dX]]*Table811124121315[[#This Row],[dX]]+Table811124121315[[#This Row],[dY]]*Table811124121315[[#This Row],[dY]])</f>
        <v>0.38832321748781057</v>
      </c>
      <c r="R27" s="1">
        <f>IFERROR(Table811124121315[[#This Row],[dY]]/Table811124121315[[#This Row],[|AB|]],0)</f>
        <v>-0.42068775372512451</v>
      </c>
      <c r="S27" s="1">
        <f>IFERROR(Table811124121315[[#This Row],[dX]]/Table811124121315[[#This Row],[|AB|]],0)</f>
        <v>-0.9072054970433705</v>
      </c>
      <c r="T27" s="1">
        <f>Table811124121315[[#This Row],[X]] - Table811124121315[[#This Row],[Cos(a)]] * $H$2</f>
        <v>7.9734683052752366</v>
      </c>
      <c r="U27" s="1">
        <f>Table811124121315[[#This Row],[Y]] + Table811124121315[[#This Row],[Sin(a)]] * $H$2</f>
        <v>0.79496912374173323</v>
      </c>
      <c r="V27" s="1">
        <f>Table811124121315[[#This Row],[X]] + Table811124121315[[#This Row],[Cos(a)]] * $H$2</f>
        <v>7.7170032336179837</v>
      </c>
      <c r="W27" s="1">
        <f>Table811124121315[[#This Row],[Y]] - Table811124121315[[#This Row],[Sin(a)]] * $H$2</f>
        <v>1.3480313908195267</v>
      </c>
      <c r="X27" s="1">
        <v>7.8452357694466102</v>
      </c>
      <c r="Y27" s="1">
        <v>1.07150025728063</v>
      </c>
      <c r="Z27" s="1">
        <v>7.6932734898558701</v>
      </c>
      <c r="AA27" s="1">
        <v>1.29336880632053</v>
      </c>
      <c r="AB27" s="1">
        <f>Table811124121315[[#This Row],[Xs]]-IF(Z28&lt;&gt;"",Z28,Z$2)</f>
        <v>-0.1440831716167601</v>
      </c>
      <c r="AC27" s="1">
        <f>Table811124121315[[#This Row],[ Ys]]-IF(AA28&lt;&gt;"",AA28,AA$2)</f>
        <v>-8.4547289716430107E-2</v>
      </c>
      <c r="AD27" s="1">
        <f>SQRT(Table811124121315[[#This Row],[dXs]]*Table811124121315[[#This Row],[dXs]]+Table811124121315[[#This Row],[dYs]]*Table811124121315[[#This Row],[dYs]])</f>
        <v>0.16705748873228854</v>
      </c>
      <c r="AE27"/>
    </row>
    <row r="28" spans="1:31" x14ac:dyDescent="0.25">
      <c r="A28"/>
      <c r="O28" s="1">
        <f t="shared" si="0"/>
        <v>-0.32018587869884918</v>
      </c>
      <c r="P28" s="1">
        <f t="shared" si="1"/>
        <v>-0.22096032314294001</v>
      </c>
      <c r="Q28" s="1">
        <f>SQRT(Table811124121315[[#This Row],[dX]]*Table811124121315[[#This Row],[dX]]+Table811124121315[[#This Row],[dY]]*Table811124121315[[#This Row],[dY]])</f>
        <v>0.38902758426824519</v>
      </c>
      <c r="R28" s="1">
        <f>IFERROR(Table811124121315[[#This Row],[dY]]/Table811124121315[[#This Row],[|AB|]],0)</f>
        <v>-0.56798112030683612</v>
      </c>
      <c r="S28" s="1">
        <f>IFERROR(Table811124121315[[#This Row],[dX]]/Table811124121315[[#This Row],[|AB|]],0)</f>
        <v>-0.82304158277391515</v>
      </c>
      <c r="T28" s="1">
        <f>Table811124121315[[#This Row],[X]] - Table811124121315[[#This Row],[Cos(a)]] * $H$2</f>
        <v>8.1875763420083238</v>
      </c>
      <c r="U28" s="1">
        <f>Table811124121315[[#This Row],[Y]] + Table811124121315[[#This Row],[Sin(a)]] * $H$2</f>
        <v>0.91755154300666408</v>
      </c>
      <c r="V28" s="1">
        <f>Table811124121315[[#This Row],[X]] + Table811124121315[[#This Row],[Cos(a)]] * $H$2</f>
        <v>7.8413163964082955</v>
      </c>
      <c r="W28" s="1">
        <f>Table811124121315[[#This Row],[Y]] - Table811124121315[[#This Row],[Sin(a)]] * $H$2</f>
        <v>1.4193047236826359</v>
      </c>
      <c r="X28" s="1">
        <v>8.0144463692083097</v>
      </c>
      <c r="Y28" s="1">
        <v>1.16842813334465</v>
      </c>
      <c r="Z28" s="1">
        <v>7.8373566614726302</v>
      </c>
      <c r="AA28" s="1">
        <v>1.3779160960369601</v>
      </c>
      <c r="AB28" s="1">
        <f>Table811124121315[[#This Row],[Xs]]-IF(Z29&lt;&gt;"",Z29,Z$2)</f>
        <v>-0.1325526871640399</v>
      </c>
      <c r="AC28" s="1">
        <f>Table811124121315[[#This Row],[ Ys]]-IF(AA29&lt;&gt;"",AA29,AA$2)</f>
        <v>-9.924059783223993E-2</v>
      </c>
      <c r="AD28" s="1">
        <f>SQRT(Table811124121315[[#This Row],[dXs]]*Table811124121315[[#This Row],[dXs]]+Table811124121315[[#This Row],[dYs]]*Table811124121315[[#This Row],[dYs]])</f>
        <v>0.16558656688423798</v>
      </c>
      <c r="AE28"/>
    </row>
    <row r="29" spans="1:31" x14ac:dyDescent="0.25">
      <c r="A29"/>
      <c r="O29" s="1">
        <f t="shared" si="0"/>
        <v>-0.27967091031641012</v>
      </c>
      <c r="P29" s="1">
        <f t="shared" si="1"/>
        <v>-0.27137597099404998</v>
      </c>
      <c r="Q29" s="1">
        <f>SQRT(Table811124121315[[#This Row],[dX]]*Table811124121315[[#This Row],[dX]]+Table811124121315[[#This Row],[dY]]*Table811124121315[[#This Row],[dY]])</f>
        <v>0.38969313018088086</v>
      </c>
      <c r="R29" s="1">
        <f>IFERROR(Table811124121315[[#This Row],[dY]]/Table811124121315[[#This Row],[|AB|]],0)</f>
        <v>-0.69638376962941961</v>
      </c>
      <c r="S29" s="1">
        <f>IFERROR(Table811124121315[[#This Row],[dX]]/Table811124121315[[#This Row],[|AB|]],0)</f>
        <v>-0.71766959347370951</v>
      </c>
      <c r="T29" s="1">
        <f>Table811124121315[[#This Row],[X]] - Table811124121315[[#This Row],[Cos(a)]] * $H$2</f>
        <v>8.3776908570747644</v>
      </c>
      <c r="U29" s="1">
        <f>Table811124121315[[#This Row],[Y]] + Table811124121315[[#This Row],[Sin(a)]] * $H$2</f>
        <v>1.0737031028328048</v>
      </c>
      <c r="V29" s="1">
        <f>Table811124121315[[#This Row],[X]] + Table811124121315[[#This Row],[Cos(a)]] * $H$2</f>
        <v>7.9531524392161543</v>
      </c>
      <c r="W29" s="1">
        <f>Table811124121315[[#This Row],[Y]] - Table811124121315[[#This Row],[Sin(a)]] * $H$2</f>
        <v>1.5112180580143353</v>
      </c>
      <c r="X29" s="1">
        <v>8.1654216481454593</v>
      </c>
      <c r="Y29" s="1">
        <v>1.29246058042357</v>
      </c>
      <c r="Z29" s="1">
        <v>7.9699093486366701</v>
      </c>
      <c r="AA29" s="1">
        <v>1.4771566938692</v>
      </c>
      <c r="AB29" s="1">
        <f>Table811124121315[[#This Row],[Xs]]-IF(Z30&lt;&gt;"",Z30,Z$2)</f>
        <v>-0.10486441361976961</v>
      </c>
      <c r="AC29" s="1">
        <f>Table811124121315[[#This Row],[ Ys]]-IF(AA30&lt;&gt;"",AA30,AA$2)</f>
        <v>-0.12516763741056991</v>
      </c>
      <c r="AD29" s="1">
        <f>SQRT(Table811124121315[[#This Row],[dXs]]*Table811124121315[[#This Row],[dXs]]+Table811124121315[[#This Row],[dYs]]*Table811124121315[[#This Row],[dYs]])</f>
        <v>0.16328956702362224</v>
      </c>
      <c r="AE29"/>
    </row>
    <row r="30" spans="1:31" x14ac:dyDescent="0.25">
      <c r="A30"/>
      <c r="O30" s="1">
        <f t="shared" si="0"/>
        <v>-0.23216257043646138</v>
      </c>
      <c r="P30" s="1">
        <f t="shared" si="1"/>
        <v>-0.31315161822477999</v>
      </c>
      <c r="Q30" s="1">
        <f>SQRT(Table811124121315[[#This Row],[dX]]*Table811124121315[[#This Row],[dX]]+Table811124121315[[#This Row],[dY]]*Table811124121315[[#This Row],[dY]])</f>
        <v>0.38982482618281666</v>
      </c>
      <c r="R30" s="1">
        <f>IFERROR(Table811124121315[[#This Row],[dY]]/Table811124121315[[#This Row],[|AB|]],0)</f>
        <v>-0.80331368653755486</v>
      </c>
      <c r="S30" s="1">
        <f>IFERROR(Table811124121315[[#This Row],[dX]]/Table811124121315[[#This Row],[|AB|]],0)</f>
        <v>-0.59555614430668347</v>
      </c>
      <c r="T30" s="1">
        <f>Table811124121315[[#This Row],[X]] - Table811124121315[[#This Row],[Cos(a)]] * $H$2</f>
        <v>8.5389804831202785</v>
      </c>
      <c r="U30" s="1">
        <f>Table811124121315[[#This Row],[Y]] + Table811124121315[[#This Row],[Sin(a)]] * $H$2</f>
        <v>1.2582688113891813</v>
      </c>
      <c r="V30" s="1">
        <f>Table811124121315[[#This Row],[X]] + Table811124121315[[#This Row],[Cos(a)]] * $H$2</f>
        <v>8.0492540759291611</v>
      </c>
      <c r="W30" s="1">
        <f>Table811124121315[[#This Row],[Y]] - Table811124121315[[#This Row],[Sin(a)]] * $H$2</f>
        <v>1.6213393972882186</v>
      </c>
      <c r="X30" s="1">
        <v>8.2941172795247198</v>
      </c>
      <c r="Y30" s="1">
        <v>1.4398041043387</v>
      </c>
      <c r="Z30" s="1">
        <v>8.0747737622564397</v>
      </c>
      <c r="AA30" s="1">
        <v>1.6023243312797699</v>
      </c>
      <c r="AB30" s="1">
        <f>Table811124121315[[#This Row],[Xs]]-IF(Z31&lt;&gt;"",Z31,Z$2)</f>
        <v>-8.5816445184271117E-2</v>
      </c>
      <c r="AC30" s="1">
        <f>Table811124121315[[#This Row],[ Ys]]-IF(AA31&lt;&gt;"",AA31,AA$2)</f>
        <v>-0.13956475568807014</v>
      </c>
      <c r="AD30" s="1">
        <f>SQRT(Table811124121315[[#This Row],[dXs]]*Table811124121315[[#This Row],[dXs]]+Table811124121315[[#This Row],[dYs]]*Table811124121315[[#This Row],[dYs]])</f>
        <v>0.16383767361121715</v>
      </c>
      <c r="AE30"/>
    </row>
    <row r="31" spans="1:31" x14ac:dyDescent="0.25">
      <c r="A31"/>
      <c r="O31" s="1">
        <f t="shared" si="0"/>
        <v>-0.17523465059221977</v>
      </c>
      <c r="P31" s="1">
        <f t="shared" si="1"/>
        <v>-0.34622358170754008</v>
      </c>
      <c r="Q31" s="1">
        <f>SQRT(Table811124121315[[#This Row],[dX]]*Table811124121315[[#This Row],[dX]]+Table811124121315[[#This Row],[dY]]*Table811124121315[[#This Row],[dY]])</f>
        <v>0.38804374920693546</v>
      </c>
      <c r="R31" s="1">
        <f>IFERROR(Table811124121315[[#This Row],[dY]]/Table811124121315[[#This Row],[|AB|]],0)</f>
        <v>-0.89222821502764738</v>
      </c>
      <c r="S31" s="1">
        <f>IFERROR(Table811124121315[[#This Row],[dX]]/Table811124121315[[#This Row],[|AB|]],0)</f>
        <v>-0.45158477865023117</v>
      </c>
      <c r="T31" s="1">
        <f>Table811124121315[[#This Row],[X]] - Table811124121315[[#This Row],[Cos(a)]] * $H$2</f>
        <v>8.6695500306069633</v>
      </c>
      <c r="U31" s="1">
        <f>Table811124121315[[#This Row],[Y]] + Table811124121315[[#This Row],[Sin(a)]] * $H$2</f>
        <v>1.4679617422346249</v>
      </c>
      <c r="V31" s="1">
        <f>Table811124121315[[#This Row],[X]] + Table811124121315[[#This Row],[Cos(a)]] * $H$2</f>
        <v>8.1256184065568782</v>
      </c>
      <c r="W31" s="1">
        <f>Table811124121315[[#This Row],[Y]] - Table811124121315[[#This Row],[Sin(a)]] * $H$2</f>
        <v>1.7432626550620751</v>
      </c>
      <c r="X31" s="1">
        <v>8.3975842185819207</v>
      </c>
      <c r="Y31" s="1">
        <v>1.60561219864835</v>
      </c>
      <c r="Z31" s="1">
        <v>8.1605902074407108</v>
      </c>
      <c r="AA31" s="1">
        <v>1.7418890869678401</v>
      </c>
      <c r="AB31" s="1">
        <f>Table811124121315[[#This Row],[Xs]]-IF(Z32&lt;&gt;"",Z32,Z$2)</f>
        <v>-5.8419428446208954E-2</v>
      </c>
      <c r="AC31" s="1">
        <f>Table811124121315[[#This Row],[ Ys]]-IF(AA32&lt;&gt;"",AA32,AA$2)</f>
        <v>-0.15437624175853992</v>
      </c>
      <c r="AD31" s="1">
        <f>SQRT(Table811124121315[[#This Row],[dXs]]*Table811124121315[[#This Row],[dXs]]+Table811124121315[[#This Row],[dYs]]*Table811124121315[[#This Row],[dYs]])</f>
        <v>0.16506015157957687</v>
      </c>
      <c r="AE31"/>
    </row>
    <row r="32" spans="1:31" x14ac:dyDescent="0.25">
      <c r="A32"/>
      <c r="O32" s="1">
        <f t="shared" si="0"/>
        <v>-0.11418295150093982</v>
      </c>
      <c r="P32" s="1">
        <f t="shared" si="1"/>
        <v>-0.37077208299779008</v>
      </c>
      <c r="Q32" s="1">
        <f>SQRT(Table811124121315[[#This Row],[dX]]*Table811124121315[[#This Row],[dX]]+Table811124121315[[#This Row],[dY]]*Table811124121315[[#This Row],[dY]])</f>
        <v>0.38795577575799295</v>
      </c>
      <c r="R32" s="1">
        <f>IFERROR(Table811124121315[[#This Row],[dY]]/Table811124121315[[#This Row],[|AB|]],0)</f>
        <v>-0.95570708355448719</v>
      </c>
      <c r="S32" s="1">
        <f>IFERROR(Table811124121315[[#This Row],[dX]]/Table811124121315[[#This Row],[|AB|]],0)</f>
        <v>-0.29431950401523915</v>
      </c>
      <c r="T32" s="1">
        <f>Table811124121315[[#This Row],[X]] - Table811124121315[[#This Row],[Cos(a)]] * $H$2</f>
        <v>8.760667143712741</v>
      </c>
      <c r="U32" s="1">
        <f>Table811124121315[[#This Row],[Y]] + Table811124121315[[#This Row],[Sin(a)]] * $H$2</f>
        <v>1.6963142679362426</v>
      </c>
      <c r="V32" s="1">
        <f>Table811124121315[[#This Row],[X]] + Table811124121315[[#This Row],[Cos(a)]] * $H$2</f>
        <v>8.1780367165211381</v>
      </c>
      <c r="W32" s="1">
        <f>Table811124121315[[#This Row],[Y]] - Table811124121315[[#This Row],[Sin(a)]] * $H$2</f>
        <v>1.8757411041562375</v>
      </c>
      <c r="X32" s="1">
        <v>8.4693519301169395</v>
      </c>
      <c r="Y32" s="1">
        <v>1.7860276860462401</v>
      </c>
      <c r="Z32" s="1">
        <v>8.2190096358869198</v>
      </c>
      <c r="AA32" s="1">
        <v>1.89626532872638</v>
      </c>
      <c r="AB32" s="1">
        <f>Table811124121315[[#This Row],[Xs]]-IF(Z33&lt;&gt;"",Z33,Z$2)</f>
        <v>-3.6329106142350298E-2</v>
      </c>
      <c r="AC32" s="1">
        <f>Table811124121315[[#This Row],[ Ys]]-IF(AA33&lt;&gt;"",AA33,AA$2)</f>
        <v>-0.16297765270577003</v>
      </c>
      <c r="AD32" s="1">
        <f>SQRT(Table811124121315[[#This Row],[dXs]]*Table811124121315[[#This Row],[dXs]]+Table811124121315[[#This Row],[dYs]]*Table811124121315[[#This Row],[dYs]])</f>
        <v>0.16697760099661493</v>
      </c>
      <c r="AE32"/>
    </row>
    <row r="33" spans="1:31" x14ac:dyDescent="0.25">
      <c r="A33"/>
      <c r="O33" s="1">
        <f t="shared" si="0"/>
        <v>-6.139818956560994E-2</v>
      </c>
      <c r="P33" s="1">
        <f t="shared" si="1"/>
        <v>-0.38494481270016001</v>
      </c>
      <c r="Q33" s="1">
        <f>SQRT(Table811124121315[[#This Row],[dX]]*Table811124121315[[#This Row],[dX]]+Table811124121315[[#This Row],[dY]]*Table811124121315[[#This Row],[dY]])</f>
        <v>0.38981052641853564</v>
      </c>
      <c r="R33" s="1">
        <f>IFERROR(Table811124121315[[#This Row],[dY]]/Table811124121315[[#This Row],[|AB|]],0)</f>
        <v>-0.98751774672921133</v>
      </c>
      <c r="S33" s="1">
        <f>IFERROR(Table811124121315[[#This Row],[dX]]/Table811124121315[[#This Row],[|AB|]],0)</f>
        <v>-0.15750777725198556</v>
      </c>
      <c r="T33" s="1">
        <f>Table811124121315[[#This Row],[X]] - Table811124121315[[#This Row],[Cos(a)]] * $H$2</f>
        <v>8.8127787962059223</v>
      </c>
      <c r="U33" s="1">
        <f>Table811124121315[[#This Row],[Y]] + Table811124121315[[#This Row],[Sin(a)]] * $H$2</f>
        <v>1.9283733245623986</v>
      </c>
      <c r="V33" s="1">
        <f>Table811124121315[[#This Row],[X]] + Table811124121315[[#This Row],[Cos(a)]] * $H$2</f>
        <v>8.2107555439597988</v>
      </c>
      <c r="W33" s="1">
        <f>Table811124121315[[#This Row],[Y]] - Table811124121315[[#This Row],[Sin(a)]] * $H$2</f>
        <v>2.0243952387298818</v>
      </c>
      <c r="X33" s="1">
        <v>8.5117671700828605</v>
      </c>
      <c r="Y33" s="1">
        <v>1.9763842816461401</v>
      </c>
      <c r="Z33" s="1">
        <v>8.2553387420292701</v>
      </c>
      <c r="AA33" s="1">
        <v>2.05924298143215</v>
      </c>
      <c r="AB33" s="1">
        <f>Table811124121315[[#This Row],[Xs]]-IF(Z34&lt;&gt;"",Z34,Z$2)</f>
        <v>-1.1155436033469357E-2</v>
      </c>
      <c r="AC33" s="1">
        <f>Table811124121315[[#This Row],[ Ys]]-IF(AA34&lt;&gt;"",AA34,AA$2)</f>
        <v>-0.16963682838883987</v>
      </c>
      <c r="AD33" s="1">
        <f>SQRT(Table811124121315[[#This Row],[dXs]]*Table811124121315[[#This Row],[dXs]]+Table811124121315[[#This Row],[dYs]]*Table811124121315[[#This Row],[dYs]])</f>
        <v>0.17000322731913514</v>
      </c>
      <c r="AE33"/>
    </row>
    <row r="34" spans="1:31" x14ac:dyDescent="0.25">
      <c r="A34"/>
      <c r="O34" s="1">
        <f t="shared" si="0"/>
        <v>-2.4189608472308777E-2</v>
      </c>
      <c r="P34" s="1">
        <f t="shared" si="1"/>
        <v>-0.39081092743639001</v>
      </c>
      <c r="Q34" s="1">
        <f>SQRT(Table811124121315[[#This Row],[dX]]*Table811124121315[[#This Row],[dX]]+Table811124121315[[#This Row],[dY]]*Table811124121315[[#This Row],[dY]])</f>
        <v>0.39155883103530548</v>
      </c>
      <c r="R34" s="1">
        <f>IFERROR(Table811124121315[[#This Row],[dY]]/Table811124121315[[#This Row],[|AB|]],0)</f>
        <v>-0.9980899330071602</v>
      </c>
      <c r="S34" s="1">
        <f>IFERROR(Table811124121315[[#This Row],[dX]]/Table811124121315[[#This Row],[|AB|]],0)</f>
        <v>-6.1777711431893832E-2</v>
      </c>
      <c r="T34" s="1">
        <f>Table811124121315[[#This Row],[X]] - Table811124121315[[#This Row],[Cos(a)]] * $H$2</f>
        <v>8.834984321798542</v>
      </c>
      <c r="U34" s="1">
        <f>Table811124121315[[#This Row],[Y]] + Table811124121315[[#This Row],[Sin(a)]] * $H$2</f>
        <v>2.1521416377944149</v>
      </c>
      <c r="V34" s="1">
        <f>Table811124121315[[#This Row],[X]] + Table811124121315[[#This Row],[Cos(a)]] * $H$2</f>
        <v>8.226515917566557</v>
      </c>
      <c r="W34" s="1">
        <f>Table811124121315[[#This Row],[Y]] - Table811124121315[[#This Row],[Sin(a)]] * $H$2</f>
        <v>2.1898033596983852</v>
      </c>
      <c r="X34" s="1">
        <v>8.5307501196825495</v>
      </c>
      <c r="Y34" s="1">
        <v>2.1709724987464001</v>
      </c>
      <c r="Z34" s="1">
        <v>8.2664941780627395</v>
      </c>
      <c r="AA34" s="1">
        <v>2.2288798098209899</v>
      </c>
      <c r="AB34" s="1">
        <f>Table811124121315[[#This Row],[Xs]]-IF(Z35&lt;&gt;"",Z35,Z$2)</f>
        <v>2.9422418921090099E-3</v>
      </c>
      <c r="AC34" s="1">
        <f>Table811124121315[[#This Row],[ Ys]]-IF(AA35&lt;&gt;"",AA35,AA$2)</f>
        <v>-0.16943715468203013</v>
      </c>
      <c r="AD34" s="1">
        <f>SQRT(Table811124121315[[#This Row],[dXs]]*Table811124121315[[#This Row],[dXs]]+Table811124121315[[#This Row],[dYs]]*Table811124121315[[#This Row],[dYs]])</f>
        <v>0.16946269847401194</v>
      </c>
      <c r="AE34"/>
    </row>
    <row r="35" spans="1:31" x14ac:dyDescent="0.25">
      <c r="A35"/>
      <c r="O35" s="1">
        <f t="shared" si="0"/>
        <v>-8.0107512459601793E-3</v>
      </c>
      <c r="P35" s="1">
        <f t="shared" si="1"/>
        <v>-0.39244115736664975</v>
      </c>
      <c r="Q35" s="1">
        <f>SQRT(Table811124121315[[#This Row],[dX]]*Table811124121315[[#This Row],[dX]]+Table811124121315[[#This Row],[dY]]*Table811124121315[[#This Row],[dY]])</f>
        <v>0.39252290905219811</v>
      </c>
      <c r="R35" s="1">
        <f>IFERROR(Table811124121315[[#This Row],[dY]]/Table811124121315[[#This Row],[|AB|]],0)</f>
        <v>-0.99979172760706947</v>
      </c>
      <c r="S35" s="1">
        <f>IFERROR(Table811124121315[[#This Row],[dX]]/Table811124121315[[#This Row],[|AB|]],0)</f>
        <v>-2.0408366139197498E-2</v>
      </c>
      <c r="T35" s="1">
        <f>Table811124121315[[#This Row],[X]] - Table811124121315[[#This Row],[Cos(a)]] * $H$2</f>
        <v>8.8407097156119185</v>
      </c>
      <c r="U35" s="1">
        <f>Table811124121315[[#This Row],[Y]] + Table811124121315[[#This Row],[Sin(a)]] * $H$2</f>
        <v>2.3609744039391072</v>
      </c>
      <c r="V35" s="1">
        <f>Table811124121315[[#This Row],[X]] + Table811124121315[[#This Row],[Cos(a)]] * $H$2</f>
        <v>8.2312038414984201</v>
      </c>
      <c r="W35" s="1">
        <f>Table811124121315[[#This Row],[Y]] - Table811124121315[[#This Row],[Sin(a)]] * $H$2</f>
        <v>2.3734160142259531</v>
      </c>
      <c r="X35" s="1">
        <v>8.5359567785551693</v>
      </c>
      <c r="Y35" s="1">
        <v>2.3671952090825301</v>
      </c>
      <c r="Z35" s="1">
        <v>8.2635519361706304</v>
      </c>
      <c r="AA35" s="1">
        <v>2.39831696450302</v>
      </c>
      <c r="AB35" s="1">
        <f>Table811124121315[[#This Row],[Xs]]-IF(Z36&lt;&gt;"",Z36,Z$2)</f>
        <v>-4.73606504016999E-3</v>
      </c>
      <c r="AC35" s="1">
        <f>Table811124121315[[#This Row],[ Ys]]-IF(AA36&lt;&gt;"",AA36,AA$2)</f>
        <v>-0.16732321364395997</v>
      </c>
      <c r="AD35" s="1">
        <f>SQRT(Table811124121315[[#This Row],[dXs]]*Table811124121315[[#This Row],[dXs]]+Table811124121315[[#This Row],[dYs]]*Table811124121315[[#This Row],[dYs]])</f>
        <v>0.16739022712275348</v>
      </c>
      <c r="AE35"/>
    </row>
    <row r="36" spans="1:31" x14ac:dyDescent="0.25">
      <c r="A36"/>
      <c r="O36" s="1">
        <f t="shared" si="0"/>
        <v>-1.8518249287904354E-3</v>
      </c>
      <c r="P36" s="1">
        <f t="shared" si="1"/>
        <v>-0.39244367659269974</v>
      </c>
      <c r="Q36" s="1">
        <f>SQRT(Table811124121315[[#This Row],[dX]]*Table811124121315[[#This Row],[dX]]+Table811124121315[[#This Row],[dY]]*Table811124121315[[#This Row],[dY]])</f>
        <v>0.39244804567377117</v>
      </c>
      <c r="R36" s="1">
        <f>IFERROR(Table811124121315[[#This Row],[dY]]/Table811124121315[[#This Row],[|AB|]],0)</f>
        <v>-0.99998886710962231</v>
      </c>
      <c r="S36" s="1">
        <f>IFERROR(Table811124121315[[#This Row],[dX]]/Table811124121315[[#This Row],[|AB|]],0)</f>
        <v>-4.7186498931626611E-3</v>
      </c>
      <c r="T36" s="1">
        <f>Table811124121315[[#This Row],[X]] - Table811124121315[[#This Row],[Cos(a)]] * $H$2</f>
        <v>8.8435738993430419</v>
      </c>
      <c r="U36" s="1">
        <f>Table811124121315[[#This Row],[Y]] + Table811124121315[[#This Row],[Sin(a)]] * $H$2</f>
        <v>2.561975334136406</v>
      </c>
      <c r="V36" s="1">
        <f>Table811124121315[[#This Row],[X]] + Table811124121315[[#This Row],[Cos(a)]] * $H$2</f>
        <v>8.2339478425139774</v>
      </c>
      <c r="W36" s="1">
        <f>Table811124121315[[#This Row],[Y]] - Table811124121315[[#This Row],[Sin(a)]] * $H$2</f>
        <v>2.5648519780896937</v>
      </c>
      <c r="X36" s="1">
        <v>8.5387608709285097</v>
      </c>
      <c r="Y36" s="1">
        <v>2.5634136561130498</v>
      </c>
      <c r="Z36" s="1">
        <v>8.2682880012108004</v>
      </c>
      <c r="AA36" s="1">
        <v>2.56564017814698</v>
      </c>
      <c r="AB36" s="1">
        <f>Table811124121315[[#This Row],[Xs]]-IF(Z37&lt;&gt;"",Z37,Z$2)</f>
        <v>2.8549115528306857E-3</v>
      </c>
      <c r="AC36" s="1">
        <f>Table811124121315[[#This Row],[ Ys]]-IF(AA37&lt;&gt;"",AA37,AA$2)</f>
        <v>-0.16674235519597991</v>
      </c>
      <c r="AD36" s="1">
        <f>SQRT(Table811124121315[[#This Row],[dXs]]*Table811124121315[[#This Row],[dXs]]+Table811124121315[[#This Row],[dYs]]*Table811124121315[[#This Row],[dYs]])</f>
        <v>0.16676679386579576</v>
      </c>
      <c r="AE36"/>
    </row>
    <row r="37" spans="1:31" x14ac:dyDescent="0.25">
      <c r="A37"/>
      <c r="O37" s="1">
        <f t="shared" si="0"/>
        <v>6.1883818832200177E-3</v>
      </c>
      <c r="P37" s="1">
        <f t="shared" si="1"/>
        <v>-0.39228021757978038</v>
      </c>
      <c r="Q37" s="1">
        <f>SQRT(Table811124121315[[#This Row],[dX]]*Table811124121315[[#This Row],[dX]]+Table811124121315[[#This Row],[dY]]*Table811124121315[[#This Row],[dY]])</f>
        <v>0.39232902667884823</v>
      </c>
      <c r="R37" s="1">
        <f>IFERROR(Table811124121315[[#This Row],[dY]]/Table811124121315[[#This Row],[|AB|]],0)</f>
        <v>-0.99987559141498905</v>
      </c>
      <c r="S37" s="1">
        <f>IFERROR(Table811124121315[[#This Row],[dX]]/Table811124121315[[#This Row],[|AB|]],0)</f>
        <v>1.577344897369954E-2</v>
      </c>
      <c r="T37" s="1">
        <f>Table811124121315[[#This Row],[X]] - Table811124121315[[#This Row],[Cos(a)]] * $H$2</f>
        <v>8.8425871036065651</v>
      </c>
      <c r="U37" s="1">
        <f>Table811124121315[[#This Row],[Y]] + Table811124121315[[#This Row],[Sin(a)]] * $H$2</f>
        <v>2.7644468919524523</v>
      </c>
      <c r="V37" s="1">
        <f>Table811124121315[[#This Row],[X]] + Table811124121315[[#This Row],[Cos(a)]] * $H$2</f>
        <v>8.2330301033613544</v>
      </c>
      <c r="W37" s="1">
        <f>Table811124121315[[#This Row],[Y]] - Table811124121315[[#This Row],[Sin(a)]] * $H$2</f>
        <v>2.7548308793980074</v>
      </c>
      <c r="X37" s="1">
        <v>8.5378086034839598</v>
      </c>
      <c r="Y37" s="1">
        <v>2.7596388856752299</v>
      </c>
      <c r="Z37" s="1">
        <v>8.2654330896579697</v>
      </c>
      <c r="AA37" s="1">
        <v>2.7323825333429599</v>
      </c>
      <c r="AB37" s="1">
        <f>Table811124121315[[#This Row],[Xs]]-IF(Z38&lt;&gt;"",Z38,Z$2)</f>
        <v>9.8135704766022513E-4</v>
      </c>
      <c r="AC37" s="1">
        <f>Table811124121315[[#This Row],[ Ys]]-IF(AA38&lt;&gt;"",AA38,AA$2)</f>
        <v>-0.16864880605075028</v>
      </c>
      <c r="AD37" s="1">
        <f>SQRT(Table811124121315[[#This Row],[dXs]]*Table811124121315[[#This Row],[dXs]]+Table811124121315[[#This Row],[dYs]]*Table811124121315[[#This Row],[dYs]])</f>
        <v>0.16865166125478448</v>
      </c>
      <c r="AE37"/>
    </row>
    <row r="38" spans="1:31" x14ac:dyDescent="0.25">
      <c r="A38"/>
      <c r="O38" s="1">
        <f t="shared" si="0"/>
        <v>2.2998208340219151E-2</v>
      </c>
      <c r="P38" s="1">
        <f t="shared" si="1"/>
        <v>-0.39091615357038023</v>
      </c>
      <c r="Q38" s="1">
        <f>SQRT(Table811124121315[[#This Row],[dX]]*Table811124121315[[#This Row],[dX]]+Table811124121315[[#This Row],[dY]]*Table811124121315[[#This Row],[dY]])</f>
        <v>0.3915920794770002</v>
      </c>
      <c r="R38" s="1">
        <f>IFERROR(Table811124121315[[#This Row],[dY]]/Table811124121315[[#This Row],[|AB|]],0)</f>
        <v>-0.9982739030178478</v>
      </c>
      <c r="S38" s="1">
        <f>IFERROR(Table811124121315[[#This Row],[dX]]/Table811124121315[[#This Row],[|AB|]],0)</f>
        <v>5.8730014077238067E-2</v>
      </c>
      <c r="T38" s="1">
        <f>Table811124121315[[#This Row],[X]] - Table811124121315[[#This Row],[Cos(a)]] * $H$2</f>
        <v>8.8368627682416765</v>
      </c>
      <c r="U38" s="1">
        <f>Table811124121315[[#This Row],[Y]] + Table811124121315[[#This Row],[Sin(a)]] * $H$2</f>
        <v>2.9735957464421281</v>
      </c>
      <c r="V38" s="1">
        <f>Table811124121315[[#This Row],[X]] + Table811124121315[[#This Row],[Cos(a)]] * $H$2</f>
        <v>8.2282822098489028</v>
      </c>
      <c r="W38" s="1">
        <f>Table811124121315[[#This Row],[Y]] - Table811124121315[[#This Row],[Sin(a)]] * $H$2</f>
        <v>2.9377920009435323</v>
      </c>
      <c r="X38" s="1">
        <v>8.5325724890452896</v>
      </c>
      <c r="Y38" s="1">
        <v>2.9556938736928302</v>
      </c>
      <c r="Z38" s="1">
        <v>8.2644517326103095</v>
      </c>
      <c r="AA38" s="1">
        <v>2.9010313393937102</v>
      </c>
      <c r="AB38" s="1">
        <f>Table811124121315[[#This Row],[Xs]]-IF(Z39&lt;&gt;"",Z39,Z$2)</f>
        <v>7.3474979236198834E-3</v>
      </c>
      <c r="AC38" s="1">
        <f>Table811124121315[[#This Row],[ Ys]]-IF(AA39&lt;&gt;"",AA39,AA$2)</f>
        <v>-0.17032548904382994</v>
      </c>
      <c r="AD38" s="1">
        <f>SQRT(Table811124121315[[#This Row],[dXs]]*Table811124121315[[#This Row],[dXs]]+Table811124121315[[#This Row],[dYs]]*Table811124121315[[#This Row],[dYs]])</f>
        <v>0.17048389350245796</v>
      </c>
      <c r="AE38"/>
    </row>
    <row r="39" spans="1:31" x14ac:dyDescent="0.25">
      <c r="A39"/>
      <c r="O39" s="1">
        <f t="shared" si="0"/>
        <v>5.7081398846289488E-2</v>
      </c>
      <c r="P39" s="1">
        <f t="shared" si="1"/>
        <v>-0.38572054053501992</v>
      </c>
      <c r="Q39" s="1">
        <f>SQRT(Table811124121315[[#This Row],[dX]]*Table811124121315[[#This Row],[dX]]+Table811124121315[[#This Row],[dY]]*Table811124121315[[#This Row],[dY]])</f>
        <v>0.38992130165570221</v>
      </c>
      <c r="R39" s="1">
        <f>IFERROR(Table811124121315[[#This Row],[dY]]/Table811124121315[[#This Row],[|AB|]],0)</f>
        <v>-0.98922664367695523</v>
      </c>
      <c r="S39" s="1">
        <f>IFERROR(Table811124121315[[#This Row],[dX]]/Table811124121315[[#This Row],[|AB|]],0)</f>
        <v>0.14639210169823438</v>
      </c>
      <c r="T39" s="1">
        <f>Table811124121315[[#This Row],[X]] - Table811124121315[[#This Row],[Cos(a)]] * $H$2</f>
        <v>8.8163429211198139</v>
      </c>
      <c r="U39" s="1">
        <f>Table811124121315[[#This Row],[Y]] + Table811124121315[[#This Row],[Sin(a)]] * $H$2</f>
        <v>3.1951777558800298</v>
      </c>
      <c r="V39" s="1">
        <f>Table811124121315[[#This Row],[X]] + Table811124121315[[#This Row],[Cos(a)]] * $H$2</f>
        <v>8.2132778691676673</v>
      </c>
      <c r="W39" s="1">
        <f>Table811124121315[[#This Row],[Y]] - Table811124121315[[#This Row],[Sin(a)]] * $H$2</f>
        <v>3.1059323226111903</v>
      </c>
      <c r="X39" s="1">
        <v>8.5148103951437406</v>
      </c>
      <c r="Y39" s="1">
        <v>3.1505550392456101</v>
      </c>
      <c r="Z39" s="1">
        <v>8.2571042346866896</v>
      </c>
      <c r="AA39" s="1">
        <v>3.0713568284375401</v>
      </c>
      <c r="AB39" s="1">
        <f>Table811124121315[[#This Row],[Xs]]-IF(Z40&lt;&gt;"",Z40,Z$2)</f>
        <v>2.9898881020820056E-2</v>
      </c>
      <c r="AC39" s="1">
        <f>Table811124121315[[#This Row],[ Ys]]-IF(AA40&lt;&gt;"",AA40,AA$2)</f>
        <v>-0.16464956975329992</v>
      </c>
      <c r="AD39" s="1">
        <f>SQRT(Table811124121315[[#This Row],[dXs]]*Table811124121315[[#This Row],[dXs]]+Table811124121315[[#This Row],[dYs]]*Table811124121315[[#This Row],[dYs]])</f>
        <v>0.16734223587081634</v>
      </c>
      <c r="AE39"/>
    </row>
    <row r="40" spans="1:31" x14ac:dyDescent="0.25">
      <c r="A40"/>
      <c r="O40" s="1">
        <f t="shared" si="0"/>
        <v>0.10683533806435008</v>
      </c>
      <c r="P40" s="1">
        <f t="shared" si="1"/>
        <v>-0.37420283284950973</v>
      </c>
      <c r="Q40" s="1">
        <f>SQRT(Table811124121315[[#This Row],[dX]]*Table811124121315[[#This Row],[dX]]+Table811124121315[[#This Row],[dY]]*Table811124121315[[#This Row],[dY]])</f>
        <v>0.38915491718841494</v>
      </c>
      <c r="R40" s="1">
        <f>IFERROR(Table811124121315[[#This Row],[dY]]/Table811124121315[[#This Row],[|AB|]],0)</f>
        <v>-0.96157806652699718</v>
      </c>
      <c r="S40" s="1">
        <f>IFERROR(Table811124121315[[#This Row],[dX]]/Table811124121315[[#This Row],[|AB|]],0)</f>
        <v>0.27453164111665129</v>
      </c>
      <c r="T40" s="1">
        <f>Table811124121315[[#This Row],[X]] - Table811124121315[[#This Row],[Cos(a)]] * $H$2</f>
        <v>8.7685958758175317</v>
      </c>
      <c r="U40" s="1">
        <f>Table811124121315[[#This Row],[Y]] + Table811124121315[[#This Row],[Sin(a)]] * $H$2</f>
        <v>3.4250961667720059</v>
      </c>
      <c r="V40" s="1">
        <f>Table811124121315[[#This Row],[X]] + Table811124121315[[#This Row],[Cos(a)]] * $H$2</f>
        <v>8.1823863045804686</v>
      </c>
      <c r="W40" s="1">
        <f>Table811124121315[[#This Row],[Y]] - Table811124121315[[#This Row],[Sin(a)]] * $H$2</f>
        <v>3.2577326616836944</v>
      </c>
      <c r="X40" s="1">
        <v>8.4754910901990002</v>
      </c>
      <c r="Y40" s="1">
        <v>3.3414144142278501</v>
      </c>
      <c r="Z40" s="1">
        <v>8.2272053536658696</v>
      </c>
      <c r="AA40" s="1">
        <v>3.23600639819084</v>
      </c>
      <c r="AB40" s="1">
        <f>Table811124121315[[#This Row],[Xs]]-IF(Z41&lt;&gt;"",Z41,Z$2)</f>
        <v>5.6280638173410225E-2</v>
      </c>
      <c r="AC40" s="1">
        <f>Table811124121315[[#This Row],[ Ys]]-IF(AA41&lt;&gt;"",AA41,AA$2)</f>
        <v>-0.15566374854151999</v>
      </c>
      <c r="AD40" s="1">
        <f>SQRT(Table811124121315[[#This Row],[dXs]]*Table811124121315[[#This Row],[dXs]]+Table811124121315[[#This Row],[dYs]]*Table811124121315[[#This Row],[dYs]])</f>
        <v>0.16552556552751568</v>
      </c>
      <c r="AE40"/>
    </row>
    <row r="41" spans="1:31" x14ac:dyDescent="0.25">
      <c r="A41"/>
      <c r="O41" s="1">
        <f t="shared" si="0"/>
        <v>0.16442988387709079</v>
      </c>
      <c r="P41" s="1">
        <f t="shared" si="1"/>
        <v>-0.35246685365052999</v>
      </c>
      <c r="Q41" s="1">
        <f>SQRT(Table811124121315[[#This Row],[dX]]*Table811124121315[[#This Row],[dX]]+Table811124121315[[#This Row],[dY]]*Table811124121315[[#This Row],[dY]])</f>
        <v>0.3889345312956124</v>
      </c>
      <c r="R41" s="1">
        <f>IFERROR(Table811124121315[[#This Row],[dY]]/Table811124121315[[#This Row],[|AB|]],0)</f>
        <v>-0.90623697637851319</v>
      </c>
      <c r="S41" s="1">
        <f>IFERROR(Table811124121315[[#This Row],[dX]]/Table811124121315[[#This Row],[|AB|]],0)</f>
        <v>0.42277008248494835</v>
      </c>
      <c r="T41" s="1">
        <f>Table811124121315[[#This Row],[X]] - Table811124121315[[#This Row],[Cos(a)]] * $H$2</f>
        <v>8.6842109696146874</v>
      </c>
      <c r="U41" s="1">
        <f>Table811124121315[[#This Row],[Y]] + Table811124121315[[#This Row],[Sin(a)]] * $H$2</f>
        <v>3.6536251359255401</v>
      </c>
      <c r="V41" s="1">
        <f>Table811124121315[[#This Row],[X]] + Table811124121315[[#This Row],[Cos(a)]] * $H$2</f>
        <v>8.1317391445440936</v>
      </c>
      <c r="W41" s="1">
        <f>Table811124121315[[#This Row],[Y]] - Table811124121315[[#This Row],[Sin(a)]] * $H$2</f>
        <v>3.3958906082646996</v>
      </c>
      <c r="X41" s="1">
        <v>8.4079750570793905</v>
      </c>
      <c r="Y41" s="1">
        <v>3.5247578720951198</v>
      </c>
      <c r="Z41" s="1">
        <v>8.1709247154924594</v>
      </c>
      <c r="AA41" s="1">
        <v>3.39167014673236</v>
      </c>
      <c r="AB41" s="1">
        <f>Table811124121315[[#This Row],[Xs]]-IF(Z42&lt;&gt;"",Z42,Z$2)</f>
        <v>7.9009408963509387E-2</v>
      </c>
      <c r="AC41" s="1">
        <f>Table811124121315[[#This Row],[ Ys]]-IF(AA42&lt;&gt;"",AA42,AA$2)</f>
        <v>-0.1433767111782398</v>
      </c>
      <c r="AD41" s="1">
        <f>SQRT(Table811124121315[[#This Row],[dXs]]*Table811124121315[[#This Row],[dXs]]+Table811124121315[[#This Row],[dYs]]*Table811124121315[[#This Row],[dYs]])</f>
        <v>0.16370512518871078</v>
      </c>
      <c r="AE41"/>
    </row>
    <row r="42" spans="1:31" x14ac:dyDescent="0.25">
      <c r="A42"/>
      <c r="O42" s="1">
        <f t="shared" si="0"/>
        <v>0.22147252539962992</v>
      </c>
      <c r="P42" s="1">
        <f t="shared" si="1"/>
        <v>-0.31941267009003038</v>
      </c>
      <c r="Q42" s="1">
        <f>SQRT(Table811124121315[[#This Row],[dX]]*Table811124121315[[#This Row],[dX]]+Table811124121315[[#This Row],[dY]]*Table811124121315[[#This Row],[dY]])</f>
        <v>0.38868307568111621</v>
      </c>
      <c r="R42" s="1">
        <f>IFERROR(Table811124121315[[#This Row],[dY]]/Table811124121315[[#This Row],[|AB|]],0)</f>
        <v>-0.82178178077422459</v>
      </c>
      <c r="S42" s="1">
        <f>IFERROR(Table811124121315[[#This Row],[dX]]/Table811124121315[[#This Row],[|AB|]],0)</f>
        <v>0.56980233834861038</v>
      </c>
      <c r="T42" s="1">
        <f>Table811124121315[[#This Row],[X]] - Table811124121315[[#This Row],[Cos(a)]] * $H$2</f>
        <v>8.5615537883220441</v>
      </c>
      <c r="U42" s="1">
        <f>Table811124121315[[#This Row],[Y]] + Table811124121315[[#This Row],[Sin(a)]] * $H$2</f>
        <v>3.8675663778453919</v>
      </c>
      <c r="V42" s="1">
        <f>Table811124121315[[#This Row],[X]] + Table811124121315[[#This Row],[Cos(a)]] * $H$2</f>
        <v>8.0605686243217747</v>
      </c>
      <c r="W42" s="1">
        <f>Table811124121315[[#This Row],[Y]] - Table811124121315[[#This Row],[Sin(a)]] * $H$2</f>
        <v>3.5201961579113683</v>
      </c>
      <c r="X42" s="1">
        <v>8.3110612063219094</v>
      </c>
      <c r="Y42" s="1">
        <v>3.6938812678783801</v>
      </c>
      <c r="Z42" s="1">
        <v>8.09191530652895</v>
      </c>
      <c r="AA42" s="1">
        <v>3.5350468579105998</v>
      </c>
      <c r="AB42" s="1">
        <f>Table811124121315[[#This Row],[Xs]]-IF(Z43&lt;&gt;"",Z43,Z$2)</f>
        <v>0.10403042390159012</v>
      </c>
      <c r="AC42" s="1">
        <f>Table811124121315[[#This Row],[ Ys]]-IF(AA43&lt;&gt;"",AA43,AA$2)</f>
        <v>-0.12651566086452037</v>
      </c>
      <c r="AD42" s="1">
        <f>SQRT(Table811124121315[[#This Row],[dXs]]*Table811124121315[[#This Row],[dXs]]+Table811124121315[[#This Row],[dYs]]*Table811124121315[[#This Row],[dYs]])</f>
        <v>0.16379420484599225</v>
      </c>
      <c r="AE42"/>
    </row>
    <row r="43" spans="1:31" x14ac:dyDescent="0.25">
      <c r="A43"/>
      <c r="O43" s="1">
        <f t="shared" si="0"/>
        <v>0.27393211338869961</v>
      </c>
      <c r="P43" s="1">
        <f t="shared" si="1"/>
        <v>-0.2756217389175899</v>
      </c>
      <c r="Q43" s="1">
        <f>SQRT(Table811124121315[[#This Row],[dX]]*Table811124121315[[#This Row],[dX]]+Table811124121315[[#This Row],[dY]]*Table811124121315[[#This Row],[dY]])</f>
        <v>0.38859509223554978</v>
      </c>
      <c r="R43" s="1">
        <f>IFERROR(Table811124121315[[#This Row],[dY]]/Table811124121315[[#This Row],[|AB|]],0)</f>
        <v>-0.70927745724209956</v>
      </c>
      <c r="S43" s="1">
        <f>IFERROR(Table811124121315[[#This Row],[dX]]/Table811124121315[[#This Row],[|AB|]],0)</f>
        <v>0.70492942104027823</v>
      </c>
      <c r="T43" s="1">
        <f>Table811124121315[[#This Row],[X]] - Table811124121315[[#This Row],[Cos(a)]] * $H$2</f>
        <v>8.4027019483322896</v>
      </c>
      <c r="U43" s="1">
        <f>Table811124121315[[#This Row],[Y]] + Table811124121315[[#This Row],[Sin(a)]] * $H$2</f>
        <v>4.059044606000338</v>
      </c>
      <c r="V43" s="1">
        <f>Table811124121315[[#This Row],[X]] + Table811124121315[[#This Row],[Cos(a)]] * $H$2</f>
        <v>7.9703031150272317</v>
      </c>
      <c r="W43" s="1">
        <f>Table811124121315[[#This Row],[Y]] - Table811124121315[[#This Row],[Sin(a)]] * $H$2</f>
        <v>3.6292964783699624</v>
      </c>
      <c r="X43" s="1">
        <v>8.1865025316797606</v>
      </c>
      <c r="Y43" s="1">
        <v>3.8441705421851502</v>
      </c>
      <c r="Z43" s="1">
        <v>7.9878848826273599</v>
      </c>
      <c r="AA43" s="1">
        <v>3.6615625187751202</v>
      </c>
      <c r="AB43" s="1">
        <f>Table811124121315[[#This Row],[Xs]]-IF(Z44&lt;&gt;"",Z44,Z$2)</f>
        <v>0.12755233047754988</v>
      </c>
      <c r="AC43" s="1">
        <f>Table811124121315[[#This Row],[ Ys]]-IF(AA44&lt;&gt;"",AA44,AA$2)</f>
        <v>-0.10407901500397987</v>
      </c>
      <c r="AD43" s="1">
        <f>SQRT(Table811124121315[[#This Row],[dXs]]*Table811124121315[[#This Row],[dXs]]+Table811124121315[[#This Row],[dYs]]*Table811124121315[[#This Row],[dYs]])</f>
        <v>0.16462696733662066</v>
      </c>
      <c r="AE43"/>
    </row>
    <row r="44" spans="1:31" x14ac:dyDescent="0.25">
      <c r="A44"/>
      <c r="O44" s="1">
        <f t="shared" si="0"/>
        <v>0.31836622234877066</v>
      </c>
      <c r="P44" s="1">
        <f t="shared" si="1"/>
        <v>-0.22242518041741999</v>
      </c>
      <c r="Q44" s="1">
        <f>SQRT(Table811124121315[[#This Row],[dX]]*Table811124121315[[#This Row],[dX]]+Table811124121315[[#This Row],[dY]]*Table811124121315[[#This Row],[dY]])</f>
        <v>0.38836839780850957</v>
      </c>
      <c r="R44" s="1">
        <f>IFERROR(Table811124121315[[#This Row],[dY]]/Table811124121315[[#This Row],[|AB|]],0)</f>
        <v>-0.57271699157944822</v>
      </c>
      <c r="S44" s="1">
        <f>IFERROR(Table811124121315[[#This Row],[dX]]/Table811124121315[[#This Row],[|AB|]],0)</f>
        <v>0.81975316257772746</v>
      </c>
      <c r="T44" s="1">
        <f>Table811124121315[[#This Row],[X]] - Table811124121315[[#This Row],[Cos(a)]] * $H$2</f>
        <v>8.2117026370691306</v>
      </c>
      <c r="U44" s="1">
        <f>Table811124121315[[#This Row],[Y]] + Table811124121315[[#This Row],[Sin(a)]] * $H$2</f>
        <v>4.2193772326560426</v>
      </c>
      <c r="V44" s="1">
        <f>Table811124121315[[#This Row],[X]] + Table811124121315[[#This Row],[Cos(a)]] * $H$2</f>
        <v>7.862555548797288</v>
      </c>
      <c r="W44" s="1">
        <f>Table811124121315[[#This Row],[Y]] - Table811124121315[[#This Row],[Sin(a)]] * $H$2</f>
        <v>3.7196287809358974</v>
      </c>
      <c r="X44" s="1">
        <v>8.0371290929332098</v>
      </c>
      <c r="Y44" s="1">
        <v>3.96950300679597</v>
      </c>
      <c r="Z44" s="1">
        <v>7.86033255214981</v>
      </c>
      <c r="AA44" s="1">
        <v>3.7656415337791</v>
      </c>
      <c r="AB44" s="1">
        <f>Table811124121315[[#This Row],[Xs]]-IF(Z45&lt;&gt;"",Z45,Z$2)</f>
        <v>0.14958663079872014</v>
      </c>
      <c r="AC44" s="1">
        <f>Table811124121315[[#This Row],[ Ys]]-IF(AA45&lt;&gt;"",AA45,AA$2)</f>
        <v>-7.7430756030960168E-2</v>
      </c>
      <c r="AD44" s="1">
        <f>SQRT(Table811124121315[[#This Row],[dXs]]*Table811124121315[[#This Row],[dXs]]+Table811124121315[[#This Row],[dYs]]*Table811124121315[[#This Row],[dYs]])</f>
        <v>0.16843895657845512</v>
      </c>
      <c r="AE44"/>
    </row>
    <row r="45" spans="1:31" x14ac:dyDescent="0.25">
      <c r="A45"/>
      <c r="O45" s="1">
        <f t="shared" si="0"/>
        <v>0.35196804689385974</v>
      </c>
      <c r="P45" s="1">
        <f t="shared" si="1"/>
        <v>-0.1649984538165099</v>
      </c>
      <c r="Q45" s="1">
        <f>SQRT(Table811124121315[[#This Row],[dX]]*Table811124121315[[#This Row],[dX]]+Table811124121315[[#This Row],[dY]]*Table811124121315[[#This Row],[dY]])</f>
        <v>0.38872354674770759</v>
      </c>
      <c r="R45" s="1">
        <f>IFERROR(Table811124121315[[#This Row],[dY]]/Table811124121315[[#This Row],[|AB|]],0)</f>
        <v>-0.42446220507346444</v>
      </c>
      <c r="S45" s="1">
        <f>IFERROR(Table811124121315[[#This Row],[dX]]/Table811124121315[[#This Row],[|AB|]],0)</f>
        <v>0.90544565627329188</v>
      </c>
      <c r="T45" s="1">
        <f>Table811124121315[[#This Row],[X]] - Table811124121315[[#This Row],[Cos(a)]] * $H$2</f>
        <v>7.9975193599142615</v>
      </c>
      <c r="U45" s="1">
        <f>Table811124121315[[#This Row],[Y]] + Table811124121315[[#This Row],[Sin(a)]] * $H$2</f>
        <v>4.3425904277748142</v>
      </c>
      <c r="V45" s="1">
        <f>Table811124121315[[#This Row],[X]] + Table811124121315[[#This Row],[Cos(a)]] * $H$2</f>
        <v>7.7387532587477184</v>
      </c>
      <c r="W45" s="1">
        <f>Table811124121315[[#This Row],[Y]] - Table811124121315[[#This Row],[Sin(a)]] * $H$2</f>
        <v>3.7906010174303266</v>
      </c>
      <c r="X45" s="1">
        <v>7.86813630933099</v>
      </c>
      <c r="Y45" s="1">
        <v>4.0665957226025702</v>
      </c>
      <c r="Z45" s="1">
        <v>7.7107459213510898</v>
      </c>
      <c r="AA45" s="1">
        <v>3.8430722898100602</v>
      </c>
      <c r="AB45" s="1">
        <f>Table811124121315[[#This Row],[Xs]]-IF(Z46&lt;&gt;"",Z46,Z$2)</f>
        <v>0.16316910292231945</v>
      </c>
      <c r="AC45" s="1">
        <f>Table811124121315[[#This Row],[ Ys]]-IF(AA46&lt;&gt;"",AA46,AA$2)</f>
        <v>-5.6327452956259627E-2</v>
      </c>
      <c r="AD45" s="1">
        <f>SQRT(Table811124121315[[#This Row],[dXs]]*Table811124121315[[#This Row],[dXs]]+Table811124121315[[#This Row],[dYs]]*Table811124121315[[#This Row],[dYs]])</f>
        <v>0.17261789624779383</v>
      </c>
      <c r="AE45"/>
    </row>
    <row r="46" spans="1:31" x14ac:dyDescent="0.25">
      <c r="A46"/>
      <c r="O46" s="1">
        <f t="shared" si="0"/>
        <v>0.37400236059241987</v>
      </c>
      <c r="P46" s="1">
        <f t="shared" si="1"/>
        <v>-0.10910826131568019</v>
      </c>
      <c r="Q46" s="1">
        <f>SQRT(Table811124121315[[#This Row],[dX]]*Table811124121315[[#This Row],[dX]]+Table811124121315[[#This Row],[dY]]*Table811124121315[[#This Row],[dY]])</f>
        <v>0.38959258003205505</v>
      </c>
      <c r="R46" s="1">
        <f>IFERROR(Table811124121315[[#This Row],[dY]]/Table811124121315[[#This Row],[|AB|]],0)</f>
        <v>-0.28005733914825315</v>
      </c>
      <c r="S46" s="1">
        <f>IFERROR(Table811124121315[[#This Row],[dX]]/Table811124121315[[#This Row],[|AB|]],0)</f>
        <v>0.95998327422367125</v>
      </c>
      <c r="T46" s="1">
        <f>Table811124121315[[#This Row],[X]] - Table811124121315[[#This Row],[Cos(a)]] * $H$2</f>
        <v>7.7705271220860119</v>
      </c>
      <c r="U46" s="1">
        <f>Table811124121315[[#This Row],[Y]] + Table811124121315[[#This Row],[Sin(a)]] * $H$2</f>
        <v>4.4271201273474352</v>
      </c>
      <c r="V46" s="1">
        <f>Table811124121315[[#This Row],[X]] + Table811124121315[[#This Row],[Cos(a)]] * $H$2</f>
        <v>7.5997949699926881</v>
      </c>
      <c r="W46" s="1">
        <f>Table811124121315[[#This Row],[Y]] - Table811124121315[[#This Row],[Sin(a)]] * $H$2</f>
        <v>3.8418827938775246</v>
      </c>
      <c r="X46" s="1">
        <v>7.68516104603935</v>
      </c>
      <c r="Y46" s="1">
        <v>4.1345014606124799</v>
      </c>
      <c r="Z46" s="1">
        <v>7.5475768184287704</v>
      </c>
      <c r="AA46" s="1">
        <v>3.8993997427663198</v>
      </c>
      <c r="AB46" s="1">
        <f>Table811124121315[[#This Row],[Xs]]-IF(Z47&lt;&gt;"",Z47,Z$2)</f>
        <v>0.17476743186984045</v>
      </c>
      <c r="AC46" s="1">
        <f>Table811124121315[[#This Row],[ Ys]]-IF(AA47&lt;&gt;"",AA47,AA$2)</f>
        <v>-3.1509168130840148E-2</v>
      </c>
      <c r="AD46" s="1">
        <f>SQRT(Table811124121315[[#This Row],[dXs]]*Table811124121315[[#This Row],[dXs]]+Table811124121315[[#This Row],[dYs]]*Table811124121315[[#This Row],[dYs]])</f>
        <v>0.17758514273068249</v>
      </c>
      <c r="AE46"/>
    </row>
    <row r="47" spans="1:31" x14ac:dyDescent="0.25">
      <c r="A47"/>
      <c r="O47" s="1">
        <f t="shared" si="0"/>
        <v>0.38560630332326973</v>
      </c>
      <c r="P47" s="1">
        <f t="shared" si="1"/>
        <v>-6.0834270505040422E-2</v>
      </c>
      <c r="Q47" s="1">
        <f>SQRT(Table811124121315[[#This Row],[dX]]*Table811124121315[[#This Row],[dX]]+Table811124121315[[#This Row],[dY]]*Table811124121315[[#This Row],[dY]])</f>
        <v>0.3903754982456224</v>
      </c>
      <c r="R47" s="1">
        <f>IFERROR(Table811124121315[[#This Row],[dY]]/Table811124121315[[#This Row],[|AB|]],0)</f>
        <v>-0.15583526829535749</v>
      </c>
      <c r="S47" s="1">
        <f>IFERROR(Table811124121315[[#This Row],[dX]]/Table811124121315[[#This Row],[|AB|]],0)</f>
        <v>0.98778305773854713</v>
      </c>
      <c r="T47" s="1">
        <f>Table811124121315[[#This Row],[X]] - Table811124121315[[#This Row],[Cos(a)]] * $H$2</f>
        <v>7.5416350976265525</v>
      </c>
      <c r="U47" s="1">
        <f>Table811124121315[[#This Row],[Y]] + Table811124121315[[#This Row],[Sin(a)]] * $H$2</f>
        <v>4.4767964811938699</v>
      </c>
      <c r="V47" s="1">
        <f>Table811124121315[[#This Row],[X]] + Table811124121315[[#This Row],[Cos(a)]] * $H$2</f>
        <v>7.4466327998505877</v>
      </c>
      <c r="W47" s="1">
        <f>Table811124121315[[#This Row],[Y]] - Table811124121315[[#This Row],[Sin(a)]] * $H$2</f>
        <v>3.8746114866426309</v>
      </c>
      <c r="X47" s="1">
        <v>7.4941339487385701</v>
      </c>
      <c r="Y47" s="1">
        <v>4.1757039839182504</v>
      </c>
      <c r="Z47" s="1">
        <v>7.3728093865589299</v>
      </c>
      <c r="AA47" s="1">
        <v>3.93090891089716</v>
      </c>
      <c r="AB47" s="1">
        <f>Table811124121315[[#This Row],[Xs]]-IF(Z48&lt;&gt;"",Z48,Z$2)</f>
        <v>0.18102369040429966</v>
      </c>
      <c r="AC47" s="1">
        <f>Table811124121315[[#This Row],[ Ys]]-IF(AA48&lt;&gt;"",AA48,AA$2)</f>
        <v>-1.7344459006400026E-2</v>
      </c>
      <c r="AD47" s="1">
        <f>SQRT(Table811124121315[[#This Row],[dXs]]*Table811124121315[[#This Row],[dXs]]+Table811124121315[[#This Row],[dYs]]*Table811124121315[[#This Row],[dYs]])</f>
        <v>0.18185270618227387</v>
      </c>
      <c r="AE47"/>
    </row>
    <row r="48" spans="1:31" x14ac:dyDescent="0.25">
      <c r="A48"/>
      <c r="O48" s="1">
        <f t="shared" si="0"/>
        <v>0.39054631180848975</v>
      </c>
      <c r="P48" s="1">
        <f t="shared" si="1"/>
        <v>-2.5538363338819536E-2</v>
      </c>
      <c r="Q48" s="1">
        <f>SQRT(Table811124121315[[#This Row],[dX]]*Table811124121315[[#This Row],[dX]]+Table811124121315[[#This Row],[dY]]*Table811124121315[[#This Row],[dY]])</f>
        <v>0.39138041554124764</v>
      </c>
      <c r="R48" s="1">
        <f>IFERROR(Table811124121315[[#This Row],[dY]]/Table811124121315[[#This Row],[|AB|]],0)</f>
        <v>-6.5252021625819043E-2</v>
      </c>
      <c r="S48" s="1">
        <f>IFERROR(Table811124121315[[#This Row],[dX]]/Table811124121315[[#This Row],[|AB|]],0)</f>
        <v>0.99786881586396092</v>
      </c>
      <c r="T48" s="1">
        <f>Table811124121315[[#This Row],[X]] - Table811124121315[[#This Row],[Cos(a)]] * $H$2</f>
        <v>7.319444630469957</v>
      </c>
      <c r="U48" s="1">
        <f>Table811124121315[[#This Row],[Y]] + Table811124121315[[#This Row],[Sin(a)]] * $H$2</f>
        <v>4.4995025330971012</v>
      </c>
      <c r="V48" s="1">
        <f>Table811124121315[[#This Row],[X]] + Table811124121315[[#This Row],[Cos(a)]] * $H$2</f>
        <v>7.2796648549622036</v>
      </c>
      <c r="W48" s="1">
        <f>Table811124121315[[#This Row],[Y]] - Table811124121315[[#This Row],[Sin(a)]] * $H$2</f>
        <v>3.8911689291379399</v>
      </c>
      <c r="X48" s="1">
        <v>7.2995547427160803</v>
      </c>
      <c r="Y48" s="1">
        <v>4.1953357311175203</v>
      </c>
      <c r="Z48" s="1">
        <v>7.1917856961546303</v>
      </c>
      <c r="AA48" s="1">
        <v>3.94825336990356</v>
      </c>
      <c r="AB48" s="1">
        <f>Table811124121315[[#This Row],[Xs]]-IF(Z49&lt;&gt;"",Z49,Z$2)</f>
        <v>0.18702983695174069</v>
      </c>
      <c r="AC48" s="1">
        <f>Table811124121315[[#This Row],[ Ys]]-IF(AA49&lt;&gt;"",AA49,AA$2)</f>
        <v>2.8005782964002357E-3</v>
      </c>
      <c r="AD48" s="1">
        <f>SQRT(Table811124121315[[#This Row],[dXs]]*Table811124121315[[#This Row],[dXs]]+Table811124121315[[#This Row],[dYs]]*Table811124121315[[#This Row],[dYs]])</f>
        <v>0.18705080365769344</v>
      </c>
      <c r="AE48"/>
    </row>
    <row r="49" spans="1:31" x14ac:dyDescent="0.25">
      <c r="A49"/>
      <c r="O49" s="1">
        <f t="shared" si="0"/>
        <v>0.39194738906207061</v>
      </c>
      <c r="P49" s="1">
        <f t="shared" si="1"/>
        <v>-5.9118483782594211E-3</v>
      </c>
      <c r="Q49" s="1">
        <f>SQRT(Table811124121315[[#This Row],[dX]]*Table811124121315[[#This Row],[dX]]+Table811124121315[[#This Row],[dY]]*Table811124121315[[#This Row],[dY]])</f>
        <v>0.39199197152980275</v>
      </c>
      <c r="R49" s="1">
        <f>IFERROR(Table811124121315[[#This Row],[dY]]/Table811124121315[[#This Row],[|AB|]],0)</f>
        <v>-1.5081554745082194E-2</v>
      </c>
      <c r="S49" s="1">
        <f>IFERROR(Table811124121315[[#This Row],[dX]]/Table811124121315[[#This Row],[|AB|]],0)</f>
        <v>0.99988626688562487</v>
      </c>
      <c r="T49" s="1">
        <f>Table811124121315[[#This Row],[X]] - Table811124121315[[#This Row],[Cos(a)]] * $H$2</f>
        <v>7.1081847424842008</v>
      </c>
      <c r="U49" s="1">
        <f>Table811124121315[[#This Row],[Y]] + Table811124121315[[#This Row],[Sin(a)]] * $H$2</f>
        <v>4.5060241014384372</v>
      </c>
      <c r="V49" s="1">
        <f>Table811124121315[[#This Row],[X]] + Table811124121315[[#This Row],[Cos(a)]] * $H$2</f>
        <v>7.0989905313759598</v>
      </c>
      <c r="W49" s="1">
        <f>Table811124121315[[#This Row],[Y]] - Table811124121315[[#This Row],[Sin(a)]] * $H$2</f>
        <v>3.8964605930757026</v>
      </c>
      <c r="X49" s="1">
        <v>7.1035876369300803</v>
      </c>
      <c r="Y49" s="1">
        <v>4.2012423472570699</v>
      </c>
      <c r="Z49" s="1">
        <v>7.0047558592028896</v>
      </c>
      <c r="AA49" s="1">
        <v>3.9454527916071598</v>
      </c>
      <c r="AB49" s="1">
        <f>Table811124121315[[#This Row],[Xs]]-IF(Z50&lt;&gt;"",Z50,Z$2)</f>
        <v>0.18511180714478925</v>
      </c>
      <c r="AC49" s="1">
        <f>Table811124121315[[#This Row],[ Ys]]-IF(AA50&lt;&gt;"",AA50,AA$2)</f>
        <v>-4.1879230493102604E-3</v>
      </c>
      <c r="AD49" s="1">
        <f>SQRT(Table811124121315[[#This Row],[dXs]]*Table811124121315[[#This Row],[dXs]]+Table811124121315[[#This Row],[dYs]]*Table811124121315[[#This Row],[dYs]])</f>
        <v>0.18515917434433704</v>
      </c>
      <c r="AE49"/>
    </row>
    <row r="50" spans="1:31" x14ac:dyDescent="0.25">
      <c r="A50"/>
      <c r="O50" s="1">
        <f t="shared" si="0"/>
        <v>0.39180437453743</v>
      </c>
      <c r="P50" s="1">
        <f t="shared" si="1"/>
        <v>1.3181365807497514E-3</v>
      </c>
      <c r="Q50" s="1">
        <f>SQRT(Table811124121315[[#This Row],[dX]]*Table811124121315[[#This Row],[dX]]+Table811124121315[[#This Row],[dY]]*Table811124121315[[#This Row],[dY]])</f>
        <v>0.39180659181630956</v>
      </c>
      <c r="R50" s="1">
        <f>IFERROR(Table811124121315[[#This Row],[dY]]/Table811124121315[[#This Row],[|AB|]],0)</f>
        <v>3.3642532011501545E-3</v>
      </c>
      <c r="S50" s="1">
        <f>IFERROR(Table811124121315[[#This Row],[dX]]/Table811124121315[[#This Row],[|AB|]],0)</f>
        <v>0.99999434088418659</v>
      </c>
      <c r="T50" s="1">
        <f>Table811124121315[[#This Row],[X]] - Table811124121315[[#This Row],[Cos(a)]] * $H$2</f>
        <v>6.906581874030862</v>
      </c>
      <c r="U50" s="1">
        <f>Table811124121315[[#This Row],[Y]] + Table811124121315[[#This Row],[Sin(a)]] * $H$2</f>
        <v>4.5060622764066895</v>
      </c>
      <c r="V50" s="1">
        <f>Table811124121315[[#This Row],[X]] + Table811124121315[[#This Row],[Cos(a)]] * $H$2</f>
        <v>6.9086328332771574</v>
      </c>
      <c r="W50" s="1">
        <f>Table811124121315[[#This Row],[Y]] - Table811124121315[[#This Row],[Sin(a)]] * $H$2</f>
        <v>3.89643288258487</v>
      </c>
      <c r="X50" s="1">
        <v>6.9076073536540097</v>
      </c>
      <c r="Y50" s="1">
        <v>4.2012475794957798</v>
      </c>
      <c r="Z50" s="1">
        <v>6.8196440520581003</v>
      </c>
      <c r="AA50" s="1">
        <v>3.94964071465647</v>
      </c>
      <c r="AB50" s="1">
        <f>Table811124121315[[#This Row],[Xs]]-IF(Z51&lt;&gt;"",Z51,Z$2)</f>
        <v>0.17926146946976029</v>
      </c>
      <c r="AC50" s="1">
        <f>Table811124121315[[#This Row],[ Ys]]-IF(AA51&lt;&gt;"",AA51,AA$2)</f>
        <v>-1.428259171829005E-2</v>
      </c>
      <c r="AD50" s="1">
        <f>SQRT(Table811124121315[[#This Row],[dXs]]*Table811124121315[[#This Row],[dXs]]+Table811124121315[[#This Row],[dYs]]*Table811124121315[[#This Row],[dYs]])</f>
        <v>0.17982954947018348</v>
      </c>
      <c r="AE50"/>
    </row>
    <row r="51" spans="1:31" x14ac:dyDescent="0.25">
      <c r="A51"/>
      <c r="O51" s="1">
        <f t="shared" si="0"/>
        <v>0.39145323318424996</v>
      </c>
      <c r="P51" s="1">
        <f t="shared" si="1"/>
        <v>1.9469741585993461E-3</v>
      </c>
      <c r="Q51" s="1">
        <f>SQRT(Table811124121315[[#This Row],[dX]]*Table811124121315[[#This Row],[dX]]+Table811124121315[[#This Row],[dY]]*Table811124121315[[#This Row],[dY]])</f>
        <v>0.39145807499498209</v>
      </c>
      <c r="R51" s="1">
        <f>IFERROR(Table811124121315[[#This Row],[dY]]/Table811124121315[[#This Row],[|AB|]],0)</f>
        <v>4.9736466890465941E-3</v>
      </c>
      <c r="S51" s="1">
        <f>IFERROR(Table811124121315[[#This Row],[dX]]/Table811124121315[[#This Row],[|AB|]],0)</f>
        <v>0.99998763134281443</v>
      </c>
      <c r="T51" s="1">
        <f>Table811124121315[[#This Row],[X]] - Table811124121315[[#This Row],[Cos(a)]] * $H$2</f>
        <v>6.7102672132050891</v>
      </c>
      <c r="U51" s="1">
        <f>Table811124121315[[#This Row],[Y]] + Table811124121315[[#This Row],[Sin(a)]] * $H$2</f>
        <v>4.5047368624088362</v>
      </c>
      <c r="V51" s="1">
        <f>Table811124121315[[#This Row],[X]] + Table811124121315[[#This Row],[Cos(a)]] * $H$2</f>
        <v>6.7132993115802115</v>
      </c>
      <c r="W51" s="1">
        <f>Table811124121315[[#This Row],[Y]] - Table811124121315[[#This Row],[Sin(a)]] * $H$2</f>
        <v>3.8951115589438041</v>
      </c>
      <c r="X51" s="1">
        <v>6.7117832623926503</v>
      </c>
      <c r="Y51" s="1">
        <v>4.1999242106763202</v>
      </c>
      <c r="Z51" s="1">
        <v>6.64038258258834</v>
      </c>
      <c r="AA51" s="1">
        <v>3.9639233063747601</v>
      </c>
      <c r="AB51" s="1">
        <f>Table811124121315[[#This Row],[Xs]]-IF(Z52&lt;&gt;"",Z52,Z$2)</f>
        <v>0.18403218193181026</v>
      </c>
      <c r="AC51" s="1">
        <f>Table811124121315[[#This Row],[ Ys]]-IF(AA52&lt;&gt;"",AA52,AA$2)</f>
        <v>-8.4177840635697443E-3</v>
      </c>
      <c r="AD51" s="1">
        <f>SQRT(Table811124121315[[#This Row],[dXs]]*Table811124121315[[#This Row],[dXs]]+Table811124121315[[#This Row],[dYs]]*Table811124121315[[#This Row],[dYs]])</f>
        <v>0.18422459953850842</v>
      </c>
      <c r="AE51"/>
    </row>
    <row r="52" spans="1:31" x14ac:dyDescent="0.25">
      <c r="A52"/>
      <c r="O52" s="1">
        <f t="shared" si="0"/>
        <v>0.39119394668836005</v>
      </c>
      <c r="P52" s="1">
        <f t="shared" si="1"/>
        <v>8.0014494881996967E-4</v>
      </c>
      <c r="Q52" s="1">
        <f>SQRT(Table811124121315[[#This Row],[dX]]*Table811124121315[[#This Row],[dX]]+Table811124121315[[#This Row],[dY]]*Table811124121315[[#This Row],[dY]])</f>
        <v>0.39119476499252215</v>
      </c>
      <c r="R52" s="1">
        <f>IFERROR(Table811124121315[[#This Row],[dY]]/Table811124121315[[#This Row],[|AB|]],0)</f>
        <v>2.0453876698356757E-3</v>
      </c>
      <c r="S52" s="1">
        <f>IFERROR(Table811124121315[[#This Row],[dX]]/Table811124121315[[#This Row],[|AB|]],0)</f>
        <v>0.99999790819245216</v>
      </c>
      <c r="T52" s="1">
        <f>Table811124121315[[#This Row],[X]] - Table811124121315[[#This Row],[Cos(a)]] * $H$2</f>
        <v>6.5155306527188372</v>
      </c>
      <c r="U52" s="1">
        <f>Table811124121315[[#This Row],[Y]] + Table811124121315[[#This Row],[Sin(a)]] * $H$2</f>
        <v>4.5041163896222312</v>
      </c>
      <c r="V52" s="1">
        <f>Table811124121315[[#This Row],[X]] + Table811124121315[[#This Row],[Cos(a)]] * $H$2</f>
        <v>6.5167775882206822</v>
      </c>
      <c r="W52" s="1">
        <f>Table811124121315[[#This Row],[Y]] - Table811124121315[[#This Row],[Sin(a)]] * $H$2</f>
        <v>3.8944848210521297</v>
      </c>
      <c r="X52" s="1">
        <v>6.5161541204697597</v>
      </c>
      <c r="Y52" s="1">
        <v>4.1993006053371804</v>
      </c>
      <c r="Z52" s="1">
        <v>6.4563504006565298</v>
      </c>
      <c r="AA52" s="1">
        <v>3.9723410904383298</v>
      </c>
      <c r="AB52" s="1">
        <f>Table811124121315[[#This Row],[Xs]]-IF(Z53&lt;&gt;"",Z53,Z$2)</f>
        <v>0.18151174917373947</v>
      </c>
      <c r="AC52" s="1">
        <f>Table811124121315[[#This Row],[ Ys]]-IF(AA53&lt;&gt;"",AA53,AA$2)</f>
        <v>-5.2402712606403057E-3</v>
      </c>
      <c r="AD52" s="1">
        <f>SQRT(Table811124121315[[#This Row],[dXs]]*Table811124121315[[#This Row],[dXs]]+Table811124121315[[#This Row],[dYs]]*Table811124121315[[#This Row],[dYs]])</f>
        <v>0.18158737712461073</v>
      </c>
      <c r="AE52"/>
    </row>
    <row r="53" spans="1:31" x14ac:dyDescent="0.25">
      <c r="A53"/>
      <c r="O53" s="1">
        <f t="shared" si="0"/>
        <v>0.39109279007336983</v>
      </c>
      <c r="P53" s="1">
        <f t="shared" si="1"/>
        <v>8.5072325630264345E-5</v>
      </c>
      <c r="Q53" s="1">
        <f>SQRT(Table811124121315[[#This Row],[dX]]*Table811124121315[[#This Row],[dX]]+Table811124121315[[#This Row],[dY]]*Table811124121315[[#This Row],[dY]])</f>
        <v>0.39109279932603402</v>
      </c>
      <c r="R53" s="1">
        <f>IFERROR(Table811124121315[[#This Row],[dY]]/Table811124121315[[#This Row],[|AB|]],0)</f>
        <v>2.1752465342463108E-4</v>
      </c>
      <c r="S53" s="1">
        <f>IFERROR(Table811124121315[[#This Row],[dX]]/Table811124121315[[#This Row],[|AB|]],0)</f>
        <v>0.99999997634151228</v>
      </c>
      <c r="T53" s="1">
        <f>Table811124121315[[#This Row],[X]] - Table811124121315[[#This Row],[Cos(a)]] * $H$2</f>
        <v>6.3205230106177579</v>
      </c>
      <c r="U53" s="1">
        <f>Table811124121315[[#This Row],[Y]] + Table811124121315[[#This Row],[Sin(a)]] * $H$2</f>
        <v>4.5039404804183478</v>
      </c>
      <c r="V53" s="1">
        <f>Table811124121315[[#This Row],[X]] + Table811124121315[[#This Row],[Cos(a)]] * $H$2</f>
        <v>6.3206556207908227</v>
      </c>
      <c r="W53" s="1">
        <f>Table811124121315[[#This Row],[Y]] - Table811124121315[[#This Row],[Sin(a)]] * $H$2</f>
        <v>3.8943076510366526</v>
      </c>
      <c r="X53" s="1">
        <v>6.3205893157042903</v>
      </c>
      <c r="Y53" s="1">
        <v>4.1991240657275002</v>
      </c>
      <c r="Z53" s="1">
        <v>6.2748386514827903</v>
      </c>
      <c r="AA53" s="1">
        <v>3.9775813616989701</v>
      </c>
      <c r="AB53" s="1">
        <f>Table811124121315[[#This Row],[Xs]]-IF(Z54&lt;&gt;"",Z54,Z$2)</f>
        <v>0.18448627188573052</v>
      </c>
      <c r="AC53" s="1">
        <f>Table811124121315[[#This Row],[ Ys]]-IF(AA54&lt;&gt;"",AA54,AA$2)</f>
        <v>-5.4006339772598722E-3</v>
      </c>
      <c r="AD53" s="1">
        <f>SQRT(Table811124121315[[#This Row],[dXs]]*Table811124121315[[#This Row],[dXs]]+Table811124121315[[#This Row],[dYs]]*Table811124121315[[#This Row],[dYs]])</f>
        <v>0.1845653037860909</v>
      </c>
      <c r="AE53"/>
    </row>
    <row r="54" spans="1:31" x14ac:dyDescent="0.25">
      <c r="A54"/>
      <c r="O54" s="1">
        <f t="shared" si="0"/>
        <v>0.39103562302084072</v>
      </c>
      <c r="P54" s="1">
        <f t="shared" si="1"/>
        <v>-2.6665038739981384E-4</v>
      </c>
      <c r="Q54" s="1">
        <f>SQRT(Table811124121315[[#This Row],[dX]]*Table811124121315[[#This Row],[dX]]+Table811124121315[[#This Row],[dY]]*Table811124121315[[#This Row],[dY]])</f>
        <v>0.39103571393636949</v>
      </c>
      <c r="R54" s="1">
        <f>IFERROR(Table811124121315[[#This Row],[dY]]/Table811124121315[[#This Row],[|AB|]],0)</f>
        <v>-6.8190801478353969E-4</v>
      </c>
      <c r="S54" s="1">
        <f>IFERROR(Table811124121315[[#This Row],[dX]]/Table811124121315[[#This Row],[|AB|]],0)</f>
        <v>0.99999976750070252</v>
      </c>
      <c r="T54" s="1">
        <f>Table811124121315[[#This Row],[X]] - Table811124121315[[#This Row],[Cos(a)]] * $H$2</f>
        <v>6.1252691871575227</v>
      </c>
      <c r="U54" s="1">
        <f>Table811124121315[[#This Row],[Y]] + Table811124121315[[#This Row],[Sin(a)]] * $H$2</f>
        <v>4.5040318840442888</v>
      </c>
      <c r="V54" s="1">
        <f>Table811124121315[[#This Row],[X]] + Table811124121315[[#This Row],[Cos(a)]] * $H$2</f>
        <v>6.1248534736352571</v>
      </c>
      <c r="W54" s="1">
        <f>Table811124121315[[#This Row],[Y]] - Table811124121315[[#This Row],[Sin(a)]] * $H$2</f>
        <v>3.8943991819788111</v>
      </c>
      <c r="X54" s="1">
        <v>6.1250613303963899</v>
      </c>
      <c r="Y54" s="1">
        <v>4.1992155330115501</v>
      </c>
      <c r="Z54" s="1">
        <v>6.0903523795970598</v>
      </c>
      <c r="AA54" s="1">
        <v>3.98298199567623</v>
      </c>
      <c r="AB54" s="1">
        <f>Table811124121315[[#This Row],[Xs]]-IF(Z55&lt;&gt;"",Z55,Z$2)</f>
        <v>0.17959766855810955</v>
      </c>
      <c r="AC54" s="1">
        <f>Table811124121315[[#This Row],[ Ys]]-IF(AA55&lt;&gt;"",AA55,AA$2)</f>
        <v>-6.8084545925701789E-3</v>
      </c>
      <c r="AD54" s="1">
        <f>SQRT(Table811124121315[[#This Row],[dXs]]*Table811124121315[[#This Row],[dXs]]+Table811124121315[[#This Row],[dYs]]*Table811124121315[[#This Row],[dYs]])</f>
        <v>0.17972667471871742</v>
      </c>
      <c r="AE54"/>
    </row>
    <row r="55" spans="1:31" x14ac:dyDescent="0.25">
      <c r="A55"/>
      <c r="O55" s="1">
        <f t="shared" si="0"/>
        <v>0.39100500473507971</v>
      </c>
      <c r="P55" s="1">
        <f t="shared" si="1"/>
        <v>-3.4028930252993916E-4</v>
      </c>
      <c r="Q55" s="1">
        <f>SQRT(Table811124121315[[#This Row],[dX]]*Table811124121315[[#This Row],[dX]]+Table811124121315[[#This Row],[dY]]*Table811124121315[[#This Row],[dY]])</f>
        <v>0.39100515281091774</v>
      </c>
      <c r="R55" s="1">
        <f>IFERROR(Table811124121315[[#This Row],[dY]]/Table811124121315[[#This Row],[|AB|]],0)</f>
        <v>-8.702936523562805E-4</v>
      </c>
      <c r="S55" s="1">
        <f>IFERROR(Table811124121315[[#This Row],[dX]]/Table811124121315[[#This Row],[|AB|]],0)</f>
        <v>0.99999962129440756</v>
      </c>
      <c r="T55" s="1">
        <f>Table811124121315[[#This Row],[X]] - Table811124121315[[#This Row],[Cos(a)]] * $H$2</f>
        <v>5.9298189724805654</v>
      </c>
      <c r="U55" s="1">
        <f>Table811124121315[[#This Row],[Y]] + Table811124121315[[#This Row],[Sin(a)]] * $H$2</f>
        <v>4.5042070225815589</v>
      </c>
      <c r="V55" s="1">
        <f>Table811124121315[[#This Row],[X]] + Table811124121315[[#This Row],[Cos(a)]] * $H$2</f>
        <v>5.9292884128863337</v>
      </c>
      <c r="W55" s="1">
        <f>Table811124121315[[#This Row],[Y]] - Table811124121315[[#This Row],[Sin(a)]] * $H$2</f>
        <v>3.8945744096482406</v>
      </c>
      <c r="X55" s="1">
        <v>5.9295536926834496</v>
      </c>
      <c r="Y55" s="1">
        <v>4.1993907161149</v>
      </c>
      <c r="Z55" s="1">
        <v>5.9107547110389502</v>
      </c>
      <c r="AA55" s="1">
        <v>3.9897904502688002</v>
      </c>
      <c r="AB55" s="1">
        <f>Table811124121315[[#This Row],[Xs]]-IF(Z56&lt;&gt;"",Z56,Z$2)</f>
        <v>0.18390451481154013</v>
      </c>
      <c r="AC55" s="1">
        <f>Table811124121315[[#This Row],[ Ys]]-IF(AA56&lt;&gt;"",AA56,AA$2)</f>
        <v>-5.741903881749888E-3</v>
      </c>
      <c r="AD55" s="1">
        <f>SQRT(Table811124121315[[#This Row],[dXs]]*Table811124121315[[#This Row],[dXs]]+Table811124121315[[#This Row],[dYs]]*Table811124121315[[#This Row],[dYs]])</f>
        <v>0.1839941304179436</v>
      </c>
      <c r="AE55"/>
    </row>
    <row r="56" spans="1:31" x14ac:dyDescent="0.25">
      <c r="A56"/>
      <c r="O56" s="1">
        <f t="shared" si="0"/>
        <v>0.39098581985981973</v>
      </c>
      <c r="P56" s="1">
        <f t="shared" si="1"/>
        <v>-2.8719176899016929E-4</v>
      </c>
      <c r="Q56" s="1">
        <f>SQRT(Table811124121315[[#This Row],[dX]]*Table811124121315[[#This Row],[dX]]+Table811124121315[[#This Row],[dY]]*Table811124121315[[#This Row],[dY]])</f>
        <v>0.39098592533564119</v>
      </c>
      <c r="R56" s="1">
        <f>IFERROR(Table811124121315[[#This Row],[dY]]/Table811124121315[[#This Row],[|AB|]],0)</f>
        <v>-7.3453224369554994E-4</v>
      </c>
      <c r="S56" s="1">
        <f>IFERROR(Table811124121315[[#This Row],[dX]]/Table811124121315[[#This Row],[|AB|]],0)</f>
        <v>0.99999973023115507</v>
      </c>
      <c r="T56" s="1">
        <f>Table811124121315[[#This Row],[X]] - Table811124121315[[#This Row],[Cos(a)]] * $H$2</f>
        <v>5.7342802231516057</v>
      </c>
      <c r="U56" s="1">
        <f>Table811124121315[[#This Row],[Y]] + Table811124121315[[#This Row],[Sin(a)]] * $H$2</f>
        <v>4.5043721619864492</v>
      </c>
      <c r="V56" s="1">
        <f>Table811124121315[[#This Row],[X]] + Table811124121315[[#This Row],[Cos(a)]] * $H$2</f>
        <v>5.7338324281710147</v>
      </c>
      <c r="W56" s="1">
        <f>Table811124121315[[#This Row],[Y]] - Table811124121315[[#This Row],[Sin(a)]] * $H$2</f>
        <v>3.894739482641711</v>
      </c>
      <c r="X56" s="1">
        <v>5.7340563256613102</v>
      </c>
      <c r="Y56" s="1">
        <v>4.1995558223140801</v>
      </c>
      <c r="Z56" s="1">
        <v>5.7268501962274101</v>
      </c>
      <c r="AA56" s="1">
        <v>3.9955323541505501</v>
      </c>
      <c r="AB56" s="1">
        <f>Table811124121315[[#This Row],[Xs]]-IF(Z57&lt;&gt;"",Z57,Z$2)</f>
        <v>0.17962324338973001</v>
      </c>
      <c r="AC56" s="1">
        <f>Table811124121315[[#This Row],[ Ys]]-IF(AA57&lt;&gt;"",AA57,AA$2)</f>
        <v>-3.1935782598999651E-3</v>
      </c>
      <c r="AD56" s="1">
        <f>SQRT(Table811124121315[[#This Row],[dXs]]*Table811124121315[[#This Row],[dXs]]+Table811124121315[[#This Row],[dYs]]*Table811124121315[[#This Row],[dYs]])</f>
        <v>0.17965163096378584</v>
      </c>
      <c r="AE56"/>
    </row>
    <row r="57" spans="1:31" x14ac:dyDescent="0.25">
      <c r="A57"/>
      <c r="O57" s="1">
        <f t="shared" si="0"/>
        <v>0.39097574295564996</v>
      </c>
      <c r="P57" s="1">
        <f t="shared" si="1"/>
        <v>-2.0076293701976056E-4</v>
      </c>
      <c r="Q57" s="1">
        <f>SQRT(Table811124121315[[#This Row],[dX]]*Table811124121315[[#This Row],[dX]]+Table811124121315[[#This Row],[dY]]*Table811124121315[[#This Row],[dY]])</f>
        <v>0.39097579450073294</v>
      </c>
      <c r="R57" s="1">
        <f>IFERROR(Table811124121315[[#This Row],[dY]]/Table811124121315[[#This Row],[|AB|]],0)</f>
        <v>-5.1349198554895249E-4</v>
      </c>
      <c r="S57" s="1">
        <f>IFERROR(Table811124121315[[#This Row],[dX]]/Table811124121315[[#This Row],[|AB|]],0)</f>
        <v>0.9999998681629817</v>
      </c>
      <c r="T57" s="1">
        <f>Table811124121315[[#This Row],[X]] - Table811124121315[[#This Row],[Cos(a)]] * $H$2</f>
        <v>5.5387243936133403</v>
      </c>
      <c r="U57" s="1">
        <f>Table811124121315[[#This Row],[Y]] + Table811124121315[[#This Row],[Sin(a)]] * $H$2</f>
        <v>4.504494289600145</v>
      </c>
      <c r="V57" s="1">
        <f>Table811124121315[[#This Row],[X]] + Table811124121315[[#This Row],[Cos(a)]] * $H$2</f>
        <v>5.5384113520339193</v>
      </c>
      <c r="W57" s="1">
        <f>Table811124121315[[#This Row],[Y]] - Table811124121315[[#This Row],[Sin(a)]] * $H$2</f>
        <v>3.8948615261676354</v>
      </c>
      <c r="X57" s="1">
        <v>5.5385678728236298</v>
      </c>
      <c r="Y57" s="1">
        <v>4.1996779078838902</v>
      </c>
      <c r="Z57" s="1">
        <v>5.5472269528376801</v>
      </c>
      <c r="AA57" s="1">
        <v>3.99872593241045</v>
      </c>
      <c r="AB57" s="1">
        <f>Table811124121315[[#This Row],[Xs]]-IF(Z58&lt;&gt;"",Z58,Z$2)</f>
        <v>0.18382480496672038</v>
      </c>
      <c r="AC57" s="1">
        <f>Table811124121315[[#This Row],[ Ys]]-IF(AA58&lt;&gt;"",AA58,AA$2)</f>
        <v>-3.533758738610171E-3</v>
      </c>
      <c r="AD57" s="1">
        <f>SQRT(Table811124121315[[#This Row],[dXs]]*Table811124121315[[#This Row],[dXs]]+Table811124121315[[#This Row],[dYs]]*Table811124121315[[#This Row],[dYs]])</f>
        <v>0.18385876745990518</v>
      </c>
      <c r="AE57"/>
    </row>
    <row r="58" spans="1:31" x14ac:dyDescent="0.25">
      <c r="A58"/>
      <c r="O58" s="1">
        <f t="shared" si="0"/>
        <v>0.39097225479650977</v>
      </c>
      <c r="P58" s="1">
        <f t="shared" si="1"/>
        <v>-1.2441100923954451E-4</v>
      </c>
      <c r="Q58" s="1">
        <f>SQRT(Table811124121315[[#This Row],[dX]]*Table811124121315[[#This Row],[dX]]+Table811124121315[[#This Row],[dY]]*Table811124121315[[#This Row],[dY]])</f>
        <v>0.39097227459087958</v>
      </c>
      <c r="R58" s="1">
        <f>IFERROR(Table811124121315[[#This Row],[dY]]/Table811124121315[[#This Row],[|AB|]],0)</f>
        <v>-3.182092882921952E-4</v>
      </c>
      <c r="S58" s="1">
        <f>IFERROR(Table811124121315[[#This Row],[dX]]/Table811124121315[[#This Row],[|AB|]],0)</f>
        <v>0.99999994937142322</v>
      </c>
      <c r="T58" s="1">
        <f>Table811124121315[[#This Row],[X]] - Table811124121315[[#This Row],[Cos(a)]] * $H$2</f>
        <v>5.3431775781223338</v>
      </c>
      <c r="U58" s="1">
        <f>Table811124121315[[#This Row],[Y]] + Table811124121315[[#This Row],[Sin(a)]] * $H$2</f>
        <v>4.5045729917210213</v>
      </c>
      <c r="V58" s="1">
        <f>Table811124121315[[#This Row],[X]] + Table811124121315[[#This Row],[Cos(a)]] * $H$2</f>
        <v>5.3429835872889866</v>
      </c>
      <c r="W58" s="1">
        <f>Table811124121315[[#This Row],[Y]] - Table811124121315[[#This Row],[Sin(a)]] * $H$2</f>
        <v>3.8949401787811784</v>
      </c>
      <c r="X58" s="1">
        <v>5.3430805827056602</v>
      </c>
      <c r="Y58" s="1">
        <v>4.1997565852510998</v>
      </c>
      <c r="Z58" s="1">
        <v>5.3634021478709597</v>
      </c>
      <c r="AA58" s="1">
        <v>4.0022596911490602</v>
      </c>
      <c r="AB58" s="1">
        <f>Table811124121315[[#This Row],[Xs]]-IF(Z59&lt;&gt;"",Z59,Z$2)</f>
        <v>0.17864189873764946</v>
      </c>
      <c r="AC58" s="1">
        <f>Table811124121315[[#This Row],[ Ys]]-IF(AA59&lt;&gt;"",AA59,AA$2)</f>
        <v>-2.3104874512096529E-3</v>
      </c>
      <c r="AD58" s="1">
        <f>SQRT(Table811124121315[[#This Row],[dXs]]*Table811124121315[[#This Row],[dXs]]+Table811124121315[[#This Row],[dYs]]*Table811124121315[[#This Row],[dYs]])</f>
        <v>0.17865683960278375</v>
      </c>
      <c r="AE58"/>
    </row>
    <row r="59" spans="1:31" x14ac:dyDescent="0.25">
      <c r="A59"/>
      <c r="O59" s="1">
        <f t="shared" si="0"/>
        <v>0.39096702255779991</v>
      </c>
      <c r="P59" s="1">
        <f t="shared" si="1"/>
        <v>-5.9880065200523802E-5</v>
      </c>
      <c r="Q59" s="1">
        <f>SQRT(Table811124121315[[#This Row],[dX]]*Table811124121315[[#This Row],[dX]]+Table811124121315[[#This Row],[dY]]*Table811124121315[[#This Row],[dY]])</f>
        <v>0.39096702714338127</v>
      </c>
      <c r="R59" s="1">
        <f>IFERROR(Table811124121315[[#This Row],[dY]]/Table811124121315[[#This Row],[|AB|]],0)</f>
        <v>-1.5315886262337844E-4</v>
      </c>
      <c r="S59" s="1">
        <f>IFERROR(Table811124121315[[#This Row],[dX]]/Table811124121315[[#This Row],[|AB|]],0)</f>
        <v>0.99999998827118131</v>
      </c>
      <c r="T59" s="1">
        <f>Table811124121315[[#This Row],[X]] - Table811124121315[[#This Row],[Cos(a)]] * $H$2</f>
        <v>5.1476423033636074</v>
      </c>
      <c r="U59" s="1">
        <f>Table811124121315[[#This Row],[Y]] + Table811124121315[[#This Row],[Sin(a)]] * $H$2</f>
        <v>4.5046187372203361</v>
      </c>
      <c r="V59" s="1">
        <f>Table811124121315[[#This Row],[X]] + Table811124121315[[#This Row],[Cos(a)]] * $H$2</f>
        <v>5.1475489326906327</v>
      </c>
      <c r="W59" s="1">
        <f>Table811124121315[[#This Row],[Y]] - Table811124121315[[#This Row],[Sin(a)]] * $H$2</f>
        <v>3.8949859005659233</v>
      </c>
      <c r="X59" s="1">
        <v>5.1475956180271201</v>
      </c>
      <c r="Y59" s="1">
        <v>4.1998023188931297</v>
      </c>
      <c r="Z59" s="1">
        <v>5.1847602491333102</v>
      </c>
      <c r="AA59" s="1">
        <v>4.0045701786002699</v>
      </c>
      <c r="AB59" s="1">
        <f>Table811124121315[[#This Row],[Xs]]-IF(Z60&lt;&gt;"",Z60,Z$2)</f>
        <v>0.18349190948087024</v>
      </c>
      <c r="AC59" s="1">
        <f>Table811124121315[[#This Row],[ Ys]]-IF(AA60&lt;&gt;"",AA60,AA$2)</f>
        <v>-1.8793220449104808E-3</v>
      </c>
      <c r="AD59" s="1">
        <f>SQRT(Table811124121315[[#This Row],[dXs]]*Table811124121315[[#This Row],[dXs]]+Table811124121315[[#This Row],[dYs]]*Table811124121315[[#This Row],[dYs]])</f>
        <v>0.18350153322597706</v>
      </c>
      <c r="AE59"/>
    </row>
    <row r="60" spans="1:31" x14ac:dyDescent="0.25">
      <c r="A60"/>
      <c r="O60" s="1">
        <f t="shared" si="0"/>
        <v>0.3909654722648499</v>
      </c>
      <c r="P60" s="1">
        <f t="shared" si="1"/>
        <v>1.3565063294862512E-6</v>
      </c>
      <c r="Q60" s="1">
        <f>SQRT(Table811124121315[[#This Row],[dX]]*Table811124121315[[#This Row],[dX]]+Table811124121315[[#This Row],[dY]]*Table811124121315[[#This Row],[dY]])</f>
        <v>0.39096547226720318</v>
      </c>
      <c r="R60" s="1">
        <f>IFERROR(Table811124121315[[#This Row],[dY]]/Table811124121315[[#This Row],[|AB|]],0)</f>
        <v>3.4696320409571984E-6</v>
      </c>
      <c r="S60" s="1">
        <f>IFERROR(Table811124121315[[#This Row],[dX]]/Table811124121315[[#This Row],[|AB|]],0)</f>
        <v>0.99999999999398081</v>
      </c>
      <c r="T60" s="1">
        <f>Table811124121315[[#This Row],[X]] - Table811124121315[[#This Row],[Cos(a)]] * $H$2</f>
        <v>4.9521125025470365</v>
      </c>
      <c r="U60" s="1">
        <f>Table811124121315[[#This Row],[Y]] + Table811124121315[[#This Row],[Sin(a)]] * $H$2</f>
        <v>4.5046328872168084</v>
      </c>
      <c r="V60" s="1">
        <f>Table811124121315[[#This Row],[X]] + Table811124121315[[#This Row],[Cos(a)]] * $H$2</f>
        <v>4.9521146177486841</v>
      </c>
      <c r="W60" s="1">
        <f>Table811124121315[[#This Row],[Y]] - Table811124121315[[#This Row],[Sin(a)]] * $H$2</f>
        <v>3.8950000434157923</v>
      </c>
      <c r="X60" s="1">
        <v>4.9521135601478603</v>
      </c>
      <c r="Y60" s="1">
        <v>4.1998164653163004</v>
      </c>
      <c r="Z60" s="1">
        <v>5.00126833965244</v>
      </c>
      <c r="AA60" s="1">
        <v>4.0064495006451804</v>
      </c>
      <c r="AB60" s="1">
        <f>Table811124121315[[#This Row],[Xs]]-IF(Z61&lt;&gt;"",Z61,Z$2)</f>
        <v>0.17820496871181035</v>
      </c>
      <c r="AC60" s="1">
        <f>Table811124121315[[#This Row],[ Ys]]-IF(AA61&lt;&gt;"",AA61,AA$2)</f>
        <v>-3.6559703109340091E-5</v>
      </c>
      <c r="AD60" s="1">
        <f>SQRT(Table811124121315[[#This Row],[dXs]]*Table811124121315[[#This Row],[dXs]]+Table811124121315[[#This Row],[dYs]]*Table811124121315[[#This Row],[dYs]])</f>
        <v>0.17820497246201969</v>
      </c>
      <c r="AE60"/>
    </row>
    <row r="61" spans="1:31" x14ac:dyDescent="0.25">
      <c r="A61"/>
      <c r="O61" s="1">
        <f t="shared" si="0"/>
        <v>0.39096566605147043</v>
      </c>
      <c r="P61" s="1">
        <f t="shared" si="1"/>
        <v>5.852355886037941E-5</v>
      </c>
      <c r="Q61" s="1">
        <f>SQRT(Table811124121315[[#This Row],[dX]]*Table811124121315[[#This Row],[dX]]+Table811124121315[[#This Row],[dY]]*Table811124121315[[#This Row],[dY]])</f>
        <v>0.39096567043165931</v>
      </c>
      <c r="R61" s="1">
        <f>IFERROR(Table811124121315[[#This Row],[dY]]/Table811124121315[[#This Row],[|AB|]],0)</f>
        <v>1.4968976379886354E-4</v>
      </c>
      <c r="S61" s="1">
        <f>IFERROR(Table811124121315[[#This Row],[dX]]/Table811124121315[[#This Row],[|AB|]],0)</f>
        <v>0.99999998879648722</v>
      </c>
      <c r="T61" s="1">
        <f>Table811124121315[[#This Row],[X]] - Table811124121315[[#This Row],[Cos(a)]] * $H$2</f>
        <v>4.7565845178640735</v>
      </c>
      <c r="U61" s="1">
        <f>Table811124121315[[#This Row],[Y]] + Table811124121315[[#This Row],[Sin(a)]] * $H$2</f>
        <v>4.5046173808741283</v>
      </c>
      <c r="V61" s="1">
        <f>Table811124121315[[#This Row],[X]] + Table811124121315[[#This Row],[Cos(a)]] * $H$2</f>
        <v>4.7566757736604668</v>
      </c>
      <c r="W61" s="1">
        <f>Table811124121315[[#This Row],[Y]] - Table811124121315[[#This Row],[Sin(a)]] * $H$2</f>
        <v>3.8949845438994721</v>
      </c>
      <c r="X61" s="1">
        <v>4.7566301457622702</v>
      </c>
      <c r="Y61" s="1">
        <v>4.1998009623868002</v>
      </c>
      <c r="Z61" s="1">
        <v>4.8230633709406296</v>
      </c>
      <c r="AA61" s="1">
        <v>4.0064860603482897</v>
      </c>
      <c r="AB61" s="1">
        <f>Table811124121315[[#This Row],[Xs]]-IF(Z62&lt;&gt;"",Z62,Z$2)</f>
        <v>0.18313093465393937</v>
      </c>
      <c r="AC61" s="1">
        <f>Table811124121315[[#This Row],[ Ys]]-IF(AA62&lt;&gt;"",AA62,AA$2)</f>
        <v>5.496312210500065E-4</v>
      </c>
      <c r="AD61" s="1">
        <f>SQRT(Table811124121315[[#This Row],[dXs]]*Table811124121315[[#This Row],[dXs]]+Table811124121315[[#This Row],[dYs]]*Table811124121315[[#This Row],[dYs]])</f>
        <v>0.18313175945669438</v>
      </c>
      <c r="AE61"/>
    </row>
    <row r="62" spans="1:31" x14ac:dyDescent="0.25">
      <c r="A62"/>
      <c r="O62" s="1">
        <f t="shared" si="0"/>
        <v>0.39096585983809007</v>
      </c>
      <c r="P62" s="1">
        <f t="shared" si="1"/>
        <v>1.143341050706681E-4</v>
      </c>
      <c r="Q62" s="1">
        <f>SQRT(Table811124121315[[#This Row],[dX]]*Table811124121315[[#This Row],[dX]]+Table811124121315[[#This Row],[dY]]*Table811124121315[[#This Row],[dY]])</f>
        <v>0.39096587655602971</v>
      </c>
      <c r="R62" s="1">
        <f>IFERROR(Table811124121315[[#This Row],[dY]]/Table811124121315[[#This Row],[|AB|]],0)</f>
        <v>2.9244011287589384E-4</v>
      </c>
      <c r="S62" s="1">
        <f>IFERROR(Table811124121315[[#This Row],[dX]]/Table811124121315[[#This Row],[|AB|]],0)</f>
        <v>0.99999995723938928</v>
      </c>
      <c r="T62" s="1">
        <f>Table811124121315[[#This Row],[X]] - Table811124121315[[#This Row],[Cos(a)]] * $H$2</f>
        <v>4.5610587535475622</v>
      </c>
      <c r="U62" s="1">
        <f>Table811124121315[[#This Row],[Y]] + Table811124121315[[#This Row],[Sin(a)]] * $H$2</f>
        <v>4.5045743506256466</v>
      </c>
      <c r="V62" s="1">
        <f>Table811124121315[[#This Row],[X]] + Table811124121315[[#This Row],[Cos(a)]] * $H$2</f>
        <v>4.5612370346452176</v>
      </c>
      <c r="W62" s="1">
        <f>Table811124121315[[#This Row],[Y]] - Table811124121315[[#This Row],[Sin(a)]] * $H$2</f>
        <v>3.8949415328892334</v>
      </c>
      <c r="X62" s="1">
        <v>4.5611478940963899</v>
      </c>
      <c r="Y62" s="1">
        <v>4.19975794175744</v>
      </c>
      <c r="Z62" s="1">
        <v>4.6399324362866903</v>
      </c>
      <c r="AA62" s="1">
        <v>4.0059364291272397</v>
      </c>
      <c r="AB62" s="1">
        <f>Table811124121315[[#This Row],[Xs]]-IF(Z63&lt;&gt;"",Z63,Z$2)</f>
        <v>0.17766962543490017</v>
      </c>
      <c r="AC62" s="1">
        <f>Table811124121315[[#This Row],[ Ys]]-IF(AA63&lt;&gt;"",AA63,AA$2)</f>
        <v>1.2799610819094198E-3</v>
      </c>
      <c r="AD62" s="1">
        <f>SQRT(Table811124121315[[#This Row],[dXs]]*Table811124121315[[#This Row],[dXs]]+Table811124121315[[#This Row],[dYs]]*Table811124121315[[#This Row],[dYs]])</f>
        <v>0.17767423589971881</v>
      </c>
      <c r="AE62"/>
    </row>
    <row r="63" spans="1:31" x14ac:dyDescent="0.25">
      <c r="A63"/>
      <c r="O63" s="1">
        <f t="shared" si="0"/>
        <v>0.39096450333175969</v>
      </c>
      <c r="P63" s="1">
        <f t="shared" si="1"/>
        <v>1.778961160203707E-4</v>
      </c>
      <c r="Q63" s="1">
        <f>SQRT(Table811124121315[[#This Row],[dX]]*Table811124121315[[#This Row],[dX]]+Table811124121315[[#This Row],[dY]]*Table811124121315[[#This Row],[dY]])</f>
        <v>0.3909645438047773</v>
      </c>
      <c r="R63" s="1">
        <f>IFERROR(Table811124121315[[#This Row],[dY]]/Table811124121315[[#This Row],[|AB|]],0)</f>
        <v>4.5501854027254362E-4</v>
      </c>
      <c r="S63" s="1">
        <f>IFERROR(Table811124121315[[#This Row],[dX]]/Table811124121315[[#This Row],[|AB|]],0)</f>
        <v>0.99999989647905863</v>
      </c>
      <c r="T63" s="1">
        <f>Table811124121315[[#This Row],[X]] - Table811124121315[[#This Row],[Cos(a)]] * $H$2</f>
        <v>4.3655255888008346</v>
      </c>
      <c r="U63" s="1">
        <f>Table811124121315[[#This Row],[Y]] + Table811124121315[[#This Row],[Sin(a)]] * $H$2</f>
        <v>4.5045030186291894</v>
      </c>
      <c r="V63" s="1">
        <f>Table811124121315[[#This Row],[X]] + Table811124121315[[#This Row],[Cos(a)]] * $H$2</f>
        <v>4.3658029830475256</v>
      </c>
      <c r="W63" s="1">
        <f>Table811124121315[[#This Row],[Y]] - Table811124121315[[#This Row],[Sin(a)]] * $H$2</f>
        <v>3.8948702379342697</v>
      </c>
      <c r="X63" s="1">
        <v>4.3656642859241801</v>
      </c>
      <c r="Y63" s="1">
        <v>4.1996866282817296</v>
      </c>
      <c r="Z63" s="1">
        <v>4.4622628108517901</v>
      </c>
      <c r="AA63" s="1">
        <v>4.0046564680453303</v>
      </c>
      <c r="AB63" s="1">
        <f>Table811124121315[[#This Row],[Xs]]-IF(Z64&lt;&gt;"",Z64,Z$2)</f>
        <v>0.18308957718816021</v>
      </c>
      <c r="AC63" s="1">
        <f>Table811124121315[[#This Row],[ Ys]]-IF(AA64&lt;&gt;"",AA64,AA$2)</f>
        <v>2.2282536185400659E-3</v>
      </c>
      <c r="AD63" s="1">
        <f>SQRT(Table811124121315[[#This Row],[dXs]]*Table811124121315[[#This Row],[dXs]]+Table811124121315[[#This Row],[dYs]]*Table811124121315[[#This Row],[dYs]])</f>
        <v>0.18310313593471797</v>
      </c>
      <c r="AE63"/>
    </row>
    <row r="64" spans="1:31" x14ac:dyDescent="0.25">
      <c r="A64"/>
      <c r="O64" s="1">
        <f t="shared" si="0"/>
        <v>0.39096314682543021</v>
      </c>
      <c r="P64" s="1">
        <f t="shared" si="1"/>
        <v>2.4610900580945838E-4</v>
      </c>
      <c r="Q64" s="1">
        <f>SQRT(Table811124121315[[#This Row],[dX]]*Table811124121315[[#This Row],[dX]]+Table811124121315[[#This Row],[dY]]*Table811124121315[[#This Row],[dY]])</f>
        <v>0.39096322428750974</v>
      </c>
      <c r="R64" s="1">
        <f>IFERROR(Table811124121315[[#This Row],[dY]]/Table811124121315[[#This Row],[|AB|]],0)</f>
        <v>6.2949400485932331E-4</v>
      </c>
      <c r="S64" s="1">
        <f>IFERROR(Table811124121315[[#This Row],[dX]]/Table811124121315[[#This Row],[|AB|]],0)</f>
        <v>0.99999980186862925</v>
      </c>
      <c r="T64" s="1">
        <f>Table811124121315[[#This Row],[X]] - Table811124121315[[#This Row],[Cos(a)]] * $H$2</f>
        <v>4.1699915106544596</v>
      </c>
      <c r="U64" s="1">
        <f>Table811124121315[[#This Row],[Y]] + Table811124121315[[#This Row],[Sin(a)]] * $H$2</f>
        <v>4.5043964071500673</v>
      </c>
      <c r="V64" s="1">
        <f>Table811124121315[[#This Row],[X]] + Table811124121315[[#This Row],[Cos(a)]] * $H$2</f>
        <v>4.1703752708748008</v>
      </c>
      <c r="W64" s="1">
        <f>Table811124121315[[#This Row],[Y]] - Table811124121315[[#This Row],[Sin(a)]] * $H$2</f>
        <v>3.894763684132772</v>
      </c>
      <c r="X64" s="1">
        <v>4.1701833907646302</v>
      </c>
      <c r="Y64" s="1">
        <v>4.1995800456414196</v>
      </c>
      <c r="Z64" s="1">
        <v>4.2791732336636299</v>
      </c>
      <c r="AA64" s="1">
        <v>4.0024282144267902</v>
      </c>
      <c r="AB64" s="1">
        <f>Table811124121315[[#This Row],[Xs]]-IF(Z65&lt;&gt;"",Z65,Z$2)</f>
        <v>0.17694239938122003</v>
      </c>
      <c r="AC64" s="1">
        <f>Table811124121315[[#This Row],[ Ys]]-IF(AA65&lt;&gt;"",AA65,AA$2)</f>
        <v>3.6947647881402368E-3</v>
      </c>
      <c r="AD64" s="1">
        <f>SQRT(Table811124121315[[#This Row],[dXs]]*Table811124121315[[#This Row],[dXs]]+Table811124121315[[#This Row],[dYs]]*Table811124121315[[#This Row],[dYs]])</f>
        <v>0.1769809706878761</v>
      </c>
      <c r="AE64"/>
    </row>
    <row r="65" spans="1:31" x14ac:dyDescent="0.25">
      <c r="A65"/>
      <c r="O65" s="1">
        <f t="shared" si="0"/>
        <v>0.39096450333176014</v>
      </c>
      <c r="P65" s="1">
        <f t="shared" si="1"/>
        <v>3.1509704208954048E-4</v>
      </c>
      <c r="Q65" s="1">
        <f>SQRT(Table811124121315[[#This Row],[dX]]*Table811124121315[[#This Row],[dX]]+Table811124121315[[#This Row],[dY]]*Table811124121315[[#This Row],[dY]])</f>
        <v>0.39096463030764794</v>
      </c>
      <c r="R65" s="1">
        <f>IFERROR(Table811124121315[[#This Row],[dY]]/Table811124121315[[#This Row],[|AB|]],0)</f>
        <v>8.0594769363559135E-4</v>
      </c>
      <c r="S65" s="1">
        <f>IFERROR(Table811124121315[[#This Row],[dX]]/Table811124121315[[#This Row],[|AB|]],0)</f>
        <v>0.99999967522410482</v>
      </c>
      <c r="T65" s="1">
        <f>Table811124121315[[#This Row],[X]] - Table811124121315[[#This Row],[Cos(a)]] * $H$2</f>
        <v>3.9744554730065356</v>
      </c>
      <c r="U65" s="1">
        <f>Table811124121315[[#This Row],[Y]] + Table811124121315[[#This Row],[Sin(a)]] * $H$2</f>
        <v>4.5042568421812366</v>
      </c>
      <c r="V65" s="1">
        <f>Table811124121315[[#This Row],[X]] + Table811124121315[[#This Row],[Cos(a)]] * $H$2</f>
        <v>3.9749468051909642</v>
      </c>
      <c r="W65" s="1">
        <f>Table811124121315[[#This Row],[Y]] - Table811124121315[[#This Row],[Sin(a)]] * $H$2</f>
        <v>3.8946241963706036</v>
      </c>
      <c r="X65" s="1">
        <v>3.9747011390987499</v>
      </c>
      <c r="Y65" s="1">
        <v>4.1994405192759201</v>
      </c>
      <c r="Z65" s="1">
        <v>4.1022308342824099</v>
      </c>
      <c r="AA65" s="1">
        <v>3.99873344963865</v>
      </c>
      <c r="AB65" s="1">
        <f>Table811124121315[[#This Row],[Xs]]-IF(Z66&lt;&gt;"",Z66,Z$2)</f>
        <v>0.18228591194850008</v>
      </c>
      <c r="AC65" s="1">
        <f>Table811124121315[[#This Row],[ Ys]]-IF(AA66&lt;&gt;"",AA66,AA$2)</f>
        <v>4.9623377808498681E-3</v>
      </c>
      <c r="AD65" s="1">
        <f>SQRT(Table811124121315[[#This Row],[dXs]]*Table811124121315[[#This Row],[dXs]]+Table811124121315[[#This Row],[dYs]]*Table811124121315[[#This Row],[dYs]])</f>
        <v>0.18235344386972124</v>
      </c>
      <c r="AE65"/>
    </row>
    <row r="66" spans="1:31" x14ac:dyDescent="0.25">
      <c r="A66"/>
      <c r="O66" s="1">
        <f t="shared" ref="O66:O102" si="2">IF(ROW()&lt;&gt;2,X65,X$103)-IF(X67&lt;&gt;"",X67,X$2)</f>
        <v>0.39096450333175969</v>
      </c>
      <c r="P66" s="1">
        <f t="shared" ref="P66:P102" si="3">IF(ROW()&lt;&gt;2,Y65,Y$103)-IF(Y67&lt;&gt;"",Y67,Y$2)</f>
        <v>4.3059386687005485E-4</v>
      </c>
      <c r="Q66" s="1">
        <f>SQRT(Table811124121315[[#This Row],[dX]]*Table811124121315[[#This Row],[dX]]+Table811124121315[[#This Row],[dY]]*Table811124121315[[#This Row],[dY]])</f>
        <v>0.39096474045178004</v>
      </c>
      <c r="R66" s="1">
        <f>IFERROR(Table811124121315[[#This Row],[dY]]/Table811124121315[[#This Row],[|AB|]],0)</f>
        <v>1.1013624051429327E-3</v>
      </c>
      <c r="S66" s="1">
        <f>IFERROR(Table811124121315[[#This Row],[dX]]/Table811124121315[[#This Row],[|AB|]],0)</f>
        <v>0.99999939350024236</v>
      </c>
      <c r="T66" s="1">
        <f>Table811124121315[[#This Row],[X]] - Table811124121315[[#This Row],[Cos(a)]] * $H$2</f>
        <v>3.7788831740853168</v>
      </c>
      <c r="U66" s="1">
        <f>Table811124121315[[#This Row],[Y]] + Table811124121315[[#This Row],[Sin(a)]] * $H$2</f>
        <v>4.5040811856305867</v>
      </c>
      <c r="V66" s="1">
        <f>Table811124121315[[#This Row],[X]] + Table811124121315[[#This Row],[Cos(a)]] * $H$2</f>
        <v>3.7795546007804233</v>
      </c>
      <c r="W66" s="1">
        <f>Table811124121315[[#This Row],[Y]] - Table811124121315[[#This Row],[Sin(a)]] * $H$2</f>
        <v>3.894448711568073</v>
      </c>
      <c r="X66" s="1">
        <v>3.77921888743287</v>
      </c>
      <c r="Y66" s="1">
        <v>4.1992649485993301</v>
      </c>
      <c r="Z66" s="1">
        <v>3.9199449223339098</v>
      </c>
      <c r="AA66" s="1">
        <v>3.9937711118578001</v>
      </c>
      <c r="AB66" s="1">
        <f>Table811124121315[[#This Row],[Xs]]-IF(Z67&lt;&gt;"",Z67,Z$2)</f>
        <v>0.17704744809581996</v>
      </c>
      <c r="AC66" s="1">
        <f>Table811124121315[[#This Row],[ Ys]]-IF(AA67&lt;&gt;"",AA67,AA$2)</f>
        <v>4.2677923728002831E-3</v>
      </c>
      <c r="AD66" s="1">
        <f>SQRT(Table811124121315[[#This Row],[dXs]]*Table811124121315[[#This Row],[dXs]]+Table811124121315[[#This Row],[dYs]]*Table811124121315[[#This Row],[dYs]])</f>
        <v>0.17709887896025597</v>
      </c>
      <c r="AE66"/>
    </row>
    <row r="67" spans="1:31" x14ac:dyDescent="0.25">
      <c r="A67"/>
      <c r="O67" s="1">
        <f t="shared" si="2"/>
        <v>0.39110790542963025</v>
      </c>
      <c r="P67" s="1">
        <f t="shared" si="3"/>
        <v>6.6914519454996935E-4</v>
      </c>
      <c r="Q67" s="1">
        <f>SQRT(Table811124121315[[#This Row],[dX]]*Table811124121315[[#This Row],[dX]]+Table811124121315[[#This Row],[dY]]*Table811124121315[[#This Row],[dY]])</f>
        <v>0.39110847784833813</v>
      </c>
      <c r="R67" s="1">
        <f>IFERROR(Table811124121315[[#This Row],[dY]]/Table811124121315[[#This Row],[|AB|]],0)</f>
        <v>1.7108941187652974E-3</v>
      </c>
      <c r="S67" s="1">
        <f>IFERROR(Table811124121315[[#This Row],[dX]]/Table811124121315[[#This Row],[|AB|]],0)</f>
        <v>0.99999853641958614</v>
      </c>
      <c r="T67" s="1">
        <f>Table811124121315[[#This Row],[X]] - Table811124121315[[#This Row],[Cos(a)]] * $H$2</f>
        <v>3.5832151271434545</v>
      </c>
      <c r="U67" s="1">
        <f>Table811124121315[[#This Row],[Y]] + Table811124121315[[#This Row],[Sin(a)]] * $H$2</f>
        <v>4.5038259011880477</v>
      </c>
      <c r="V67" s="1">
        <f>Table811124121315[[#This Row],[X]] + Table811124121315[[#This Row],[Cos(a)]] * $H$2</f>
        <v>3.5842581443905259</v>
      </c>
      <c r="W67" s="1">
        <f>Table811124121315[[#This Row],[Y]] - Table811124121315[[#This Row],[Sin(a)]] * $H$2</f>
        <v>3.8941939496300519</v>
      </c>
      <c r="X67" s="1">
        <v>3.5837366357669902</v>
      </c>
      <c r="Y67" s="1">
        <v>4.19900992540905</v>
      </c>
      <c r="Z67" s="1">
        <v>3.7428974742380898</v>
      </c>
      <c r="AA67" s="1">
        <v>3.9895033194849998</v>
      </c>
      <c r="AB67" s="1">
        <f>Table811124121315[[#This Row],[Xs]]-IF(Z68&lt;&gt;"",Z68,Z$2)</f>
        <v>0.18416797788513994</v>
      </c>
      <c r="AC67" s="1">
        <f>Table811124121315[[#This Row],[ Ys]]-IF(AA68&lt;&gt;"",AA68,AA$2)</f>
        <v>3.6914717195797309E-3</v>
      </c>
      <c r="AD67" s="1">
        <f>SQRT(Table811124121315[[#This Row],[dXs]]*Table811124121315[[#This Row],[dXs]]+Table811124121315[[#This Row],[dYs]]*Table811124121315[[#This Row],[dYs]])</f>
        <v>0.18420497018744594</v>
      </c>
      <c r="AE67"/>
    </row>
    <row r="68" spans="1:31" x14ac:dyDescent="0.25">
      <c r="A68"/>
      <c r="O68" s="1">
        <f t="shared" si="2"/>
        <v>0.19562565376375041</v>
      </c>
      <c r="P68" s="1">
        <f t="shared" si="3"/>
        <v>4.1412200426993451E-4</v>
      </c>
      <c r="Q68" s="1">
        <f>SQRT(Table811124121315[[#This Row],[dX]]*Table811124121315[[#This Row],[dX]]+Table811124121315[[#This Row],[dY]]*Table811124121315[[#This Row],[dY]])</f>
        <v>0.19562609209287285</v>
      </c>
      <c r="R68" s="1">
        <f>IFERROR(Table811124121315[[#This Row],[dY]]/Table811124121315[[#This Row],[|AB|]],0)</f>
        <v>2.116905775909133E-3</v>
      </c>
      <c r="S68" s="1">
        <f>IFERROR(Table811124121315[[#This Row],[dX]]/Table811124121315[[#This Row],[|AB|]],0)</f>
        <v>0.99999775935245783</v>
      </c>
      <c r="T68" s="1">
        <f>Table811124121315[[#This Row],[X]] - Table811124121315[[#This Row],[Cos(a)]] * $H$2</f>
        <v>3.3874657143591227</v>
      </c>
      <c r="U68" s="1">
        <f>Table811124121315[[#This Row],[Y]] + Table811124121315[[#This Row],[Sin(a)]] * $H$2</f>
        <v>4.5034115423209569</v>
      </c>
      <c r="V68" s="1">
        <f>Table811124121315[[#This Row],[X]] + Table811124121315[[#This Row],[Cos(a)]] * $H$2</f>
        <v>3.3887562496473569</v>
      </c>
      <c r="W68" s="1">
        <f>Table811124121315[[#This Row],[Y]] - Table811124121315[[#This Row],[Sin(a)]] * $H$2</f>
        <v>3.8937800644886038</v>
      </c>
      <c r="X68" s="1">
        <v>3.3881109820032398</v>
      </c>
      <c r="Y68" s="1">
        <v>4.1985958034047801</v>
      </c>
      <c r="Z68" s="1">
        <v>3.5587294963529499</v>
      </c>
      <c r="AA68" s="1">
        <v>3.9858118477654201</v>
      </c>
      <c r="AB68" s="1">
        <f>Table811124121315[[#This Row],[Xs]]-IF(Z69&lt;&gt;"",Z69,Z$2)</f>
        <v>0.17449508074013975</v>
      </c>
      <c r="AC68" s="1">
        <f>Table811124121315[[#This Row],[ Ys]]-IF(AA69&lt;&gt;"",AA69,AA$2)</f>
        <v>9.5581822032699826E-3</v>
      </c>
      <c r="AD68" s="1">
        <f>SQRT(Table811124121315[[#This Row],[dXs]]*Table811124121315[[#This Row],[dXs]]+Table811124121315[[#This Row],[dYs]]*Table811124121315[[#This Row],[dYs]])</f>
        <v>0.17475666525068165</v>
      </c>
      <c r="AE68"/>
    </row>
    <row r="69" spans="1:31" x14ac:dyDescent="0.25">
      <c r="A69"/>
      <c r="O69" s="1">
        <f t="shared" si="2"/>
        <v>0.19540841896413985</v>
      </c>
      <c r="P69" s="1">
        <f t="shared" si="3"/>
        <v>3.5947417778015023E-4</v>
      </c>
      <c r="Q69" s="1">
        <f>SQRT(Table811124121315[[#This Row],[dX]]*Table811124121315[[#This Row],[dX]]+Table811124121315[[#This Row],[dY]]*Table811124121315[[#This Row],[dY]])</f>
        <v>0.19540874960899091</v>
      </c>
      <c r="R69" s="1">
        <f>IFERROR(Table811124121315[[#This Row],[dY]]/Table811124121315[[#This Row],[|AB|]],0)</f>
        <v>1.8396012384268925E-3</v>
      </c>
      <c r="S69" s="1">
        <f>IFERROR(Table811124121315[[#This Row],[dX]]/Table811124121315[[#This Row],[|AB|]],0)</f>
        <v>0.99999830793221023</v>
      </c>
      <c r="T69" s="1">
        <f>Table811124121315[[#This Row],[X]] - Table811124121315[[#This Row],[Cos(a)]] * $H$2</f>
        <v>3.3875502413360152</v>
      </c>
      <c r="U69" s="1">
        <f>Table811124121315[[#This Row],[Y]] + Table811124121315[[#This Row],[Sin(a)]] * $H$2</f>
        <v>4.5034117095370743</v>
      </c>
      <c r="V69" s="1">
        <f>Table811124121315[[#This Row],[X]] + Table811124121315[[#This Row],[Cos(a)]] * $H$2</f>
        <v>3.3886717226704643</v>
      </c>
      <c r="W69" s="1">
        <f>Table811124121315[[#This Row],[Y]] - Table811124121315[[#This Row],[Sin(a)]] * $H$2</f>
        <v>3.8937798972724864</v>
      </c>
      <c r="X69" s="1">
        <v>3.3881109820032398</v>
      </c>
      <c r="Y69" s="1">
        <v>4.1985958034047801</v>
      </c>
      <c r="Z69" s="1">
        <v>3.3842344156128101</v>
      </c>
      <c r="AA69" s="1">
        <v>3.9762536655621501</v>
      </c>
      <c r="AB69" s="1">
        <f>Table811124121315[[#This Row],[Xs]]-IF(Z70&lt;&gt;"",Z70,Z$2)</f>
        <v>0.18097521079593992</v>
      </c>
      <c r="AC69" s="1">
        <f>Table811124121315[[#This Row],[ Ys]]-IF(AA70&lt;&gt;"",AA70,AA$2)</f>
        <v>8.6675444933601575E-3</v>
      </c>
      <c r="AD69" s="1">
        <f>SQRT(Table811124121315[[#This Row],[dXs]]*Table811124121315[[#This Row],[dXs]]+Table811124121315[[#This Row],[dYs]]*Table811124121315[[#This Row],[dYs]])</f>
        <v>0.18118265162586417</v>
      </c>
      <c r="AE69"/>
    </row>
    <row r="70" spans="1:31" x14ac:dyDescent="0.25">
      <c r="A70"/>
      <c r="O70" s="1">
        <f t="shared" si="2"/>
        <v>0.3908552076787899</v>
      </c>
      <c r="P70" s="1">
        <f t="shared" si="3"/>
        <v>8.5847472107047906E-4</v>
      </c>
      <c r="Q70" s="1">
        <f>SQRT(Table811124121315[[#This Row],[dX]]*Table811124121315[[#This Row],[dX]]+Table811124121315[[#This Row],[dY]]*Table811124121315[[#This Row],[dY]])</f>
        <v>0.39085615045496813</v>
      </c>
      <c r="R70" s="1">
        <f>IFERROR(Table811124121315[[#This Row],[dY]]/Table811124121315[[#This Row],[|AB|]],0)</f>
        <v>2.1963955794764623E-3</v>
      </c>
      <c r="S70" s="1">
        <f>IFERROR(Table811124121315[[#This Row],[dX]]/Table811124121315[[#This Row],[|AB|]],0)</f>
        <v>0.99999758792032023</v>
      </c>
      <c r="T70" s="1">
        <f>Table811124121315[[#This Row],[X]] - Table811124121315[[#This Row],[Cos(a)]] * $H$2</f>
        <v>3.192033065597482</v>
      </c>
      <c r="U70" s="1">
        <f>Table811124121315[[#This Row],[Y]] + Table811124121315[[#This Row],[Sin(a)]] * $H$2</f>
        <v>4.503052015887846</v>
      </c>
      <c r="V70" s="1">
        <f>Table811124121315[[#This Row],[X]] + Table811124121315[[#This Row],[Cos(a)]] * $H$2</f>
        <v>3.1933720604807179</v>
      </c>
      <c r="W70" s="1">
        <f>Table811124121315[[#This Row],[Y]] - Table811124121315[[#This Row],[Sin(a)]] * $H$2</f>
        <v>3.8934206425661544</v>
      </c>
      <c r="X70" s="1">
        <v>3.1927025630390999</v>
      </c>
      <c r="Y70" s="1">
        <v>4.198236329227</v>
      </c>
      <c r="Z70" s="1">
        <v>3.2032592048168702</v>
      </c>
      <c r="AA70" s="1">
        <v>3.9675861210687899</v>
      </c>
      <c r="AB70" s="1">
        <f>Table811124121315[[#This Row],[Xs]]-IF(Z71&lt;&gt;"",Z71,Z$2)</f>
        <v>0.17736262622548038</v>
      </c>
      <c r="AC70" s="1">
        <f>Table811124121315[[#This Row],[ Ys]]-IF(AA71&lt;&gt;"",AA71,AA$2)</f>
        <v>5.8783469199199523E-3</v>
      </c>
      <c r="AD70" s="1">
        <f>SQRT(Table811124121315[[#This Row],[dXs]]*Table811124121315[[#This Row],[dXs]]+Table811124121315[[#This Row],[dYs]]*Table811124121315[[#This Row],[dYs]])</f>
        <v>0.17746001280319573</v>
      </c>
      <c r="AE70"/>
    </row>
    <row r="71" spans="1:31" x14ac:dyDescent="0.25">
      <c r="A71"/>
      <c r="O71" s="1">
        <f t="shared" si="2"/>
        <v>0.39091237473131013</v>
      </c>
      <c r="P71" s="1">
        <f t="shared" si="3"/>
        <v>1.1111724719299332E-3</v>
      </c>
      <c r="Q71" s="1">
        <f>SQRT(Table811124121315[[#This Row],[dX]]*Table811124121315[[#This Row],[dX]]+Table811124121315[[#This Row],[dY]]*Table811124121315[[#This Row],[dY]])</f>
        <v>0.39091395398774731</v>
      </c>
      <c r="R71" s="1">
        <f>IFERROR(Table811124121315[[#This Row],[dY]]/Table811124121315[[#This Row],[|AB|]],0)</f>
        <v>2.8424988685995115E-3</v>
      </c>
      <c r="S71" s="1">
        <f>IFERROR(Table811124121315[[#This Row],[dX]]/Table811124121315[[#This Row],[|AB|]],0)</f>
        <v>0.99999596009193059</v>
      </c>
      <c r="T71" s="1">
        <f>Table811124121315[[#This Row],[X]] - Table811124121315[[#This Row],[Cos(a)]] * $H$2</f>
        <v>2.996389333990062</v>
      </c>
      <c r="U71" s="1">
        <f>Table811124121315[[#This Row],[Y]] + Table811124121315[[#This Row],[Sin(a)]] * $H$2</f>
        <v>4.5025525191557296</v>
      </c>
      <c r="V71" s="1">
        <f>Table811124121315[[#This Row],[X]] + Table811124121315[[#This Row],[Cos(a)]] * $H$2</f>
        <v>2.9981222146588378</v>
      </c>
      <c r="W71" s="1">
        <f>Table811124121315[[#This Row],[Y]] - Table811124121315[[#This Row],[Sin(a)]] * $H$2</f>
        <v>3.8929221382116892</v>
      </c>
      <c r="X71" s="1">
        <v>2.9972557743244499</v>
      </c>
      <c r="Y71" s="1">
        <v>4.1977373286837096</v>
      </c>
      <c r="Z71" s="1">
        <v>3.0258965785913898</v>
      </c>
      <c r="AA71" s="1">
        <v>3.96170777414887</v>
      </c>
      <c r="AB71" s="1">
        <f>Table811124121315[[#This Row],[Xs]]-IF(Z72&lt;&gt;"",Z72,Z$2)</f>
        <v>0.18141506261389972</v>
      </c>
      <c r="AC71" s="1">
        <f>Table811124121315[[#This Row],[ Ys]]-IF(AA72&lt;&gt;"",AA72,AA$2)</f>
        <v>7.8257178104501612E-3</v>
      </c>
      <c r="AD71" s="1">
        <f>SQRT(Table811124121315[[#This Row],[dXs]]*Table811124121315[[#This Row],[dXs]]+Table811124121315[[#This Row],[dYs]]*Table811124121315[[#This Row],[dYs]])</f>
        <v>0.18158377351088931</v>
      </c>
      <c r="AE71"/>
    </row>
    <row r="72" spans="1:31" x14ac:dyDescent="0.25">
      <c r="A72"/>
      <c r="O72" s="1">
        <f t="shared" si="2"/>
        <v>0.39096053070606995</v>
      </c>
      <c r="P72" s="1">
        <f t="shared" si="3"/>
        <v>2.0446426144493657E-3</v>
      </c>
      <c r="Q72" s="1">
        <f>SQRT(Table811124121315[[#This Row],[dX]]*Table811124121315[[#This Row],[dX]]+Table811124121315[[#This Row],[dY]]*Table811124121315[[#This Row],[dY]])</f>
        <v>0.39096587719824438</v>
      </c>
      <c r="R72" s="1">
        <f>IFERROR(Table811124121315[[#This Row],[dY]]/Table811124121315[[#This Row],[|AB|]],0)</f>
        <v>5.2297213994780493E-3</v>
      </c>
      <c r="S72" s="1">
        <f>IFERROR(Table811124121315[[#This Row],[dX]]/Table811124121315[[#This Row],[|AB|]],0)</f>
        <v>0.99998632491353789</v>
      </c>
      <c r="T72" s="1">
        <f>Table811124121315[[#This Row],[X]] - Table811124121315[[#This Row],[Cos(a)]] * $H$2</f>
        <v>2.8001960833432546</v>
      </c>
      <c r="U72" s="1">
        <f>Table811124121315[[#This Row],[Y]] + Table811124121315[[#This Row],[Sin(a)]] * $H$2</f>
        <v>4.5019374102664882</v>
      </c>
      <c r="V72" s="1">
        <f>Table811124121315[[#This Row],[X]] + Table811124121315[[#This Row],[Cos(a)]] * $H$2</f>
        <v>2.803384293272325</v>
      </c>
      <c r="W72" s="1">
        <f>Table811124121315[[#This Row],[Y]] - Table811124121315[[#This Row],[Sin(a)]] * $H$2</f>
        <v>3.8923129032436519</v>
      </c>
      <c r="X72" s="1">
        <v>2.8017901883077898</v>
      </c>
      <c r="Y72" s="1">
        <v>4.19712515675507</v>
      </c>
      <c r="Z72" s="1">
        <v>2.8444815159774901</v>
      </c>
      <c r="AA72" s="1">
        <v>3.9538820563384198</v>
      </c>
      <c r="AB72" s="1">
        <f>Table811124121315[[#This Row],[Xs]]-IF(Z73&lt;&gt;"",Z73,Z$2)</f>
        <v>0.17639690573383993</v>
      </c>
      <c r="AC72" s="1">
        <f>Table811124121315[[#This Row],[ Ys]]-IF(AA73&lt;&gt;"",AA73,AA$2)</f>
        <v>1.164544273764001E-2</v>
      </c>
      <c r="AD72" s="1">
        <f>SQRT(Table811124121315[[#This Row],[dXs]]*Table811124121315[[#This Row],[dXs]]+Table811124121315[[#This Row],[dYs]]*Table811124121315[[#This Row],[dYs]])</f>
        <v>0.17678089458148144</v>
      </c>
      <c r="AE72"/>
    </row>
    <row r="73" spans="1:31" x14ac:dyDescent="0.25">
      <c r="A73"/>
      <c r="O73" s="1">
        <f t="shared" si="2"/>
        <v>0.39098523849996969</v>
      </c>
      <c r="P73" s="1">
        <f t="shared" si="3"/>
        <v>6.1608641833501565E-3</v>
      </c>
      <c r="Q73" s="1">
        <f>SQRT(Table811124121315[[#This Row],[dX]]*Table811124121315[[#This Row],[dX]]+Table811124121315[[#This Row],[dY]]*Table811124121315[[#This Row],[dY]])</f>
        <v>0.39103377472075712</v>
      </c>
      <c r="R73" s="1">
        <f>IFERROR(Table811124121315[[#This Row],[dY]]/Table811124121315[[#This Row],[|AB|]],0)</f>
        <v>1.5755324940280972E-2</v>
      </c>
      <c r="S73" s="1">
        <f>IFERROR(Table811124121315[[#This Row],[dX]]/Table811124121315[[#This Row],[|AB|]],0)</f>
        <v>0.99987587716477411</v>
      </c>
      <c r="T73" s="1">
        <f>Table811124121315[[#This Row],[X]] - Table811124121315[[#This Row],[Cos(a)]] * $H$2</f>
        <v>2.6014927618441748</v>
      </c>
      <c r="U73" s="1">
        <f>Table811124121315[[#This Row],[Y]] + Table811124121315[[#This Row],[Sin(a)]] * $H$2</f>
        <v>4.5004712732930932</v>
      </c>
      <c r="V73" s="1">
        <f>Table811124121315[[#This Row],[X]] + Table811124121315[[#This Row],[Cos(a)]] * $H$2</f>
        <v>2.6110977253925851</v>
      </c>
      <c r="W73" s="1">
        <f>Table811124121315[[#This Row],[Y]] - Table811124121315[[#This Row],[Sin(a)]] * $H$2</f>
        <v>3.8909140988454274</v>
      </c>
      <c r="X73" s="1">
        <v>2.6062952436183799</v>
      </c>
      <c r="Y73" s="1">
        <v>4.1956926860692603</v>
      </c>
      <c r="Z73" s="1">
        <v>2.6680846102436502</v>
      </c>
      <c r="AA73" s="1">
        <v>3.9422366136007798</v>
      </c>
      <c r="AB73" s="1">
        <f>Table811124121315[[#This Row],[Xs]]-IF(Z74&lt;&gt;"",Z74,Z$2)</f>
        <v>0.17812406494330002</v>
      </c>
      <c r="AC73" s="1">
        <f>Table811124121315[[#This Row],[ Ys]]-IF(AA74&lt;&gt;"",AA74,AA$2)</f>
        <v>1.3919349456379848E-2</v>
      </c>
      <c r="AD73" s="1">
        <f>SQRT(Table811124121315[[#This Row],[dXs]]*Table811124121315[[#This Row],[dXs]]+Table811124121315[[#This Row],[dYs]]*Table811124121315[[#This Row],[dYs]])</f>
        <v>0.17866709490338109</v>
      </c>
      <c r="AE73"/>
    </row>
    <row r="74" spans="1:31" x14ac:dyDescent="0.25">
      <c r="A74"/>
      <c r="O74" s="1">
        <f t="shared" si="2"/>
        <v>0.39121245331044996</v>
      </c>
      <c r="P74" s="1">
        <f t="shared" si="3"/>
        <v>1.2137437292280673E-2</v>
      </c>
      <c r="Q74" s="1">
        <f>SQRT(Table811124121315[[#This Row],[dX]]*Table811124121315[[#This Row],[dX]]+Table811124121315[[#This Row],[dY]]*Table811124121315[[#This Row],[dY]])</f>
        <v>0.39140069111998899</v>
      </c>
      <c r="R74" s="1">
        <f>IFERROR(Table811124121315[[#This Row],[dY]]/Table811124121315[[#This Row],[|AB|]],0)</f>
        <v>3.1010260246474075E-2</v>
      </c>
      <c r="S74" s="1">
        <f>IFERROR(Table811124121315[[#This Row],[dX]]/Table811124121315[[#This Row],[|AB|]],0)</f>
        <v>0.999519066231078</v>
      </c>
      <c r="T74" s="1">
        <f>Table811124121315[[#This Row],[X]] - Table811124121315[[#This Row],[Cos(a)]] * $H$2</f>
        <v>2.4013525132372293</v>
      </c>
      <c r="U74" s="1">
        <f>Table811124121315[[#This Row],[Y]] + Table811124121315[[#This Row],[Sin(a)]] * $H$2</f>
        <v>4.4956341179634478</v>
      </c>
      <c r="V74" s="1">
        <f>Table811124121315[[#This Row],[X]] + Table811124121315[[#This Row],[Cos(a)]] * $H$2</f>
        <v>2.4202573863784109</v>
      </c>
      <c r="W74" s="1">
        <f>Table811124121315[[#This Row],[Y]] - Table811124121315[[#This Row],[Sin(a)]] * $H$2</f>
        <v>3.8862944671799919</v>
      </c>
      <c r="X74" s="1">
        <v>2.4108049498078201</v>
      </c>
      <c r="Y74" s="1">
        <v>4.1909642925717199</v>
      </c>
      <c r="Z74" s="1">
        <v>2.4899605453003502</v>
      </c>
      <c r="AA74" s="1">
        <v>3.9283172641444</v>
      </c>
      <c r="AB74" s="1">
        <f>Table811124121315[[#This Row],[Xs]]-IF(Z75&lt;&gt;"",Z75,Z$2)</f>
        <v>0.18123452298536025</v>
      </c>
      <c r="AC74" s="1">
        <f>Table811124121315[[#This Row],[ Ys]]-IF(AA75&lt;&gt;"",AA75,AA$2)</f>
        <v>-2.1195592090799131E-3</v>
      </c>
      <c r="AD74" s="1">
        <f>SQRT(Table811124121315[[#This Row],[dXs]]*Table811124121315[[#This Row],[dXs]]+Table811124121315[[#This Row],[dYs]]*Table811124121315[[#This Row],[dYs]])</f>
        <v>0.18124691680956084</v>
      </c>
      <c r="AE74"/>
    </row>
    <row r="75" spans="1:31" x14ac:dyDescent="0.25">
      <c r="A75"/>
      <c r="O75" s="1">
        <f t="shared" si="2"/>
        <v>0.39175980361512019</v>
      </c>
      <c r="P75" s="1">
        <f t="shared" si="3"/>
        <v>2.1292886095209518E-2</v>
      </c>
      <c r="Q75" s="1">
        <f>SQRT(Table811124121315[[#This Row],[dX]]*Table811124121315[[#This Row],[dX]]+Table811124121315[[#This Row],[dY]]*Table811124121315[[#This Row],[dY]])</f>
        <v>0.39233803120118382</v>
      </c>
      <c r="R75" s="1">
        <f>IFERROR(Table811124121315[[#This Row],[dY]]/Table811124121315[[#This Row],[|AB|]],0)</f>
        <v>5.4271787086301891E-2</v>
      </c>
      <c r="S75" s="1">
        <f>IFERROR(Table811124121315[[#This Row],[dX]]/Table811124121315[[#This Row],[|AB|]],0)</f>
        <v>0.99852620052077712</v>
      </c>
      <c r="T75" s="1">
        <f>Table811124121315[[#This Row],[X]] - Table811124121315[[#This Row],[Cos(a)]] * $H$2</f>
        <v>2.1985398583580378</v>
      </c>
      <c r="U75" s="1">
        <f>Table811124121315[[#This Row],[Y]] + Table811124121315[[#This Row],[Sin(a)]] * $H$2</f>
        <v>4.4879224323954645</v>
      </c>
      <c r="V75" s="1">
        <f>Table811124121315[[#This Row],[X]] + Table811124121315[[#This Row],[Cos(a)]] * $H$2</f>
        <v>2.2316257222578222</v>
      </c>
      <c r="W75" s="1">
        <f>Table811124121315[[#This Row],[Y]] - Table811124121315[[#This Row],[Sin(a)]] * $H$2</f>
        <v>3.8791880651584947</v>
      </c>
      <c r="X75" s="1">
        <v>2.21508279030793</v>
      </c>
      <c r="Y75" s="1">
        <v>4.1835552487769796</v>
      </c>
      <c r="Z75" s="1">
        <v>2.3087260223149899</v>
      </c>
      <c r="AA75" s="1">
        <v>3.9304368233534799</v>
      </c>
      <c r="AB75" s="1">
        <f>Table811124121315[[#This Row],[Xs]]-IF(Z76&lt;&gt;"",Z76,Z$2)</f>
        <v>0.17925546746849008</v>
      </c>
      <c r="AC75" s="1">
        <f>Table811124121315[[#This Row],[ Ys]]-IF(AA76&lt;&gt;"",AA76,AA$2)</f>
        <v>1.134193455827992E-2</v>
      </c>
      <c r="AD75" s="1">
        <f>SQRT(Table811124121315[[#This Row],[dXs]]*Table811124121315[[#This Row],[dXs]]+Table811124121315[[#This Row],[dYs]]*Table811124121315[[#This Row],[dYs]])</f>
        <v>0.17961392511960539</v>
      </c>
      <c r="AE75"/>
    </row>
    <row r="76" spans="1:31" x14ac:dyDescent="0.25">
      <c r="A76"/>
      <c r="O76" s="1">
        <f t="shared" si="2"/>
        <v>0.38953726488466001</v>
      </c>
      <c r="P76" s="1">
        <f t="shared" si="3"/>
        <v>4.5397422241889807E-2</v>
      </c>
      <c r="Q76" s="1">
        <f>SQRT(Table811124121315[[#This Row],[dX]]*Table811124121315[[#This Row],[dX]]+Table811124121315[[#This Row],[dY]]*Table811124121315[[#This Row],[dY]])</f>
        <v>0.39217369452836864</v>
      </c>
      <c r="R76" s="1">
        <f>IFERROR(Table811124121315[[#This Row],[dY]]/Table811124121315[[#This Row],[|AB|]],0)</f>
        <v>0.11575845824255276</v>
      </c>
      <c r="S76" s="1">
        <f>IFERROR(Table811124121315[[#This Row],[dX]]/Table811124121315[[#This Row],[|AB|]],0)</f>
        <v>0.99327739294987838</v>
      </c>
      <c r="T76" s="1">
        <f>Table811124121315[[#This Row],[X]] - Table811124121315[[#This Row],[Cos(a)]] * $H$2</f>
        <v>1.9837600671462732</v>
      </c>
      <c r="U76" s="1">
        <f>Table811124121315[[#This Row],[Y]] + Table811124121315[[#This Row],[Sin(a)]] * $H$2</f>
        <v>4.4724386673519803</v>
      </c>
      <c r="V76" s="1">
        <f>Table811124121315[[#This Row],[X]] + Table811124121315[[#This Row],[Cos(a)]] * $H$2</f>
        <v>2.0543302252391267</v>
      </c>
      <c r="W76" s="1">
        <f>Table811124121315[[#This Row],[Y]] - Table811124121315[[#This Row],[Sin(a)]] * $H$2</f>
        <v>3.8669041456010409</v>
      </c>
      <c r="X76" s="1">
        <v>2.0190451461926999</v>
      </c>
      <c r="Y76" s="1">
        <v>4.1696714064765104</v>
      </c>
      <c r="Z76" s="1">
        <v>2.1294705548464998</v>
      </c>
      <c r="AA76" s="1">
        <v>3.9190948887952</v>
      </c>
      <c r="AB76" s="1">
        <f>Table811124121315[[#This Row],[Xs]]-IF(Z77&lt;&gt;"",Z77,Z$2)</f>
        <v>0.17500394226953975</v>
      </c>
      <c r="AC76" s="1">
        <f>Table811124121315[[#This Row],[ Ys]]-IF(AA77&lt;&gt;"",AA77,AA$2)</f>
        <v>2.2770909305709797E-2</v>
      </c>
      <c r="AD76" s="1">
        <f>SQRT(Table811124121315[[#This Row],[dXs]]*Table811124121315[[#This Row],[dXs]]+Table811124121315[[#This Row],[dYs]]*Table811124121315[[#This Row],[dYs]])</f>
        <v>0.17647916058415866</v>
      </c>
      <c r="AE76"/>
    </row>
    <row r="77" spans="1:31" x14ac:dyDescent="0.25">
      <c r="A77"/>
      <c r="O77" s="1">
        <f t="shared" si="2"/>
        <v>0.3791386264757699</v>
      </c>
      <c r="P77" s="1">
        <f t="shared" si="3"/>
        <v>9.1855051074980487E-2</v>
      </c>
      <c r="Q77" s="1">
        <f>SQRT(Table811124121315[[#This Row],[dX]]*Table811124121315[[#This Row],[dX]]+Table811124121315[[#This Row],[dY]]*Table811124121315[[#This Row],[dY]])</f>
        <v>0.39010697057848198</v>
      </c>
      <c r="R77" s="1">
        <f>IFERROR(Table811124121315[[#This Row],[dY]]/Table811124121315[[#This Row],[|AB|]],0)</f>
        <v>0.23546118885999506</v>
      </c>
      <c r="S77" s="1">
        <f>IFERROR(Table811124121315[[#This Row],[dX]]/Table811124121315[[#This Row],[|AB|]],0)</f>
        <v>0.97188375258599624</v>
      </c>
      <c r="T77" s="1">
        <f>Table811124121315[[#This Row],[X]] - Table811124121315[[#This Row],[Cos(a)]] * $H$2</f>
        <v>1.7537730883380944</v>
      </c>
      <c r="U77" s="1">
        <f>Table811124121315[[#This Row],[Y]] + Table811124121315[[#This Row],[Sin(a)]] * $H$2</f>
        <v>4.4344039545033755</v>
      </c>
      <c r="V77" s="1">
        <f>Table811124121315[[#This Row],[X]] + Table811124121315[[#This Row],[Cos(a)]] * $H$2</f>
        <v>1.8973179625084455</v>
      </c>
      <c r="W77" s="1">
        <f>Table811124121315[[#This Row],[Y]] - Table811124121315[[#This Row],[Sin(a)]] * $H$2</f>
        <v>3.8419116985668045</v>
      </c>
      <c r="X77" s="1">
        <v>1.82554552542327</v>
      </c>
      <c r="Y77" s="1">
        <v>4.1381578265350898</v>
      </c>
      <c r="Z77" s="1">
        <v>1.9544666125769601</v>
      </c>
      <c r="AA77" s="1">
        <v>3.8963239794894902</v>
      </c>
      <c r="AB77" s="1">
        <f>Table811124121315[[#This Row],[Xs]]-IF(Z78&lt;&gt;"",Z78,Z$2)</f>
        <v>0.16531411838627008</v>
      </c>
      <c r="AC77" s="1">
        <f>Table811124121315[[#This Row],[ Ys]]-IF(AA78&lt;&gt;"",AA78,AA$2)</f>
        <v>4.8456590733020111E-2</v>
      </c>
      <c r="AD77" s="1">
        <f>SQRT(Table811124121315[[#This Row],[dXs]]*Table811124121315[[#This Row],[dXs]]+Table811124121315[[#This Row],[dYs]]*Table811124121315[[#This Row],[dYs]])</f>
        <v>0.17226955309426309</v>
      </c>
      <c r="AE77"/>
    </row>
    <row r="78" spans="1:31" x14ac:dyDescent="0.25">
      <c r="A78"/>
      <c r="O78" s="1">
        <f t="shared" si="2"/>
        <v>0.35712456347888</v>
      </c>
      <c r="P78" s="1">
        <f t="shared" si="3"/>
        <v>0.15234786955776958</v>
      </c>
      <c r="Q78" s="1">
        <f>SQRT(Table811124121315[[#This Row],[dX]]*Table811124121315[[#This Row],[dX]]+Table811124121315[[#This Row],[dY]]*Table811124121315[[#This Row],[dY]])</f>
        <v>0.38826257506843453</v>
      </c>
      <c r="R78" s="1">
        <f>IFERROR(Table811124121315[[#This Row],[dY]]/Table811124121315[[#This Row],[|AB|]],0)</f>
        <v>0.39238360671490674</v>
      </c>
      <c r="S78" s="1">
        <f>IFERROR(Table811124121315[[#This Row],[dX]]/Table811124121315[[#This Row],[|AB|]],0)</f>
        <v>0.91980166622017023</v>
      </c>
      <c r="T78" s="1">
        <f>Table811124121315[[#This Row],[X]] - Table811124121315[[#This Row],[Cos(a)]] * $H$2</f>
        <v>1.5203015527049559</v>
      </c>
      <c r="U78" s="1">
        <f>Table811124121315[[#This Row],[Y]] + Table811124121315[[#This Row],[Sin(a)]] * $H$2</f>
        <v>4.3581870081585752</v>
      </c>
      <c r="V78" s="1">
        <f>Table811124121315[[#This Row],[X]] + Table811124121315[[#This Row],[Cos(a)]] * $H$2</f>
        <v>1.7595114867289041</v>
      </c>
      <c r="W78" s="1">
        <f>Table811124121315[[#This Row],[Y]] - Table811124121315[[#This Row],[Sin(a)]] * $H$2</f>
        <v>3.7974457026444846</v>
      </c>
      <c r="X78" s="1">
        <v>1.63990651971693</v>
      </c>
      <c r="Y78" s="1">
        <v>4.0778163554015299</v>
      </c>
      <c r="Z78" s="1">
        <v>1.78915249419069</v>
      </c>
      <c r="AA78" s="1">
        <v>3.8478673887564701</v>
      </c>
      <c r="AB78" s="1">
        <f>Table811124121315[[#This Row],[Xs]]-IF(Z79&lt;&gt;"",Z79,Z$2)</f>
        <v>0.15148655752696993</v>
      </c>
      <c r="AC78" s="1">
        <f>Table811124121315[[#This Row],[ Ys]]-IF(AA79&lt;&gt;"",AA79,AA$2)</f>
        <v>7.1633130680110124E-2</v>
      </c>
      <c r="AD78" s="1">
        <f>SQRT(Table811124121315[[#This Row],[dXs]]*Table811124121315[[#This Row],[dXs]]+Table811124121315[[#This Row],[dYs]]*Table811124121315[[#This Row],[dYs]])</f>
        <v>0.16756933646227076</v>
      </c>
      <c r="AE78"/>
    </row>
    <row r="79" spans="1:31" x14ac:dyDescent="0.25">
      <c r="A79"/>
      <c r="O79" s="1">
        <f t="shared" si="2"/>
        <v>0.32334198446514995</v>
      </c>
      <c r="P79" s="1">
        <f t="shared" si="3"/>
        <v>0.21424912918566008</v>
      </c>
      <c r="Q79" s="1">
        <f>SQRT(Table811124121315[[#This Row],[dX]]*Table811124121315[[#This Row],[dX]]+Table811124121315[[#This Row],[dY]]*Table811124121315[[#This Row],[dY]])</f>
        <v>0.38788236396448206</v>
      </c>
      <c r="R79" s="1">
        <f>IFERROR(Table811124121315[[#This Row],[dY]]/Table811124121315[[#This Row],[|AB|]],0)</f>
        <v>0.55235594368316943</v>
      </c>
      <c r="S79" s="1">
        <f>IFERROR(Table811124121315[[#This Row],[dX]]/Table811124121315[[#This Row],[|AB|]],0)</f>
        <v>0.8336083681668961</v>
      </c>
      <c r="T79" s="1">
        <f>Table811124121315[[#This Row],[X]] - Table811124121315[[#This Row],[Cos(a)]] * $H$2</f>
        <v>1.3000537995743942</v>
      </c>
      <c r="U79" s="1">
        <f>Table811124121315[[#This Row],[Y]] + Table811124121315[[#This Row],[Sin(a)]] * $H$2</f>
        <v>4.2399074770298046</v>
      </c>
      <c r="V79" s="1">
        <f>Table811124121315[[#This Row],[X]] + Table811124121315[[#This Row],[Cos(a)]] * $H$2</f>
        <v>1.6367881243143858</v>
      </c>
      <c r="W79" s="1">
        <f>Table811124121315[[#This Row],[Y]] - Table811124121315[[#This Row],[Sin(a)]] * $H$2</f>
        <v>3.7317124369248358</v>
      </c>
      <c r="X79" s="1">
        <v>1.46842096194439</v>
      </c>
      <c r="Y79" s="1">
        <v>3.9858099569773202</v>
      </c>
      <c r="Z79" s="1">
        <v>1.6376659366637201</v>
      </c>
      <c r="AA79" s="1">
        <v>3.7762342580763599</v>
      </c>
      <c r="AB79" s="1">
        <f>Table811124121315[[#This Row],[Xs]]-IF(Z80&lt;&gt;"",Z80,Z$2)</f>
        <v>0.12795737761605008</v>
      </c>
      <c r="AC79" s="1">
        <f>Table811124121315[[#This Row],[ Ys]]-IF(AA80&lt;&gt;"",AA80,AA$2)</f>
        <v>0.10231570173578008</v>
      </c>
      <c r="AD79" s="1">
        <f>SQRT(Table811124121315[[#This Row],[dXs]]*Table811124121315[[#This Row],[dXs]]+Table811124121315[[#This Row],[dYs]]*Table811124121315[[#This Row],[dYs]])</f>
        <v>0.16383404196949286</v>
      </c>
      <c r="AE79"/>
    </row>
    <row r="80" spans="1:31" x14ac:dyDescent="0.25">
      <c r="A80"/>
      <c r="O80" s="1">
        <f t="shared" si="2"/>
        <v>0.28013469014172987</v>
      </c>
      <c r="P80" s="1">
        <f t="shared" si="3"/>
        <v>0.26936824473048038</v>
      </c>
      <c r="Q80" s="1">
        <f>SQRT(Table811124121315[[#This Row],[dX]]*Table811124121315[[#This Row],[dX]]+Table811124121315[[#This Row],[dY]]*Table811124121315[[#This Row],[dY]])</f>
        <v>0.38863182562675302</v>
      </c>
      <c r="R80" s="1">
        <f>IFERROR(Table811124121315[[#This Row],[dY]]/Table811124121315[[#This Row],[|AB|]],0)</f>
        <v>0.69311936637218452</v>
      </c>
      <c r="S80" s="1">
        <f>IFERROR(Table811124121315[[#This Row],[dX]]/Table811124121315[[#This Row],[|AB|]],0)</f>
        <v>0.72082282425005206</v>
      </c>
      <c r="T80" s="1">
        <f>Table811124121315[[#This Row],[X]] - Table811124121315[[#This Row],[Cos(a)]] * $H$2</f>
        <v>1.1052903700429917</v>
      </c>
      <c r="U80" s="1">
        <f>Table811124121315[[#This Row],[Y]] + Table811124121315[[#This Row],[Sin(a)]] * $H$2</f>
        <v>4.0832858603293118</v>
      </c>
      <c r="V80" s="1">
        <f>Table811124121315[[#This Row],[X]] + Table811124121315[[#This Row],[Cos(a)]] * $H$2</f>
        <v>1.5278387004605685</v>
      </c>
      <c r="W80" s="1">
        <f>Table811124121315[[#This Row],[Y]] - Table811124121315[[#This Row],[Sin(a)]] * $H$2</f>
        <v>3.6438485921024273</v>
      </c>
      <c r="X80" s="1">
        <v>1.3165645352517801</v>
      </c>
      <c r="Y80" s="1">
        <v>3.8635672262158698</v>
      </c>
      <c r="Z80" s="1">
        <v>1.50970855904767</v>
      </c>
      <c r="AA80" s="1">
        <v>3.6739185563405798</v>
      </c>
      <c r="AB80" s="1">
        <f>Table811124121315[[#This Row],[Xs]]-IF(Z81&lt;&gt;"",Z81,Z$2)</f>
        <v>0.10354479474267997</v>
      </c>
      <c r="AC80" s="1">
        <f>Table811124121315[[#This Row],[ Ys]]-IF(AA81&lt;&gt;"",AA81,AA$2)</f>
        <v>0.12413735007561</v>
      </c>
      <c r="AD80" s="1">
        <f>SQRT(Table811124121315[[#This Row],[dXs]]*Table811124121315[[#This Row],[dXs]]+Table811124121315[[#This Row],[dYs]]*Table811124121315[[#This Row],[dYs]])</f>
        <v>0.16165273335795555</v>
      </c>
      <c r="AE80"/>
    </row>
    <row r="81" spans="1:31" x14ac:dyDescent="0.25">
      <c r="A81"/>
      <c r="O81" s="1">
        <f t="shared" si="2"/>
        <v>0.22938347653694002</v>
      </c>
      <c r="P81" s="1">
        <f t="shared" si="3"/>
        <v>0.31405950853362974</v>
      </c>
      <c r="Q81" s="1">
        <f>SQRT(Table811124121315[[#This Row],[dX]]*Table811124121315[[#This Row],[dX]]+Table811124121315[[#This Row],[dY]]*Table811124121315[[#This Row],[dY]])</f>
        <v>0.38890892791058163</v>
      </c>
      <c r="R81" s="1">
        <f>IFERROR(Table811124121315[[#This Row],[dY]]/Table811124121315[[#This Row],[|AB|]],0)</f>
        <v>0.80753998171479013</v>
      </c>
      <c r="S81" s="1">
        <f>IFERROR(Table811124121315[[#This Row],[dX]]/Table811124121315[[#This Row],[|AB|]],0)</f>
        <v>0.58981283296659137</v>
      </c>
      <c r="T81" s="1">
        <f>Table811124121315[[#This Row],[X]] - Table811124121315[[#This Row],[Cos(a)]] * $H$2</f>
        <v>0.94213482403327431</v>
      </c>
      <c r="U81" s="1">
        <f>Table811124121315[[#This Row],[Y]] + Table811124121315[[#This Row],[Sin(a)]] * $H$2</f>
        <v>3.8962263495838005</v>
      </c>
      <c r="V81" s="1">
        <f>Table811124121315[[#This Row],[X]] + Table811124121315[[#This Row],[Cos(a)]] * $H$2</f>
        <v>1.4344377195720459</v>
      </c>
      <c r="W81" s="1">
        <f>Table811124121315[[#This Row],[Y]] - Table811124121315[[#This Row],[Sin(a)]] * $H$2</f>
        <v>3.5366570749098791</v>
      </c>
      <c r="X81" s="1">
        <v>1.1882862718026601</v>
      </c>
      <c r="Y81" s="1">
        <v>3.7164417122468398</v>
      </c>
      <c r="Z81" s="1">
        <v>1.40616376430499</v>
      </c>
      <c r="AA81" s="1">
        <v>3.5497812062649698</v>
      </c>
      <c r="AB81" s="1">
        <f>Table811124121315[[#This Row],[Xs]]-IF(Z82&lt;&gt;"",Z82,Z$2)</f>
        <v>8.5066513927070098E-2</v>
      </c>
      <c r="AC81" s="1">
        <f>Table811124121315[[#This Row],[ Ys]]-IF(AA82&lt;&gt;"",AA82,AA$2)</f>
        <v>0.13946669108337995</v>
      </c>
      <c r="AD81" s="1">
        <f>SQRT(Table811124121315[[#This Row],[dXs]]*Table811124121315[[#This Row],[dXs]]+Table811124121315[[#This Row],[dYs]]*Table811124121315[[#This Row],[dYs]])</f>
        <v>0.16336238769512199</v>
      </c>
      <c r="AE81"/>
    </row>
    <row r="82" spans="1:31" x14ac:dyDescent="0.25">
      <c r="A82"/>
      <c r="O82" s="1">
        <f t="shared" si="2"/>
        <v>0.17232402402522018</v>
      </c>
      <c r="P82" s="1">
        <f t="shared" si="3"/>
        <v>0.34798272818592002</v>
      </c>
      <c r="Q82" s="1">
        <f>SQRT(Table811124121315[[#This Row],[dX]]*Table811124121315[[#This Row],[dX]]+Table811124121315[[#This Row],[dY]]*Table811124121315[[#This Row],[dY]])</f>
        <v>0.38831372416122584</v>
      </c>
      <c r="R82" s="1">
        <f>IFERROR(Table811124121315[[#This Row],[dY]]/Table811124121315[[#This Row],[|AB|]],0)</f>
        <v>0.89613811342253613</v>
      </c>
      <c r="S82" s="1">
        <f>IFERROR(Table811124121315[[#This Row],[dX]]/Table811124121315[[#This Row],[|AB|]],0)</f>
        <v>0.4437752603193395</v>
      </c>
      <c r="T82" s="1">
        <f>Table811124121315[[#This Row],[X]] - Table811124121315[[#This Row],[Cos(a)]] * $H$2</f>
        <v>0.81402344545106664</v>
      </c>
      <c r="U82" s="1">
        <f>Table811124121315[[#This Row],[Y]] + Table811124121315[[#This Row],[Sin(a)]] * $H$2</f>
        <v>3.684777704661562</v>
      </c>
      <c r="V82" s="1">
        <f>Table811124121315[[#This Row],[X]] + Table811124121315[[#This Row],[Cos(a)]] * $H$2</f>
        <v>1.3603386719786135</v>
      </c>
      <c r="W82" s="1">
        <f>Table811124121315[[#This Row],[Y]] - Table811124121315[[#This Row],[Sin(a)]] * $H$2</f>
        <v>3.4142377307029181</v>
      </c>
      <c r="X82" s="1">
        <v>1.0871810587148401</v>
      </c>
      <c r="Y82" s="1">
        <v>3.54950771768224</v>
      </c>
      <c r="Z82" s="1">
        <v>1.3210972503779199</v>
      </c>
      <c r="AA82" s="1">
        <v>3.4103145151815899</v>
      </c>
      <c r="AB82" s="1">
        <f>Table811124121315[[#This Row],[Xs]]-IF(Z83&lt;&gt;"",Z83,Z$2)</f>
        <v>5.8857366586389848E-2</v>
      </c>
      <c r="AC82" s="1">
        <f>Table811124121315[[#This Row],[ Ys]]-IF(AA83&lt;&gt;"",AA83,AA$2)</f>
        <v>0.15293868930059995</v>
      </c>
      <c r="AD82" s="1">
        <f>SQRT(Table811124121315[[#This Row],[dXs]]*Table811124121315[[#This Row],[dXs]]+Table811124121315[[#This Row],[dYs]]*Table811124121315[[#This Row],[dYs]])</f>
        <v>0.16387322016263098</v>
      </c>
      <c r="AE82"/>
    </row>
    <row r="83" spans="1:31" x14ac:dyDescent="0.25">
      <c r="A83"/>
      <c r="O83" s="1">
        <f t="shared" si="2"/>
        <v>0.11377076736284808</v>
      </c>
      <c r="P83" s="1">
        <f t="shared" si="3"/>
        <v>0.37136201791191992</v>
      </c>
      <c r="Q83" s="1">
        <f>SQRT(Table811124121315[[#This Row],[dX]]*Table811124121315[[#This Row],[dX]]+Table811124121315[[#This Row],[dY]]*Table811124121315[[#This Row],[dY]])</f>
        <v>0.38839868158110996</v>
      </c>
      <c r="R83" s="1">
        <f>IFERROR(Table811124121315[[#This Row],[dY]]/Table811124121315[[#This Row],[|AB|]],0)</f>
        <v>0.956136144438399</v>
      </c>
      <c r="S83" s="1">
        <f>IFERROR(Table811124121315[[#This Row],[dX]]/Table811124121315[[#This Row],[|AB|]],0)</f>
        <v>0.29292264046753502</v>
      </c>
      <c r="T83" s="1">
        <f>Table811124121315[[#This Row],[X]] - Table811124121315[[#This Row],[Cos(a)]] * $H$2</f>
        <v>0.72451624937822534</v>
      </c>
      <c r="U83" s="1">
        <f>Table811124121315[[#This Row],[Y]] + Table811124121315[[#This Row],[Sin(a)]] * $H$2</f>
        <v>3.4577466152224203</v>
      </c>
      <c r="V83" s="1">
        <f>Table811124121315[[#This Row],[X]] + Table811124121315[[#This Row],[Cos(a)]] * $H$2</f>
        <v>1.3074082461766545</v>
      </c>
      <c r="W83" s="1">
        <f>Table811124121315[[#This Row],[Y]] - Table811124121315[[#This Row],[Sin(a)]] * $H$2</f>
        <v>3.2791713528994193</v>
      </c>
      <c r="X83" s="1">
        <v>1.0159622477774399</v>
      </c>
      <c r="Y83" s="1">
        <v>3.3684589840609198</v>
      </c>
      <c r="Z83" s="1">
        <v>1.2622398837915301</v>
      </c>
      <c r="AA83" s="1">
        <v>3.25737582588099</v>
      </c>
      <c r="AB83" s="1">
        <f>Table811124121315[[#This Row],[Xs]]-IF(Z84&lt;&gt;"",Z84,Z$2)</f>
        <v>3.0637233755560045E-2</v>
      </c>
      <c r="AC83" s="1">
        <f>Table811124121315[[#This Row],[ Ys]]-IF(AA84&lt;&gt;"",AA84,AA$2)</f>
        <v>0.16532667189318007</v>
      </c>
      <c r="AD83" s="1">
        <f>SQRT(Table811124121315[[#This Row],[dXs]]*Table811124121315[[#This Row],[dXs]]+Table811124121315[[#This Row],[dYs]]*Table811124121315[[#This Row],[dYs]])</f>
        <v>0.16814145393527452</v>
      </c>
      <c r="AE83"/>
    </row>
    <row r="84" spans="1:31" x14ac:dyDescent="0.25">
      <c r="A84"/>
      <c r="O84" s="1">
        <f t="shared" si="2"/>
        <v>6.2468351944336975E-2</v>
      </c>
      <c r="P84" s="1">
        <f t="shared" si="3"/>
        <v>0.38505246116686997</v>
      </c>
      <c r="Q84" s="1">
        <f>SQRT(Table811124121315[[#This Row],[dX]]*Table811124121315[[#This Row],[dX]]+Table811124121315[[#This Row],[dY]]*Table811124121315[[#This Row],[dY]])</f>
        <v>0.39008677604515823</v>
      </c>
      <c r="R84" s="1">
        <f>IFERROR(Table811124121315[[#This Row],[dY]]/Table811124121315[[#This Row],[|AB|]],0)</f>
        <v>0.98709437184893067</v>
      </c>
      <c r="S84" s="1">
        <f>IFERROR(Table811124121315[[#This Row],[dX]]/Table811124121315[[#This Row],[|AB|]],0)</f>
        <v>0.16013962989892627</v>
      </c>
      <c r="T84" s="1">
        <f>Table811124121315[[#This Row],[X]] - Table811124121315[[#This Row],[Cos(a)]] * $H$2</f>
        <v>0.67252771684506008</v>
      </c>
      <c r="U84" s="1">
        <f>Table811124121315[[#This Row],[Y]] + Table811124121315[[#This Row],[Sin(a)]] * $H$2</f>
        <v>3.2269588887608762</v>
      </c>
      <c r="V84" s="1">
        <f>Table811124121315[[#This Row],[X]] + Table811124121315[[#This Row],[Cos(a)]] * $H$2</f>
        <v>1.2742928658589239</v>
      </c>
      <c r="W84" s="1">
        <f>Table811124121315[[#This Row],[Y]] - Table811124121315[[#This Row],[Sin(a)]] * $H$2</f>
        <v>3.129332510779764</v>
      </c>
      <c r="X84" s="1">
        <v>0.97341029135199197</v>
      </c>
      <c r="Y84" s="1">
        <v>3.1781456997703201</v>
      </c>
      <c r="Z84" s="1">
        <v>1.23160265003597</v>
      </c>
      <c r="AA84" s="1">
        <v>3.0920491539878099</v>
      </c>
      <c r="AB84" s="1">
        <f>Table811124121315[[#This Row],[Xs]]-IF(Z85&lt;&gt;"",Z85,Z$2)</f>
        <v>1.4168165416370115E-2</v>
      </c>
      <c r="AC84" s="1">
        <f>Table811124121315[[#This Row],[ Ys]]-IF(AA85&lt;&gt;"",AA85,AA$2)</f>
        <v>0.16767188342207984</v>
      </c>
      <c r="AD84" s="1">
        <f>SQRT(Table811124121315[[#This Row],[dXs]]*Table811124121315[[#This Row],[dXs]]+Table811124121315[[#This Row],[dYs]]*Table811124121315[[#This Row],[dYs]])</f>
        <v>0.16826941909204166</v>
      </c>
      <c r="AE84"/>
    </row>
    <row r="85" spans="1:31" x14ac:dyDescent="0.25">
      <c r="A85"/>
      <c r="O85" s="1">
        <f t="shared" si="2"/>
        <v>2.8988637192390976E-2</v>
      </c>
      <c r="P85" s="1">
        <f t="shared" si="3"/>
        <v>0.39094270233715012</v>
      </c>
      <c r="Q85" s="1">
        <f>SQRT(Table811124121315[[#This Row],[dX]]*Table811124121315[[#This Row],[dX]]+Table811124121315[[#This Row],[dY]]*Table811124121315[[#This Row],[dY]])</f>
        <v>0.39201599150665478</v>
      </c>
      <c r="R85" s="1">
        <f>IFERROR(Table811124121315[[#This Row],[dY]]/Table811124121315[[#This Row],[|AB|]],0)</f>
        <v>0.99726212911524437</v>
      </c>
      <c r="S85" s="1">
        <f>IFERROR(Table811124121315[[#This Row],[dX]]/Table811124121315[[#This Row],[|AB|]],0)</f>
        <v>7.3947588415915103E-2</v>
      </c>
      <c r="T85" s="1">
        <f>Table811124121315[[#This Row],[X]] - Table811124121315[[#This Row],[Cos(a)]] * $H$2</f>
        <v>0.64951202193748181</v>
      </c>
      <c r="U85" s="1">
        <f>Table811124121315[[#This Row],[Y]] + Table811124121315[[#This Row],[Sin(a)]] * $H$2</f>
        <v>3.0059469622032964</v>
      </c>
      <c r="V85" s="1">
        <f>Table811124121315[[#This Row],[X]] + Table811124121315[[#This Row],[Cos(a)]] * $H$2</f>
        <v>1.2574757697287242</v>
      </c>
      <c r="W85" s="1">
        <f>Table811124121315[[#This Row],[Y]] - Table811124121315[[#This Row],[Sin(a)]] * $H$2</f>
        <v>2.9608660835848033</v>
      </c>
      <c r="X85" s="1">
        <v>0.95349389583310296</v>
      </c>
      <c r="Y85" s="1">
        <v>2.9834065228940498</v>
      </c>
      <c r="Z85" s="1">
        <v>1.2174344846195999</v>
      </c>
      <c r="AA85" s="1">
        <v>2.92437727056573</v>
      </c>
      <c r="AB85" s="1">
        <f>Table811124121315[[#This Row],[Xs]]-IF(Z86&lt;&gt;"",Z86,Z$2)</f>
        <v>2.269056521059909E-3</v>
      </c>
      <c r="AC85" s="1">
        <f>Table811124121315[[#This Row],[ Ys]]-IF(AA86&lt;&gt;"",AA86,AA$2)</f>
        <v>0.16879968264185985</v>
      </c>
      <c r="AD85" s="1">
        <f>SQRT(Table811124121315[[#This Row],[dXs]]*Table811124121315[[#This Row],[dXs]]+Table811124121315[[#This Row],[dYs]]*Table811124121315[[#This Row],[dYs]])</f>
        <v>0.16881493262590358</v>
      </c>
      <c r="AE85"/>
    </row>
    <row r="86" spans="1:31" x14ac:dyDescent="0.25">
      <c r="A86"/>
      <c r="O86" s="1">
        <f t="shared" si="2"/>
        <v>1.2986489139014901E-2</v>
      </c>
      <c r="P86" s="1">
        <f t="shared" si="3"/>
        <v>0.39267253858943985</v>
      </c>
      <c r="Q86" s="1">
        <f>SQRT(Table811124121315[[#This Row],[dX]]*Table811124121315[[#This Row],[dX]]+Table811124121315[[#This Row],[dY]]*Table811124121315[[#This Row],[dY]])</f>
        <v>0.39288722486539679</v>
      </c>
      <c r="R86" s="1">
        <f>IFERROR(Table811124121315[[#This Row],[dY]]/Table811124121315[[#This Row],[|AB|]],0)</f>
        <v>0.99945356768464411</v>
      </c>
      <c r="S86" s="1">
        <f>IFERROR(Table811124121315[[#This Row],[dX]]/Table811124121315[[#This Row],[|AB|]],0)</f>
        <v>3.3053986785811305E-2</v>
      </c>
      <c r="T86" s="1">
        <f>Table811124121315[[#This Row],[X]] - Table811124121315[[#This Row],[Cos(a)]] * $H$2</f>
        <v>0.63977179380043658</v>
      </c>
      <c r="U86" s="1">
        <f>Table811124121315[[#This Row],[Y]] + Table811124121315[[#This Row],[Sin(a)]] * $H$2</f>
        <v>2.7972783954148284</v>
      </c>
      <c r="V86" s="1">
        <f>Table811124121315[[#This Row],[X]] + Table811124121315[[#This Row],[Cos(a)]] * $H$2</f>
        <v>1.2490715145187654</v>
      </c>
      <c r="W86" s="1">
        <f>Table811124121315[[#This Row],[Y]] - Table811124121315[[#This Row],[Sin(a)]] * $H$2</f>
        <v>2.7771275994515117</v>
      </c>
      <c r="X86" s="1">
        <v>0.944421654159601</v>
      </c>
      <c r="Y86" s="1">
        <v>2.78720299743317</v>
      </c>
      <c r="Z86" s="1">
        <v>1.21516542809854</v>
      </c>
      <c r="AA86" s="1">
        <v>2.7555775879238702</v>
      </c>
      <c r="AB86" s="1">
        <f>Table811124121315[[#This Row],[Xs]]-IF(Z87&lt;&gt;"",Z87,Z$2)</f>
        <v>4.8353569540100505E-3</v>
      </c>
      <c r="AC86" s="1">
        <f>Table811124121315[[#This Row],[ Ys]]-IF(AA87&lt;&gt;"",AA87,AA$2)</f>
        <v>0.16627550185460027</v>
      </c>
      <c r="AD86" s="1">
        <f>SQRT(Table811124121315[[#This Row],[dXs]]*Table811124121315[[#This Row],[dXs]]+Table811124121315[[#This Row],[dYs]]*Table811124121315[[#This Row],[dYs]])</f>
        <v>0.16634579403721594</v>
      </c>
      <c r="AE86"/>
    </row>
    <row r="87" spans="1:31" x14ac:dyDescent="0.25">
      <c r="A87"/>
      <c r="O87" s="1">
        <f t="shared" si="2"/>
        <v>4.7231612588379823E-3</v>
      </c>
      <c r="P87" s="1">
        <f t="shared" si="3"/>
        <v>0.39297746183404003</v>
      </c>
      <c r="Q87" s="1">
        <f>SQRT(Table811124121315[[#This Row],[dX]]*Table811124121315[[#This Row],[dX]]+Table811124121315[[#This Row],[dY]]*Table811124121315[[#This Row],[dY]])</f>
        <v>0.39300584443720599</v>
      </c>
      <c r="R87" s="1">
        <f>IFERROR(Table811124121315[[#This Row],[dY]]/Table811124121315[[#This Row],[|AB|]],0)</f>
        <v>0.99992778070970778</v>
      </c>
      <c r="S87" s="1">
        <f>IFERROR(Table811124121315[[#This Row],[dX]]/Table811124121315[[#This Row],[|AB|]],0)</f>
        <v>1.2018043308240531E-2</v>
      </c>
      <c r="T87" s="1">
        <f>Table811124121315[[#This Row],[X]] - Table811124121315[[#This Row],[Cos(a)]] * $H$2</f>
        <v>0.63571299841740425</v>
      </c>
      <c r="U87" s="1">
        <f>Table811124121315[[#This Row],[Y]] + Table811124121315[[#This Row],[Sin(a)]] * $H$2</f>
        <v>2.5943972812640954</v>
      </c>
      <c r="V87" s="1">
        <f>Table811124121315[[#This Row],[X]] + Table811124121315[[#This Row],[Cos(a)]] * $H$2</f>
        <v>1.2453018149707717</v>
      </c>
      <c r="W87" s="1">
        <f>Table811124121315[[#This Row],[Y]] - Table811124121315[[#This Row],[Sin(a)]] * $H$2</f>
        <v>2.5870706873451246</v>
      </c>
      <c r="X87" s="1">
        <v>0.94050740669408806</v>
      </c>
      <c r="Y87" s="1">
        <v>2.59073398430461</v>
      </c>
      <c r="Z87" s="1">
        <v>1.21033007114453</v>
      </c>
      <c r="AA87" s="1">
        <v>2.5893020860692699</v>
      </c>
      <c r="AB87" s="1">
        <f>Table811124121315[[#This Row],[Xs]]-IF(Z88&lt;&gt;"",Z88,Z$2)</f>
        <v>-1.9481816680300135E-3</v>
      </c>
      <c r="AC87" s="1">
        <f>Table811124121315[[#This Row],[ Ys]]-IF(AA88&lt;&gt;"",AA88,AA$2)</f>
        <v>0.1671003200467398</v>
      </c>
      <c r="AD87" s="1">
        <f>SQRT(Table811124121315[[#This Row],[dXs]]*Table811124121315[[#This Row],[dXs]]+Table811124121315[[#This Row],[dYs]]*Table811124121315[[#This Row],[dYs]])</f>
        <v>0.16711167634708987</v>
      </c>
      <c r="AE87"/>
    </row>
    <row r="88" spans="1:31" x14ac:dyDescent="0.25">
      <c r="A88"/>
      <c r="O88" s="1">
        <f t="shared" si="2"/>
        <v>-6.6291011009159684E-3</v>
      </c>
      <c r="P88" s="1">
        <f t="shared" si="3"/>
        <v>0.39268532850628013</v>
      </c>
      <c r="Q88" s="1">
        <f>SQRT(Table811124121315[[#This Row],[dX]]*Table811124121315[[#This Row],[dX]]+Table811124121315[[#This Row],[dY]]*Table811124121315[[#This Row],[dY]])</f>
        <v>0.39274127896809025</v>
      </c>
      <c r="R88" s="1">
        <f>IFERROR(Table811124121315[[#This Row],[dY]]/Table811124121315[[#This Row],[|AB|]],0)</f>
        <v>0.99985753862706483</v>
      </c>
      <c r="S88" s="1">
        <f>IFERROR(Table811124121315[[#This Row],[dX]]/Table811124121315[[#This Row],[|AB|]],0)</f>
        <v>-1.6879053605807947E-2</v>
      </c>
      <c r="T88" s="1">
        <f>Table811124121315[[#This Row],[X]] - Table811124121315[[#This Row],[Cos(a)]] * $H$2</f>
        <v>0.6349254955643775</v>
      </c>
      <c r="U88" s="1">
        <f>Table811124121315[[#This Row],[Y]] + Table811124121315[[#This Row],[Sin(a)]] * $H$2</f>
        <v>2.3890805228739098</v>
      </c>
      <c r="V88" s="1">
        <f>Table811124121315[[#This Row],[X]] + Table811124121315[[#This Row],[Cos(a)]] * $H$2</f>
        <v>1.2444714902371485</v>
      </c>
      <c r="W88" s="1">
        <f>Table811124121315[[#This Row],[Y]] - Table811124121315[[#This Row],[Sin(a)]] * $H$2</f>
        <v>2.3993705483243501</v>
      </c>
      <c r="X88" s="1">
        <v>0.93969849290076302</v>
      </c>
      <c r="Y88" s="1">
        <v>2.39422553559913</v>
      </c>
      <c r="Z88" s="1">
        <v>1.21227825281256</v>
      </c>
      <c r="AA88" s="1">
        <v>2.4222017660225301</v>
      </c>
      <c r="AB88" s="1">
        <f>Table811124121315[[#This Row],[Xs]]-IF(Z89&lt;&gt;"",Z89,Z$2)</f>
        <v>1.8363700145298534E-3</v>
      </c>
      <c r="AC88" s="1">
        <f>Table811124121315[[#This Row],[ Ys]]-IF(AA89&lt;&gt;"",AA89,AA$2)</f>
        <v>0.16943649457660026</v>
      </c>
      <c r="AD88" s="1">
        <f>SQRT(Table811124121315[[#This Row],[dXs]]*Table811124121315[[#This Row],[dXs]]+Table811124121315[[#This Row],[dYs]]*Table811124121315[[#This Row],[dYs]])</f>
        <v>0.16944644566716813</v>
      </c>
      <c r="AE88"/>
    </row>
    <row r="89" spans="1:31" x14ac:dyDescent="0.25">
      <c r="A89"/>
      <c r="O89" s="1">
        <f t="shared" si="2"/>
        <v>-2.7042123277011942E-2</v>
      </c>
      <c r="P89" s="1">
        <f t="shared" si="3"/>
        <v>0.3908948370423202</v>
      </c>
      <c r="Q89" s="1">
        <f>SQRT(Table811124121315[[#This Row],[dX]]*Table811124121315[[#This Row],[dX]]+Table811124121315[[#This Row],[dY]]*Table811124121315[[#This Row],[dY]])</f>
        <v>0.39182910823172795</v>
      </c>
      <c r="R89" s="1">
        <f>IFERROR(Table811124121315[[#This Row],[dY]]/Table811124121315[[#This Row],[|AB|]],0)</f>
        <v>0.99761561566055168</v>
      </c>
      <c r="S89" s="1">
        <f>IFERROR(Table811124121315[[#This Row],[dX]]/Table811124121315[[#This Row],[|AB|]],0)</f>
        <v>-6.9015095379333619E-2</v>
      </c>
      <c r="T89" s="1">
        <f>Table811124121315[[#This Row],[X]] - Table811124121315[[#This Row],[Cos(a)]] * $H$2</f>
        <v>0.64304688539545163</v>
      </c>
      <c r="U89" s="1">
        <f>Table811124121315[[#This Row],[Y]] + Table811124121315[[#This Row],[Sin(a)]] * $H$2</f>
        <v>2.1770117213675526</v>
      </c>
      <c r="V89" s="1">
        <f>Table811124121315[[#This Row],[X]] + Table811124121315[[#This Row],[Cos(a)]] * $H$2</f>
        <v>1.2512261301945564</v>
      </c>
      <c r="W89" s="1">
        <f>Table811124121315[[#This Row],[Y]] - Table811124121315[[#This Row],[Sin(a)]] * $H$2</f>
        <v>2.2190855902291071</v>
      </c>
      <c r="X89" s="1">
        <v>0.94713650779500402</v>
      </c>
      <c r="Y89" s="1">
        <v>2.1980486557983299</v>
      </c>
      <c r="Z89" s="1">
        <v>1.2104418827980301</v>
      </c>
      <c r="AA89" s="1">
        <v>2.2527652714459299</v>
      </c>
      <c r="AB89" s="1">
        <f>Table811124121315[[#This Row],[Xs]]-IF(Z90&lt;&gt;"",Z90,Z$2)</f>
        <v>-1.6671654370279843E-2</v>
      </c>
      <c r="AC89" s="1">
        <f>Table811124121315[[#This Row],[ Ys]]-IF(AA90&lt;&gt;"",AA90,AA$2)</f>
        <v>0.16707577147635</v>
      </c>
      <c r="AD89" s="1">
        <f>SQRT(Table811124121315[[#This Row],[dXs]]*Table811124121315[[#This Row],[dXs]]+Table811124121315[[#This Row],[dYs]]*Table811124121315[[#This Row],[dYs]])</f>
        <v>0.16790550161879628</v>
      </c>
      <c r="AE89"/>
    </row>
    <row r="90" spans="1:31" x14ac:dyDescent="0.25">
      <c r="A90"/>
      <c r="O90" s="1">
        <f t="shared" si="2"/>
        <v>-6.1507000752035967E-2</v>
      </c>
      <c r="P90" s="1">
        <f t="shared" si="3"/>
        <v>0.38514237815797991</v>
      </c>
      <c r="Q90" s="1">
        <f>SQRT(Table811124121315[[#This Row],[dX]]*Table811124121315[[#This Row],[dX]]+Table811124121315[[#This Row],[dY]]*Table811124121315[[#This Row],[dY]])</f>
        <v>0.39002277189248236</v>
      </c>
      <c r="R90" s="1">
        <f>IFERROR(Table811124121315[[#This Row],[dY]]/Table811124121315[[#This Row],[|AB|]],0)</f>
        <v>0.98748690054475119</v>
      </c>
      <c r="S90" s="1">
        <f>IFERROR(Table811124121315[[#This Row],[dX]]/Table811124121315[[#This Row],[|AB|]],0)</f>
        <v>-0.15770105025814138</v>
      </c>
      <c r="T90" s="1">
        <f>Table811124121315[[#This Row],[X]] - Table811124121315[[#This Row],[Cos(a)]] * $H$2</f>
        <v>0.66573839247828914</v>
      </c>
      <c r="U90" s="1">
        <f>Table811124121315[[#This Row],[Y]] + Table811124121315[[#This Row],[Sin(a)]] * $H$2</f>
        <v>1.9552608286868816</v>
      </c>
      <c r="V90" s="1">
        <f>Table811124121315[[#This Row],[X]] + Table811124121315[[#This Row],[Cos(a)]] * $H$2</f>
        <v>1.2677428398772608</v>
      </c>
      <c r="W90" s="1">
        <f>Table811124121315[[#This Row],[Y]] - Table811124121315[[#This Row],[Sin(a)]] * $H$2</f>
        <v>2.0514005684267378</v>
      </c>
      <c r="X90" s="1">
        <v>0.96674061617777496</v>
      </c>
      <c r="Y90" s="1">
        <v>2.0033306985568098</v>
      </c>
      <c r="Z90" s="1">
        <v>1.22711353716831</v>
      </c>
      <c r="AA90" s="1">
        <v>2.0856894999695799</v>
      </c>
      <c r="AB90" s="1">
        <f>Table811124121315[[#This Row],[Xs]]-IF(Z91&lt;&gt;"",Z91,Z$2)</f>
        <v>-3.0335705972269977E-2</v>
      </c>
      <c r="AC90" s="1">
        <f>Table811124121315[[#This Row],[ Ys]]-IF(AA91&lt;&gt;"",AA91,AA$2)</f>
        <v>0.16453686085163977</v>
      </c>
      <c r="AD90" s="1">
        <f>SQRT(Table811124121315[[#This Row],[dXs]]*Table811124121315[[#This Row],[dXs]]+Table811124121315[[#This Row],[dYs]]*Table811124121315[[#This Row],[dYs]])</f>
        <v>0.16730999263566981</v>
      </c>
      <c r="AE90"/>
    </row>
    <row r="91" spans="1:31" x14ac:dyDescent="0.25">
      <c r="A91"/>
      <c r="O91" s="1">
        <f t="shared" si="2"/>
        <v>-0.11099596099226505</v>
      </c>
      <c r="P91" s="1">
        <f t="shared" si="3"/>
        <v>0.3723304180924798</v>
      </c>
      <c r="Q91" s="1">
        <f>SQRT(Table811124121315[[#This Row],[dX]]*Table811124121315[[#This Row],[dX]]+Table811124121315[[#This Row],[dY]]*Table811124121315[[#This Row],[dY]])</f>
        <v>0.38852289970285819</v>
      </c>
      <c r="R91" s="1">
        <f>IFERROR(Table811124121315[[#This Row],[dY]]/Table811124121315[[#This Row],[|AB|]],0)</f>
        <v>0.95832296726200084</v>
      </c>
      <c r="S91" s="1">
        <f>IFERROR(Table811124121315[[#This Row],[dX]]/Table811124121315[[#This Row],[|AB|]],0)</f>
        <v>-0.2856870497907707</v>
      </c>
      <c r="T91" s="1">
        <f>Table811124121315[[#This Row],[X]] - Table811124121315[[#This Row],[Cos(a)]] * $H$2</f>
        <v>0.71653093063940076</v>
      </c>
      <c r="U91" s="1">
        <f>Table811124121315[[#This Row],[Y]] + Table811124121315[[#This Row],[Sin(a)]] * $H$2</f>
        <v>1.7258241733392907</v>
      </c>
      <c r="V91" s="1">
        <f>Table811124121315[[#This Row],[X]] + Table811124121315[[#This Row],[Cos(a)]] * $H$2</f>
        <v>1.3007560864546792</v>
      </c>
      <c r="W91" s="1">
        <f>Table811124121315[[#This Row],[Y]] - Table811124121315[[#This Row],[Sin(a)]] * $H$2</f>
        <v>1.8999883819414092</v>
      </c>
      <c r="X91" s="1">
        <v>1.00864350854704</v>
      </c>
      <c r="Y91" s="1">
        <v>1.81290627764035</v>
      </c>
      <c r="Z91" s="1">
        <v>1.2574492431405799</v>
      </c>
      <c r="AA91" s="1">
        <v>1.9211526391179401</v>
      </c>
      <c r="AB91" s="1">
        <f>Table811124121315[[#This Row],[Xs]]-IF(Z92&lt;&gt;"",Z92,Z$2)</f>
        <v>-5.5481633968080146E-2</v>
      </c>
      <c r="AC91" s="1">
        <f>Table811124121315[[#This Row],[ Ys]]-IF(AA92&lt;&gt;"",AA92,AA$2)</f>
        <v>0.15397645374046021</v>
      </c>
      <c r="AD91" s="1">
        <f>SQRT(Table811124121315[[#This Row],[dXs]]*Table811124121315[[#This Row],[dXs]]+Table811124121315[[#This Row],[dYs]]*Table811124121315[[#This Row],[dYs]])</f>
        <v>0.16366722339630532</v>
      </c>
      <c r="AE91"/>
    </row>
    <row r="92" spans="1:31" x14ac:dyDescent="0.25">
      <c r="A92"/>
      <c r="O92" s="1">
        <f t="shared" si="2"/>
        <v>-0.16602484464271994</v>
      </c>
      <c r="P92" s="1">
        <f t="shared" si="3"/>
        <v>0.35204599756124999</v>
      </c>
      <c r="Q92" s="1">
        <f>SQRT(Table811124121315[[#This Row],[dX]]*Table811124121315[[#This Row],[dX]]+Table811124121315[[#This Row],[dY]]*Table811124121315[[#This Row],[dY]])</f>
        <v>0.38923082282565308</v>
      </c>
      <c r="R92" s="1">
        <f>IFERROR(Table811124121315[[#This Row],[dY]]/Table811124121315[[#This Row],[|AB|]],0)</f>
        <v>0.90446587709971993</v>
      </c>
      <c r="S92" s="1">
        <f>IFERROR(Table811124121315[[#This Row],[dX]]/Table811124121315[[#This Row],[|AB|]],0)</f>
        <v>-0.42654598481551115</v>
      </c>
      <c r="T92" s="1">
        <f>Table811124121315[[#This Row],[X]] - Table811124121315[[#This Row],[Cos(a)]] * $H$2</f>
        <v>0.80204052477973908</v>
      </c>
      <c r="U92" s="1">
        <f>Table811124121315[[#This Row],[Y]] + Table811124121315[[#This Row],[Sin(a)]] * $H$2</f>
        <v>1.5009820595960548</v>
      </c>
      <c r="V92" s="1">
        <f>Table811124121315[[#This Row],[X]] + Table811124121315[[#This Row],[Cos(a)]] * $H$2</f>
        <v>1.3534326295603409</v>
      </c>
      <c r="W92" s="1">
        <f>Table811124121315[[#This Row],[Y]] - Table811124121315[[#This Row],[Sin(a)]] * $H$2</f>
        <v>1.7610185013326052</v>
      </c>
      <c r="X92" s="1">
        <v>1.07773657717004</v>
      </c>
      <c r="Y92" s="1">
        <v>1.63100028046433</v>
      </c>
      <c r="Z92" s="1">
        <v>1.3129308771086601</v>
      </c>
      <c r="AA92" s="1">
        <v>1.7671761853774799</v>
      </c>
      <c r="AB92" s="1">
        <f>Table811124121315[[#This Row],[Xs]]-IF(Z93&lt;&gt;"",Z93,Z$2)</f>
        <v>-8.0488436160769838E-2</v>
      </c>
      <c r="AC92" s="1">
        <f>Table811124121315[[#This Row],[ Ys]]-IF(AA93&lt;&gt;"",AA93,AA$2)</f>
        <v>0.14244845906048997</v>
      </c>
      <c r="AD92" s="1">
        <f>SQRT(Table811124121315[[#This Row],[dXs]]*Table811124121315[[#This Row],[dXs]]+Table811124121315[[#This Row],[dYs]]*Table811124121315[[#This Row],[dYs]])</f>
        <v>0.1636152555366229</v>
      </c>
      <c r="AE92"/>
    </row>
    <row r="93" spans="1:31" x14ac:dyDescent="0.25">
      <c r="A93"/>
      <c r="O93" s="1">
        <f t="shared" si="2"/>
        <v>-0.22161675109063994</v>
      </c>
      <c r="P93" s="1">
        <f t="shared" si="3"/>
        <v>0.32047118104830008</v>
      </c>
      <c r="Q93" s="1">
        <f>SQRT(Table811124121315[[#This Row],[dX]]*Table811124121315[[#This Row],[dX]]+Table811124121315[[#This Row],[dY]]*Table811124121315[[#This Row],[dY]])</f>
        <v>0.38963542221731201</v>
      </c>
      <c r="R93" s="1">
        <f>IFERROR(Table811124121315[[#This Row],[dY]]/Table811124121315[[#This Row],[|AB|]],0)</f>
        <v>0.82248985275667041</v>
      </c>
      <c r="S93" s="1">
        <f>IFERROR(Table811124121315[[#This Row],[dX]]/Table811124121315[[#This Row],[|AB|]],0)</f>
        <v>-0.56877978349472869</v>
      </c>
      <c r="T93" s="1">
        <f>Table811124121315[[#This Row],[X]] - Table811124121315[[#This Row],[Cos(a)]] * $H$2</f>
        <v>0.92395993922148678</v>
      </c>
      <c r="U93" s="1">
        <f>Table811124121315[[#This Row],[Y]] + Table811124121315[[#This Row],[Sin(a)]] * $H$2</f>
        <v>1.2874868616238475</v>
      </c>
      <c r="V93" s="1">
        <f>Table811124121315[[#This Row],[X]] + Table811124121315[[#This Row],[Cos(a)]] * $H$2</f>
        <v>1.4253767671580331</v>
      </c>
      <c r="W93" s="1">
        <f>Table811124121315[[#This Row],[Y]] - Table811124121315[[#This Row],[Sin(a)]] * $H$2</f>
        <v>1.6342336985343524</v>
      </c>
      <c r="X93" s="1">
        <v>1.1746683531897599</v>
      </c>
      <c r="Y93" s="1">
        <v>1.4608602800791</v>
      </c>
      <c r="Z93" s="1">
        <v>1.3934193132694299</v>
      </c>
      <c r="AA93" s="1">
        <v>1.6247277263169899</v>
      </c>
      <c r="AB93" s="1">
        <f>Table811124121315[[#This Row],[Xs]]-IF(Z94&lt;&gt;"",Z94,Z$2)</f>
        <v>-0.10042230422455001</v>
      </c>
      <c r="AC93" s="1">
        <f>Table811124121315[[#This Row],[ Ys]]-IF(AA94&lt;&gt;"",AA94,AA$2)</f>
        <v>0.12649459050681999</v>
      </c>
      <c r="AD93" s="1">
        <f>SQRT(Table811124121315[[#This Row],[dXs]]*Table811124121315[[#This Row],[dXs]]+Table811124121315[[#This Row],[dYs]]*Table811124121315[[#This Row],[dYs]])</f>
        <v>0.16151012542022294</v>
      </c>
      <c r="AE93"/>
    </row>
    <row r="94" spans="1:31" x14ac:dyDescent="0.25">
      <c r="A94"/>
      <c r="O94" s="1">
        <f t="shared" si="2"/>
        <v>-0.27387639973581002</v>
      </c>
      <c r="P94" s="1">
        <f t="shared" si="3"/>
        <v>0.27574086924147001</v>
      </c>
      <c r="Q94" s="1">
        <f>SQRT(Table811124121315[[#This Row],[dX]]*Table811124121315[[#This Row],[dX]]+Table811124121315[[#This Row],[dY]]*Table811124121315[[#This Row],[dY]])</f>
        <v>0.38864033411663623</v>
      </c>
      <c r="R94" s="1">
        <f>IFERROR(Table811124121315[[#This Row],[dY]]/Table811124121315[[#This Row],[|AB|]],0)</f>
        <v>0.70950142081422884</v>
      </c>
      <c r="S94" s="1">
        <f>IFERROR(Table811124121315[[#This Row],[dX]]/Table811124121315[[#This Row],[|AB|]],0)</f>
        <v>-0.70470400443206704</v>
      </c>
      <c r="T94" s="1">
        <f>Table811124121315[[#This Row],[X]] - Table811124121315[[#This Row],[Cos(a)]] * $H$2</f>
        <v>1.0830856438334582</v>
      </c>
      <c r="U94" s="1">
        <f>Table811124121315[[#This Row],[Y]] + Table811124121315[[#This Row],[Sin(a)]] * $H$2</f>
        <v>1.0957237462847944</v>
      </c>
      <c r="V94" s="1">
        <f>Table811124121315[[#This Row],[X]] + Table811124121315[[#This Row],[Cos(a)]] * $H$2</f>
        <v>1.5156210126879017</v>
      </c>
      <c r="W94" s="1">
        <f>Table811124121315[[#This Row],[Y]] - Table811124121315[[#This Row],[Sin(a)]] * $H$2</f>
        <v>1.5253344525472654</v>
      </c>
      <c r="X94" s="1">
        <v>1.29935332826068</v>
      </c>
      <c r="Y94" s="1">
        <v>1.3105290994160299</v>
      </c>
      <c r="Z94" s="1">
        <v>1.4938416174939799</v>
      </c>
      <c r="AA94" s="1">
        <v>1.4982331358101699</v>
      </c>
      <c r="AB94" s="1">
        <f>Table811124121315[[#This Row],[Xs]]-IF(Z95&lt;&gt;"",Z95,Z$2)</f>
        <v>-0.12659575339661</v>
      </c>
      <c r="AC94" s="1">
        <f>Table811124121315[[#This Row],[ Ys]]-IF(AA95&lt;&gt;"",AA95,AA$2)</f>
        <v>0.10489625310404982</v>
      </c>
      <c r="AD94" s="1">
        <f>SQRT(Table811124121315[[#This Row],[dXs]]*Table811124121315[[#This Row],[dXs]]+Table811124121315[[#This Row],[dYs]]*Table811124121315[[#This Row],[dYs]])</f>
        <v>0.16440714307269064</v>
      </c>
      <c r="AE94"/>
    </row>
    <row r="95" spans="1:31" x14ac:dyDescent="0.25">
      <c r="A95"/>
      <c r="O95" s="1">
        <f t="shared" si="2"/>
        <v>-0.31892321353772002</v>
      </c>
      <c r="P95" s="1">
        <f t="shared" si="3"/>
        <v>0.22065358314878991</v>
      </c>
      <c r="Q95" s="1">
        <f>SQRT(Table811124121315[[#This Row],[dX]]*Table811124121315[[#This Row],[dX]]+Table811124121315[[#This Row],[dY]]*Table811124121315[[#This Row],[dY]])</f>
        <v>0.38781441423653412</v>
      </c>
      <c r="R95" s="1">
        <f>IFERROR(Table811124121315[[#This Row],[dY]]/Table811124121315[[#This Row],[|AB|]],0)</f>
        <v>0.56896694668550873</v>
      </c>
      <c r="S95" s="1">
        <f>IFERROR(Table811124121315[[#This Row],[dX]]/Table811124121315[[#This Row],[|AB|]],0)</f>
        <v>-0.82236039154337293</v>
      </c>
      <c r="T95" s="1">
        <f>Table811124121315[[#This Row],[X]] - Table811124121315[[#This Row],[Cos(a)]] * $H$2</f>
        <v>1.275114284056192</v>
      </c>
      <c r="U95" s="1">
        <f>Table811124121315[[#This Row],[Y]] + Table811124121315[[#This Row],[Sin(a)]] * $H$2</f>
        <v>0.93445045877316923</v>
      </c>
      <c r="V95" s="1">
        <f>Table811124121315[[#This Row],[X]] + Table811124121315[[#This Row],[Cos(a)]] * $H$2</f>
        <v>1.6219752217949479</v>
      </c>
      <c r="W95" s="1">
        <f>Table811124121315[[#This Row],[Y]] - Table811124121315[[#This Row],[Sin(a)]] * $H$2</f>
        <v>1.4357883629020907</v>
      </c>
      <c r="X95" s="1">
        <v>1.4485447529255699</v>
      </c>
      <c r="Y95" s="1">
        <v>1.1851194108376299</v>
      </c>
      <c r="Z95" s="1">
        <v>1.6204373708905899</v>
      </c>
      <c r="AA95" s="1">
        <v>1.3933368827061201</v>
      </c>
      <c r="AB95" s="1">
        <f>Table811124121315[[#This Row],[Xs]]-IF(Z96&lt;&gt;"",Z96,Z$2)</f>
        <v>-0.14491086643948003</v>
      </c>
      <c r="AC95" s="1">
        <f>Table811124121315[[#This Row],[ Ys]]-IF(AA96&lt;&gt;"",AA96,AA$2)</f>
        <v>7.8111460975970104E-2</v>
      </c>
      <c r="AD95" s="1">
        <f>SQRT(Table811124121315[[#This Row],[dXs]]*Table811124121315[[#This Row],[dXs]]+Table811124121315[[#This Row],[dYs]]*Table811124121315[[#This Row],[dYs]])</f>
        <v>0.16462247582891384</v>
      </c>
      <c r="AE95"/>
    </row>
    <row r="96" spans="1:31" x14ac:dyDescent="0.25">
      <c r="A96"/>
      <c r="O96" s="1">
        <f t="shared" si="2"/>
        <v>-0.35413356391175999</v>
      </c>
      <c r="P96" s="1">
        <f t="shared" si="3"/>
        <v>0.1581641569096599</v>
      </c>
      <c r="Q96" s="1">
        <f>SQRT(Table811124121315[[#This Row],[dX]]*Table811124121315[[#This Row],[dX]]+Table811124121315[[#This Row],[dY]]*Table811124121315[[#This Row],[dY]])</f>
        <v>0.38784852922215407</v>
      </c>
      <c r="R96" s="1">
        <f>IFERROR(Table811124121315[[#This Row],[dY]]/Table811124121315[[#This Row],[|AB|]],0)</f>
        <v>0.40779877965984435</v>
      </c>
      <c r="S96" s="1">
        <f>IFERROR(Table811124121315[[#This Row],[dX]]/Table811124121315[[#This Row],[|AB|]],0)</f>
        <v>-0.9130718237400286</v>
      </c>
      <c r="T96" s="1">
        <f>Table811124121315[[#This Row],[X]] - Table811124121315[[#This Row],[Cos(a)]] * $H$2</f>
        <v>1.4939727769263442</v>
      </c>
      <c r="U96" s="1">
        <f>Table811124121315[[#This Row],[Y]] + Table811124121315[[#This Row],[Sin(a)]] * $H$2</f>
        <v>0.81155623001495769</v>
      </c>
      <c r="V96" s="1">
        <f>Table811124121315[[#This Row],[X]] + Table811124121315[[#This Row],[Cos(a)]] * $H$2</f>
        <v>1.7425803066704557</v>
      </c>
      <c r="W96" s="1">
        <f>Table811124121315[[#This Row],[Y]] - Table811124121315[[#This Row],[Sin(a)]] * $H$2</f>
        <v>1.3681948025195223</v>
      </c>
      <c r="X96" s="1">
        <v>1.6182765417984</v>
      </c>
      <c r="Y96" s="1">
        <v>1.08987551626724</v>
      </c>
      <c r="Z96" s="1">
        <v>1.76534823733007</v>
      </c>
      <c r="AA96" s="1">
        <v>1.31522542173015</v>
      </c>
      <c r="AB96" s="1">
        <f>Table811124121315[[#This Row],[Xs]]-IF(Z97&lt;&gt;"",Z97,Z$2)</f>
        <v>-0.16527965174295001</v>
      </c>
      <c r="AC96" s="1">
        <f>Table811124121315[[#This Row],[ Ys]]-IF(AA97&lt;&gt;"",AA97,AA$2)</f>
        <v>5.1130628237249898E-2</v>
      </c>
      <c r="AD96" s="1">
        <f>SQRT(Table811124121315[[#This Row],[dXs]]*Table811124121315[[#This Row],[dXs]]+Table811124121315[[#This Row],[dYs]]*Table811124121315[[#This Row],[dYs]])</f>
        <v>0.17300781607836882</v>
      </c>
      <c r="AE96"/>
    </row>
    <row r="97" spans="1:31" x14ac:dyDescent="0.25">
      <c r="A97"/>
      <c r="O97" s="1">
        <f t="shared" si="2"/>
        <v>-0.3767333469638301</v>
      </c>
      <c r="P97" s="1">
        <f t="shared" si="3"/>
        <v>9.7503010525146983E-2</v>
      </c>
      <c r="Q97" s="1">
        <f>SQRT(Table811124121315[[#This Row],[dX]]*Table811124121315[[#This Row],[dX]]+Table811124121315[[#This Row],[dY]]*Table811124121315[[#This Row],[dY]])</f>
        <v>0.38914631152824319</v>
      </c>
      <c r="R97" s="1">
        <f>IFERROR(Table811124121315[[#This Row],[dY]]/Table811124121315[[#This Row],[|AB|]],0)</f>
        <v>0.25055617292692872</v>
      </c>
      <c r="S97" s="1">
        <f>IFERROR(Table811124121315[[#This Row],[dX]]/Table811124121315[[#This Row],[|AB|]],0)</f>
        <v>-0.96810206290876744</v>
      </c>
      <c r="T97" s="1">
        <f>Table811124121315[[#This Row],[X]] - Table811124121315[[#This Row],[Cos(a)]] * $H$2</f>
        <v>1.7263046807201987</v>
      </c>
      <c r="U97" s="1">
        <f>Table811124121315[[#This Row],[Y]] + Table811124121315[[#This Row],[Sin(a)]] * $H$2</f>
        <v>0.73186184707584268</v>
      </c>
      <c r="V97" s="1">
        <f>Table811124121315[[#This Row],[X]] + Table811124121315[[#This Row],[Cos(a)]] * $H$2</f>
        <v>1.8790519529544611</v>
      </c>
      <c r="W97" s="1">
        <f>Table811124121315[[#This Row],[Y]] - Table811124121315[[#This Row],[Sin(a)]] * $H$2</f>
        <v>1.3220486607800974</v>
      </c>
      <c r="X97" s="1">
        <v>1.8026783168373299</v>
      </c>
      <c r="Y97" s="1">
        <v>1.02695525392797</v>
      </c>
      <c r="Z97" s="1">
        <v>1.93062788907302</v>
      </c>
      <c r="AA97" s="1">
        <v>1.2640947934929001</v>
      </c>
      <c r="AB97" s="1">
        <f>Table811124121315[[#This Row],[Xs]]-IF(Z98&lt;&gt;"",Z98,Z$2)</f>
        <v>-0.17210899056748996</v>
      </c>
      <c r="AC97" s="1">
        <f>Table811124121315[[#This Row],[ Ys]]-IF(AA98&lt;&gt;"",AA98,AA$2)</f>
        <v>2.4640749991750033E-2</v>
      </c>
      <c r="AD97" s="1">
        <f>SQRT(Table811124121315[[#This Row],[dXs]]*Table811124121315[[#This Row],[dXs]]+Table811124121315[[#This Row],[dYs]]*Table811124121315[[#This Row],[dYs]])</f>
        <v>0.17386394449199719</v>
      </c>
      <c r="AE97"/>
    </row>
    <row r="98" spans="1:31" x14ac:dyDescent="0.25">
      <c r="A98"/>
      <c r="O98" s="1">
        <f t="shared" si="2"/>
        <v>-0.38754223164460022</v>
      </c>
      <c r="P98" s="1">
        <f t="shared" si="3"/>
        <v>5.1664360375683005E-2</v>
      </c>
      <c r="Q98" s="1">
        <f>SQRT(Table811124121315[[#This Row],[dX]]*Table811124121315[[#This Row],[dX]]+Table811124121315[[#This Row],[dY]]*Table811124121315[[#This Row],[dY]])</f>
        <v>0.3909708268414735</v>
      </c>
      <c r="R98" s="1">
        <f>IFERROR(Table811124121315[[#This Row],[dY]]/Table811124121315[[#This Row],[|AB|]],0)</f>
        <v>0.13214377347042136</v>
      </c>
      <c r="S98" s="1">
        <f>IFERROR(Table811124121315[[#This Row],[dX]]/Table811124121315[[#This Row],[|AB|]],0)</f>
        <v>-0.99123056002778576</v>
      </c>
      <c r="T98" s="1">
        <f>Table811124121315[[#This Row],[X]] - Table811124121315[[#This Row],[Cos(a)]] * $H$2</f>
        <v>1.9547302965563025</v>
      </c>
      <c r="U98" s="1">
        <f>Table811124121315[[#This Row],[Y]] + Table811124121315[[#This Row],[Sin(a)]] * $H$2</f>
        <v>0.69022915315416777</v>
      </c>
      <c r="V98" s="1">
        <f>Table811124121315[[#This Row],[X]] + Table811124121315[[#This Row],[Cos(a)]] * $H$2</f>
        <v>2.0352894809681579</v>
      </c>
      <c r="W98" s="1">
        <f>Table811124121315[[#This Row],[Y]] - Table811124121315[[#This Row],[Sin(a)]] * $H$2</f>
        <v>1.2945158583300183</v>
      </c>
      <c r="X98" s="1">
        <v>1.9950098887622301</v>
      </c>
      <c r="Y98" s="1">
        <v>0.99237250574209301</v>
      </c>
      <c r="Z98" s="1">
        <v>2.1027368796405099</v>
      </c>
      <c r="AA98" s="1">
        <v>1.2394540435011501</v>
      </c>
      <c r="AB98" s="1">
        <f>Table811124121315[[#This Row],[Xs]]-IF(Z99&lt;&gt;"",Z99,Z$2)</f>
        <v>-0.18221490332313994</v>
      </c>
      <c r="AC98" s="1">
        <f>Table811124121315[[#This Row],[ Ys]]-IF(AA99&lt;&gt;"",AA99,AA$2)</f>
        <v>7.6218430938099768E-3</v>
      </c>
      <c r="AD98" s="1">
        <f>SQRT(Table811124121315[[#This Row],[dXs]]*Table811124121315[[#This Row],[dXs]]+Table811124121315[[#This Row],[dYs]]*Table811124121315[[#This Row],[dYs]])</f>
        <v>0.18237424019089948</v>
      </c>
      <c r="AE98"/>
    </row>
    <row r="99" spans="1:31" x14ac:dyDescent="0.25">
      <c r="A99"/>
      <c r="O99" s="1">
        <f t="shared" si="2"/>
        <v>-0.39100461716183998</v>
      </c>
      <c r="P99" s="1">
        <f t="shared" si="3"/>
        <v>2.5713037752302048E-2</v>
      </c>
      <c r="Q99" s="1">
        <f>SQRT(Table811124121315[[#This Row],[dX]]*Table811124121315[[#This Row],[dX]]+Table811124121315[[#This Row],[dY]]*Table811124121315[[#This Row],[dY]])</f>
        <v>0.39184916862528668</v>
      </c>
      <c r="R99" s="1">
        <f>IFERROR(Table811124121315[[#This Row],[dY]]/Table811124121315[[#This Row],[|AB|]],0)</f>
        <v>6.5619732823500351E-2</v>
      </c>
      <c r="S99" s="1">
        <f>IFERROR(Table811124121315[[#This Row],[dX]]/Table811124121315[[#This Row],[|AB|]],0)</f>
        <v>-0.99784470267881487</v>
      </c>
      <c r="T99" s="1">
        <f>Table811124121315[[#This Row],[X]] - Table811124121315[[#This Row],[Cos(a)]] * $H$2</f>
        <v>2.1702185763164832</v>
      </c>
      <c r="U99" s="1">
        <f>Table811124121315[[#This Row],[Y]] + Table811124121315[[#This Row],[Sin(a)]] * $H$2</f>
        <v>0.67113144166752337</v>
      </c>
      <c r="V99" s="1">
        <f>Table811124121315[[#This Row],[X]] + Table811124121315[[#This Row],[Cos(a)]] * $H$2</f>
        <v>2.2102225206473771</v>
      </c>
      <c r="W99" s="1">
        <f>Table811124121315[[#This Row],[Y]] - Table811124121315[[#This Row],[Sin(a)]] * $H$2</f>
        <v>1.2794503454370507</v>
      </c>
      <c r="X99" s="1">
        <v>2.1902205484819302</v>
      </c>
      <c r="Y99" s="1">
        <v>0.97529089355228704</v>
      </c>
      <c r="Z99" s="1">
        <v>2.2849517829636499</v>
      </c>
      <c r="AA99" s="1">
        <v>1.2318322004073401</v>
      </c>
      <c r="AB99" s="1">
        <f>Table811124121315[[#This Row],[Xs]]-IF(Z100&lt;&gt;"",Z100,Z$2)</f>
        <v>-0.1727292323440901</v>
      </c>
      <c r="AC99" s="1">
        <f>Table811124121315[[#This Row],[ Ys]]-IF(AA100&lt;&gt;"",AA100,AA$2)</f>
        <v>2.7437582577700681E-3</v>
      </c>
      <c r="AD99" s="1">
        <f>SQRT(Table811124121315[[#This Row],[dXs]]*Table811124121315[[#This Row],[dXs]]+Table811124121315[[#This Row],[dYs]]*Table811124121315[[#This Row],[dYs]])</f>
        <v>0.17275102290740782</v>
      </c>
      <c r="AE99"/>
    </row>
    <row r="100" spans="1:31" x14ac:dyDescent="0.25">
      <c r="A100"/>
      <c r="O100" s="1">
        <f t="shared" si="2"/>
        <v>-0.39158394225859983</v>
      </c>
      <c r="P100" s="1">
        <f t="shared" si="3"/>
        <v>1.3133694299284016E-2</v>
      </c>
      <c r="Q100" s="1">
        <f>SQRT(Table811124121315[[#This Row],[dX]]*Table811124121315[[#This Row],[dX]]+Table811124121315[[#This Row],[dY]]*Table811124121315[[#This Row],[dY]])</f>
        <v>0.39180413188318153</v>
      </c>
      <c r="R100" s="1">
        <f>IFERROR(Table811124121315[[#This Row],[dY]]/Table811124121315[[#This Row],[|AB|]],0)</f>
        <v>3.3521071450057845E-2</v>
      </c>
      <c r="S100" s="1">
        <f>IFERROR(Table811124121315[[#This Row],[dX]]/Table811124121315[[#This Row],[|AB|]],0)</f>
        <v>-0.99943801096858431</v>
      </c>
      <c r="T100" s="1">
        <f>Table811124121315[[#This Row],[X]] - Table811124121315[[#This Row],[Cos(a)]] * $H$2</f>
        <v>2.3757967328663305</v>
      </c>
      <c r="U100" s="1">
        <f>Table811124121315[[#This Row],[Y]] + Table811124121315[[#This Row],[Sin(a)]] * $H$2</f>
        <v>0.66201434957315253</v>
      </c>
      <c r="V100" s="1">
        <f>Table811124121315[[#This Row],[X]] + Table811124121315[[#This Row],[Cos(a)]] * $H$2</f>
        <v>2.3962322789818096</v>
      </c>
      <c r="W100" s="1">
        <f>Table811124121315[[#This Row],[Y]] - Table811124121315[[#This Row],[Sin(a)]] * $H$2</f>
        <v>1.2713045864064294</v>
      </c>
      <c r="X100" s="1">
        <v>2.3860145059240701</v>
      </c>
      <c r="Y100" s="1">
        <v>0.96665946798979097</v>
      </c>
      <c r="Z100" s="1">
        <v>2.45768101530774</v>
      </c>
      <c r="AA100" s="1">
        <v>1.22908844214957</v>
      </c>
      <c r="AB100" s="1">
        <f>Table811124121315[[#This Row],[Xs]]-IF(Z101&lt;&gt;"",Z101,Z$2)</f>
        <v>-0.1808109368664601</v>
      </c>
      <c r="AC100" s="1">
        <f>Table811124121315[[#This Row],[ Ys]]-IF(AA101&lt;&gt;"",AA101,AA$2)</f>
        <v>1.6217714423820029E-2</v>
      </c>
      <c r="AD100" s="1">
        <f>SQRT(Table811124121315[[#This Row],[dXs]]*Table811124121315[[#This Row],[dXs]]+Table811124121315[[#This Row],[dYs]]*Table811124121315[[#This Row],[dYs]])</f>
        <v>0.1815367983403354</v>
      </c>
      <c r="AE100"/>
    </row>
    <row r="101" spans="1:31" x14ac:dyDescent="0.25">
      <c r="A101"/>
      <c r="O101" s="1">
        <f t="shared" si="2"/>
        <v>-0.39150216430549012</v>
      </c>
      <c r="P101" s="1">
        <f t="shared" si="3"/>
        <v>6.754335703284986E-3</v>
      </c>
      <c r="Q101" s="1">
        <f>SQRT(Table811124121315[[#This Row],[dX]]*Table811124121315[[#This Row],[dX]]+Table811124121315[[#This Row],[dY]]*Table811124121315[[#This Row],[dY]])</f>
        <v>0.39156042408123382</v>
      </c>
      <c r="R101" s="1">
        <f>IFERROR(Table811124121315[[#This Row],[dY]]/Table811124121315[[#This Row],[|AB|]],0)</f>
        <v>1.7249791572101575E-2</v>
      </c>
      <c r="S101" s="1">
        <f>IFERROR(Table811124121315[[#This Row],[dX]]/Table811124121315[[#This Row],[|AB|]],0)</f>
        <v>-0.99985121127631726</v>
      </c>
      <c r="T101" s="1">
        <f>Table811124121315[[#This Row],[X]] - Table811124121315[[#This Row],[Cos(a)]] * $H$2</f>
        <v>2.5765464709949608</v>
      </c>
      <c r="U101" s="1">
        <f>Table811124121315[[#This Row],[Y]] + Table811124121315[[#This Row],[Sin(a)]] * $H$2</f>
        <v>0.65738613059703244</v>
      </c>
      <c r="V101" s="1">
        <f>Table811124121315[[#This Row],[X]] + Table811124121315[[#This Row],[Cos(a)]] * $H$2</f>
        <v>2.5870625104860991</v>
      </c>
      <c r="W101" s="1">
        <f>Table811124121315[[#This Row],[Y]] - Table811124121315[[#This Row],[Sin(a)]] * $H$2</f>
        <v>1.2669282679089737</v>
      </c>
      <c r="X101" s="1">
        <v>2.58180449074053</v>
      </c>
      <c r="Y101" s="1">
        <v>0.96215719925300303</v>
      </c>
      <c r="Z101" s="1">
        <v>2.6384919521742001</v>
      </c>
      <c r="AA101" s="1">
        <v>1.21287072772575</v>
      </c>
      <c r="AB101" s="1">
        <f>Table811124121315[[#This Row],[Xs]]-IF(Z102&lt;&gt;"",Z102,Z$2)</f>
        <v>-0.1725034412216</v>
      </c>
      <c r="AC101" s="1">
        <f>Table811124121315[[#This Row],[ Ys]]-IF(AA102&lt;&gt;"",AA102,AA$2)</f>
        <v>1.2989053339169887E-2</v>
      </c>
      <c r="AD101" s="1">
        <f>SQRT(Table811124121315[[#This Row],[dXs]]*Table811124121315[[#This Row],[dXs]]+Table811124121315[[#This Row],[dYs]]*Table811124121315[[#This Row],[dYs]])</f>
        <v>0.17299177072896213</v>
      </c>
      <c r="AE101"/>
    </row>
    <row r="102" spans="1:31" x14ac:dyDescent="0.25">
      <c r="A102"/>
      <c r="O102" s="1">
        <f t="shared" si="2"/>
        <v>-0.19571217948903019</v>
      </c>
      <c r="P102" s="1">
        <f t="shared" si="3"/>
        <v>2.2520669664970461E-3</v>
      </c>
      <c r="Q102" s="1">
        <f>SQRT(Table811124121315[[#This Row],[dX]]*Table811124121315[[#This Row],[dX]]+Table811124121315[[#This Row],[dY]]*Table811124121315[[#This Row],[dY]])</f>
        <v>0.1957251363672228</v>
      </c>
      <c r="R102" s="1">
        <f>IFERROR(Table811124121315[[#This Row],[dY]]/Table811124121315[[#This Row],[|AB|]],0)</f>
        <v>1.1506273584971119E-2</v>
      </c>
      <c r="S102" s="1">
        <f>IFERROR(Table811124121315[[#This Row],[dX]]/Table811124121315[[#This Row],[|AB|]],0)</f>
        <v>-0.99993380064291637</v>
      </c>
      <c r="T102" s="1">
        <f>Table811124121315[[#This Row],[X]] - Table811124121315[[#This Row],[Cos(a)]] * $H$2</f>
        <v>2.77400936908596</v>
      </c>
      <c r="U102" s="1">
        <f>Table811124121315[[#This Row],[Y]] + Table811124121315[[#This Row],[Sin(a)]] * $H$2</f>
        <v>0.65510888903532138</v>
      </c>
      <c r="V102" s="1">
        <f>Table811124121315[[#This Row],[X]] + Table811124121315[[#This Row],[Cos(a)]] * $H$2</f>
        <v>2.7810239713731604</v>
      </c>
      <c r="W102" s="1">
        <f>Table811124121315[[#This Row],[Y]] - Table811124121315[[#This Row],[Sin(a)]] * $H$2</f>
        <v>1.2647013755376906</v>
      </c>
      <c r="X102" s="1">
        <v>2.7775166702295602</v>
      </c>
      <c r="Y102" s="1">
        <v>0.95990513228650598</v>
      </c>
      <c r="Z102" s="1">
        <v>2.8109953933958001</v>
      </c>
      <c r="AA102" s="1">
        <v>1.1998816743865801</v>
      </c>
      <c r="AB102" s="1">
        <f>Table811124121315[[#This Row],[Xs]]-IF(Z103&lt;&gt;"",Z103,Z$2)</f>
        <v>-0.18459581991782992</v>
      </c>
      <c r="AC102" s="1">
        <f>Table811124121315[[#This Row],[ Ys]]-IF(AA103&lt;&gt;"",AA103,AA$2)</f>
        <v>7.6787486386300507E-3</v>
      </c>
      <c r="AD102" s="1">
        <f>SQRT(Table811124121315[[#This Row],[dXs]]*Table811124121315[[#This Row],[dXs]]+Table811124121315[[#This Row],[dYs]]*Table811124121315[[#This Row],[dYs]])</f>
        <v>0.18475545976179203</v>
      </c>
      <c r="AE102"/>
    </row>
    <row r="103" spans="1:31" x14ac:dyDescent="0.25">
      <c r="A103"/>
      <c r="O103" s="1">
        <f t="shared" ref="O103" si="4">IF(ROW()&lt;&gt;2,X102,X$103)-IF(X104&lt;&gt;"",X104,X$2)</f>
        <v>-0.19561305763352976</v>
      </c>
      <c r="P103" s="1">
        <f t="shared" ref="P103" si="5">IF(ROW()&lt;&gt;2,Y102,Y$103)-IF(Y104&lt;&gt;"",Y104,Y$2)</f>
        <v>1.1847871637209462E-3</v>
      </c>
      <c r="Q103" s="1">
        <f>SQRT(Table811124121315[[#This Row],[dX]]*Table811124121315[[#This Row],[dX]]+Table811124121315[[#This Row],[dY]]*Table811124121315[[#This Row],[dY]])</f>
        <v>0.1956166456040026</v>
      </c>
      <c r="R103" s="1">
        <f>IFERROR(Table811124121315[[#This Row],[dY]]/Table811124121315[[#This Row],[|AB|]],0)</f>
        <v>6.0566786638360784E-3</v>
      </c>
      <c r="S103" s="1">
        <f>IFERROR(Table811124121315[[#This Row],[dX]]/Table811124121315[[#This Row],[|AB|]],0)</f>
        <v>-0.99998165815356987</v>
      </c>
      <c r="T103" s="1">
        <f>Table811124121315[[#This Row],[X]] - Table811124121315[[#This Row],[Cos(a)]] * $H$2</f>
        <v>2.7756704951106372</v>
      </c>
      <c r="U103" s="1">
        <f>Table811124121315[[#This Row],[Y]] + Table811124121315[[#This Row],[Sin(a)]] * $H$2</f>
        <v>0.65509430128016288</v>
      </c>
      <c r="V103" s="1">
        <f>Table811124121315[[#This Row],[X]] + Table811124121315[[#This Row],[Cos(a)]] * $H$2</f>
        <v>2.7793628453484831</v>
      </c>
      <c r="W103" s="1">
        <f>Table811124121315[[#This Row],[Y]] - Table811124121315[[#This Row],[Sin(a)]] * $H$2</f>
        <v>1.2647159632928491</v>
      </c>
      <c r="X103" s="1">
        <v>2.7775166702295602</v>
      </c>
      <c r="Y103" s="1">
        <v>0.95990513228650598</v>
      </c>
      <c r="Z103" s="1">
        <v>2.99559121331363</v>
      </c>
      <c r="AA103" s="1">
        <v>1.1922029257479501</v>
      </c>
      <c r="AB103" s="1">
        <f>Table811124121315[[#This Row],[Xs]]-IF(Z104&lt;&gt;"",Z104,Z$2)</f>
        <v>-0.15411035919280991</v>
      </c>
      <c r="AC103" s="1">
        <f>Table811124121315[[#This Row],[ Ys]]-IF(AA104&lt;&gt;"",AA104,AA$2)</f>
        <v>2.8641468542690118E-2</v>
      </c>
      <c r="AD103" s="1">
        <f>SQRT(Table811124121315[[#This Row],[dXs]]*Table811124121315[[#This Row],[dXs]]+Table811124121315[[#This Row],[dYs]]*Table811124121315[[#This Row],[dYs]])</f>
        <v>0.15674927920350637</v>
      </c>
      <c r="AE103"/>
    </row>
    <row r="104" spans="1:31" x14ac:dyDescent="0.25">
      <c r="A104"/>
      <c r="AE104"/>
    </row>
    <row r="105" spans="1:31" x14ac:dyDescent="0.25">
      <c r="A105"/>
      <c r="AE105"/>
    </row>
    <row r="106" spans="1:31" x14ac:dyDescent="0.25">
      <c r="A106"/>
      <c r="AE106"/>
    </row>
    <row r="107" spans="1:31" x14ac:dyDescent="0.25">
      <c r="A107"/>
      <c r="AE107"/>
    </row>
    <row r="108" spans="1:31" x14ac:dyDescent="0.25">
      <c r="A108"/>
      <c r="AE108"/>
    </row>
    <row r="109" spans="1:31" x14ac:dyDescent="0.25">
      <c r="A109"/>
      <c r="AE109"/>
    </row>
    <row r="110" spans="1:31" x14ac:dyDescent="0.25">
      <c r="A110"/>
      <c r="AE110"/>
    </row>
    <row r="111" spans="1:31" x14ac:dyDescent="0.25">
      <c r="A111"/>
      <c r="AE111"/>
    </row>
    <row r="112" spans="1:31" x14ac:dyDescent="0.25">
      <c r="A112"/>
      <c r="AE112"/>
    </row>
    <row r="113" spans="1:31" x14ac:dyDescent="0.25">
      <c r="A113"/>
      <c r="AE113"/>
    </row>
    <row r="114" spans="1:31" x14ac:dyDescent="0.25">
      <c r="A114"/>
      <c r="AE114"/>
    </row>
    <row r="115" spans="1:31" x14ac:dyDescent="0.25">
      <c r="A115"/>
      <c r="AE115"/>
    </row>
    <row r="116" spans="1:31" x14ac:dyDescent="0.25">
      <c r="A116"/>
      <c r="AE116"/>
    </row>
    <row r="117" spans="1:31" x14ac:dyDescent="0.25">
      <c r="A117"/>
      <c r="AE117"/>
    </row>
    <row r="118" spans="1:31" x14ac:dyDescent="0.25">
      <c r="A118"/>
      <c r="AE118"/>
    </row>
    <row r="119" spans="1:31" x14ac:dyDescent="0.25">
      <c r="A119"/>
      <c r="AE119"/>
    </row>
    <row r="120" spans="1:31" x14ac:dyDescent="0.25">
      <c r="A120"/>
      <c r="AE120"/>
    </row>
    <row r="121" spans="1:31" x14ac:dyDescent="0.25">
      <c r="A121"/>
      <c r="AE121"/>
    </row>
    <row r="122" spans="1:31" x14ac:dyDescent="0.25">
      <c r="A122"/>
      <c r="AE122"/>
    </row>
    <row r="123" spans="1:31" x14ac:dyDescent="0.25">
      <c r="A123"/>
      <c r="AE123"/>
    </row>
    <row r="124" spans="1:31" x14ac:dyDescent="0.25">
      <c r="A124"/>
      <c r="AE124"/>
    </row>
    <row r="125" spans="1:31" x14ac:dyDescent="0.25">
      <c r="A125"/>
      <c r="AE125"/>
    </row>
    <row r="126" spans="1:31" x14ac:dyDescent="0.25">
      <c r="A126"/>
      <c r="AE126"/>
    </row>
    <row r="127" spans="1:31" x14ac:dyDescent="0.25">
      <c r="A127"/>
      <c r="AE127"/>
    </row>
    <row r="128" spans="1:31" x14ac:dyDescent="0.25">
      <c r="A128"/>
      <c r="AE128"/>
    </row>
    <row r="129" spans="1:31" x14ac:dyDescent="0.25">
      <c r="A129"/>
      <c r="AE129"/>
    </row>
    <row r="130" spans="1:31" x14ac:dyDescent="0.25">
      <c r="A130"/>
      <c r="AE130"/>
    </row>
    <row r="131" spans="1:31" x14ac:dyDescent="0.25">
      <c r="A131"/>
      <c r="AE131"/>
    </row>
    <row r="132" spans="1:31" x14ac:dyDescent="0.25">
      <c r="A132"/>
      <c r="AE132"/>
    </row>
    <row r="133" spans="1:31" x14ac:dyDescent="0.25">
      <c r="A133"/>
      <c r="AE133"/>
    </row>
    <row r="134" spans="1:31" x14ac:dyDescent="0.25">
      <c r="A134"/>
      <c r="AE134"/>
    </row>
    <row r="135" spans="1:31" x14ac:dyDescent="0.25">
      <c r="A135"/>
      <c r="AE135"/>
    </row>
    <row r="136" spans="1:31" x14ac:dyDescent="0.25">
      <c r="A136"/>
      <c r="AE136"/>
    </row>
    <row r="137" spans="1:31" x14ac:dyDescent="0.25">
      <c r="A137"/>
      <c r="AE137"/>
    </row>
    <row r="138" spans="1:31" x14ac:dyDescent="0.25">
      <c r="A138"/>
      <c r="AE138"/>
    </row>
    <row r="139" spans="1:31" x14ac:dyDescent="0.25">
      <c r="A139"/>
      <c r="AE139"/>
    </row>
    <row r="140" spans="1:31" x14ac:dyDescent="0.25">
      <c r="A140"/>
      <c r="AE140"/>
    </row>
    <row r="141" spans="1:31" x14ac:dyDescent="0.25">
      <c r="A141"/>
      <c r="AE141"/>
    </row>
    <row r="142" spans="1:31" x14ac:dyDescent="0.25">
      <c r="A142"/>
      <c r="AE142"/>
    </row>
    <row r="143" spans="1:31" x14ac:dyDescent="0.25">
      <c r="A143"/>
      <c r="AE143"/>
    </row>
    <row r="144" spans="1:31" x14ac:dyDescent="0.25">
      <c r="A144"/>
      <c r="AE144"/>
    </row>
    <row r="145" spans="1:31" x14ac:dyDescent="0.25">
      <c r="A145"/>
      <c r="AE145"/>
    </row>
    <row r="146" spans="1:31" x14ac:dyDescent="0.25">
      <c r="A146"/>
      <c r="AE146"/>
    </row>
    <row r="147" spans="1:31" x14ac:dyDescent="0.25">
      <c r="A147"/>
      <c r="AE147"/>
    </row>
    <row r="148" spans="1:31" x14ac:dyDescent="0.25">
      <c r="A148"/>
      <c r="AE148"/>
    </row>
    <row r="149" spans="1:31" x14ac:dyDescent="0.25">
      <c r="A149"/>
      <c r="AE149"/>
    </row>
    <row r="150" spans="1:31" x14ac:dyDescent="0.25">
      <c r="A150"/>
      <c r="AE150"/>
    </row>
    <row r="151" spans="1:31" x14ac:dyDescent="0.25">
      <c r="A151"/>
      <c r="AE151"/>
    </row>
    <row r="152" spans="1:31" x14ac:dyDescent="0.25">
      <c r="A152"/>
      <c r="AE152"/>
    </row>
    <row r="153" spans="1:31" x14ac:dyDescent="0.25">
      <c r="A153"/>
      <c r="AE153"/>
    </row>
    <row r="154" spans="1:31" x14ac:dyDescent="0.25">
      <c r="A154"/>
      <c r="AE154"/>
    </row>
    <row r="155" spans="1:31" x14ac:dyDescent="0.25">
      <c r="A155"/>
      <c r="AE155"/>
    </row>
    <row r="156" spans="1:31" x14ac:dyDescent="0.25">
      <c r="A156"/>
      <c r="AE156"/>
    </row>
    <row r="157" spans="1:31" x14ac:dyDescent="0.25">
      <c r="A157"/>
      <c r="AE157"/>
    </row>
    <row r="158" spans="1:31" x14ac:dyDescent="0.25">
      <c r="A158"/>
      <c r="AE158"/>
    </row>
    <row r="159" spans="1:31" x14ac:dyDescent="0.25">
      <c r="A159"/>
      <c r="AE159"/>
    </row>
    <row r="160" spans="1:31" x14ac:dyDescent="0.25">
      <c r="A160"/>
      <c r="AE160"/>
    </row>
    <row r="161" spans="1:31" x14ac:dyDescent="0.25">
      <c r="A161"/>
      <c r="AE161"/>
    </row>
    <row r="162" spans="1:31" x14ac:dyDescent="0.25">
      <c r="A162"/>
      <c r="AE162"/>
    </row>
    <row r="163" spans="1:31" x14ac:dyDescent="0.25">
      <c r="A163"/>
      <c r="AE163"/>
    </row>
    <row r="164" spans="1:31" x14ac:dyDescent="0.25">
      <c r="A164"/>
      <c r="AE164"/>
    </row>
    <row r="165" spans="1:31" x14ac:dyDescent="0.25">
      <c r="A165"/>
      <c r="AE165"/>
    </row>
    <row r="166" spans="1:31" x14ac:dyDescent="0.25">
      <c r="A166"/>
      <c r="AE166"/>
    </row>
    <row r="167" spans="1:31" x14ac:dyDescent="0.25">
      <c r="A167"/>
      <c r="AE167"/>
    </row>
    <row r="168" spans="1:31" x14ac:dyDescent="0.25">
      <c r="A168"/>
      <c r="AE168"/>
    </row>
    <row r="169" spans="1:31" x14ac:dyDescent="0.25">
      <c r="A169"/>
      <c r="AE169"/>
    </row>
    <row r="170" spans="1:31" x14ac:dyDescent="0.25">
      <c r="A170"/>
      <c r="AE170"/>
    </row>
    <row r="171" spans="1:31" x14ac:dyDescent="0.25">
      <c r="A171"/>
      <c r="AE171"/>
    </row>
    <row r="172" spans="1:31" x14ac:dyDescent="0.25">
      <c r="A172"/>
      <c r="AE172"/>
    </row>
    <row r="173" spans="1:31" x14ac:dyDescent="0.25">
      <c r="A173"/>
      <c r="AE173"/>
    </row>
    <row r="174" spans="1:31" x14ac:dyDescent="0.25">
      <c r="A174"/>
      <c r="AE174"/>
    </row>
    <row r="175" spans="1:31" x14ac:dyDescent="0.25">
      <c r="A175"/>
      <c r="AE175"/>
    </row>
    <row r="176" spans="1:31" x14ac:dyDescent="0.25">
      <c r="A176"/>
      <c r="AE176"/>
    </row>
    <row r="177" spans="1:31" x14ac:dyDescent="0.25">
      <c r="A177"/>
      <c r="AE177"/>
    </row>
    <row r="178" spans="1:31" x14ac:dyDescent="0.25">
      <c r="A178"/>
      <c r="AE178"/>
    </row>
    <row r="179" spans="1:31" x14ac:dyDescent="0.25">
      <c r="A179"/>
      <c r="AE179"/>
    </row>
    <row r="180" spans="1:31" x14ac:dyDescent="0.25">
      <c r="A180"/>
      <c r="AE180"/>
    </row>
    <row r="181" spans="1:31" x14ac:dyDescent="0.25">
      <c r="A181"/>
      <c r="AE181"/>
    </row>
    <row r="182" spans="1:31" x14ac:dyDescent="0.25">
      <c r="A182"/>
      <c r="AE182"/>
    </row>
    <row r="183" spans="1:31" x14ac:dyDescent="0.25">
      <c r="A183"/>
      <c r="AE183"/>
    </row>
    <row r="184" spans="1:31" x14ac:dyDescent="0.25">
      <c r="A184"/>
      <c r="AE184"/>
    </row>
    <row r="185" spans="1:31" x14ac:dyDescent="0.25">
      <c r="A185"/>
      <c r="AE185"/>
    </row>
    <row r="186" spans="1:31" x14ac:dyDescent="0.25">
      <c r="A186"/>
      <c r="AE186"/>
    </row>
    <row r="187" spans="1:31" x14ac:dyDescent="0.25">
      <c r="A187"/>
      <c r="AE187"/>
    </row>
    <row r="188" spans="1:31" x14ac:dyDescent="0.25">
      <c r="A188"/>
      <c r="AE188"/>
    </row>
    <row r="189" spans="1:31" x14ac:dyDescent="0.25">
      <c r="A189"/>
      <c r="AE189"/>
    </row>
    <row r="190" spans="1:31" x14ac:dyDescent="0.25">
      <c r="A190"/>
      <c r="AE190"/>
    </row>
    <row r="191" spans="1:31" x14ac:dyDescent="0.25">
      <c r="A191"/>
      <c r="AE191"/>
    </row>
    <row r="192" spans="1:31" x14ac:dyDescent="0.25">
      <c r="A192"/>
      <c r="AE192"/>
    </row>
    <row r="193" spans="1:31" x14ac:dyDescent="0.25">
      <c r="A193"/>
      <c r="AE193"/>
    </row>
    <row r="194" spans="1:31" x14ac:dyDescent="0.25">
      <c r="A194"/>
      <c r="AE194"/>
    </row>
    <row r="195" spans="1:31" x14ac:dyDescent="0.25">
      <c r="A195"/>
      <c r="AE195"/>
    </row>
    <row r="196" spans="1:31" x14ac:dyDescent="0.25">
      <c r="A196"/>
      <c r="AE196"/>
    </row>
    <row r="197" spans="1:31" x14ac:dyDescent="0.25">
      <c r="A197"/>
      <c r="AE197"/>
    </row>
    <row r="198" spans="1:31" x14ac:dyDescent="0.25">
      <c r="A198"/>
      <c r="AE198"/>
    </row>
    <row r="199" spans="1:31" x14ac:dyDescent="0.25">
      <c r="A199"/>
      <c r="AE199"/>
    </row>
    <row r="200" spans="1:31" x14ac:dyDescent="0.25">
      <c r="A200"/>
      <c r="AE200"/>
    </row>
    <row r="201" spans="1:31" x14ac:dyDescent="0.25">
      <c r="A201"/>
      <c r="AE201"/>
    </row>
    <row r="202" spans="1:31" x14ac:dyDescent="0.25">
      <c r="A202"/>
      <c r="AE202"/>
    </row>
    <row r="203" spans="1:31" x14ac:dyDescent="0.25">
      <c r="A203"/>
      <c r="AE203"/>
    </row>
    <row r="204" spans="1:31" x14ac:dyDescent="0.25">
      <c r="A204"/>
      <c r="AE204"/>
    </row>
    <row r="205" spans="1:31" x14ac:dyDescent="0.25">
      <c r="A205"/>
      <c r="AE205"/>
    </row>
    <row r="206" spans="1:31" x14ac:dyDescent="0.25">
      <c r="A206"/>
      <c r="AE206"/>
    </row>
    <row r="207" spans="1:31" x14ac:dyDescent="0.25">
      <c r="A207"/>
      <c r="AE207"/>
    </row>
    <row r="208" spans="1:31" x14ac:dyDescent="0.25">
      <c r="A208"/>
      <c r="AE208"/>
    </row>
    <row r="209" spans="1:31" x14ac:dyDescent="0.25">
      <c r="A209"/>
      <c r="AE209"/>
    </row>
    <row r="210" spans="1:31" x14ac:dyDescent="0.25">
      <c r="A210"/>
      <c r="AE210"/>
    </row>
    <row r="211" spans="1:31" x14ac:dyDescent="0.25">
      <c r="A211"/>
      <c r="AE211"/>
    </row>
    <row r="212" spans="1:31" x14ac:dyDescent="0.25">
      <c r="A212"/>
      <c r="AE212"/>
    </row>
    <row r="213" spans="1:31" x14ac:dyDescent="0.25">
      <c r="A213"/>
      <c r="AE213"/>
    </row>
    <row r="214" spans="1:31" x14ac:dyDescent="0.25">
      <c r="A214"/>
      <c r="AE214"/>
    </row>
    <row r="215" spans="1:31" x14ac:dyDescent="0.25">
      <c r="A215"/>
      <c r="AE215"/>
    </row>
    <row r="216" spans="1:31" x14ac:dyDescent="0.25">
      <c r="A216"/>
      <c r="AE216"/>
    </row>
    <row r="217" spans="1:31" x14ac:dyDescent="0.25">
      <c r="A217"/>
      <c r="AE217"/>
    </row>
    <row r="218" spans="1:31" x14ac:dyDescent="0.25">
      <c r="A218"/>
      <c r="AE218"/>
    </row>
    <row r="219" spans="1:31" x14ac:dyDescent="0.25">
      <c r="A219"/>
      <c r="AE219"/>
    </row>
    <row r="220" spans="1:31" x14ac:dyDescent="0.25">
      <c r="A220"/>
      <c r="AE220"/>
    </row>
    <row r="221" spans="1:31" x14ac:dyDescent="0.25">
      <c r="A221"/>
      <c r="AE221"/>
    </row>
    <row r="222" spans="1:31" x14ac:dyDescent="0.25">
      <c r="A222"/>
      <c r="AE222"/>
    </row>
    <row r="223" spans="1:31" x14ac:dyDescent="0.25">
      <c r="A223"/>
      <c r="AE223"/>
    </row>
    <row r="224" spans="1:31" x14ac:dyDescent="0.25">
      <c r="A224"/>
      <c r="AE224"/>
    </row>
    <row r="225" spans="1:31" x14ac:dyDescent="0.25">
      <c r="A225"/>
      <c r="AE225"/>
    </row>
    <row r="226" spans="1:31" x14ac:dyDescent="0.25">
      <c r="A226"/>
      <c r="AE226"/>
    </row>
    <row r="227" spans="1:31" x14ac:dyDescent="0.25">
      <c r="A227"/>
      <c r="AE227"/>
    </row>
    <row r="228" spans="1:31" x14ac:dyDescent="0.25">
      <c r="A228"/>
      <c r="AE228"/>
    </row>
    <row r="229" spans="1:31" x14ac:dyDescent="0.25">
      <c r="A229"/>
      <c r="AE229"/>
    </row>
    <row r="230" spans="1:31" x14ac:dyDescent="0.25">
      <c r="A230"/>
      <c r="AE230"/>
    </row>
    <row r="231" spans="1:31" x14ac:dyDescent="0.25">
      <c r="A231"/>
      <c r="AE231"/>
    </row>
    <row r="232" spans="1:31" x14ac:dyDescent="0.25">
      <c r="A232"/>
      <c r="AE232"/>
    </row>
    <row r="233" spans="1:31" x14ac:dyDescent="0.25">
      <c r="A233"/>
      <c r="AE233"/>
    </row>
    <row r="234" spans="1:31" x14ac:dyDescent="0.25">
      <c r="A234"/>
      <c r="AE234"/>
    </row>
    <row r="235" spans="1:31" x14ac:dyDescent="0.25">
      <c r="A235"/>
      <c r="AE235"/>
    </row>
    <row r="236" spans="1:31" x14ac:dyDescent="0.25">
      <c r="A236"/>
      <c r="AE236"/>
    </row>
    <row r="237" spans="1:31" x14ac:dyDescent="0.25">
      <c r="A237"/>
      <c r="AE237"/>
    </row>
    <row r="238" spans="1:31" x14ac:dyDescent="0.25">
      <c r="A238"/>
      <c r="AE238"/>
    </row>
    <row r="239" spans="1:31" x14ac:dyDescent="0.25">
      <c r="A239"/>
      <c r="AE239"/>
    </row>
    <row r="240" spans="1:31" x14ac:dyDescent="0.25">
      <c r="A240"/>
      <c r="AE240"/>
    </row>
    <row r="241" spans="1:31" x14ac:dyDescent="0.25">
      <c r="A241"/>
      <c r="AE241"/>
    </row>
    <row r="242" spans="1:31" x14ac:dyDescent="0.25">
      <c r="A242"/>
      <c r="AE242"/>
    </row>
    <row r="243" spans="1:31" x14ac:dyDescent="0.25">
      <c r="A243"/>
      <c r="AE243"/>
    </row>
    <row r="244" spans="1:31" x14ac:dyDescent="0.25">
      <c r="A244"/>
      <c r="AE244"/>
    </row>
    <row r="245" spans="1:31" x14ac:dyDescent="0.25">
      <c r="A245"/>
      <c r="AE245"/>
    </row>
    <row r="246" spans="1:31" x14ac:dyDescent="0.25">
      <c r="A246"/>
      <c r="AE246"/>
    </row>
    <row r="247" spans="1:31" x14ac:dyDescent="0.25">
      <c r="A247"/>
      <c r="AE247"/>
    </row>
    <row r="248" spans="1:31" x14ac:dyDescent="0.25">
      <c r="A248"/>
      <c r="AE248"/>
    </row>
    <row r="249" spans="1:31" x14ac:dyDescent="0.25">
      <c r="A249"/>
      <c r="AE249"/>
    </row>
    <row r="250" spans="1:31" x14ac:dyDescent="0.25">
      <c r="A250"/>
      <c r="AE250"/>
    </row>
    <row r="251" spans="1:31" x14ac:dyDescent="0.25">
      <c r="A251"/>
      <c r="AE251"/>
    </row>
    <row r="252" spans="1:31" x14ac:dyDescent="0.25">
      <c r="A252"/>
      <c r="AE252"/>
    </row>
    <row r="253" spans="1:31" x14ac:dyDescent="0.25">
      <c r="A253"/>
      <c r="AE253"/>
    </row>
    <row r="254" spans="1:31" x14ac:dyDescent="0.25">
      <c r="A254"/>
      <c r="AE254"/>
    </row>
    <row r="255" spans="1:31" x14ac:dyDescent="0.25">
      <c r="A255"/>
      <c r="AE255"/>
    </row>
    <row r="256" spans="1:31" x14ac:dyDescent="0.25">
      <c r="A256"/>
      <c r="AE256"/>
    </row>
    <row r="257" spans="1:31" x14ac:dyDescent="0.25">
      <c r="A257"/>
      <c r="AE257"/>
    </row>
    <row r="258" spans="1:31" x14ac:dyDescent="0.25">
      <c r="A258"/>
      <c r="AE258"/>
    </row>
    <row r="259" spans="1:31" x14ac:dyDescent="0.25">
      <c r="A259"/>
      <c r="AE259"/>
    </row>
    <row r="260" spans="1:31" x14ac:dyDescent="0.25">
      <c r="A260"/>
      <c r="AE260"/>
    </row>
    <row r="261" spans="1:31" x14ac:dyDescent="0.25">
      <c r="A261"/>
      <c r="AE261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7C21-6AAC-45E1-A0EE-7307B936AB56}">
  <dimension ref="A1:H32"/>
  <sheetViews>
    <sheetView workbookViewId="0"/>
  </sheetViews>
  <sheetFormatPr defaultRowHeight="15" x14ac:dyDescent="0.25"/>
  <cols>
    <col min="1" max="2" width="10.7109375" customWidth="1"/>
    <col min="3" max="3" width="7.85546875" bestFit="1" customWidth="1"/>
    <col min="4" max="4" width="10" bestFit="1" customWidth="1"/>
    <col min="6" max="6" width="12.28515625" bestFit="1" customWidth="1"/>
    <col min="7" max="7" width="5.5703125" bestFit="1" customWidth="1"/>
    <col min="8" max="8" width="6" customWidth="1"/>
  </cols>
  <sheetData>
    <row r="1" spans="1:8" x14ac:dyDescent="0.25">
      <c r="A1" t="s">
        <v>12</v>
      </c>
      <c r="B1" t="s">
        <v>18</v>
      </c>
      <c r="C1" t="s">
        <v>3</v>
      </c>
      <c r="D1" t="s">
        <v>17</v>
      </c>
      <c r="F1" t="s">
        <v>11</v>
      </c>
      <c r="G1">
        <v>100</v>
      </c>
    </row>
    <row r="2" spans="1:8" x14ac:dyDescent="0.25">
      <c r="A2">
        <v>0</v>
      </c>
      <c r="B2">
        <f>IF(Table5[[#This Row],[Distance]]&lt;=$H$2,0,MIN(Table5[[#This Row],[Distance]] - $H$2,$H$3))</f>
        <v>0</v>
      </c>
      <c r="C2" s="1">
        <f t="shared" ref="C2:C27" si="0">MIN(B2/($H$3-$H$2), 1)</f>
        <v>0</v>
      </c>
      <c r="D2" s="1">
        <f t="shared" ref="D2:D27" si="1">POWER(C2, $G$4)</f>
        <v>0</v>
      </c>
      <c r="F2" t="s">
        <v>20</v>
      </c>
      <c r="G2" s="1">
        <v>0.03</v>
      </c>
      <c r="H2" s="1">
        <f>G2*G1/2</f>
        <v>1.5</v>
      </c>
    </row>
    <row r="3" spans="1:8" x14ac:dyDescent="0.25">
      <c r="A3">
        <v>1</v>
      </c>
      <c r="B3">
        <f>IF(Table5[[#This Row],[Distance]]&lt;=$H$2,0,MIN(Table5[[#This Row],[Distance]] - $H$2,$H$3))</f>
        <v>0</v>
      </c>
      <c r="C3" s="1">
        <f t="shared" si="0"/>
        <v>0</v>
      </c>
      <c r="D3" s="1">
        <f t="shared" si="1"/>
        <v>0</v>
      </c>
      <c r="F3" t="s">
        <v>19</v>
      </c>
      <c r="G3" s="1">
        <v>0.35</v>
      </c>
      <c r="H3" s="1">
        <f>G3*G1/2</f>
        <v>17.5</v>
      </c>
    </row>
    <row r="4" spans="1:8" x14ac:dyDescent="0.25">
      <c r="A4">
        <v>2</v>
      </c>
      <c r="B4">
        <f>IF(Table5[[#This Row],[Distance]]&lt;=$H$2,0,MIN(Table5[[#This Row],[Distance]] - $H$2,$H$3))</f>
        <v>0.5</v>
      </c>
      <c r="C4" s="1">
        <f t="shared" si="0"/>
        <v>3.125E-2</v>
      </c>
      <c r="D4" s="1">
        <f t="shared" si="1"/>
        <v>3.0517578125E-5</v>
      </c>
      <c r="F4" t="s">
        <v>16</v>
      </c>
      <c r="G4">
        <v>3</v>
      </c>
    </row>
    <row r="5" spans="1:8" x14ac:dyDescent="0.25">
      <c r="A5">
        <v>3</v>
      </c>
      <c r="B5">
        <f>IF(Table5[[#This Row],[Distance]]&lt;=$H$2,0,MIN(Table5[[#This Row],[Distance]] - $H$2,$H$3))</f>
        <v>1.5</v>
      </c>
      <c r="C5" s="1">
        <f t="shared" si="0"/>
        <v>9.375E-2</v>
      </c>
      <c r="D5" s="1">
        <f t="shared" si="1"/>
        <v>8.23974609375E-4</v>
      </c>
    </row>
    <row r="6" spans="1:8" x14ac:dyDescent="0.25">
      <c r="A6">
        <v>4</v>
      </c>
      <c r="B6">
        <f>IF(Table5[[#This Row],[Distance]]&lt;=$H$2,0,MIN(Table5[[#This Row],[Distance]] - $H$2,$H$3))</f>
        <v>2.5</v>
      </c>
      <c r="C6" s="1">
        <f t="shared" si="0"/>
        <v>0.15625</v>
      </c>
      <c r="D6" s="1">
        <f t="shared" si="1"/>
        <v>3.814697265625E-3</v>
      </c>
    </row>
    <row r="7" spans="1:8" x14ac:dyDescent="0.25">
      <c r="A7">
        <v>5</v>
      </c>
      <c r="B7">
        <f>IF(Table5[[#This Row],[Distance]]&lt;=$H$2,0,MIN(Table5[[#This Row],[Distance]] - $H$2,$H$3))</f>
        <v>3.5</v>
      </c>
      <c r="C7" s="1">
        <f t="shared" si="0"/>
        <v>0.21875</v>
      </c>
      <c r="D7" s="1">
        <f t="shared" si="1"/>
        <v>1.0467529296875E-2</v>
      </c>
    </row>
    <row r="8" spans="1:8" x14ac:dyDescent="0.25">
      <c r="A8">
        <v>6</v>
      </c>
      <c r="B8">
        <f>IF(Table5[[#This Row],[Distance]]&lt;=$H$2,0,MIN(Table5[[#This Row],[Distance]] - $H$2,$H$3))</f>
        <v>4.5</v>
      </c>
      <c r="C8" s="1">
        <f t="shared" si="0"/>
        <v>0.28125</v>
      </c>
      <c r="D8" s="1">
        <f t="shared" si="1"/>
        <v>2.2247314453125E-2</v>
      </c>
    </row>
    <row r="9" spans="1:8" x14ac:dyDescent="0.25">
      <c r="A9">
        <v>7</v>
      </c>
      <c r="B9">
        <f>IF(Table5[[#This Row],[Distance]]&lt;=$H$2,0,MIN(Table5[[#This Row],[Distance]] - $H$2,$H$3))</f>
        <v>5.5</v>
      </c>
      <c r="C9" s="1">
        <f t="shared" si="0"/>
        <v>0.34375</v>
      </c>
      <c r="D9" s="1">
        <f t="shared" si="1"/>
        <v>4.0618896484375E-2</v>
      </c>
    </row>
    <row r="10" spans="1:8" x14ac:dyDescent="0.25">
      <c r="A10">
        <v>8</v>
      </c>
      <c r="B10">
        <f>IF(Table5[[#This Row],[Distance]]&lt;=$H$2,0,MIN(Table5[[#This Row],[Distance]] - $H$2,$H$3))</f>
        <v>6.5</v>
      </c>
      <c r="C10" s="1">
        <f t="shared" si="0"/>
        <v>0.40625</v>
      </c>
      <c r="D10" s="1">
        <f t="shared" si="1"/>
        <v>6.7047119140625E-2</v>
      </c>
    </row>
    <row r="11" spans="1:8" x14ac:dyDescent="0.25">
      <c r="A11">
        <v>9</v>
      </c>
      <c r="B11">
        <f>IF(Table5[[#This Row],[Distance]]&lt;=$H$2,0,MIN(Table5[[#This Row],[Distance]] - $H$2,$H$3))</f>
        <v>7.5</v>
      </c>
      <c r="C11" s="1">
        <f t="shared" si="0"/>
        <v>0.46875</v>
      </c>
      <c r="D11" s="1">
        <f t="shared" si="1"/>
        <v>0.102996826171875</v>
      </c>
    </row>
    <row r="12" spans="1:8" x14ac:dyDescent="0.25">
      <c r="A12">
        <v>10</v>
      </c>
      <c r="B12">
        <f>IF(Table5[[#This Row],[Distance]]&lt;=$H$2,0,MIN(Table5[[#This Row],[Distance]] - $H$2,$H$3))</f>
        <v>8.5</v>
      </c>
      <c r="C12" s="1">
        <f t="shared" si="0"/>
        <v>0.53125</v>
      </c>
      <c r="D12" s="1">
        <f t="shared" si="1"/>
        <v>0.149932861328125</v>
      </c>
    </row>
    <row r="13" spans="1:8" x14ac:dyDescent="0.25">
      <c r="A13">
        <v>11</v>
      </c>
      <c r="B13">
        <f>IF(Table5[[#This Row],[Distance]]&lt;=$H$2,0,MIN(Table5[[#This Row],[Distance]] - $H$2,$H$3))</f>
        <v>9.5</v>
      </c>
      <c r="C13" s="1">
        <f t="shared" si="0"/>
        <v>0.59375</v>
      </c>
      <c r="D13" s="1">
        <f t="shared" si="1"/>
        <v>0.209320068359375</v>
      </c>
    </row>
    <row r="14" spans="1:8" x14ac:dyDescent="0.25">
      <c r="A14">
        <v>12</v>
      </c>
      <c r="B14">
        <f>IF(Table5[[#This Row],[Distance]]&lt;=$H$2,0,MIN(Table5[[#This Row],[Distance]] - $H$2,$H$3))</f>
        <v>10.5</v>
      </c>
      <c r="C14" s="1">
        <f t="shared" si="0"/>
        <v>0.65625</v>
      </c>
      <c r="D14" s="1">
        <f t="shared" si="1"/>
        <v>0.282623291015625</v>
      </c>
    </row>
    <row r="15" spans="1:8" x14ac:dyDescent="0.25">
      <c r="A15">
        <v>13</v>
      </c>
      <c r="B15">
        <f>IF(Table5[[#This Row],[Distance]]&lt;=$H$2,0,MIN(Table5[[#This Row],[Distance]] - $H$2,$H$3))</f>
        <v>11.5</v>
      </c>
      <c r="C15" s="1">
        <f t="shared" si="0"/>
        <v>0.71875</v>
      </c>
      <c r="D15" s="1">
        <f t="shared" si="1"/>
        <v>0.371307373046875</v>
      </c>
    </row>
    <row r="16" spans="1:8" x14ac:dyDescent="0.25">
      <c r="A16">
        <v>14</v>
      </c>
      <c r="B16">
        <f>IF(Table5[[#This Row],[Distance]]&lt;=$H$2,0,MIN(Table5[[#This Row],[Distance]] - $H$2,$H$3))</f>
        <v>12.5</v>
      </c>
      <c r="C16" s="1">
        <f t="shared" si="0"/>
        <v>0.78125</v>
      </c>
      <c r="D16" s="1">
        <f t="shared" si="1"/>
        <v>0.476837158203125</v>
      </c>
    </row>
    <row r="17" spans="1:4" x14ac:dyDescent="0.25">
      <c r="A17">
        <v>15</v>
      </c>
      <c r="B17">
        <f>IF(Table5[[#This Row],[Distance]]&lt;=$H$2,0,MIN(Table5[[#This Row],[Distance]] - $H$2,$H$3))</f>
        <v>13.5</v>
      </c>
      <c r="C17" s="1">
        <f t="shared" si="0"/>
        <v>0.84375</v>
      </c>
      <c r="D17" s="1">
        <f t="shared" si="1"/>
        <v>0.600677490234375</v>
      </c>
    </row>
    <row r="18" spans="1:4" x14ac:dyDescent="0.25">
      <c r="A18">
        <v>16</v>
      </c>
      <c r="B18">
        <f>IF(Table5[[#This Row],[Distance]]&lt;=$H$2,0,MIN(Table5[[#This Row],[Distance]] - $H$2,$H$3))</f>
        <v>14.5</v>
      </c>
      <c r="C18" s="1">
        <f t="shared" si="0"/>
        <v>0.90625</v>
      </c>
      <c r="D18" s="1">
        <f t="shared" si="1"/>
        <v>0.744293212890625</v>
      </c>
    </row>
    <row r="19" spans="1:4" x14ac:dyDescent="0.25">
      <c r="A19">
        <v>17</v>
      </c>
      <c r="B19">
        <f>IF(Table5[[#This Row],[Distance]]&lt;=$H$2,0,MIN(Table5[[#This Row],[Distance]] - $H$2,$H$3))</f>
        <v>15.5</v>
      </c>
      <c r="C19" s="1">
        <f t="shared" si="0"/>
        <v>0.96875</v>
      </c>
      <c r="D19" s="1">
        <f t="shared" si="1"/>
        <v>0.909149169921875</v>
      </c>
    </row>
    <row r="20" spans="1:4" x14ac:dyDescent="0.25">
      <c r="A20">
        <v>18</v>
      </c>
      <c r="B20">
        <f>IF(Table5[[#This Row],[Distance]]&lt;=$H$2,0,MIN(Table5[[#This Row],[Distance]] - $H$2,$H$3))</f>
        <v>16.5</v>
      </c>
      <c r="C20" s="1">
        <f t="shared" si="0"/>
        <v>1</v>
      </c>
      <c r="D20" s="1">
        <f t="shared" si="1"/>
        <v>1</v>
      </c>
    </row>
    <row r="21" spans="1:4" x14ac:dyDescent="0.25">
      <c r="A21">
        <v>19</v>
      </c>
      <c r="B21">
        <f>IF(Table5[[#This Row],[Distance]]&lt;=$H$2,0,MIN(Table5[[#This Row],[Distance]] - $H$2,$H$3))</f>
        <v>17.5</v>
      </c>
      <c r="C21" s="1">
        <f t="shared" si="0"/>
        <v>1</v>
      </c>
      <c r="D21" s="1">
        <f t="shared" si="1"/>
        <v>1</v>
      </c>
    </row>
    <row r="22" spans="1:4" x14ac:dyDescent="0.25">
      <c r="A22">
        <v>20</v>
      </c>
      <c r="B22">
        <f>IF(Table5[[#This Row],[Distance]]&lt;=$H$2,0,MIN(Table5[[#This Row],[Distance]] - $H$2,$H$3))</f>
        <v>17.5</v>
      </c>
      <c r="C22" s="1">
        <f t="shared" si="0"/>
        <v>1</v>
      </c>
      <c r="D22" s="1">
        <f t="shared" si="1"/>
        <v>1</v>
      </c>
    </row>
    <row r="23" spans="1:4" x14ac:dyDescent="0.25">
      <c r="A23">
        <v>21</v>
      </c>
      <c r="B23">
        <f>IF(Table5[[#This Row],[Distance]]&lt;=$H$2,0,MIN(Table5[[#This Row],[Distance]] - $H$2,$H$3))</f>
        <v>17.5</v>
      </c>
      <c r="C23" s="1">
        <f t="shared" si="0"/>
        <v>1</v>
      </c>
      <c r="D23" s="1">
        <f t="shared" si="1"/>
        <v>1</v>
      </c>
    </row>
    <row r="24" spans="1:4" x14ac:dyDescent="0.25">
      <c r="A24">
        <v>22</v>
      </c>
      <c r="B24">
        <f>IF(Table5[[#This Row],[Distance]]&lt;=$H$2,0,MIN(Table5[[#This Row],[Distance]] - $H$2,$H$3))</f>
        <v>17.5</v>
      </c>
      <c r="C24" s="1">
        <f t="shared" si="0"/>
        <v>1</v>
      </c>
      <c r="D24" s="1">
        <f t="shared" si="1"/>
        <v>1</v>
      </c>
    </row>
    <row r="25" spans="1:4" x14ac:dyDescent="0.25">
      <c r="A25">
        <v>23</v>
      </c>
      <c r="B25">
        <f>IF(Table5[[#This Row],[Distance]]&lt;=$H$2,0,MIN(Table5[[#This Row],[Distance]] - $H$2,$H$3))</f>
        <v>17.5</v>
      </c>
      <c r="C25" s="1">
        <f t="shared" si="0"/>
        <v>1</v>
      </c>
      <c r="D25" s="1">
        <f t="shared" si="1"/>
        <v>1</v>
      </c>
    </row>
    <row r="26" spans="1:4" x14ac:dyDescent="0.25">
      <c r="A26">
        <v>24</v>
      </c>
      <c r="B26">
        <f>IF(Table5[[#This Row],[Distance]]&lt;=$H$2,0,MIN(Table5[[#This Row],[Distance]] - $H$2,$H$3))</f>
        <v>17.5</v>
      </c>
      <c r="C26" s="1">
        <f t="shared" si="0"/>
        <v>1</v>
      </c>
      <c r="D26" s="1">
        <f t="shared" si="1"/>
        <v>1</v>
      </c>
    </row>
    <row r="27" spans="1:4" x14ac:dyDescent="0.25">
      <c r="A27">
        <v>25</v>
      </c>
      <c r="B27">
        <f>IF(Table5[[#This Row],[Distance]]&lt;=$H$2,0,MIN(Table5[[#This Row],[Distance]] - $H$2,$H$3))</f>
        <v>17.5</v>
      </c>
      <c r="C27" s="1">
        <f t="shared" si="0"/>
        <v>1</v>
      </c>
      <c r="D27" s="1">
        <f t="shared" si="1"/>
        <v>1</v>
      </c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79BE-9419-486C-B0F9-88A4BA998FDF}">
  <dimension ref="A1:B18"/>
  <sheetViews>
    <sheetView workbookViewId="0"/>
  </sheetViews>
  <sheetFormatPr defaultRowHeight="15" x14ac:dyDescent="0.25"/>
  <cols>
    <col min="1" max="1" width="8.7109375" bestFit="1" customWidth="1"/>
    <col min="2" max="2" width="16.42578125" customWidth="1"/>
  </cols>
  <sheetData>
    <row r="1" spans="1:2" x14ac:dyDescent="0.25">
      <c r="A1" t="s">
        <v>24</v>
      </c>
      <c r="B1" t="s">
        <v>25</v>
      </c>
    </row>
    <row r="2" spans="1:2" x14ac:dyDescent="0.25">
      <c r="A2" s="6">
        <v>0.9</v>
      </c>
      <c r="B2" s="2">
        <f t="shared" ref="B2:B18" si="0">1/(1-A2)</f>
        <v>10.000000000000002</v>
      </c>
    </row>
    <row r="3" spans="1:2" x14ac:dyDescent="0.25">
      <c r="A3" s="6">
        <v>0.95</v>
      </c>
      <c r="B3" s="2">
        <f t="shared" si="0"/>
        <v>19.999999999999982</v>
      </c>
    </row>
    <row r="4" spans="1:2" x14ac:dyDescent="0.25">
      <c r="A4" s="6">
        <v>0.96</v>
      </c>
      <c r="B4" s="2">
        <f t="shared" si="0"/>
        <v>24.999999999999979</v>
      </c>
    </row>
    <row r="5" spans="1:2" x14ac:dyDescent="0.25">
      <c r="A5" s="6">
        <v>0.97</v>
      </c>
      <c r="B5" s="2">
        <f t="shared" si="0"/>
        <v>33.333333333333307</v>
      </c>
    </row>
    <row r="6" spans="1:2" x14ac:dyDescent="0.25">
      <c r="A6" s="6">
        <v>0.98</v>
      </c>
      <c r="B6" s="2">
        <f t="shared" si="0"/>
        <v>49.999999999999957</v>
      </c>
    </row>
    <row r="7" spans="1:2" x14ac:dyDescent="0.25">
      <c r="A7" s="6">
        <v>0.99</v>
      </c>
      <c r="B7" s="2">
        <f t="shared" si="0"/>
        <v>99.999999999999915</v>
      </c>
    </row>
    <row r="8" spans="1:2" x14ac:dyDescent="0.25">
      <c r="A8" s="6">
        <v>0.995</v>
      </c>
      <c r="B8" s="2">
        <f t="shared" si="0"/>
        <v>199.99999999999983</v>
      </c>
    </row>
    <row r="9" spans="1:2" x14ac:dyDescent="0.25">
      <c r="A9" s="6">
        <v>0.996</v>
      </c>
      <c r="B9" s="2">
        <f t="shared" si="0"/>
        <v>249.99999999999977</v>
      </c>
    </row>
    <row r="10" spans="1:2" x14ac:dyDescent="0.25">
      <c r="A10" s="6">
        <v>0.997</v>
      </c>
      <c r="B10" s="2">
        <f t="shared" si="0"/>
        <v>333.33333333333303</v>
      </c>
    </row>
    <row r="11" spans="1:2" x14ac:dyDescent="0.25">
      <c r="A11" s="6">
        <v>0.998</v>
      </c>
      <c r="B11" s="2">
        <f t="shared" si="0"/>
        <v>499.99999999999955</v>
      </c>
    </row>
    <row r="12" spans="1:2" x14ac:dyDescent="0.25">
      <c r="A12" s="10">
        <v>0.99875000000000003</v>
      </c>
      <c r="B12" s="9">
        <f>1/(1-A12)</f>
        <v>800.00000000001705</v>
      </c>
    </row>
    <row r="13" spans="1:2" x14ac:dyDescent="0.25">
      <c r="A13" s="6">
        <v>0.999</v>
      </c>
      <c r="B13" s="2">
        <f t="shared" si="0"/>
        <v>999.99999999999909</v>
      </c>
    </row>
    <row r="14" spans="1:2" x14ac:dyDescent="0.25">
      <c r="A14" s="6">
        <v>0.99950000000000006</v>
      </c>
      <c r="B14" s="2">
        <f t="shared" si="0"/>
        <v>2000.0000000002203</v>
      </c>
    </row>
    <row r="15" spans="1:2" x14ac:dyDescent="0.25">
      <c r="A15" s="6">
        <v>0.99960000000000004</v>
      </c>
      <c r="B15" s="2">
        <f t="shared" si="0"/>
        <v>2500.0000000002751</v>
      </c>
    </row>
    <row r="16" spans="1:2" x14ac:dyDescent="0.25">
      <c r="A16" s="6">
        <v>0.99970000000000003</v>
      </c>
      <c r="B16" s="2">
        <f t="shared" si="0"/>
        <v>3333.3333333337005</v>
      </c>
    </row>
    <row r="17" spans="1:2" x14ac:dyDescent="0.25">
      <c r="A17" s="6">
        <v>0.99980000000000002</v>
      </c>
      <c r="B17" s="2">
        <f t="shared" si="0"/>
        <v>5000.0000000005502</v>
      </c>
    </row>
    <row r="18" spans="1:2" x14ac:dyDescent="0.25">
      <c r="A18" s="6">
        <v>0.99990000000000001</v>
      </c>
      <c r="B18" s="2">
        <f t="shared" si="0"/>
        <v>10000.0000000011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5D428-96BA-4C87-8E8A-E7AF0AEC8B9D}">
  <dimension ref="A1:E182"/>
  <sheetViews>
    <sheetView workbookViewId="0"/>
  </sheetViews>
  <sheetFormatPr defaultRowHeight="15" x14ac:dyDescent="0.25"/>
  <cols>
    <col min="1" max="1" width="12.140625" bestFit="1" customWidth="1"/>
    <col min="3" max="3" width="9.5703125" bestFit="1" customWidth="1"/>
    <col min="4" max="4" width="12.5703125" bestFit="1" customWidth="1"/>
  </cols>
  <sheetData>
    <row r="1" spans="1:5" x14ac:dyDescent="0.25">
      <c r="A1" t="s">
        <v>13</v>
      </c>
      <c r="B1" t="s">
        <v>3</v>
      </c>
      <c r="C1" t="s">
        <v>14</v>
      </c>
      <c r="D1" t="s">
        <v>5</v>
      </c>
      <c r="E1">
        <v>30</v>
      </c>
    </row>
    <row r="2" spans="1:5" x14ac:dyDescent="0.25">
      <c r="A2">
        <v>0</v>
      </c>
      <c r="B2" s="1">
        <f>A2/$E$1</f>
        <v>0</v>
      </c>
      <c r="C2" s="1">
        <f>POWER(B2,$E$2)</f>
        <v>0</v>
      </c>
      <c r="D2" t="s">
        <v>4</v>
      </c>
      <c r="E2">
        <v>2</v>
      </c>
    </row>
    <row r="3" spans="1:5" x14ac:dyDescent="0.25">
      <c r="A3">
        <v>1</v>
      </c>
      <c r="B3" s="1">
        <f t="shared" ref="B3:B32" si="0">A3/$E$1</f>
        <v>3.3333333333333333E-2</v>
      </c>
      <c r="C3" s="1">
        <f t="shared" ref="C3:C32" si="1">POWER(B3,$E$2)</f>
        <v>1.1111111111111111E-3</v>
      </c>
    </row>
    <row r="4" spans="1:5" x14ac:dyDescent="0.25">
      <c r="A4">
        <v>2</v>
      </c>
      <c r="B4" s="1">
        <f t="shared" si="0"/>
        <v>6.6666666666666666E-2</v>
      </c>
      <c r="C4" s="1">
        <f t="shared" si="1"/>
        <v>4.4444444444444444E-3</v>
      </c>
    </row>
    <row r="5" spans="1:5" x14ac:dyDescent="0.25">
      <c r="A5">
        <v>3</v>
      </c>
      <c r="B5" s="1">
        <f t="shared" si="0"/>
        <v>0.1</v>
      </c>
      <c r="C5" s="1">
        <f t="shared" si="1"/>
        <v>1.0000000000000002E-2</v>
      </c>
    </row>
    <row r="6" spans="1:5" x14ac:dyDescent="0.25">
      <c r="A6">
        <v>4</v>
      </c>
      <c r="B6" s="1">
        <f t="shared" si="0"/>
        <v>0.13333333333333333</v>
      </c>
      <c r="C6" s="1">
        <f t="shared" si="1"/>
        <v>1.7777777777777778E-2</v>
      </c>
    </row>
    <row r="7" spans="1:5" x14ac:dyDescent="0.25">
      <c r="A7">
        <v>5</v>
      </c>
      <c r="B7" s="1">
        <f t="shared" si="0"/>
        <v>0.16666666666666666</v>
      </c>
      <c r="C7" s="1">
        <f t="shared" si="1"/>
        <v>2.7777777777777776E-2</v>
      </c>
    </row>
    <row r="8" spans="1:5" x14ac:dyDescent="0.25">
      <c r="A8">
        <v>6</v>
      </c>
      <c r="B8" s="1">
        <f t="shared" si="0"/>
        <v>0.2</v>
      </c>
      <c r="C8" s="1">
        <f t="shared" si="1"/>
        <v>4.0000000000000008E-2</v>
      </c>
    </row>
    <row r="9" spans="1:5" x14ac:dyDescent="0.25">
      <c r="A9">
        <v>7</v>
      </c>
      <c r="B9" s="1">
        <f t="shared" si="0"/>
        <v>0.23333333333333334</v>
      </c>
      <c r="C9" s="1">
        <f t="shared" si="1"/>
        <v>5.4444444444444448E-2</v>
      </c>
    </row>
    <row r="10" spans="1:5" x14ac:dyDescent="0.25">
      <c r="A10">
        <v>8</v>
      </c>
      <c r="B10" s="1">
        <f t="shared" si="0"/>
        <v>0.26666666666666666</v>
      </c>
      <c r="C10" s="1">
        <f t="shared" si="1"/>
        <v>7.1111111111111111E-2</v>
      </c>
    </row>
    <row r="11" spans="1:5" x14ac:dyDescent="0.25">
      <c r="A11">
        <v>9</v>
      </c>
      <c r="B11" s="1">
        <f t="shared" si="0"/>
        <v>0.3</v>
      </c>
      <c r="C11" s="1">
        <f t="shared" si="1"/>
        <v>0.09</v>
      </c>
    </row>
    <row r="12" spans="1:5" x14ac:dyDescent="0.25">
      <c r="A12">
        <v>10</v>
      </c>
      <c r="B12" s="1">
        <f t="shared" si="0"/>
        <v>0.33333333333333331</v>
      </c>
      <c r="C12" s="1">
        <f t="shared" si="1"/>
        <v>0.1111111111111111</v>
      </c>
    </row>
    <row r="13" spans="1:5" x14ac:dyDescent="0.25">
      <c r="A13">
        <v>11</v>
      </c>
      <c r="B13" s="1">
        <f t="shared" si="0"/>
        <v>0.36666666666666664</v>
      </c>
      <c r="C13" s="1">
        <f t="shared" si="1"/>
        <v>0.13444444444444442</v>
      </c>
    </row>
    <row r="14" spans="1:5" x14ac:dyDescent="0.25">
      <c r="A14">
        <v>12</v>
      </c>
      <c r="B14" s="1">
        <f t="shared" si="0"/>
        <v>0.4</v>
      </c>
      <c r="C14" s="1">
        <f t="shared" si="1"/>
        <v>0.16000000000000003</v>
      </c>
    </row>
    <row r="15" spans="1:5" x14ac:dyDescent="0.25">
      <c r="A15">
        <v>13</v>
      </c>
      <c r="B15" s="1">
        <f t="shared" si="0"/>
        <v>0.43333333333333335</v>
      </c>
      <c r="C15" s="1">
        <f t="shared" si="1"/>
        <v>0.18777777777777779</v>
      </c>
    </row>
    <row r="16" spans="1:5" x14ac:dyDescent="0.25">
      <c r="A16">
        <v>14</v>
      </c>
      <c r="B16" s="1">
        <f t="shared" si="0"/>
        <v>0.46666666666666667</v>
      </c>
      <c r="C16" s="1">
        <f t="shared" si="1"/>
        <v>0.21777777777777779</v>
      </c>
    </row>
    <row r="17" spans="1:3" x14ac:dyDescent="0.25">
      <c r="A17">
        <v>15</v>
      </c>
      <c r="B17" s="1">
        <f t="shared" si="0"/>
        <v>0.5</v>
      </c>
      <c r="C17" s="1">
        <f t="shared" si="1"/>
        <v>0.25</v>
      </c>
    </row>
    <row r="18" spans="1:3" x14ac:dyDescent="0.25">
      <c r="A18">
        <v>16</v>
      </c>
      <c r="B18" s="1">
        <f t="shared" si="0"/>
        <v>0.53333333333333333</v>
      </c>
      <c r="C18" s="1">
        <f t="shared" si="1"/>
        <v>0.28444444444444444</v>
      </c>
    </row>
    <row r="19" spans="1:3" x14ac:dyDescent="0.25">
      <c r="A19">
        <v>17</v>
      </c>
      <c r="B19" s="1">
        <f t="shared" si="0"/>
        <v>0.56666666666666665</v>
      </c>
      <c r="C19" s="1">
        <f t="shared" si="1"/>
        <v>0.32111111111111107</v>
      </c>
    </row>
    <row r="20" spans="1:3" x14ac:dyDescent="0.25">
      <c r="A20">
        <v>18</v>
      </c>
      <c r="B20" s="1">
        <f t="shared" si="0"/>
        <v>0.6</v>
      </c>
      <c r="C20" s="1">
        <f t="shared" si="1"/>
        <v>0.36</v>
      </c>
    </row>
    <row r="21" spans="1:3" x14ac:dyDescent="0.25">
      <c r="A21">
        <v>19</v>
      </c>
      <c r="B21" s="1">
        <f t="shared" si="0"/>
        <v>0.6333333333333333</v>
      </c>
      <c r="C21" s="1">
        <f t="shared" si="1"/>
        <v>0.40111111111111108</v>
      </c>
    </row>
    <row r="22" spans="1:3" x14ac:dyDescent="0.25">
      <c r="A22">
        <v>20</v>
      </c>
      <c r="B22" s="1">
        <f t="shared" si="0"/>
        <v>0.66666666666666663</v>
      </c>
      <c r="C22" s="1">
        <f t="shared" si="1"/>
        <v>0.44444444444444442</v>
      </c>
    </row>
    <row r="23" spans="1:3" x14ac:dyDescent="0.25">
      <c r="A23">
        <v>21</v>
      </c>
      <c r="B23" s="1">
        <f t="shared" si="0"/>
        <v>0.7</v>
      </c>
      <c r="C23" s="1">
        <f t="shared" si="1"/>
        <v>0.48999999999999994</v>
      </c>
    </row>
    <row r="24" spans="1:3" x14ac:dyDescent="0.25">
      <c r="A24">
        <v>22</v>
      </c>
      <c r="B24" s="1">
        <f t="shared" si="0"/>
        <v>0.73333333333333328</v>
      </c>
      <c r="C24" s="1">
        <f t="shared" si="1"/>
        <v>0.53777777777777769</v>
      </c>
    </row>
    <row r="25" spans="1:3" x14ac:dyDescent="0.25">
      <c r="A25">
        <v>23</v>
      </c>
      <c r="B25" s="1">
        <f t="shared" si="0"/>
        <v>0.76666666666666672</v>
      </c>
      <c r="C25" s="1">
        <f t="shared" si="1"/>
        <v>0.58777777777777784</v>
      </c>
    </row>
    <row r="26" spans="1:3" x14ac:dyDescent="0.25">
      <c r="A26">
        <v>24</v>
      </c>
      <c r="B26" s="1">
        <f t="shared" si="0"/>
        <v>0.8</v>
      </c>
      <c r="C26" s="1">
        <f t="shared" si="1"/>
        <v>0.64000000000000012</v>
      </c>
    </row>
    <row r="27" spans="1:3" x14ac:dyDescent="0.25">
      <c r="A27">
        <v>25</v>
      </c>
      <c r="B27" s="1">
        <f t="shared" si="0"/>
        <v>0.83333333333333337</v>
      </c>
      <c r="C27" s="1">
        <f t="shared" si="1"/>
        <v>0.69444444444444453</v>
      </c>
    </row>
    <row r="28" spans="1:3" x14ac:dyDescent="0.25">
      <c r="A28">
        <v>26</v>
      </c>
      <c r="B28" s="1">
        <f t="shared" si="0"/>
        <v>0.8666666666666667</v>
      </c>
      <c r="C28" s="1">
        <f t="shared" si="1"/>
        <v>0.75111111111111117</v>
      </c>
    </row>
    <row r="29" spans="1:3" x14ac:dyDescent="0.25">
      <c r="A29">
        <v>27</v>
      </c>
      <c r="B29" s="1">
        <f t="shared" si="0"/>
        <v>0.9</v>
      </c>
      <c r="C29" s="1">
        <f t="shared" si="1"/>
        <v>0.81</v>
      </c>
    </row>
    <row r="30" spans="1:3" x14ac:dyDescent="0.25">
      <c r="A30">
        <v>28</v>
      </c>
      <c r="B30" s="1">
        <f t="shared" si="0"/>
        <v>0.93333333333333335</v>
      </c>
      <c r="C30" s="1">
        <f t="shared" si="1"/>
        <v>0.87111111111111117</v>
      </c>
    </row>
    <row r="31" spans="1:3" x14ac:dyDescent="0.25">
      <c r="A31">
        <v>29</v>
      </c>
      <c r="B31" s="1">
        <f t="shared" si="0"/>
        <v>0.96666666666666667</v>
      </c>
      <c r="C31" s="1">
        <f t="shared" si="1"/>
        <v>0.93444444444444441</v>
      </c>
    </row>
    <row r="32" spans="1:3" x14ac:dyDescent="0.25">
      <c r="A32">
        <v>30</v>
      </c>
      <c r="B32" s="1">
        <f t="shared" si="0"/>
        <v>1</v>
      </c>
      <c r="C32" s="1">
        <f t="shared" si="1"/>
        <v>1</v>
      </c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4CB2-7A6A-459F-901F-EDBF3DC3CB89}">
  <dimension ref="A1:O103"/>
  <sheetViews>
    <sheetView workbookViewId="0">
      <selection activeCell="E18" sqref="E18"/>
    </sheetView>
  </sheetViews>
  <sheetFormatPr defaultRowHeight="15" x14ac:dyDescent="0.25"/>
  <cols>
    <col min="1" max="1" width="10.7109375" customWidth="1"/>
    <col min="5" max="5" width="12.5703125" bestFit="1" customWidth="1"/>
    <col min="9" max="9" width="10.140625" customWidth="1"/>
  </cols>
  <sheetData>
    <row r="1" spans="1:15" x14ac:dyDescent="0.25">
      <c r="A1" t="s">
        <v>0</v>
      </c>
      <c r="B1" t="s">
        <v>45</v>
      </c>
      <c r="C1" t="s">
        <v>3</v>
      </c>
      <c r="D1" t="s">
        <v>50</v>
      </c>
      <c r="E1" t="s">
        <v>46</v>
      </c>
      <c r="F1">
        <v>39.07</v>
      </c>
      <c r="I1" t="s">
        <v>61</v>
      </c>
      <c r="J1" t="s">
        <v>65</v>
      </c>
      <c r="K1" t="s">
        <v>66</v>
      </c>
      <c r="L1" t="s">
        <v>67</v>
      </c>
      <c r="M1" t="s">
        <v>62</v>
      </c>
      <c r="N1" s="1" t="s">
        <v>63</v>
      </c>
      <c r="O1" t="s">
        <v>64</v>
      </c>
    </row>
    <row r="2" spans="1:15" x14ac:dyDescent="0.25">
      <c r="A2">
        <v>0</v>
      </c>
      <c r="B2">
        <v>0</v>
      </c>
      <c r="C2" s="1">
        <f>IF(Table7[[#This Row],[Steps]]&gt;0,(Table7[[#This Row],[Progress]]/Table7[[#This Row],[Steps]])*($F$2/$F$1),0)</f>
        <v>0</v>
      </c>
      <c r="D2" s="1">
        <f>Table7[[#This Row],[Ratio]]*Table7[[#This Row],[Ratio]]</f>
        <v>0</v>
      </c>
      <c r="E2" t="s">
        <v>47</v>
      </c>
      <c r="F2">
        <v>78.14</v>
      </c>
      <c r="I2" s="1">
        <v>0</v>
      </c>
      <c r="J2" s="1">
        <f t="shared" ref="J2:J33" si="0">POWER($I2,J$1)</f>
        <v>0</v>
      </c>
      <c r="K2" s="1">
        <f t="shared" ref="K2:K33" si="1">POWER($I2,K$1)</f>
        <v>0</v>
      </c>
      <c r="L2" s="1">
        <f t="shared" ref="L2:L33" si="2">POWER($I2,L$1)</f>
        <v>0</v>
      </c>
      <c r="M2" s="1">
        <f t="shared" ref="M2:M33" si="3">POWER($I2,M$1)</f>
        <v>0</v>
      </c>
      <c r="N2" s="1">
        <f t="shared" ref="N2:N33" si="4">POWER($I2,N$1)</f>
        <v>0</v>
      </c>
      <c r="O2" s="1">
        <f t="shared" ref="O2:O33" si="5">POWER($I2,O$1)</f>
        <v>0</v>
      </c>
    </row>
    <row r="3" spans="1:15" x14ac:dyDescent="0.25">
      <c r="A3">
        <v>1</v>
      </c>
      <c r="B3">
        <v>2</v>
      </c>
      <c r="C3" s="1">
        <f>IF(Table7[[#This Row],[Steps]]&gt;0,(Table7[[#This Row],[Progress]]/Table7[[#This Row],[Steps]])*($F$2/$F$1),0)</f>
        <v>1</v>
      </c>
      <c r="D3" s="1">
        <f>Table7[[#This Row],[Ratio]]*Table7[[#This Row],[Ratio]]</f>
        <v>1</v>
      </c>
      <c r="I3" s="1">
        <v>0.01</v>
      </c>
      <c r="J3" s="1">
        <f t="shared" si="0"/>
        <v>1E-4</v>
      </c>
      <c r="K3" s="1">
        <f t="shared" si="1"/>
        <v>1.0000000000000002E-6</v>
      </c>
      <c r="L3" s="1">
        <f t="shared" si="2"/>
        <v>1E-8</v>
      </c>
      <c r="M3" s="1">
        <f t="shared" si="3"/>
        <v>0.1</v>
      </c>
      <c r="N3" s="1">
        <f t="shared" si="4"/>
        <v>0.21877616239495529</v>
      </c>
      <c r="O3" s="1">
        <f t="shared" si="5"/>
        <v>0.316227766016838</v>
      </c>
    </row>
    <row r="4" spans="1:15" x14ac:dyDescent="0.25">
      <c r="A4">
        <v>2</v>
      </c>
      <c r="B4">
        <v>4</v>
      </c>
      <c r="C4" s="1">
        <f>IF(Table7[[#This Row],[Steps]]&gt;0,(Table7[[#This Row],[Progress]]/Table7[[#This Row],[Steps]])*($F$2/$F$1),0)</f>
        <v>1</v>
      </c>
      <c r="D4" s="1">
        <f>Table7[[#This Row],[Ratio]]*Table7[[#This Row],[Ratio]]</f>
        <v>1</v>
      </c>
      <c r="I4" s="1">
        <v>0.02</v>
      </c>
      <c r="J4" s="1">
        <f t="shared" si="0"/>
        <v>4.0000000000000002E-4</v>
      </c>
      <c r="K4" s="1">
        <f t="shared" si="1"/>
        <v>8.0000000000000013E-6</v>
      </c>
      <c r="L4" s="1">
        <f t="shared" si="2"/>
        <v>1.6E-7</v>
      </c>
      <c r="M4" s="1">
        <f t="shared" si="3"/>
        <v>0.1414213562373095</v>
      </c>
      <c r="N4" s="1">
        <f t="shared" si="4"/>
        <v>0.27500456215701824</v>
      </c>
      <c r="O4" s="1">
        <f t="shared" si="5"/>
        <v>0.37606030930863937</v>
      </c>
    </row>
    <row r="5" spans="1:15" x14ac:dyDescent="0.25">
      <c r="A5">
        <v>3</v>
      </c>
      <c r="B5">
        <v>6</v>
      </c>
      <c r="C5" s="1">
        <f>IF(Table7[[#This Row],[Steps]]&gt;0,(Table7[[#This Row],[Progress]]/Table7[[#This Row],[Steps]])*($F$2/$F$1),0)</f>
        <v>1</v>
      </c>
      <c r="D5" s="1">
        <f>Table7[[#This Row],[Ratio]]*Table7[[#This Row],[Ratio]]</f>
        <v>1</v>
      </c>
      <c r="I5" s="1">
        <v>0.03</v>
      </c>
      <c r="J5" s="1">
        <f t="shared" si="0"/>
        <v>8.9999999999999998E-4</v>
      </c>
      <c r="K5" s="1">
        <f t="shared" si="1"/>
        <v>2.6999999999999999E-5</v>
      </c>
      <c r="L5" s="1">
        <f t="shared" si="2"/>
        <v>8.0999999999999997E-7</v>
      </c>
      <c r="M5" s="1">
        <f t="shared" si="3"/>
        <v>0.17320508075688773</v>
      </c>
      <c r="N5" s="1">
        <f t="shared" si="4"/>
        <v>0.31437645619231464</v>
      </c>
      <c r="O5" s="1">
        <f t="shared" si="5"/>
        <v>0.41617914502878173</v>
      </c>
    </row>
    <row r="6" spans="1:15" x14ac:dyDescent="0.25">
      <c r="A6">
        <v>4</v>
      </c>
      <c r="B6">
        <v>8</v>
      </c>
      <c r="C6" s="1">
        <f>IF(Table7[[#This Row],[Steps]]&gt;0,(Table7[[#This Row],[Progress]]/Table7[[#This Row],[Steps]])*($F$2/$F$1),0)</f>
        <v>1</v>
      </c>
      <c r="D6" s="1">
        <f>Table7[[#This Row],[Ratio]]*Table7[[#This Row],[Ratio]]</f>
        <v>1</v>
      </c>
      <c r="I6" s="1">
        <v>0.04</v>
      </c>
      <c r="J6" s="1">
        <f t="shared" si="0"/>
        <v>1.6000000000000001E-3</v>
      </c>
      <c r="K6" s="1">
        <f t="shared" si="1"/>
        <v>6.4000000000000011E-5</v>
      </c>
      <c r="L6" s="1">
        <f t="shared" si="2"/>
        <v>2.5600000000000001E-6</v>
      </c>
      <c r="M6" s="1">
        <f t="shared" si="3"/>
        <v>0.2</v>
      </c>
      <c r="N6" s="1">
        <f t="shared" si="4"/>
        <v>0.3456844126858914</v>
      </c>
      <c r="O6" s="1">
        <f t="shared" si="5"/>
        <v>0.44721359549995798</v>
      </c>
    </row>
    <row r="7" spans="1:15" x14ac:dyDescent="0.25">
      <c r="A7">
        <v>5</v>
      </c>
      <c r="B7">
        <v>10</v>
      </c>
      <c r="C7" s="1">
        <f>IF(Table7[[#This Row],[Steps]]&gt;0,(Table7[[#This Row],[Progress]]/Table7[[#This Row],[Steps]])*($F$2/$F$1),0)</f>
        <v>1</v>
      </c>
      <c r="D7" s="1">
        <f>Table7[[#This Row],[Ratio]]*Table7[[#This Row],[Ratio]]</f>
        <v>1</v>
      </c>
      <c r="I7" s="1">
        <v>0.05</v>
      </c>
      <c r="J7" s="1">
        <f t="shared" si="0"/>
        <v>2.5000000000000005E-3</v>
      </c>
      <c r="K7" s="1">
        <f t="shared" si="1"/>
        <v>1.2500000000000003E-4</v>
      </c>
      <c r="L7" s="1">
        <f t="shared" si="2"/>
        <v>6.2500000000000028E-6</v>
      </c>
      <c r="M7" s="1">
        <f t="shared" si="3"/>
        <v>0.22360679774997896</v>
      </c>
      <c r="N7" s="1">
        <f t="shared" si="4"/>
        <v>0.37210036962822773</v>
      </c>
      <c r="O7" s="1">
        <f t="shared" si="5"/>
        <v>0.47287080450158792</v>
      </c>
    </row>
    <row r="8" spans="1:15" x14ac:dyDescent="0.25">
      <c r="A8">
        <v>6</v>
      </c>
      <c r="B8">
        <v>12</v>
      </c>
      <c r="C8" s="1">
        <f>IF(Table7[[#This Row],[Steps]]&gt;0,(Table7[[#This Row],[Progress]]/Table7[[#This Row],[Steps]])*($F$2/$F$1),0)</f>
        <v>1</v>
      </c>
      <c r="D8" s="1">
        <f>Table7[[#This Row],[Ratio]]*Table7[[#This Row],[Ratio]]</f>
        <v>1</v>
      </c>
      <c r="I8" s="1">
        <v>0.06</v>
      </c>
      <c r="J8" s="1">
        <f t="shared" si="0"/>
        <v>3.5999999999999999E-3</v>
      </c>
      <c r="K8" s="1">
        <f t="shared" si="1"/>
        <v>2.1599999999999999E-4</v>
      </c>
      <c r="L8" s="1">
        <f t="shared" si="2"/>
        <v>1.296E-5</v>
      </c>
      <c r="M8" s="1">
        <f t="shared" si="3"/>
        <v>0.2449489742783178</v>
      </c>
      <c r="N8" s="1">
        <f t="shared" si="4"/>
        <v>0.39517541006851514</v>
      </c>
      <c r="O8" s="1">
        <f t="shared" si="5"/>
        <v>0.49492320038397652</v>
      </c>
    </row>
    <row r="9" spans="1:15" x14ac:dyDescent="0.25">
      <c r="A9">
        <v>7</v>
      </c>
      <c r="B9">
        <v>14</v>
      </c>
      <c r="C9" s="1">
        <f>IF(Table7[[#This Row],[Steps]]&gt;0,(Table7[[#This Row],[Progress]]/Table7[[#This Row],[Steps]])*($F$2/$F$1),0)</f>
        <v>1</v>
      </c>
      <c r="D9" s="1">
        <f>Table7[[#This Row],[Ratio]]*Table7[[#This Row],[Ratio]]</f>
        <v>1</v>
      </c>
      <c r="I9" s="1">
        <v>7.0000000000000007E-2</v>
      </c>
      <c r="J9" s="1">
        <f t="shared" si="0"/>
        <v>4.9000000000000007E-3</v>
      </c>
      <c r="K9" s="1">
        <f t="shared" si="1"/>
        <v>3.430000000000001E-4</v>
      </c>
      <c r="L9" s="1">
        <f t="shared" si="2"/>
        <v>2.4010000000000006E-5</v>
      </c>
      <c r="M9" s="1">
        <f t="shared" si="3"/>
        <v>0.26457513110645908</v>
      </c>
      <c r="N9" s="1">
        <f t="shared" si="4"/>
        <v>0.41579795899682481</v>
      </c>
      <c r="O9" s="1">
        <f t="shared" si="5"/>
        <v>0.51436867236104011</v>
      </c>
    </row>
    <row r="10" spans="1:15" x14ac:dyDescent="0.25">
      <c r="A10">
        <v>8</v>
      </c>
      <c r="B10">
        <v>16</v>
      </c>
      <c r="C10" s="1">
        <f>IF(Table7[[#This Row],[Steps]]&gt;0,(Table7[[#This Row],[Progress]]/Table7[[#This Row],[Steps]])*($F$2/$F$1),0)</f>
        <v>1</v>
      </c>
      <c r="D10" s="1">
        <f>Table7[[#This Row],[Ratio]]*Table7[[#This Row],[Ratio]]</f>
        <v>1</v>
      </c>
      <c r="I10" s="1">
        <v>0.08</v>
      </c>
      <c r="J10" s="1">
        <f t="shared" si="0"/>
        <v>6.4000000000000003E-3</v>
      </c>
      <c r="K10" s="1">
        <f t="shared" si="1"/>
        <v>5.1200000000000009E-4</v>
      </c>
      <c r="L10" s="1">
        <f t="shared" si="2"/>
        <v>4.0960000000000001E-5</v>
      </c>
      <c r="M10" s="1">
        <f t="shared" si="3"/>
        <v>0.28284271247461901</v>
      </c>
      <c r="N10" s="1">
        <f t="shared" si="4"/>
        <v>0.43452993010988861</v>
      </c>
      <c r="O10" s="1">
        <f t="shared" si="5"/>
        <v>0.53182958969449889</v>
      </c>
    </row>
    <row r="11" spans="1:15" x14ac:dyDescent="0.25">
      <c r="A11">
        <v>9</v>
      </c>
      <c r="B11">
        <v>18</v>
      </c>
      <c r="C11" s="1">
        <f>IF(Table7[[#This Row],[Steps]]&gt;0,(Table7[[#This Row],[Progress]]/Table7[[#This Row],[Steps]])*($F$2/$F$1),0)</f>
        <v>1</v>
      </c>
      <c r="D11" s="1">
        <f>Table7[[#This Row],[Ratio]]*Table7[[#This Row],[Ratio]]</f>
        <v>1</v>
      </c>
      <c r="I11" s="1">
        <v>0.09</v>
      </c>
      <c r="J11" s="1">
        <f t="shared" si="0"/>
        <v>8.0999999999999996E-3</v>
      </c>
      <c r="K11" s="1">
        <f t="shared" si="1"/>
        <v>7.2899999999999994E-4</v>
      </c>
      <c r="L11" s="1">
        <f t="shared" si="2"/>
        <v>6.560999999999999E-5</v>
      </c>
      <c r="M11" s="1">
        <f t="shared" si="3"/>
        <v>0.3</v>
      </c>
      <c r="N11" s="1">
        <f t="shared" si="4"/>
        <v>0.45175194192142609</v>
      </c>
      <c r="O11" s="1">
        <f t="shared" si="5"/>
        <v>0.54772255750516607</v>
      </c>
    </row>
    <row r="12" spans="1:15" x14ac:dyDescent="0.25">
      <c r="A12">
        <v>10</v>
      </c>
      <c r="B12">
        <v>20</v>
      </c>
      <c r="C12" s="1">
        <f>IF(Table7[[#This Row],[Steps]]&gt;0,(Table7[[#This Row],[Progress]]/Table7[[#This Row],[Steps]])*($F$2/$F$1),0)</f>
        <v>1</v>
      </c>
      <c r="D12" s="1">
        <f>Table7[[#This Row],[Ratio]]*Table7[[#This Row],[Ratio]]</f>
        <v>1</v>
      </c>
      <c r="I12" s="1">
        <v>0.1</v>
      </c>
      <c r="J12" s="1">
        <f t="shared" si="0"/>
        <v>1.0000000000000002E-2</v>
      </c>
      <c r="K12" s="1">
        <f t="shared" si="1"/>
        <v>1.0000000000000002E-3</v>
      </c>
      <c r="L12" s="1">
        <f t="shared" si="2"/>
        <v>1.0000000000000005E-4</v>
      </c>
      <c r="M12" s="1">
        <f t="shared" si="3"/>
        <v>0.31622776601683794</v>
      </c>
      <c r="N12" s="1">
        <f t="shared" si="4"/>
        <v>0.46773514128719823</v>
      </c>
      <c r="O12" s="1">
        <f t="shared" si="5"/>
        <v>0.56234132519034907</v>
      </c>
    </row>
    <row r="13" spans="1:15" x14ac:dyDescent="0.25">
      <c r="A13">
        <v>11</v>
      </c>
      <c r="B13">
        <v>22</v>
      </c>
      <c r="C13" s="1">
        <f>IF(Table7[[#This Row],[Steps]]&gt;0,(Table7[[#This Row],[Progress]]/Table7[[#This Row],[Steps]])*($F$2/$F$1),0)</f>
        <v>1</v>
      </c>
      <c r="D13" s="1">
        <f>Table7[[#This Row],[Ratio]]*Table7[[#This Row],[Ratio]]</f>
        <v>1</v>
      </c>
      <c r="I13" s="1">
        <v>0.11</v>
      </c>
      <c r="J13" s="1">
        <f t="shared" si="0"/>
        <v>1.21E-2</v>
      </c>
      <c r="K13" s="1">
        <f t="shared" si="1"/>
        <v>1.3309999999999999E-3</v>
      </c>
      <c r="L13" s="1">
        <f t="shared" si="2"/>
        <v>1.4641E-4</v>
      </c>
      <c r="M13" s="1">
        <f t="shared" si="3"/>
        <v>0.33166247903553997</v>
      </c>
      <c r="N13" s="1">
        <f t="shared" si="4"/>
        <v>0.48268031346414042</v>
      </c>
      <c r="O13" s="1">
        <f t="shared" si="5"/>
        <v>0.57590144906532403</v>
      </c>
    </row>
    <row r="14" spans="1:15" x14ac:dyDescent="0.25">
      <c r="A14">
        <v>12</v>
      </c>
      <c r="B14">
        <v>24</v>
      </c>
      <c r="C14" s="1">
        <f>IF(Table7[[#This Row],[Steps]]&gt;0,(Table7[[#This Row],[Progress]]/Table7[[#This Row],[Steps]])*($F$2/$F$1),0)</f>
        <v>1</v>
      </c>
      <c r="D14" s="1">
        <f>Table7[[#This Row],[Ratio]]*Table7[[#This Row],[Ratio]]</f>
        <v>1</v>
      </c>
      <c r="I14" s="1">
        <v>0.12</v>
      </c>
      <c r="J14" s="1">
        <f t="shared" si="0"/>
        <v>1.44E-2</v>
      </c>
      <c r="K14" s="1">
        <f t="shared" si="1"/>
        <v>1.7279999999999999E-3</v>
      </c>
      <c r="L14" s="1">
        <f t="shared" si="2"/>
        <v>2.0735999999999999E-4</v>
      </c>
      <c r="M14" s="1">
        <f t="shared" si="3"/>
        <v>0.34641016151377546</v>
      </c>
      <c r="N14" s="1">
        <f t="shared" si="4"/>
        <v>0.49674077573827152</v>
      </c>
      <c r="O14" s="1">
        <f t="shared" si="5"/>
        <v>0.58856619127654242</v>
      </c>
    </row>
    <row r="15" spans="1:15" x14ac:dyDescent="0.25">
      <c r="A15">
        <v>13</v>
      </c>
      <c r="B15">
        <v>26</v>
      </c>
      <c r="C15" s="1">
        <f>IF(Table7[[#This Row],[Steps]]&gt;0,(Table7[[#This Row],[Progress]]/Table7[[#This Row],[Steps]])*($F$2/$F$1),0)</f>
        <v>1</v>
      </c>
      <c r="D15" s="1">
        <f>Table7[[#This Row],[Ratio]]*Table7[[#This Row],[Ratio]]</f>
        <v>1</v>
      </c>
      <c r="I15" s="1">
        <v>0.13</v>
      </c>
      <c r="J15" s="1">
        <f t="shared" si="0"/>
        <v>1.6900000000000002E-2</v>
      </c>
      <c r="K15" s="1">
        <f t="shared" si="1"/>
        <v>2.1970000000000002E-3</v>
      </c>
      <c r="L15" s="1">
        <f t="shared" si="2"/>
        <v>2.8561000000000005E-4</v>
      </c>
      <c r="M15" s="1">
        <f t="shared" si="3"/>
        <v>0.36055512754639896</v>
      </c>
      <c r="N15" s="1">
        <f t="shared" si="4"/>
        <v>0.51003655803372283</v>
      </c>
      <c r="O15" s="1">
        <f t="shared" si="5"/>
        <v>0.60046242808888461</v>
      </c>
    </row>
    <row r="16" spans="1:15" x14ac:dyDescent="0.25">
      <c r="A16">
        <v>14</v>
      </c>
      <c r="B16">
        <v>28</v>
      </c>
      <c r="C16" s="1">
        <f>IF(Table7[[#This Row],[Steps]]&gt;0,(Table7[[#This Row],[Progress]]/Table7[[#This Row],[Steps]])*($F$2/$F$1),0)</f>
        <v>1</v>
      </c>
      <c r="D16" s="1">
        <f>Table7[[#This Row],[Ratio]]*Table7[[#This Row],[Ratio]]</f>
        <v>1</v>
      </c>
      <c r="I16" s="1">
        <v>0.14000000000000001</v>
      </c>
      <c r="J16" s="1">
        <f t="shared" si="0"/>
        <v>1.9600000000000003E-2</v>
      </c>
      <c r="K16" s="1">
        <f t="shared" si="1"/>
        <v>2.7440000000000008E-3</v>
      </c>
      <c r="L16" s="1">
        <f t="shared" si="2"/>
        <v>3.8416000000000009E-4</v>
      </c>
      <c r="M16" s="1">
        <f t="shared" si="3"/>
        <v>0.37416573867739417</v>
      </c>
      <c r="N16" s="1">
        <f t="shared" si="4"/>
        <v>0.52266359555788755</v>
      </c>
      <c r="O16" s="1">
        <f t="shared" si="5"/>
        <v>0.61169088490625245</v>
      </c>
    </row>
    <row r="17" spans="1:15" x14ac:dyDescent="0.25">
      <c r="A17">
        <v>15</v>
      </c>
      <c r="B17">
        <v>30</v>
      </c>
      <c r="C17" s="1">
        <f>IF(Table7[[#This Row],[Steps]]&gt;0,(Table7[[#This Row],[Progress]]/Table7[[#This Row],[Steps]])*($F$2/$F$1),0)</f>
        <v>1</v>
      </c>
      <c r="D17" s="1">
        <f>Table7[[#This Row],[Ratio]]*Table7[[#This Row],[Ratio]]</f>
        <v>1</v>
      </c>
      <c r="I17" s="1">
        <v>0.15</v>
      </c>
      <c r="J17" s="1">
        <f t="shared" si="0"/>
        <v>2.2499999999999999E-2</v>
      </c>
      <c r="K17" s="1">
        <f t="shared" si="1"/>
        <v>3.375E-3</v>
      </c>
      <c r="L17" s="1">
        <f t="shared" si="2"/>
        <v>5.0624999999999997E-4</v>
      </c>
      <c r="M17" s="1">
        <f t="shared" si="3"/>
        <v>0.3872983346207417</v>
      </c>
      <c r="N17" s="1">
        <f t="shared" si="4"/>
        <v>0.53469991552548624</v>
      </c>
      <c r="O17" s="1">
        <f t="shared" si="5"/>
        <v>0.62233297728847836</v>
      </c>
    </row>
    <row r="18" spans="1:15" x14ac:dyDescent="0.25">
      <c r="A18">
        <v>16</v>
      </c>
      <c r="B18">
        <v>32</v>
      </c>
      <c r="C18" s="1">
        <f>IF(Table7[[#This Row],[Steps]]&gt;0,(Table7[[#This Row],[Progress]]/Table7[[#This Row],[Steps]])*($F$2/$F$1),0)</f>
        <v>1</v>
      </c>
      <c r="D18" s="1">
        <f>Table7[[#This Row],[Ratio]]*Table7[[#This Row],[Ratio]]</f>
        <v>1</v>
      </c>
      <c r="I18" s="1">
        <v>0.16</v>
      </c>
      <c r="J18" s="1">
        <f t="shared" si="0"/>
        <v>2.5600000000000001E-2</v>
      </c>
      <c r="K18" s="1">
        <f t="shared" si="1"/>
        <v>4.0960000000000007E-3</v>
      </c>
      <c r="L18" s="1">
        <f t="shared" si="2"/>
        <v>6.5536000000000001E-4</v>
      </c>
      <c r="M18" s="1">
        <f t="shared" si="3"/>
        <v>0.4</v>
      </c>
      <c r="N18" s="1">
        <f t="shared" si="4"/>
        <v>0.54620993377816529</v>
      </c>
      <c r="O18" s="1">
        <f t="shared" si="5"/>
        <v>0.63245553203367588</v>
      </c>
    </row>
    <row r="19" spans="1:15" x14ac:dyDescent="0.25">
      <c r="A19">
        <v>17</v>
      </c>
      <c r="B19">
        <v>34</v>
      </c>
      <c r="C19" s="1">
        <f>IF(Table7[[#This Row],[Steps]]&gt;0,(Table7[[#This Row],[Progress]]/Table7[[#This Row],[Steps]])*($F$2/$F$1),0)</f>
        <v>1</v>
      </c>
      <c r="D19" s="1">
        <f>Table7[[#This Row],[Ratio]]*Table7[[#This Row],[Ratio]]</f>
        <v>1</v>
      </c>
      <c r="I19" s="1">
        <v>0.17</v>
      </c>
      <c r="J19" s="1">
        <f t="shared" si="0"/>
        <v>2.8900000000000006E-2</v>
      </c>
      <c r="K19" s="1">
        <f t="shared" si="1"/>
        <v>4.9130000000000016E-3</v>
      </c>
      <c r="L19" s="1">
        <f t="shared" si="2"/>
        <v>8.3521000000000029E-4</v>
      </c>
      <c r="M19" s="1">
        <f t="shared" si="3"/>
        <v>0.41231056256176607</v>
      </c>
      <c r="N19" s="1">
        <f t="shared" si="4"/>
        <v>0.55724751961814234</v>
      </c>
      <c r="O19" s="1">
        <f t="shared" si="5"/>
        <v>0.64211413515181714</v>
      </c>
    </row>
    <row r="20" spans="1:15" x14ac:dyDescent="0.25">
      <c r="A20">
        <v>18</v>
      </c>
      <c r="B20">
        <v>36</v>
      </c>
      <c r="C20" s="1">
        <f>IF(Table7[[#This Row],[Steps]]&gt;0,(Table7[[#This Row],[Progress]]/Table7[[#This Row],[Steps]])*($F$2/$F$1),0)</f>
        <v>1</v>
      </c>
      <c r="D20" s="1">
        <f>Table7[[#This Row],[Ratio]]*Table7[[#This Row],[Ratio]]</f>
        <v>1</v>
      </c>
      <c r="I20" s="1">
        <v>0.18</v>
      </c>
      <c r="J20" s="1">
        <f t="shared" si="0"/>
        <v>3.2399999999999998E-2</v>
      </c>
      <c r="K20" s="1">
        <f t="shared" si="1"/>
        <v>5.8319999999999995E-3</v>
      </c>
      <c r="L20" s="1">
        <f t="shared" si="2"/>
        <v>1.0497599999999998E-3</v>
      </c>
      <c r="M20" s="1">
        <f t="shared" si="3"/>
        <v>0.42426406871192851</v>
      </c>
      <c r="N20" s="1">
        <f t="shared" si="4"/>
        <v>0.56785823296144089</v>
      </c>
      <c r="O20" s="1">
        <f t="shared" si="5"/>
        <v>0.6513555624326306</v>
      </c>
    </row>
    <row r="21" spans="1:15" x14ac:dyDescent="0.25">
      <c r="A21">
        <v>19</v>
      </c>
      <c r="B21">
        <v>38</v>
      </c>
      <c r="C21" s="1">
        <f>IF(Table7[[#This Row],[Steps]]&gt;0,(Table7[[#This Row],[Progress]]/Table7[[#This Row],[Steps]])*($F$2/$F$1),0)</f>
        <v>1</v>
      </c>
      <c r="D21" s="1">
        <f>Table7[[#This Row],[Ratio]]*Table7[[#This Row],[Ratio]]</f>
        <v>1</v>
      </c>
      <c r="I21" s="1">
        <v>0.19</v>
      </c>
      <c r="J21" s="1">
        <f t="shared" si="0"/>
        <v>3.61E-2</v>
      </c>
      <c r="K21" s="1">
        <f t="shared" si="1"/>
        <v>6.8590000000000005E-3</v>
      </c>
      <c r="L21" s="1">
        <f t="shared" si="2"/>
        <v>1.30321E-3</v>
      </c>
      <c r="M21" s="1">
        <f t="shared" si="3"/>
        <v>0.43588989435406733</v>
      </c>
      <c r="N21" s="1">
        <f t="shared" si="4"/>
        <v>0.57808099044361572</v>
      </c>
      <c r="O21" s="1">
        <f t="shared" si="5"/>
        <v>0.66021958040796347</v>
      </c>
    </row>
    <row r="22" spans="1:15" x14ac:dyDescent="0.25">
      <c r="A22">
        <v>20</v>
      </c>
      <c r="B22">
        <v>40</v>
      </c>
      <c r="C22" s="1">
        <f>IF(Table7[[#This Row],[Steps]]&gt;0,(Table7[[#This Row],[Progress]]/Table7[[#This Row],[Steps]])*($F$2/$F$1),0)</f>
        <v>1</v>
      </c>
      <c r="D22" s="1">
        <f>Table7[[#This Row],[Ratio]]*Table7[[#This Row],[Ratio]]</f>
        <v>1</v>
      </c>
      <c r="I22" s="1">
        <v>0.2</v>
      </c>
      <c r="J22" s="1">
        <f t="shared" si="0"/>
        <v>4.0000000000000008E-2</v>
      </c>
      <c r="K22" s="1">
        <f t="shared" si="1"/>
        <v>8.0000000000000019E-3</v>
      </c>
      <c r="L22" s="1">
        <f t="shared" si="2"/>
        <v>1.6000000000000007E-3</v>
      </c>
      <c r="M22" s="1">
        <f t="shared" si="3"/>
        <v>0.44721359549995793</v>
      </c>
      <c r="N22" s="1">
        <f t="shared" si="4"/>
        <v>0.5879493283318652</v>
      </c>
      <c r="O22" s="1">
        <f t="shared" si="5"/>
        <v>0.66874030497642201</v>
      </c>
    </row>
    <row r="23" spans="1:15" x14ac:dyDescent="0.25">
      <c r="A23">
        <v>21</v>
      </c>
      <c r="B23">
        <v>42</v>
      </c>
      <c r="C23" s="1">
        <f>IF(Table7[[#This Row],[Steps]]&gt;0,(Table7[[#This Row],[Progress]]/Table7[[#This Row],[Steps]])*($F$2/$F$1),0)</f>
        <v>1</v>
      </c>
      <c r="D23" s="1">
        <f>Table7[[#This Row],[Ratio]]*Table7[[#This Row],[Ratio]]</f>
        <v>1</v>
      </c>
      <c r="I23" s="1">
        <v>0.21</v>
      </c>
      <c r="J23" s="1">
        <f t="shared" si="0"/>
        <v>4.4099999999999993E-2</v>
      </c>
      <c r="K23" s="1">
        <f t="shared" si="1"/>
        <v>9.2609999999999984E-3</v>
      </c>
      <c r="L23" s="1">
        <f t="shared" si="2"/>
        <v>1.9448099999999995E-3</v>
      </c>
      <c r="M23" s="1">
        <f t="shared" si="3"/>
        <v>0.45825756949558399</v>
      </c>
      <c r="N23" s="1">
        <f t="shared" si="4"/>
        <v>0.5974923749025105</v>
      </c>
      <c r="O23" s="1">
        <f t="shared" si="5"/>
        <v>0.67694724277123985</v>
      </c>
    </row>
    <row r="24" spans="1:15" x14ac:dyDescent="0.25">
      <c r="A24">
        <v>22</v>
      </c>
      <c r="B24">
        <v>44</v>
      </c>
      <c r="C24" s="1">
        <f>IF(Table7[[#This Row],[Steps]]&gt;0,(Table7[[#This Row],[Progress]]/Table7[[#This Row],[Steps]])*($F$2/$F$1),0)</f>
        <v>1</v>
      </c>
      <c r="D24" s="1">
        <f>Table7[[#This Row],[Ratio]]*Table7[[#This Row],[Ratio]]</f>
        <v>1</v>
      </c>
      <c r="I24" s="1">
        <v>0.22</v>
      </c>
      <c r="J24" s="1">
        <f t="shared" si="0"/>
        <v>4.8399999999999999E-2</v>
      </c>
      <c r="K24" s="1">
        <f t="shared" si="1"/>
        <v>1.0647999999999999E-2</v>
      </c>
      <c r="L24" s="1">
        <f t="shared" si="2"/>
        <v>2.34256E-3</v>
      </c>
      <c r="M24" s="1">
        <f t="shared" si="3"/>
        <v>0.46904157598234297</v>
      </c>
      <c r="N24" s="1">
        <f t="shared" si="4"/>
        <v>0.60673560964281303</v>
      </c>
      <c r="O24" s="1">
        <f t="shared" si="5"/>
        <v>0.68486610076886045</v>
      </c>
    </row>
    <row r="25" spans="1:15" x14ac:dyDescent="0.25">
      <c r="A25">
        <v>23</v>
      </c>
      <c r="B25">
        <v>46</v>
      </c>
      <c r="C25" s="1">
        <f>IF(Table7[[#This Row],[Steps]]&gt;0,(Table7[[#This Row],[Progress]]/Table7[[#This Row],[Steps]])*($F$2/$F$1),0)</f>
        <v>1</v>
      </c>
      <c r="D25" s="1">
        <f>Table7[[#This Row],[Ratio]]*Table7[[#This Row],[Ratio]]</f>
        <v>1</v>
      </c>
      <c r="I25" s="1">
        <v>0.23</v>
      </c>
      <c r="J25" s="1">
        <f t="shared" si="0"/>
        <v>5.2900000000000003E-2</v>
      </c>
      <c r="K25" s="1">
        <f t="shared" si="1"/>
        <v>1.2167000000000001E-2</v>
      </c>
      <c r="L25" s="1">
        <f t="shared" si="2"/>
        <v>2.7984100000000003E-3</v>
      </c>
      <c r="M25" s="1">
        <f t="shared" si="3"/>
        <v>0.47958315233127197</v>
      </c>
      <c r="N25" s="1">
        <f t="shared" si="4"/>
        <v>0.61570146348709709</v>
      </c>
      <c r="O25" s="1">
        <f t="shared" si="5"/>
        <v>0.69251942379349329</v>
      </c>
    </row>
    <row r="26" spans="1:15" x14ac:dyDescent="0.25">
      <c r="A26">
        <v>24</v>
      </c>
      <c r="B26">
        <v>48</v>
      </c>
      <c r="C26" s="1">
        <f>IF(Table7[[#This Row],[Steps]]&gt;0,(Table7[[#This Row],[Progress]]/Table7[[#This Row],[Steps]])*($F$2/$F$1),0)</f>
        <v>1</v>
      </c>
      <c r="D26" s="1">
        <f>Table7[[#This Row],[Ratio]]*Table7[[#This Row],[Ratio]]</f>
        <v>1</v>
      </c>
      <c r="I26" s="1">
        <v>0.24</v>
      </c>
      <c r="J26" s="1">
        <f t="shared" si="0"/>
        <v>5.7599999999999998E-2</v>
      </c>
      <c r="K26" s="1">
        <f t="shared" si="1"/>
        <v>1.3823999999999999E-2</v>
      </c>
      <c r="L26" s="1">
        <f t="shared" si="2"/>
        <v>3.3177599999999999E-3</v>
      </c>
      <c r="M26" s="1">
        <f t="shared" si="3"/>
        <v>0.4898979485566356</v>
      </c>
      <c r="N26" s="1">
        <f t="shared" si="4"/>
        <v>0.62440979877335545</v>
      </c>
      <c r="O26" s="1">
        <f t="shared" si="5"/>
        <v>0.69992710231611666</v>
      </c>
    </row>
    <row r="27" spans="1:15" x14ac:dyDescent="0.25">
      <c r="A27">
        <v>25</v>
      </c>
      <c r="B27">
        <v>50</v>
      </c>
      <c r="C27" s="1">
        <f>IF(Table7[[#This Row],[Steps]]&gt;0,(Table7[[#This Row],[Progress]]/Table7[[#This Row],[Steps]])*($F$2/$F$1),0)</f>
        <v>1</v>
      </c>
      <c r="D27" s="1">
        <f>Table7[[#This Row],[Ratio]]*Table7[[#This Row],[Ratio]]</f>
        <v>1</v>
      </c>
      <c r="I27" s="1">
        <v>0.25</v>
      </c>
      <c r="J27" s="1">
        <f t="shared" si="0"/>
        <v>6.25E-2</v>
      </c>
      <c r="K27" s="1">
        <f t="shared" si="1"/>
        <v>1.5625E-2</v>
      </c>
      <c r="L27" s="1">
        <f t="shared" si="2"/>
        <v>3.90625E-3</v>
      </c>
      <c r="M27" s="1">
        <f t="shared" si="3"/>
        <v>0.5</v>
      </c>
      <c r="N27" s="1">
        <f t="shared" si="4"/>
        <v>0.63287829698513998</v>
      </c>
      <c r="O27" s="1">
        <f t="shared" si="5"/>
        <v>0.70710678118654757</v>
      </c>
    </row>
    <row r="28" spans="1:15" x14ac:dyDescent="0.25">
      <c r="A28">
        <v>26</v>
      </c>
      <c r="B28">
        <v>52</v>
      </c>
      <c r="C28" s="1">
        <f>IF(Table7[[#This Row],[Steps]]&gt;0,(Table7[[#This Row],[Progress]]/Table7[[#This Row],[Steps]])*($F$2/$F$1),0)</f>
        <v>1</v>
      </c>
      <c r="D28" s="1">
        <f>Table7[[#This Row],[Ratio]]*Table7[[#This Row],[Ratio]]</f>
        <v>1</v>
      </c>
      <c r="I28" s="1">
        <v>0.26</v>
      </c>
      <c r="J28" s="1">
        <f t="shared" si="0"/>
        <v>6.7600000000000007E-2</v>
      </c>
      <c r="K28" s="1">
        <f t="shared" si="1"/>
        <v>1.7576000000000001E-2</v>
      </c>
      <c r="L28" s="1">
        <f t="shared" si="2"/>
        <v>4.5697600000000008E-3</v>
      </c>
      <c r="M28" s="1">
        <f t="shared" si="3"/>
        <v>0.50990195135927852</v>
      </c>
      <c r="N28" s="1">
        <f t="shared" si="4"/>
        <v>0.64112277494346825</v>
      </c>
      <c r="O28" s="1">
        <f t="shared" si="5"/>
        <v>0.71407419177511133</v>
      </c>
    </row>
    <row r="29" spans="1:15" x14ac:dyDescent="0.25">
      <c r="A29">
        <v>27</v>
      </c>
      <c r="B29">
        <v>54</v>
      </c>
      <c r="C29" s="1">
        <f>IF(Table7[[#This Row],[Steps]]&gt;0,(Table7[[#This Row],[Progress]]/Table7[[#This Row],[Steps]])*($F$2/$F$1),0)</f>
        <v>1</v>
      </c>
      <c r="D29" s="1">
        <f>Table7[[#This Row],[Ratio]]*Table7[[#This Row],[Ratio]]</f>
        <v>1</v>
      </c>
      <c r="I29" s="1">
        <v>0.27</v>
      </c>
      <c r="J29" s="1">
        <f t="shared" si="0"/>
        <v>7.2900000000000006E-2</v>
      </c>
      <c r="K29" s="1">
        <f t="shared" si="1"/>
        <v>1.9683000000000003E-2</v>
      </c>
      <c r="L29" s="1">
        <f t="shared" si="2"/>
        <v>5.3144100000000012E-3</v>
      </c>
      <c r="M29" s="1">
        <f t="shared" si="3"/>
        <v>0.51961524227066325</v>
      </c>
      <c r="N29" s="1">
        <f t="shared" si="4"/>
        <v>0.6491574448721984</v>
      </c>
      <c r="O29" s="1">
        <f t="shared" si="5"/>
        <v>0.72084342424042624</v>
      </c>
    </row>
    <row r="30" spans="1:15" x14ac:dyDescent="0.25">
      <c r="A30">
        <v>28</v>
      </c>
      <c r="B30">
        <v>56</v>
      </c>
      <c r="C30" s="1">
        <f>IF(Table7[[#This Row],[Steps]]&gt;0,(Table7[[#This Row],[Progress]]/Table7[[#This Row],[Steps]])*($F$2/$F$1),0)</f>
        <v>1</v>
      </c>
      <c r="D30" s="1">
        <f>Table7[[#This Row],[Ratio]]*Table7[[#This Row],[Ratio]]</f>
        <v>1</v>
      </c>
      <c r="I30" s="1">
        <v>0.28000000000000003</v>
      </c>
      <c r="J30" s="1">
        <f t="shared" si="0"/>
        <v>7.8400000000000011E-2</v>
      </c>
      <c r="K30" s="1">
        <f t="shared" si="1"/>
        <v>2.1952000000000006E-2</v>
      </c>
      <c r="L30" s="1">
        <f t="shared" si="2"/>
        <v>6.1465600000000014E-3</v>
      </c>
      <c r="M30" s="1">
        <f t="shared" si="3"/>
        <v>0.52915026221291817</v>
      </c>
      <c r="N30" s="1">
        <f t="shared" si="4"/>
        <v>0.65699512999193233</v>
      </c>
      <c r="O30" s="1">
        <f t="shared" si="5"/>
        <v>0.72742715251282597</v>
      </c>
    </row>
    <row r="31" spans="1:15" x14ac:dyDescent="0.25">
      <c r="A31">
        <v>29</v>
      </c>
      <c r="B31">
        <v>58</v>
      </c>
      <c r="C31" s="1">
        <f>IF(Table7[[#This Row],[Steps]]&gt;0,(Table7[[#This Row],[Progress]]/Table7[[#This Row],[Steps]])*($F$2/$F$1),0)</f>
        <v>1</v>
      </c>
      <c r="D31" s="1">
        <f>Table7[[#This Row],[Ratio]]*Table7[[#This Row],[Ratio]]</f>
        <v>1</v>
      </c>
      <c r="I31" s="1">
        <v>0.28999999999999998</v>
      </c>
      <c r="J31" s="1">
        <f t="shared" si="0"/>
        <v>8.4099999999999994E-2</v>
      </c>
      <c r="K31" s="1">
        <f t="shared" si="1"/>
        <v>2.4388999999999997E-2</v>
      </c>
      <c r="L31" s="1">
        <f t="shared" si="2"/>
        <v>7.0728099999999988E-3</v>
      </c>
      <c r="M31" s="1">
        <f t="shared" si="3"/>
        <v>0.53851648071345037</v>
      </c>
      <c r="N31" s="1">
        <f t="shared" si="4"/>
        <v>0.66464744455061353</v>
      </c>
      <c r="O31" s="1">
        <f t="shared" si="5"/>
        <v>0.73383682158464247</v>
      </c>
    </row>
    <row r="32" spans="1:15" x14ac:dyDescent="0.25">
      <c r="A32">
        <v>30</v>
      </c>
      <c r="B32">
        <v>60</v>
      </c>
      <c r="C32" s="1">
        <f>IF(Table7[[#This Row],[Steps]]&gt;0,(Table7[[#This Row],[Progress]]/Table7[[#This Row],[Steps]])*($F$2/$F$1),0)</f>
        <v>1</v>
      </c>
      <c r="D32" s="1">
        <f>Table7[[#This Row],[Ratio]]*Table7[[#This Row],[Ratio]]</f>
        <v>1</v>
      </c>
      <c r="I32" s="1">
        <v>0.3</v>
      </c>
      <c r="J32" s="1">
        <f t="shared" si="0"/>
        <v>0.09</v>
      </c>
      <c r="K32" s="1">
        <f t="shared" si="1"/>
        <v>2.7E-2</v>
      </c>
      <c r="L32" s="1">
        <f t="shared" si="2"/>
        <v>8.0999999999999996E-3</v>
      </c>
      <c r="M32" s="1">
        <f t="shared" si="3"/>
        <v>0.54772255750516607</v>
      </c>
      <c r="N32" s="1">
        <f t="shared" si="4"/>
        <v>0.67212494517122789</v>
      </c>
      <c r="O32" s="1">
        <f t="shared" si="5"/>
        <v>0.74008280449228525</v>
      </c>
    </row>
    <row r="33" spans="1:15" x14ac:dyDescent="0.25">
      <c r="A33">
        <v>31</v>
      </c>
      <c r="B33">
        <v>62</v>
      </c>
      <c r="C33" s="1">
        <f>IF(Table7[[#This Row],[Steps]]&gt;0,(Table7[[#This Row],[Progress]]/Table7[[#This Row],[Steps]])*($F$2/$F$1),0)</f>
        <v>1</v>
      </c>
      <c r="D33" s="1">
        <f>Table7[[#This Row],[Ratio]]*Table7[[#This Row],[Ratio]]</f>
        <v>1</v>
      </c>
      <c r="I33" s="1">
        <v>0.31</v>
      </c>
      <c r="J33" s="1">
        <f t="shared" si="0"/>
        <v>9.6100000000000005E-2</v>
      </c>
      <c r="K33" s="1">
        <f t="shared" si="1"/>
        <v>2.9791000000000002E-2</v>
      </c>
      <c r="L33" s="1">
        <f t="shared" si="2"/>
        <v>9.2352100000000006E-3</v>
      </c>
      <c r="M33" s="1">
        <f t="shared" si="3"/>
        <v>0.55677643628300222</v>
      </c>
      <c r="N33" s="1">
        <f t="shared" si="4"/>
        <v>0.67943725888258499</v>
      </c>
      <c r="O33" s="1">
        <f t="shared" si="5"/>
        <v>0.74617453473232531</v>
      </c>
    </row>
    <row r="34" spans="1:15" x14ac:dyDescent="0.25">
      <c r="A34">
        <v>32</v>
      </c>
      <c r="B34">
        <v>64</v>
      </c>
      <c r="C34" s="1">
        <f>IF(Table7[[#This Row],[Steps]]&gt;0,(Table7[[#This Row],[Progress]]/Table7[[#This Row],[Steps]])*($F$2/$F$1),0)</f>
        <v>1</v>
      </c>
      <c r="D34" s="1">
        <f>Table7[[#This Row],[Ratio]]*Table7[[#This Row],[Ratio]]</f>
        <v>1</v>
      </c>
      <c r="I34" s="1">
        <v>0.32</v>
      </c>
      <c r="J34" s="1">
        <f t="shared" ref="J34:J65" si="6">POWER($I34,J$1)</f>
        <v>0.1024</v>
      </c>
      <c r="K34" s="1">
        <f t="shared" ref="K34:K65" si="7">POWER($I34,K$1)</f>
        <v>3.2768000000000005E-2</v>
      </c>
      <c r="L34" s="1">
        <f t="shared" ref="L34:L65" si="8">POWER($I34,L$1)</f>
        <v>1.048576E-2</v>
      </c>
      <c r="M34" s="1">
        <f t="shared" ref="M34:M65" si="9">POWER($I34,M$1)</f>
        <v>0.56568542494923801</v>
      </c>
      <c r="N34" s="1">
        <f t="shared" ref="N34:N65" si="10">POWER($I34,N$1)</f>
        <v>0.68659319205583602</v>
      </c>
      <c r="O34" s="1">
        <f t="shared" ref="O34:O65" si="11">POWER($I34,O$1)</f>
        <v>0.75212061861727875</v>
      </c>
    </row>
    <row r="35" spans="1:15" x14ac:dyDescent="0.25">
      <c r="A35">
        <v>33</v>
      </c>
      <c r="B35">
        <v>66</v>
      </c>
      <c r="C35" s="1">
        <f>IF(Table7[[#This Row],[Steps]]&gt;0,(Table7[[#This Row],[Progress]]/Table7[[#This Row],[Steps]])*($F$2/$F$1),0)</f>
        <v>1</v>
      </c>
      <c r="D35" s="1">
        <f>Table7[[#This Row],[Ratio]]*Table7[[#This Row],[Ratio]]</f>
        <v>1</v>
      </c>
      <c r="I35" s="1">
        <v>0.33</v>
      </c>
      <c r="J35" s="1">
        <f t="shared" si="6"/>
        <v>0.10890000000000001</v>
      </c>
      <c r="K35" s="1">
        <f t="shared" si="7"/>
        <v>3.5937000000000004E-2</v>
      </c>
      <c r="L35" s="1">
        <f t="shared" si="8"/>
        <v>1.1859210000000002E-2</v>
      </c>
      <c r="M35" s="1">
        <f t="shared" si="9"/>
        <v>0.57445626465380284</v>
      </c>
      <c r="N35" s="1">
        <f t="shared" si="10"/>
        <v>0.69360082359754871</v>
      </c>
      <c r="O35" s="1">
        <f t="shared" si="11"/>
        <v>0.75792893113655646</v>
      </c>
    </row>
    <row r="36" spans="1:15" x14ac:dyDescent="0.25">
      <c r="A36">
        <v>34</v>
      </c>
      <c r="B36">
        <v>68</v>
      </c>
      <c r="C36" s="1">
        <f>IF(Table7[[#This Row],[Steps]]&gt;0,(Table7[[#This Row],[Progress]]/Table7[[#This Row],[Steps]])*($F$2/$F$1),0)</f>
        <v>1</v>
      </c>
      <c r="D36" s="1">
        <f>Table7[[#This Row],[Ratio]]*Table7[[#This Row],[Ratio]]</f>
        <v>1</v>
      </c>
      <c r="I36" s="1">
        <v>0.34</v>
      </c>
      <c r="J36" s="1">
        <f t="shared" si="6"/>
        <v>0.11560000000000002</v>
      </c>
      <c r="K36" s="1">
        <f t="shared" si="7"/>
        <v>3.9304000000000013E-2</v>
      </c>
      <c r="L36" s="1">
        <f t="shared" si="8"/>
        <v>1.3363360000000005E-2</v>
      </c>
      <c r="M36" s="1">
        <f t="shared" si="9"/>
        <v>0.5830951894845301</v>
      </c>
      <c r="N36" s="1">
        <f t="shared" si="10"/>
        <v>0.70046758507911988</v>
      </c>
      <c r="O36" s="1">
        <f t="shared" si="11"/>
        <v>0.76360669816635984</v>
      </c>
    </row>
    <row r="37" spans="1:15" x14ac:dyDescent="0.25">
      <c r="A37">
        <v>35</v>
      </c>
      <c r="B37">
        <v>70</v>
      </c>
      <c r="C37" s="1">
        <f>IF(Table7[[#This Row],[Steps]]&gt;0,(Table7[[#This Row],[Progress]]/Table7[[#This Row],[Steps]])*($F$2/$F$1),0)</f>
        <v>1</v>
      </c>
      <c r="D37" s="1">
        <f>Table7[[#This Row],[Ratio]]*Table7[[#This Row],[Ratio]]</f>
        <v>1</v>
      </c>
      <c r="I37" s="1">
        <v>0.35</v>
      </c>
      <c r="J37" s="1">
        <f t="shared" si="6"/>
        <v>0.12249999999999998</v>
      </c>
      <c r="K37" s="1">
        <f t="shared" si="7"/>
        <v>4.287499999999999E-2</v>
      </c>
      <c r="L37" s="1">
        <f t="shared" si="8"/>
        <v>1.5006249999999995E-2</v>
      </c>
      <c r="M37" s="1">
        <f t="shared" si="9"/>
        <v>0.59160797830996159</v>
      </c>
      <c r="N37" s="1">
        <f t="shared" si="10"/>
        <v>0.70720032996130855</v>
      </c>
      <c r="O37" s="1">
        <f t="shared" si="11"/>
        <v>0.76916056731345861</v>
      </c>
    </row>
    <row r="38" spans="1:15" x14ac:dyDescent="0.25">
      <c r="A38">
        <v>36</v>
      </c>
      <c r="B38">
        <v>72</v>
      </c>
      <c r="C38" s="1">
        <f>IF(Table7[[#This Row],[Steps]]&gt;0,(Table7[[#This Row],[Progress]]/Table7[[#This Row],[Steps]])*($F$2/$F$1),0)</f>
        <v>1</v>
      </c>
      <c r="D38" s="1">
        <f>Table7[[#This Row],[Ratio]]*Table7[[#This Row],[Ratio]]</f>
        <v>1</v>
      </c>
      <c r="I38" s="1">
        <v>0.36</v>
      </c>
      <c r="J38" s="1">
        <f t="shared" si="6"/>
        <v>0.12959999999999999</v>
      </c>
      <c r="K38" s="1">
        <f t="shared" si="7"/>
        <v>4.6655999999999996E-2</v>
      </c>
      <c r="L38" s="1">
        <f t="shared" si="8"/>
        <v>1.6796159999999997E-2</v>
      </c>
      <c r="M38" s="1">
        <f t="shared" si="9"/>
        <v>0.6</v>
      </c>
      <c r="N38" s="1">
        <f t="shared" si="10"/>
        <v>0.7138053936648634</v>
      </c>
      <c r="O38" s="1">
        <f t="shared" si="11"/>
        <v>0.7745966692414834</v>
      </c>
    </row>
    <row r="39" spans="1:15" x14ac:dyDescent="0.25">
      <c r="A39">
        <v>37</v>
      </c>
      <c r="B39">
        <v>74</v>
      </c>
      <c r="C39" s="1">
        <f>IF(Table7[[#This Row],[Steps]]&gt;0,(Table7[[#This Row],[Progress]]/Table7[[#This Row],[Steps]])*($F$2/$F$1),0)</f>
        <v>1</v>
      </c>
      <c r="D39" s="1">
        <f>Table7[[#This Row],[Ratio]]*Table7[[#This Row],[Ratio]]</f>
        <v>1</v>
      </c>
      <c r="I39" s="1">
        <v>0.37</v>
      </c>
      <c r="J39" s="1">
        <f t="shared" si="6"/>
        <v>0.13689999999999999</v>
      </c>
      <c r="K39" s="1">
        <f t="shared" si="7"/>
        <v>5.0652999999999997E-2</v>
      </c>
      <c r="L39" s="1">
        <f t="shared" si="8"/>
        <v>1.8741609999999999E-2</v>
      </c>
      <c r="M39" s="1">
        <f t="shared" si="9"/>
        <v>0.60827625302982191</v>
      </c>
      <c r="N39" s="1">
        <f t="shared" si="10"/>
        <v>0.72028864591656061</v>
      </c>
      <c r="O39" s="1">
        <f t="shared" si="11"/>
        <v>0.77992067098508289</v>
      </c>
    </row>
    <row r="40" spans="1:15" x14ac:dyDescent="0.25">
      <c r="A40">
        <v>38</v>
      </c>
      <c r="B40">
        <v>76</v>
      </c>
      <c r="C40" s="1">
        <f>IF(Table7[[#This Row],[Steps]]&gt;0,(Table7[[#This Row],[Progress]]/Table7[[#This Row],[Steps]])*($F$2/$F$1),0)</f>
        <v>1</v>
      </c>
      <c r="D40" s="1">
        <f>Table7[[#This Row],[Ratio]]*Table7[[#This Row],[Ratio]]</f>
        <v>1</v>
      </c>
      <c r="I40" s="1">
        <v>0.38</v>
      </c>
      <c r="J40" s="1">
        <f t="shared" si="6"/>
        <v>0.1444</v>
      </c>
      <c r="K40" s="1">
        <f t="shared" si="7"/>
        <v>5.4872000000000004E-2</v>
      </c>
      <c r="L40" s="1">
        <f t="shared" si="8"/>
        <v>2.0851359999999999E-2</v>
      </c>
      <c r="M40" s="1">
        <f t="shared" si="9"/>
        <v>0.61644140029689765</v>
      </c>
      <c r="N40" s="1">
        <f t="shared" si="10"/>
        <v>0.72665553654445025</v>
      </c>
      <c r="O40" s="1">
        <f t="shared" si="11"/>
        <v>0.78513782248526132</v>
      </c>
    </row>
    <row r="41" spans="1:15" x14ac:dyDescent="0.25">
      <c r="A41">
        <v>39</v>
      </c>
      <c r="B41">
        <v>78</v>
      </c>
      <c r="C41" s="1">
        <f>IF(Table7[[#This Row],[Steps]]&gt;0,(Table7[[#This Row],[Progress]]/Table7[[#This Row],[Steps]])*($F$2/$F$1),0)</f>
        <v>1</v>
      </c>
      <c r="D41" s="1">
        <f>Table7[[#This Row],[Ratio]]*Table7[[#This Row],[Ratio]]</f>
        <v>1</v>
      </c>
      <c r="I41" s="1">
        <v>0.39</v>
      </c>
      <c r="J41" s="1">
        <f t="shared" si="6"/>
        <v>0.15210000000000001</v>
      </c>
      <c r="K41" s="1">
        <f t="shared" si="7"/>
        <v>5.9319000000000004E-2</v>
      </c>
      <c r="L41" s="1">
        <f t="shared" si="8"/>
        <v>2.3134410000000005E-2</v>
      </c>
      <c r="M41" s="1">
        <f t="shared" si="9"/>
        <v>0.62449979983983983</v>
      </c>
      <c r="N41" s="1">
        <f t="shared" si="10"/>
        <v>0.73291113569174193</v>
      </c>
      <c r="O41" s="1">
        <f t="shared" si="11"/>
        <v>0.79025299736213583</v>
      </c>
    </row>
    <row r="42" spans="1:15" x14ac:dyDescent="0.25">
      <c r="A42">
        <v>40</v>
      </c>
      <c r="B42">
        <v>80</v>
      </c>
      <c r="C42" s="1">
        <f>IF(Table7[[#This Row],[Steps]]&gt;0,(Table7[[#This Row],[Progress]]/Table7[[#This Row],[Steps]])*($F$2/$F$1),0)</f>
        <v>1</v>
      </c>
      <c r="D42" s="1">
        <f>Table7[[#This Row],[Ratio]]*Table7[[#This Row],[Ratio]]</f>
        <v>1</v>
      </c>
      <c r="I42" s="1">
        <v>0.4</v>
      </c>
      <c r="J42" s="1">
        <f t="shared" si="6"/>
        <v>0.16000000000000003</v>
      </c>
      <c r="K42" s="1">
        <f t="shared" si="7"/>
        <v>6.4000000000000015E-2</v>
      </c>
      <c r="L42" s="1">
        <f t="shared" si="8"/>
        <v>2.5600000000000012E-2</v>
      </c>
      <c r="M42" s="1">
        <f t="shared" si="9"/>
        <v>0.63245553203367588</v>
      </c>
      <c r="N42" s="1">
        <f t="shared" si="10"/>
        <v>0.73906016925428031</v>
      </c>
      <c r="O42" s="1">
        <f t="shared" si="11"/>
        <v>0.79527072876705063</v>
      </c>
    </row>
    <row r="43" spans="1:15" x14ac:dyDescent="0.25">
      <c r="A43">
        <v>41</v>
      </c>
      <c r="B43">
        <v>82</v>
      </c>
      <c r="C43" s="1">
        <f>IF(Table7[[#This Row],[Steps]]&gt;0,(Table7[[#This Row],[Progress]]/Table7[[#This Row],[Steps]])*($F$2/$F$1),0)</f>
        <v>1</v>
      </c>
      <c r="D43" s="1">
        <f>Table7[[#This Row],[Ratio]]*Table7[[#This Row],[Ratio]]</f>
        <v>1</v>
      </c>
      <c r="I43" s="1">
        <v>0.41</v>
      </c>
      <c r="J43" s="1">
        <f t="shared" si="6"/>
        <v>0.16809999999999997</v>
      </c>
      <c r="K43" s="1">
        <f t="shared" si="7"/>
        <v>6.8920999999999982E-2</v>
      </c>
      <c r="L43" s="1">
        <f t="shared" si="8"/>
        <v>2.8257609999999992E-2</v>
      </c>
      <c r="M43" s="1">
        <f t="shared" si="9"/>
        <v>0.6403124237432849</v>
      </c>
      <c r="N43" s="1">
        <f t="shared" si="10"/>
        <v>0.74510705021337154</v>
      </c>
      <c r="O43" s="1">
        <f t="shared" si="11"/>
        <v>0.80019524101514428</v>
      </c>
    </row>
    <row r="44" spans="1:15" x14ac:dyDescent="0.25">
      <c r="A44">
        <v>42</v>
      </c>
      <c r="B44">
        <v>84</v>
      </c>
      <c r="C44" s="1">
        <f>IF(Table7[[#This Row],[Steps]]&gt;0,(Table7[[#This Row],[Progress]]/Table7[[#This Row],[Steps]])*($F$2/$F$1),0)</f>
        <v>1</v>
      </c>
      <c r="D44" s="1">
        <f>Table7[[#This Row],[Ratio]]*Table7[[#This Row],[Ratio]]</f>
        <v>1</v>
      </c>
      <c r="I44" s="1">
        <v>0.42</v>
      </c>
      <c r="J44" s="1">
        <f t="shared" si="6"/>
        <v>0.17639999999999997</v>
      </c>
      <c r="K44" s="1">
        <f t="shared" si="7"/>
        <v>7.4087999999999987E-2</v>
      </c>
      <c r="L44" s="1">
        <f t="shared" si="8"/>
        <v>3.1116959999999992E-2</v>
      </c>
      <c r="M44" s="1">
        <f t="shared" si="9"/>
        <v>0.64807406984078597</v>
      </c>
      <c r="N44" s="1">
        <f t="shared" si="10"/>
        <v>0.75105590642726616</v>
      </c>
      <c r="O44" s="1">
        <f t="shared" si="11"/>
        <v>0.80503047758503277</v>
      </c>
    </row>
    <row r="45" spans="1:15" x14ac:dyDescent="0.25">
      <c r="A45">
        <v>43</v>
      </c>
      <c r="B45">
        <v>86</v>
      </c>
      <c r="C45" s="1">
        <f>IF(Table7[[#This Row],[Steps]]&gt;0,(Table7[[#This Row],[Progress]]/Table7[[#This Row],[Steps]])*($F$2/$F$1),0)</f>
        <v>1</v>
      </c>
      <c r="D45" s="1">
        <f>Table7[[#This Row],[Ratio]]*Table7[[#This Row],[Ratio]]</f>
        <v>1</v>
      </c>
      <c r="I45" s="1">
        <v>0.43</v>
      </c>
      <c r="J45" s="1">
        <f t="shared" si="6"/>
        <v>0.18489999999999998</v>
      </c>
      <c r="K45" s="1">
        <f t="shared" si="7"/>
        <v>7.9506999999999994E-2</v>
      </c>
      <c r="L45" s="1">
        <f t="shared" si="8"/>
        <v>3.4188009999999991E-2</v>
      </c>
      <c r="M45" s="1">
        <f t="shared" si="9"/>
        <v>0.65574385243020006</v>
      </c>
      <c r="N45" s="1">
        <f t="shared" si="10"/>
        <v>0.75691060535580545</v>
      </c>
      <c r="O45" s="1">
        <f t="shared" si="11"/>
        <v>0.80978012597877458</v>
      </c>
    </row>
    <row r="46" spans="1:15" x14ac:dyDescent="0.25">
      <c r="A46">
        <v>44</v>
      </c>
      <c r="B46">
        <v>88</v>
      </c>
      <c r="C46" s="1">
        <f>IF(Table7[[#This Row],[Steps]]&gt;0,(Table7[[#This Row],[Progress]]/Table7[[#This Row],[Steps]])*($F$2/$F$1),0)</f>
        <v>1</v>
      </c>
      <c r="D46" s="1">
        <f>Table7[[#This Row],[Ratio]]*Table7[[#This Row],[Ratio]]</f>
        <v>1</v>
      </c>
      <c r="I46" s="1">
        <v>0.44</v>
      </c>
      <c r="J46" s="1">
        <f t="shared" si="6"/>
        <v>0.19359999999999999</v>
      </c>
      <c r="K46" s="1">
        <f t="shared" si="7"/>
        <v>8.5183999999999996E-2</v>
      </c>
      <c r="L46" s="1">
        <f t="shared" si="8"/>
        <v>3.7480960000000001E-2</v>
      </c>
      <c r="M46" s="1">
        <f t="shared" si="9"/>
        <v>0.66332495807107994</v>
      </c>
      <c r="N46" s="1">
        <f t="shared" si="10"/>
        <v>0.76267477611967127</v>
      </c>
      <c r="O46" s="1">
        <f t="shared" si="11"/>
        <v>0.81444763985849944</v>
      </c>
    </row>
    <row r="47" spans="1:15" x14ac:dyDescent="0.25">
      <c r="A47">
        <v>45</v>
      </c>
      <c r="B47">
        <v>90</v>
      </c>
      <c r="C47" s="1">
        <f>IF(Table7[[#This Row],[Steps]]&gt;0,(Table7[[#This Row],[Progress]]/Table7[[#This Row],[Steps]])*($F$2/$F$1),0)</f>
        <v>1</v>
      </c>
      <c r="D47" s="1">
        <f>Table7[[#This Row],[Ratio]]*Table7[[#This Row],[Ratio]]</f>
        <v>1</v>
      </c>
      <c r="I47" s="1">
        <v>0.45</v>
      </c>
      <c r="J47" s="1">
        <f t="shared" si="6"/>
        <v>0.20250000000000001</v>
      </c>
      <c r="K47" s="1">
        <f t="shared" si="7"/>
        <v>9.1125000000000012E-2</v>
      </c>
      <c r="L47" s="1">
        <f t="shared" si="8"/>
        <v>4.1006250000000008E-2</v>
      </c>
      <c r="M47" s="1">
        <f t="shared" si="9"/>
        <v>0.67082039324993692</v>
      </c>
      <c r="N47" s="1">
        <f t="shared" si="10"/>
        <v>0.76835182923525158</v>
      </c>
      <c r="O47" s="1">
        <f t="shared" si="11"/>
        <v>0.81903625881272002</v>
      </c>
    </row>
    <row r="48" spans="1:15" x14ac:dyDescent="0.25">
      <c r="A48">
        <v>46</v>
      </c>
      <c r="B48">
        <v>92</v>
      </c>
      <c r="C48" s="1">
        <f>IF(Table7[[#This Row],[Steps]]&gt;0,(Table7[[#This Row],[Progress]]/Table7[[#This Row],[Steps]])*($F$2/$F$1),0)</f>
        <v>1</v>
      </c>
      <c r="D48" s="1">
        <f>Table7[[#This Row],[Ratio]]*Table7[[#This Row],[Ratio]]</f>
        <v>1</v>
      </c>
      <c r="I48" s="1">
        <v>0.46</v>
      </c>
      <c r="J48" s="1">
        <f t="shared" si="6"/>
        <v>0.21160000000000001</v>
      </c>
      <c r="K48" s="1">
        <f t="shared" si="7"/>
        <v>9.7336000000000006E-2</v>
      </c>
      <c r="L48" s="1">
        <f t="shared" si="8"/>
        <v>4.4774560000000005E-2</v>
      </c>
      <c r="M48" s="1">
        <f t="shared" si="9"/>
        <v>0.67823299831252681</v>
      </c>
      <c r="N48" s="1">
        <f t="shared" si="10"/>
        <v>0.77394497431594422</v>
      </c>
      <c r="O48" s="1">
        <f t="shared" si="11"/>
        <v>0.82354902605280689</v>
      </c>
    </row>
    <row r="49" spans="1:15" x14ac:dyDescent="0.25">
      <c r="A49">
        <v>47</v>
      </c>
      <c r="B49">
        <v>94</v>
      </c>
      <c r="C49" s="1">
        <f>IF(Table7[[#This Row],[Steps]]&gt;0,(Table7[[#This Row],[Progress]]/Table7[[#This Row],[Steps]])*($F$2/$F$1),0)</f>
        <v>1</v>
      </c>
      <c r="D49" s="1">
        <f>Table7[[#This Row],[Ratio]]*Table7[[#This Row],[Ratio]]</f>
        <v>1</v>
      </c>
      <c r="I49" s="1">
        <v>0.47</v>
      </c>
      <c r="J49" s="1">
        <f t="shared" si="6"/>
        <v>0.22089999999999999</v>
      </c>
      <c r="K49" s="1">
        <f t="shared" si="7"/>
        <v>0.10382299999999998</v>
      </c>
      <c r="L49" s="1">
        <f t="shared" si="8"/>
        <v>4.8796809999999996E-2</v>
      </c>
      <c r="M49" s="1">
        <f t="shared" si="9"/>
        <v>0.68556546004010444</v>
      </c>
      <c r="N49" s="1">
        <f t="shared" si="10"/>
        <v>0.77945723598883399</v>
      </c>
      <c r="O49" s="1">
        <f t="shared" si="11"/>
        <v>0.82798880429635302</v>
      </c>
    </row>
    <row r="50" spans="1:15" x14ac:dyDescent="0.25">
      <c r="A50">
        <v>48</v>
      </c>
      <c r="B50">
        <v>96</v>
      </c>
      <c r="C50" s="1">
        <f>IF(Table7[[#This Row],[Steps]]&gt;0,(Table7[[#This Row],[Progress]]/Table7[[#This Row],[Steps]])*($F$2/$F$1),0)</f>
        <v>1</v>
      </c>
      <c r="D50" s="1">
        <f>Table7[[#This Row],[Ratio]]*Table7[[#This Row],[Ratio]]</f>
        <v>1</v>
      </c>
      <c r="I50" s="1">
        <v>0.48</v>
      </c>
      <c r="J50" s="1">
        <f t="shared" si="6"/>
        <v>0.23039999999999999</v>
      </c>
      <c r="K50" s="1">
        <f t="shared" si="7"/>
        <v>0.110592</v>
      </c>
      <c r="L50" s="1">
        <f t="shared" si="8"/>
        <v>5.3084159999999998E-2</v>
      </c>
      <c r="M50" s="1">
        <f t="shared" si="9"/>
        <v>0.69282032302755092</v>
      </c>
      <c r="N50" s="1">
        <f t="shared" si="10"/>
        <v>0.78489146824059131</v>
      </c>
      <c r="O50" s="1">
        <f t="shared" si="11"/>
        <v>0.83235829005756345</v>
      </c>
    </row>
    <row r="51" spans="1:15" x14ac:dyDescent="0.25">
      <c r="A51">
        <v>49</v>
      </c>
      <c r="B51">
        <v>98</v>
      </c>
      <c r="C51" s="1">
        <f>IF(Table7[[#This Row],[Steps]]&gt;0,(Table7[[#This Row],[Progress]]/Table7[[#This Row],[Steps]])*($F$2/$F$1),0)</f>
        <v>1</v>
      </c>
      <c r="D51" s="1">
        <f>Table7[[#This Row],[Ratio]]*Table7[[#This Row],[Ratio]]</f>
        <v>1</v>
      </c>
      <c r="I51" s="1">
        <v>0.49</v>
      </c>
      <c r="J51" s="1">
        <f t="shared" si="6"/>
        <v>0.24009999999999998</v>
      </c>
      <c r="K51" s="1">
        <f t="shared" si="7"/>
        <v>0.11764899999999999</v>
      </c>
      <c r="L51" s="1">
        <f t="shared" si="8"/>
        <v>5.7648009999999993E-2</v>
      </c>
      <c r="M51" s="1">
        <f t="shared" si="9"/>
        <v>0.7</v>
      </c>
      <c r="N51" s="1">
        <f t="shared" si="10"/>
        <v>0.7902503673769159</v>
      </c>
      <c r="O51" s="1">
        <f t="shared" si="11"/>
        <v>0.83666002653407556</v>
      </c>
    </row>
    <row r="52" spans="1:15" x14ac:dyDescent="0.25">
      <c r="A52">
        <v>50</v>
      </c>
      <c r="B52">
        <v>100</v>
      </c>
      <c r="C52" s="1">
        <f>IF(Table7[[#This Row],[Steps]]&gt;0,(Table7[[#This Row],[Progress]]/Table7[[#This Row],[Steps]])*($F$2/$F$1),0)</f>
        <v>1</v>
      </c>
      <c r="D52" s="1">
        <f>Table7[[#This Row],[Ratio]]*Table7[[#This Row],[Ratio]]</f>
        <v>1</v>
      </c>
      <c r="I52" s="1">
        <v>0.5</v>
      </c>
      <c r="J52" s="1">
        <f t="shared" si="6"/>
        <v>0.25</v>
      </c>
      <c r="K52" s="1">
        <f t="shared" si="7"/>
        <v>0.125</v>
      </c>
      <c r="L52" s="1">
        <f t="shared" si="8"/>
        <v>6.25E-2</v>
      </c>
      <c r="M52" s="1">
        <f t="shared" si="9"/>
        <v>0.70710678118654757</v>
      </c>
      <c r="N52" s="1">
        <f t="shared" si="10"/>
        <v>0.7955364837549187</v>
      </c>
      <c r="O52" s="1">
        <f t="shared" si="11"/>
        <v>0.8408964152537145</v>
      </c>
    </row>
    <row r="53" spans="1:15" x14ac:dyDescent="0.25">
      <c r="A53">
        <v>51</v>
      </c>
      <c r="B53">
        <v>102</v>
      </c>
      <c r="C53" s="1">
        <f>IF(Table7[[#This Row],[Steps]]&gt;0,(Table7[[#This Row],[Progress]]/Table7[[#This Row],[Steps]])*($F$2/$F$1),0)</f>
        <v>1</v>
      </c>
      <c r="D53" s="1">
        <f>Table7[[#This Row],[Ratio]]*Table7[[#This Row],[Ratio]]</f>
        <v>1</v>
      </c>
      <c r="I53" s="1">
        <v>0.51</v>
      </c>
      <c r="J53" s="1">
        <f t="shared" si="6"/>
        <v>0.2601</v>
      </c>
      <c r="K53" s="1">
        <f t="shared" si="7"/>
        <v>0.13265099999999999</v>
      </c>
      <c r="L53" s="1">
        <f t="shared" si="8"/>
        <v>6.7652009999999999E-2</v>
      </c>
      <c r="M53" s="1">
        <f t="shared" si="9"/>
        <v>0.71414284285428498</v>
      </c>
      <c r="N53" s="1">
        <f t="shared" si="10"/>
        <v>0.80075223242671023</v>
      </c>
      <c r="O53" s="1">
        <f t="shared" si="11"/>
        <v>0.84506972662277102</v>
      </c>
    </row>
    <row r="54" spans="1:15" x14ac:dyDescent="0.25">
      <c r="A54">
        <v>52</v>
      </c>
      <c r="B54">
        <v>104</v>
      </c>
      <c r="C54" s="1">
        <f>IF(Table7[[#This Row],[Steps]]&gt;0,(Table7[[#This Row],[Progress]]/Table7[[#This Row],[Steps]])*($F$2/$F$1),0)</f>
        <v>1</v>
      </c>
      <c r="D54" s="1">
        <f>Table7[[#This Row],[Ratio]]*Table7[[#This Row],[Ratio]]</f>
        <v>1</v>
      </c>
      <c r="I54" s="1">
        <v>0.52</v>
      </c>
      <c r="J54" s="1">
        <f t="shared" si="6"/>
        <v>0.27040000000000003</v>
      </c>
      <c r="K54" s="1">
        <f t="shared" si="7"/>
        <v>0.14060800000000001</v>
      </c>
      <c r="L54" s="1">
        <f t="shared" si="8"/>
        <v>7.3116160000000013E-2</v>
      </c>
      <c r="M54" s="1">
        <f t="shared" si="9"/>
        <v>0.72111025509279791</v>
      </c>
      <c r="N54" s="1">
        <f t="shared" si="10"/>
        <v>0.80589990281448776</v>
      </c>
      <c r="O54" s="1">
        <f t="shared" si="11"/>
        <v>0.84918210949877992</v>
      </c>
    </row>
    <row r="55" spans="1:15" x14ac:dyDescent="0.25">
      <c r="A55">
        <v>53</v>
      </c>
      <c r="B55">
        <v>106</v>
      </c>
      <c r="C55" s="1">
        <f>IF(Table7[[#This Row],[Steps]]&gt;0,(Table7[[#This Row],[Progress]]/Table7[[#This Row],[Steps]])*($F$2/$F$1),0)</f>
        <v>1</v>
      </c>
      <c r="D55" s="1">
        <f>Table7[[#This Row],[Ratio]]*Table7[[#This Row],[Ratio]]</f>
        <v>1</v>
      </c>
      <c r="I55" s="1">
        <v>0.53</v>
      </c>
      <c r="J55" s="1">
        <f t="shared" si="6"/>
        <v>0.28090000000000004</v>
      </c>
      <c r="K55" s="1">
        <f t="shared" si="7"/>
        <v>0.14887700000000004</v>
      </c>
      <c r="L55" s="1">
        <f t="shared" si="8"/>
        <v>7.890481000000002E-2</v>
      </c>
      <c r="M55" s="1">
        <f t="shared" si="9"/>
        <v>0.72801098892805183</v>
      </c>
      <c r="N55" s="1">
        <f t="shared" si="10"/>
        <v>0.81098166752207868</v>
      </c>
      <c r="O55" s="1">
        <f t="shared" si="11"/>
        <v>0.85323559989492459</v>
      </c>
    </row>
    <row r="56" spans="1:15" x14ac:dyDescent="0.25">
      <c r="A56">
        <v>54</v>
      </c>
      <c r="B56">
        <v>108</v>
      </c>
      <c r="C56" s="1">
        <f>IF(Table7[[#This Row],[Steps]]&gt;0,(Table7[[#This Row],[Progress]]/Table7[[#This Row],[Steps]])*($F$2/$F$1),0)</f>
        <v>1</v>
      </c>
      <c r="D56" s="1">
        <f>Table7[[#This Row],[Ratio]]*Table7[[#This Row],[Ratio]]</f>
        <v>1</v>
      </c>
      <c r="I56" s="1">
        <v>0.54</v>
      </c>
      <c r="J56" s="1">
        <f t="shared" si="6"/>
        <v>0.29160000000000003</v>
      </c>
      <c r="K56" s="1">
        <f t="shared" si="7"/>
        <v>0.15746400000000002</v>
      </c>
      <c r="L56" s="1">
        <f t="shared" si="8"/>
        <v>8.5030560000000019E-2</v>
      </c>
      <c r="M56" s="1">
        <f t="shared" si="9"/>
        <v>0.73484692283495345</v>
      </c>
      <c r="N56" s="1">
        <f t="shared" si="10"/>
        <v>0.81599959037476988</v>
      </c>
      <c r="O56" s="1">
        <f t="shared" si="11"/>
        <v>0.85723212890963985</v>
      </c>
    </row>
    <row r="57" spans="1:15" x14ac:dyDescent="0.25">
      <c r="A57">
        <v>55</v>
      </c>
      <c r="B57">
        <v>110</v>
      </c>
      <c r="C57" s="1">
        <f>IF(Table7[[#This Row],[Steps]]&gt;0,(Table7[[#This Row],[Progress]]/Table7[[#This Row],[Steps]])*($F$2/$F$1),0)</f>
        <v>1</v>
      </c>
      <c r="D57" s="1">
        <f>Table7[[#This Row],[Ratio]]*Table7[[#This Row],[Ratio]]</f>
        <v>1</v>
      </c>
      <c r="I57" s="1">
        <v>0.55000000000000004</v>
      </c>
      <c r="J57" s="1">
        <f t="shared" si="6"/>
        <v>0.30250000000000005</v>
      </c>
      <c r="K57" s="1">
        <f t="shared" si="7"/>
        <v>0.16637500000000005</v>
      </c>
      <c r="L57" s="1">
        <f t="shared" si="8"/>
        <v>9.1506250000000025E-2</v>
      </c>
      <c r="M57" s="1">
        <f t="shared" si="9"/>
        <v>0.74161984870956632</v>
      </c>
      <c r="N57" s="1">
        <f t="shared" si="10"/>
        <v>0.82095563376797309</v>
      </c>
      <c r="O57" s="1">
        <f t="shared" si="11"/>
        <v>0.86117352996336705</v>
      </c>
    </row>
    <row r="58" spans="1:15" x14ac:dyDescent="0.25">
      <c r="A58">
        <v>56</v>
      </c>
      <c r="B58">
        <v>112</v>
      </c>
      <c r="C58" s="1">
        <f>IF(Table7[[#This Row],[Steps]]&gt;0,(Table7[[#This Row],[Progress]]/Table7[[#This Row],[Steps]])*($F$2/$F$1),0)</f>
        <v>1</v>
      </c>
      <c r="D58" s="1">
        <f>Table7[[#This Row],[Ratio]]*Table7[[#This Row],[Ratio]]</f>
        <v>1</v>
      </c>
      <c r="I58" s="1">
        <v>0.56000000000000005</v>
      </c>
      <c r="J58" s="1">
        <f t="shared" si="6"/>
        <v>0.31360000000000005</v>
      </c>
      <c r="K58" s="1">
        <f t="shared" si="7"/>
        <v>0.17561600000000005</v>
      </c>
      <c r="L58" s="1">
        <f t="shared" si="8"/>
        <v>9.8344960000000023E-2</v>
      </c>
      <c r="M58" s="1">
        <f t="shared" si="9"/>
        <v>0.74833147735478833</v>
      </c>
      <c r="N58" s="1">
        <f t="shared" si="10"/>
        <v>0.8258516653955662</v>
      </c>
      <c r="O58" s="1">
        <f t="shared" si="11"/>
        <v>0.86506154541442215</v>
      </c>
    </row>
    <row r="59" spans="1:15" x14ac:dyDescent="0.25">
      <c r="A59">
        <v>57</v>
      </c>
      <c r="B59">
        <v>114</v>
      </c>
      <c r="C59" s="1">
        <f>IF(Table7[[#This Row],[Steps]]&gt;0,(Table7[[#This Row],[Progress]]/Table7[[#This Row],[Steps]])*($F$2/$F$1),0)</f>
        <v>1</v>
      </c>
      <c r="D59" s="1">
        <f>Table7[[#This Row],[Ratio]]*Table7[[#This Row],[Ratio]]</f>
        <v>1</v>
      </c>
      <c r="I59" s="1">
        <v>0.56999999999999995</v>
      </c>
      <c r="J59" s="1">
        <f t="shared" si="6"/>
        <v>0.32489999999999997</v>
      </c>
      <c r="K59" s="1">
        <f t="shared" si="7"/>
        <v>0.18519299999999997</v>
      </c>
      <c r="L59" s="1">
        <f t="shared" si="8"/>
        <v>0.10556000999999998</v>
      </c>
      <c r="M59" s="1">
        <f t="shared" si="9"/>
        <v>0.75498344352707492</v>
      </c>
      <c r="N59" s="1">
        <f t="shared" si="10"/>
        <v>0.83068946442036062</v>
      </c>
      <c r="O59" s="1">
        <f t="shared" si="11"/>
        <v>0.86889783261731923</v>
      </c>
    </row>
    <row r="60" spans="1:15" x14ac:dyDescent="0.25">
      <c r="A60">
        <v>58</v>
      </c>
      <c r="B60">
        <v>116</v>
      </c>
      <c r="C60" s="1">
        <f>IF(Table7[[#This Row],[Steps]]&gt;0,(Table7[[#This Row],[Progress]]/Table7[[#This Row],[Steps]])*($F$2/$F$1),0)</f>
        <v>1</v>
      </c>
      <c r="D60" s="1">
        <f>Table7[[#This Row],[Ratio]]*Table7[[#This Row],[Ratio]]</f>
        <v>1</v>
      </c>
      <c r="I60" s="1">
        <v>0.57999999999999996</v>
      </c>
      <c r="J60" s="1">
        <f t="shared" si="6"/>
        <v>0.33639999999999998</v>
      </c>
      <c r="K60" s="1">
        <f t="shared" si="7"/>
        <v>0.19511199999999998</v>
      </c>
      <c r="L60" s="1">
        <f t="shared" si="8"/>
        <v>0.11316495999999998</v>
      </c>
      <c r="M60" s="1">
        <f t="shared" si="9"/>
        <v>0.76157731058639078</v>
      </c>
      <c r="N60" s="1">
        <f t="shared" si="10"/>
        <v>0.83547072714187653</v>
      </c>
      <c r="O60" s="1">
        <f t="shared" si="11"/>
        <v>0.87268396947943916</v>
      </c>
    </row>
    <row r="61" spans="1:15" x14ac:dyDescent="0.25">
      <c r="A61">
        <v>59</v>
      </c>
      <c r="B61">
        <v>118</v>
      </c>
      <c r="C61" s="1">
        <f>IF(Table7[[#This Row],[Steps]]&gt;0,(Table7[[#This Row],[Progress]]/Table7[[#This Row],[Steps]])*($F$2/$F$1),0)</f>
        <v>1</v>
      </c>
      <c r="D61" s="1">
        <f>Table7[[#This Row],[Ratio]]*Table7[[#This Row],[Ratio]]</f>
        <v>1</v>
      </c>
      <c r="I61" s="1">
        <v>0.59</v>
      </c>
      <c r="J61" s="1">
        <f t="shared" si="6"/>
        <v>0.34809999999999997</v>
      </c>
      <c r="K61" s="1">
        <f t="shared" si="7"/>
        <v>0.20537899999999998</v>
      </c>
      <c r="L61" s="1">
        <f t="shared" si="8"/>
        <v>0.12117360999999997</v>
      </c>
      <c r="M61" s="1">
        <f t="shared" si="9"/>
        <v>0.76811457478686085</v>
      </c>
      <c r="N61" s="1">
        <f t="shared" si="10"/>
        <v>0.84019707221029805</v>
      </c>
      <c r="O61" s="1">
        <f t="shared" si="11"/>
        <v>0.87642145956546547</v>
      </c>
    </row>
    <row r="62" spans="1:15" x14ac:dyDescent="0.25">
      <c r="A62">
        <v>60</v>
      </c>
      <c r="B62">
        <v>120</v>
      </c>
      <c r="C62" s="1">
        <f>IF(Table7[[#This Row],[Steps]]&gt;0,(Table7[[#This Row],[Progress]]/Table7[[#This Row],[Steps]])*($F$2/$F$1),0)</f>
        <v>1</v>
      </c>
      <c r="D62" s="1">
        <f>Table7[[#This Row],[Ratio]]*Table7[[#This Row],[Ratio]]</f>
        <v>1</v>
      </c>
      <c r="I62" s="1">
        <v>0.6</v>
      </c>
      <c r="J62" s="1">
        <f t="shared" si="6"/>
        <v>0.36</v>
      </c>
      <c r="K62" s="1">
        <f t="shared" si="7"/>
        <v>0.216</v>
      </c>
      <c r="L62" s="1">
        <f t="shared" si="8"/>
        <v>0.12959999999999999</v>
      </c>
      <c r="M62" s="1">
        <f t="shared" si="9"/>
        <v>0.7745966692414834</v>
      </c>
      <c r="N62" s="1">
        <f t="shared" si="10"/>
        <v>0.84487004542998412</v>
      </c>
      <c r="O62" s="1">
        <f t="shared" si="11"/>
        <v>0.88011173679339338</v>
      </c>
    </row>
    <row r="63" spans="1:15" x14ac:dyDescent="0.25">
      <c r="A63">
        <v>61</v>
      </c>
      <c r="B63">
        <v>122</v>
      </c>
      <c r="C63" s="1">
        <f>IF(Table7[[#This Row],[Steps]]&gt;0,(Table7[[#This Row],[Progress]]/Table7[[#This Row],[Steps]])*($F$2/$F$1),0)</f>
        <v>1</v>
      </c>
      <c r="D63" s="1">
        <f>Table7[[#This Row],[Ratio]]*Table7[[#This Row],[Ratio]]</f>
        <v>1</v>
      </c>
      <c r="I63" s="1">
        <v>0.61</v>
      </c>
      <c r="J63" s="1">
        <f t="shared" si="6"/>
        <v>0.37209999999999999</v>
      </c>
      <c r="K63" s="1">
        <f t="shared" si="7"/>
        <v>0.22698099999999999</v>
      </c>
      <c r="L63" s="1">
        <f t="shared" si="8"/>
        <v>0.13845840999999998</v>
      </c>
      <c r="M63" s="1">
        <f t="shared" si="9"/>
        <v>0.78102496759066542</v>
      </c>
      <c r="N63" s="1">
        <f t="shared" si="10"/>
        <v>0.84949112419111505</v>
      </c>
      <c r="O63" s="1">
        <f t="shared" si="11"/>
        <v>0.88375616976101812</v>
      </c>
    </row>
    <row r="64" spans="1:15" x14ac:dyDescent="0.25">
      <c r="A64">
        <v>62</v>
      </c>
      <c r="B64">
        <v>124</v>
      </c>
      <c r="C64" s="1">
        <f>IF(Table7[[#This Row],[Steps]]&gt;0,(Table7[[#This Row],[Progress]]/Table7[[#This Row],[Steps]])*($F$2/$F$1),0)</f>
        <v>1</v>
      </c>
      <c r="D64" s="1">
        <f>Table7[[#This Row],[Ratio]]*Table7[[#This Row],[Ratio]]</f>
        <v>1</v>
      </c>
      <c r="I64" s="1">
        <v>0.62</v>
      </c>
      <c r="J64" s="1">
        <f t="shared" si="6"/>
        <v>0.38440000000000002</v>
      </c>
      <c r="K64" s="1">
        <f t="shared" si="7"/>
        <v>0.23832800000000001</v>
      </c>
      <c r="L64" s="1">
        <f t="shared" si="8"/>
        <v>0.14776336000000001</v>
      </c>
      <c r="M64" s="1">
        <f t="shared" si="9"/>
        <v>0.78740078740118113</v>
      </c>
      <c r="N64" s="1">
        <f t="shared" si="10"/>
        <v>0.85406172156385929</v>
      </c>
      <c r="O64" s="1">
        <f t="shared" si="11"/>
        <v>0.88735606573752634</v>
      </c>
    </row>
    <row r="65" spans="1:15" x14ac:dyDescent="0.25">
      <c r="A65">
        <v>63</v>
      </c>
      <c r="B65">
        <v>126</v>
      </c>
      <c r="C65" s="1">
        <f>IF(Table7[[#This Row],[Steps]]&gt;0,(Table7[[#This Row],[Progress]]/Table7[[#This Row],[Steps]])*($F$2/$F$1),0)</f>
        <v>1</v>
      </c>
      <c r="D65" s="1">
        <f>Table7[[#This Row],[Ratio]]*Table7[[#This Row],[Ratio]]</f>
        <v>1</v>
      </c>
      <c r="I65" s="1">
        <v>0.63</v>
      </c>
      <c r="J65" s="1">
        <f t="shared" si="6"/>
        <v>0.39690000000000003</v>
      </c>
      <c r="K65" s="1">
        <f t="shared" si="7"/>
        <v>0.25004700000000002</v>
      </c>
      <c r="L65" s="1">
        <f t="shared" si="8"/>
        <v>0.15752961000000001</v>
      </c>
      <c r="M65" s="1">
        <f t="shared" si="9"/>
        <v>0.79372539331937719</v>
      </c>
      <c r="N65" s="1">
        <f t="shared" si="10"/>
        <v>0.85858319008576078</v>
      </c>
      <c r="O65" s="1">
        <f t="shared" si="11"/>
        <v>0.8909126743510708</v>
      </c>
    </row>
    <row r="66" spans="1:15" x14ac:dyDescent="0.25">
      <c r="A66">
        <v>64</v>
      </c>
      <c r="B66">
        <v>128</v>
      </c>
      <c r="C66" s="1">
        <f>IF(Table7[[#This Row],[Steps]]&gt;0,(Table7[[#This Row],[Progress]]/Table7[[#This Row],[Steps]])*($F$2/$F$1),0)</f>
        <v>1</v>
      </c>
      <c r="D66" s="1">
        <f>Table7[[#This Row],[Ratio]]*Table7[[#This Row],[Ratio]]</f>
        <v>1</v>
      </c>
      <c r="I66" s="1">
        <v>0.64</v>
      </c>
      <c r="J66" s="1">
        <f t="shared" ref="J66:J102" si="12">POWER($I66,J$1)</f>
        <v>0.40960000000000002</v>
      </c>
      <c r="K66" s="1">
        <f t="shared" ref="K66:K102" si="13">POWER($I66,K$1)</f>
        <v>0.26214400000000004</v>
      </c>
      <c r="L66" s="1">
        <f t="shared" ref="L66:L102" si="14">POWER($I66,L$1)</f>
        <v>0.16777216</v>
      </c>
      <c r="M66" s="1">
        <f t="shared" ref="M66:M102" si="15">POWER($I66,M$1)</f>
        <v>0.8</v>
      </c>
      <c r="N66" s="1">
        <f t="shared" ref="N66:N102" si="16">POWER($I66,N$1)</f>
        <v>0.8630568252698203</v>
      </c>
      <c r="O66" s="1">
        <f t="shared" ref="O66:O102" si="17">POWER($I66,O$1)</f>
        <v>0.89442719099991586</v>
      </c>
    </row>
    <row r="67" spans="1:15" x14ac:dyDescent="0.25">
      <c r="A67">
        <v>65</v>
      </c>
      <c r="B67">
        <v>130</v>
      </c>
      <c r="C67" s="1">
        <f>IF(Table7[[#This Row],[Steps]]&gt;0,(Table7[[#This Row],[Progress]]/Table7[[#This Row],[Steps]])*($F$2/$F$1),0)</f>
        <v>1</v>
      </c>
      <c r="D67" s="1">
        <f>Table7[[#This Row],[Ratio]]*Table7[[#This Row],[Ratio]]</f>
        <v>1</v>
      </c>
      <c r="I67" s="1">
        <v>0.65</v>
      </c>
      <c r="J67" s="1">
        <f t="shared" si="12"/>
        <v>0.42250000000000004</v>
      </c>
      <c r="K67" s="1">
        <f t="shared" si="13"/>
        <v>0.27462500000000006</v>
      </c>
      <c r="L67" s="1">
        <f t="shared" si="14"/>
        <v>0.17850625000000003</v>
      </c>
      <c r="M67" s="1">
        <f t="shared" si="15"/>
        <v>0.80622577482985502</v>
      </c>
      <c r="N67" s="1">
        <f t="shared" si="16"/>
        <v>0.86748386885788764</v>
      </c>
      <c r="O67" s="1">
        <f t="shared" si="17"/>
        <v>0.89790076001184838</v>
      </c>
    </row>
    <row r="68" spans="1:15" x14ac:dyDescent="0.25">
      <c r="A68">
        <v>66</v>
      </c>
      <c r="B68">
        <v>132</v>
      </c>
      <c r="C68" s="1">
        <f>IF(Table7[[#This Row],[Steps]]&gt;0,(Table7[[#This Row],[Progress]]/Table7[[#This Row],[Steps]])*($F$2/$F$1),0)</f>
        <v>1</v>
      </c>
      <c r="D68" s="1">
        <f>Table7[[#This Row],[Ratio]]*Table7[[#This Row],[Ratio]]</f>
        <v>1</v>
      </c>
      <c r="I68" s="1">
        <v>0.66</v>
      </c>
      <c r="J68" s="1">
        <f t="shared" si="12"/>
        <v>0.43560000000000004</v>
      </c>
      <c r="K68" s="1">
        <f t="shared" si="13"/>
        <v>0.28749600000000003</v>
      </c>
      <c r="L68" s="1">
        <f t="shared" si="14"/>
        <v>0.18974736000000003</v>
      </c>
      <c r="M68" s="1">
        <f t="shared" si="15"/>
        <v>0.81240384046359604</v>
      </c>
      <c r="N68" s="1">
        <f t="shared" si="16"/>
        <v>0.87186551184147421</v>
      </c>
      <c r="O68" s="1">
        <f t="shared" si="17"/>
        <v>0.90133447757400031</v>
      </c>
    </row>
    <row r="69" spans="1:15" x14ac:dyDescent="0.25">
      <c r="A69">
        <v>67</v>
      </c>
      <c r="B69">
        <v>134</v>
      </c>
      <c r="C69" s="1">
        <f>IF(Table7[[#This Row],[Steps]]&gt;0,(Table7[[#This Row],[Progress]]/Table7[[#This Row],[Steps]])*($F$2/$F$1),0)</f>
        <v>1</v>
      </c>
      <c r="D69" s="1">
        <f>Table7[[#This Row],[Ratio]]*Table7[[#This Row],[Ratio]]</f>
        <v>1</v>
      </c>
      <c r="I69" s="1">
        <v>0.67</v>
      </c>
      <c r="J69" s="1">
        <f t="shared" si="12"/>
        <v>0.44890000000000008</v>
      </c>
      <c r="K69" s="1">
        <f t="shared" si="13"/>
        <v>0.30076300000000006</v>
      </c>
      <c r="L69" s="1">
        <f t="shared" si="14"/>
        <v>0.20151121000000008</v>
      </c>
      <c r="M69" s="1">
        <f t="shared" si="15"/>
        <v>0.81853527718724506</v>
      </c>
      <c r="N69" s="1">
        <f t="shared" si="16"/>
        <v>0.87620289726986711</v>
      </c>
      <c r="O69" s="1">
        <f t="shared" si="17"/>
        <v>0.90472939445297396</v>
      </c>
    </row>
    <row r="70" spans="1:15" x14ac:dyDescent="0.25">
      <c r="A70">
        <v>68</v>
      </c>
      <c r="B70">
        <v>136</v>
      </c>
      <c r="C70" s="1">
        <f>IF(Table7[[#This Row],[Steps]]&gt;0,(Table7[[#This Row],[Progress]]/Table7[[#This Row],[Steps]])*($F$2/$F$1),0)</f>
        <v>1</v>
      </c>
      <c r="D70" s="1">
        <f>Table7[[#This Row],[Ratio]]*Table7[[#This Row],[Ratio]]</f>
        <v>1</v>
      </c>
      <c r="I70" s="1">
        <v>0.68</v>
      </c>
      <c r="J70" s="1">
        <f t="shared" si="12"/>
        <v>0.46240000000000009</v>
      </c>
      <c r="K70" s="1">
        <f t="shared" si="13"/>
        <v>0.3144320000000001</v>
      </c>
      <c r="L70" s="1">
        <f t="shared" si="14"/>
        <v>0.21381376000000007</v>
      </c>
      <c r="M70" s="1">
        <f t="shared" si="15"/>
        <v>0.82462112512353214</v>
      </c>
      <c r="N70" s="1">
        <f t="shared" si="16"/>
        <v>0.88049712286346038</v>
      </c>
      <c r="O70" s="1">
        <f t="shared" si="17"/>
        <v>0.90808651852317035</v>
      </c>
    </row>
    <row r="71" spans="1:15" x14ac:dyDescent="0.25">
      <c r="A71">
        <v>69</v>
      </c>
      <c r="B71">
        <v>138</v>
      </c>
      <c r="C71" s="1">
        <f>IF(Table7[[#This Row],[Steps]]&gt;0,(Table7[[#This Row],[Progress]]/Table7[[#This Row],[Steps]])*($F$2/$F$1),0)</f>
        <v>1</v>
      </c>
      <c r="D71" s="1">
        <f>Table7[[#This Row],[Ratio]]*Table7[[#This Row],[Ratio]]</f>
        <v>1</v>
      </c>
      <c r="I71" s="1">
        <v>0.69</v>
      </c>
      <c r="J71" s="1">
        <f t="shared" si="12"/>
        <v>0.47609999999999991</v>
      </c>
      <c r="K71" s="1">
        <f t="shared" si="13"/>
        <v>0.32850899999999994</v>
      </c>
      <c r="L71" s="1">
        <f t="shared" si="14"/>
        <v>0.22667120999999993</v>
      </c>
      <c r="M71" s="1">
        <f t="shared" si="15"/>
        <v>0.83066238629180744</v>
      </c>
      <c r="N71" s="1">
        <f t="shared" si="16"/>
        <v>0.88474924344846595</v>
      </c>
      <c r="O71" s="1">
        <f t="shared" si="17"/>
        <v>0.91140681711945049</v>
      </c>
    </row>
    <row r="72" spans="1:15" x14ac:dyDescent="0.25">
      <c r="A72">
        <v>70</v>
      </c>
      <c r="B72">
        <v>140</v>
      </c>
      <c r="C72" s="1">
        <f>IF(Table7[[#This Row],[Steps]]&gt;0,(Table7[[#This Row],[Progress]]/Table7[[#This Row],[Steps]])*($F$2/$F$1),0)</f>
        <v>1</v>
      </c>
      <c r="D72" s="1">
        <f>Table7[[#This Row],[Ratio]]*Table7[[#This Row],[Ratio]]</f>
        <v>1</v>
      </c>
      <c r="I72" s="1">
        <v>0.7</v>
      </c>
      <c r="J72" s="1">
        <f t="shared" si="12"/>
        <v>0.48999999999999994</v>
      </c>
      <c r="K72" s="1">
        <f t="shared" si="13"/>
        <v>0.34299999999999992</v>
      </c>
      <c r="L72" s="1">
        <f t="shared" si="14"/>
        <v>0.24009999999999992</v>
      </c>
      <c r="M72" s="1">
        <f t="shared" si="15"/>
        <v>0.83666002653407556</v>
      </c>
      <c r="N72" s="1">
        <f t="shared" si="16"/>
        <v>0.88896027322761495</v>
      </c>
      <c r="O72" s="1">
        <f t="shared" si="17"/>
        <v>0.91469121922869445</v>
      </c>
    </row>
    <row r="73" spans="1:15" x14ac:dyDescent="0.25">
      <c r="A73">
        <v>71</v>
      </c>
      <c r="B73">
        <v>142</v>
      </c>
      <c r="C73" s="1">
        <f>IF(Table7[[#This Row],[Steps]]&gt;0,(Table7[[#This Row],[Progress]]/Table7[[#This Row],[Steps]])*($F$2/$F$1),0)</f>
        <v>1</v>
      </c>
      <c r="D73" s="1">
        <f>Table7[[#This Row],[Ratio]]*Table7[[#This Row],[Ratio]]</f>
        <v>1</v>
      </c>
      <c r="I73" s="1">
        <v>0.71</v>
      </c>
      <c r="J73" s="1">
        <f t="shared" si="12"/>
        <v>0.50409999999999999</v>
      </c>
      <c r="K73" s="1">
        <f t="shared" si="13"/>
        <v>0.35791099999999998</v>
      </c>
      <c r="L73" s="1">
        <f t="shared" si="14"/>
        <v>0.25411680999999997</v>
      </c>
      <c r="M73" s="1">
        <f t="shared" si="15"/>
        <v>0.84261497731763579</v>
      </c>
      <c r="N73" s="1">
        <f t="shared" si="16"/>
        <v>0.89313118790007229</v>
      </c>
      <c r="O73" s="1">
        <f t="shared" si="17"/>
        <v>0.91794061753341971</v>
      </c>
    </row>
    <row r="74" spans="1:15" x14ac:dyDescent="0.25">
      <c r="A74">
        <v>72</v>
      </c>
      <c r="B74">
        <v>144</v>
      </c>
      <c r="C74" s="1">
        <f>IF(Table7[[#This Row],[Steps]]&gt;0,(Table7[[#This Row],[Progress]]/Table7[[#This Row],[Steps]])*($F$2/$F$1),0)</f>
        <v>1</v>
      </c>
      <c r="D74" s="1">
        <f>Table7[[#This Row],[Ratio]]*Table7[[#This Row],[Ratio]]</f>
        <v>1</v>
      </c>
      <c r="I74" s="1">
        <v>0.72</v>
      </c>
      <c r="J74" s="1">
        <f t="shared" si="12"/>
        <v>0.51839999999999997</v>
      </c>
      <c r="K74" s="1">
        <f t="shared" si="13"/>
        <v>0.37324799999999997</v>
      </c>
      <c r="L74" s="1">
        <f t="shared" si="14"/>
        <v>0.26873855999999996</v>
      </c>
      <c r="M74" s="1">
        <f t="shared" si="15"/>
        <v>0.84852813742385702</v>
      </c>
      <c r="N74" s="1">
        <f t="shared" si="16"/>
        <v>0.89726292664255203</v>
      </c>
      <c r="O74" s="1">
        <f t="shared" si="17"/>
        <v>0.9211558703193814</v>
      </c>
    </row>
    <row r="75" spans="1:15" x14ac:dyDescent="0.25">
      <c r="A75">
        <v>73</v>
      </c>
      <c r="B75">
        <v>146</v>
      </c>
      <c r="C75" s="1">
        <f>IF(Table7[[#This Row],[Steps]]&gt;0,(Table7[[#This Row],[Progress]]/Table7[[#This Row],[Steps]])*($F$2/$F$1),0)</f>
        <v>1</v>
      </c>
      <c r="D75" s="1">
        <f>Table7[[#This Row],[Ratio]]*Table7[[#This Row],[Ratio]]</f>
        <v>1</v>
      </c>
      <c r="I75" s="1">
        <v>0.73</v>
      </c>
      <c r="J75" s="1">
        <f t="shared" si="12"/>
        <v>0.53289999999999993</v>
      </c>
      <c r="K75" s="1">
        <f t="shared" si="13"/>
        <v>0.38901699999999995</v>
      </c>
      <c r="L75" s="1">
        <f t="shared" si="14"/>
        <v>0.28398240999999991</v>
      </c>
      <c r="M75" s="1">
        <f t="shared" si="15"/>
        <v>0.8544003745317531</v>
      </c>
      <c r="N75" s="1">
        <f t="shared" si="16"/>
        <v>0.90135639396251388</v>
      </c>
      <c r="O75" s="1">
        <f t="shared" si="17"/>
        <v>0.924337803257961</v>
      </c>
    </row>
    <row r="76" spans="1:15" x14ac:dyDescent="0.25">
      <c r="A76">
        <v>74</v>
      </c>
      <c r="B76">
        <v>148</v>
      </c>
      <c r="C76" s="1">
        <f>IF(Table7[[#This Row],[Steps]]&gt;0,(Table7[[#This Row],[Progress]]/Table7[[#This Row],[Steps]])*($F$2/$F$1),0)</f>
        <v>1</v>
      </c>
      <c r="D76" s="1">
        <f>Table7[[#This Row],[Ratio]]*Table7[[#This Row],[Ratio]]</f>
        <v>1</v>
      </c>
      <c r="I76" s="1">
        <v>0.74</v>
      </c>
      <c r="J76" s="1">
        <f t="shared" si="12"/>
        <v>0.54759999999999998</v>
      </c>
      <c r="K76" s="1">
        <f t="shared" si="13"/>
        <v>0.40522399999999997</v>
      </c>
      <c r="L76" s="1">
        <f t="shared" si="14"/>
        <v>0.29986575999999998</v>
      </c>
      <c r="M76" s="1">
        <f t="shared" si="15"/>
        <v>0.86023252670426265</v>
      </c>
      <c r="N76" s="1">
        <f t="shared" si="16"/>
        <v>0.9054124614333342</v>
      </c>
      <c r="O76" s="1">
        <f t="shared" si="17"/>
        <v>0.9274872110731569</v>
      </c>
    </row>
    <row r="77" spans="1:15" x14ac:dyDescent="0.25">
      <c r="A77">
        <v>75</v>
      </c>
      <c r="B77">
        <v>150</v>
      </c>
      <c r="C77" s="1">
        <f>IF(Table7[[#This Row],[Steps]]&gt;0,(Table7[[#This Row],[Progress]]/Table7[[#This Row],[Steps]])*($F$2/$F$1),0)</f>
        <v>1</v>
      </c>
      <c r="D77" s="1">
        <f>Table7[[#This Row],[Ratio]]*Table7[[#This Row],[Ratio]]</f>
        <v>1</v>
      </c>
      <c r="I77" s="1">
        <v>0.75</v>
      </c>
      <c r="J77" s="1">
        <f t="shared" si="12"/>
        <v>0.5625</v>
      </c>
      <c r="K77" s="1">
        <f t="shared" si="13"/>
        <v>0.421875</v>
      </c>
      <c r="L77" s="1">
        <f t="shared" si="14"/>
        <v>0.31640625</v>
      </c>
      <c r="M77" s="1">
        <f t="shared" si="15"/>
        <v>0.8660254037844386</v>
      </c>
      <c r="N77" s="1">
        <f t="shared" si="16"/>
        <v>0.90943196932045378</v>
      </c>
      <c r="O77" s="1">
        <f t="shared" si="17"/>
        <v>0.93060485910209956</v>
      </c>
    </row>
    <row r="78" spans="1:15" x14ac:dyDescent="0.25">
      <c r="A78">
        <v>76</v>
      </c>
      <c r="B78">
        <v>152</v>
      </c>
      <c r="C78" s="1">
        <f>IF(Table7[[#This Row],[Steps]]&gt;0,(Table7[[#This Row],[Progress]]/Table7[[#This Row],[Steps]])*($F$2/$F$1),0)</f>
        <v>1</v>
      </c>
      <c r="D78" s="1">
        <f>Table7[[#This Row],[Ratio]]*Table7[[#This Row],[Ratio]]</f>
        <v>1</v>
      </c>
      <c r="I78" s="1">
        <v>0.76</v>
      </c>
      <c r="J78" s="1">
        <f t="shared" si="12"/>
        <v>0.5776</v>
      </c>
      <c r="K78" s="1">
        <f t="shared" si="13"/>
        <v>0.43897600000000003</v>
      </c>
      <c r="L78" s="1">
        <f t="shared" si="14"/>
        <v>0.33362175999999999</v>
      </c>
      <c r="M78" s="1">
        <f t="shared" si="15"/>
        <v>0.87177978870813466</v>
      </c>
      <c r="N78" s="1">
        <f t="shared" si="16"/>
        <v>0.91341572810670912</v>
      </c>
      <c r="O78" s="1">
        <f t="shared" si="17"/>
        <v>0.93369148475721608</v>
      </c>
    </row>
    <row r="79" spans="1:15" x14ac:dyDescent="0.25">
      <c r="A79">
        <v>77</v>
      </c>
      <c r="B79">
        <v>154</v>
      </c>
      <c r="C79" s="1">
        <f>IF(Table7[[#This Row],[Steps]]&gt;0,(Table7[[#This Row],[Progress]]/Table7[[#This Row],[Steps]])*($F$2/$F$1),0)</f>
        <v>1</v>
      </c>
      <c r="D79" s="1">
        <f>Table7[[#This Row],[Ratio]]*Table7[[#This Row],[Ratio]]</f>
        <v>1</v>
      </c>
      <c r="I79" s="1">
        <v>0.77</v>
      </c>
      <c r="J79" s="1">
        <f t="shared" si="12"/>
        <v>0.59289999999999998</v>
      </c>
      <c r="K79" s="1">
        <f t="shared" si="13"/>
        <v>0.45653300000000002</v>
      </c>
      <c r="L79" s="1">
        <f t="shared" si="14"/>
        <v>0.35153040999999996</v>
      </c>
      <c r="M79" s="1">
        <f t="shared" si="15"/>
        <v>0.87749643873921224</v>
      </c>
      <c r="N79" s="1">
        <f t="shared" si="16"/>
        <v>0.91736451992433832</v>
      </c>
      <c r="O79" s="1">
        <f t="shared" si="17"/>
        <v>0.93674779889744719</v>
      </c>
    </row>
    <row r="80" spans="1:15" x14ac:dyDescent="0.25">
      <c r="A80">
        <v>78</v>
      </c>
      <c r="B80">
        <v>156</v>
      </c>
      <c r="C80" s="1">
        <f>IF(Table7[[#This Row],[Steps]]&gt;0,(Table7[[#This Row],[Progress]]/Table7[[#This Row],[Steps]])*($F$2/$F$1),0)</f>
        <v>1</v>
      </c>
      <c r="D80" s="1">
        <f>Table7[[#This Row],[Ratio]]*Table7[[#This Row],[Ratio]]</f>
        <v>1</v>
      </c>
      <c r="I80" s="1">
        <v>0.78</v>
      </c>
      <c r="J80" s="1">
        <f t="shared" si="12"/>
        <v>0.60840000000000005</v>
      </c>
      <c r="K80" s="1">
        <f t="shared" si="13"/>
        <v>0.47455200000000003</v>
      </c>
      <c r="L80" s="1">
        <f t="shared" si="14"/>
        <v>0.37015056000000007</v>
      </c>
      <c r="M80" s="1">
        <f t="shared" si="15"/>
        <v>0.88317608663278468</v>
      </c>
      <c r="N80" s="1">
        <f t="shared" si="16"/>
        <v>0.92127909990050216</v>
      </c>
      <c r="O80" s="1">
        <f t="shared" si="17"/>
        <v>0.93977448711527845</v>
      </c>
    </row>
    <row r="81" spans="1:15" x14ac:dyDescent="0.25">
      <c r="A81">
        <v>79</v>
      </c>
      <c r="B81">
        <v>158</v>
      </c>
      <c r="C81" s="1">
        <f>IF(Table7[[#This Row],[Steps]]&gt;0,(Table7[[#This Row],[Progress]]/Table7[[#This Row],[Steps]])*($F$2/$F$1),0)</f>
        <v>1</v>
      </c>
      <c r="D81" s="1">
        <f>Table7[[#This Row],[Ratio]]*Table7[[#This Row],[Ratio]]</f>
        <v>1</v>
      </c>
      <c r="I81" s="1">
        <v>0.79</v>
      </c>
      <c r="J81" s="1">
        <f t="shared" si="12"/>
        <v>0.6241000000000001</v>
      </c>
      <c r="K81" s="1">
        <f t="shared" si="13"/>
        <v>0.49303900000000012</v>
      </c>
      <c r="L81" s="1">
        <f t="shared" si="14"/>
        <v>0.38950081000000014</v>
      </c>
      <c r="M81" s="1">
        <f t="shared" si="15"/>
        <v>0.88881944173155891</v>
      </c>
      <c r="N81" s="1">
        <f t="shared" si="16"/>
        <v>0.92516019742258315</v>
      </c>
      <c r="O81" s="1">
        <f t="shared" si="17"/>
        <v>0.94277221094576125</v>
      </c>
    </row>
    <row r="82" spans="1:15" x14ac:dyDescent="0.25">
      <c r="A82">
        <v>80</v>
      </c>
      <c r="B82">
        <v>160</v>
      </c>
      <c r="C82" s="1">
        <f>IF(Table7[[#This Row],[Steps]]&gt;0,(Table7[[#This Row],[Progress]]/Table7[[#This Row],[Steps]])*($F$2/$F$1),0)</f>
        <v>1</v>
      </c>
      <c r="D82" s="1">
        <f>Table7[[#This Row],[Ratio]]*Table7[[#This Row],[Ratio]]</f>
        <v>1</v>
      </c>
      <c r="I82" s="1">
        <v>0.8</v>
      </c>
      <c r="J82" s="1">
        <f t="shared" si="12"/>
        <v>0.64000000000000012</v>
      </c>
      <c r="K82" s="1">
        <f t="shared" si="13"/>
        <v>0.51200000000000012</v>
      </c>
      <c r="L82" s="1">
        <f t="shared" si="14"/>
        <v>0.40960000000000019</v>
      </c>
      <c r="M82" s="1">
        <f t="shared" si="15"/>
        <v>0.89442719099991586</v>
      </c>
      <c r="N82" s="1">
        <f t="shared" si="16"/>
        <v>0.92900851732899647</v>
      </c>
      <c r="O82" s="1">
        <f t="shared" si="17"/>
        <v>0.94574160900317583</v>
      </c>
    </row>
    <row r="83" spans="1:15" x14ac:dyDescent="0.25">
      <c r="A83">
        <v>81</v>
      </c>
      <c r="B83">
        <v>162</v>
      </c>
      <c r="C83" s="1">
        <f>IF(Table7[[#This Row],[Steps]]&gt;0,(Table7[[#This Row],[Progress]]/Table7[[#This Row],[Steps]])*($F$2/$F$1),0)</f>
        <v>1</v>
      </c>
      <c r="D83" s="1">
        <f>Table7[[#This Row],[Ratio]]*Table7[[#This Row],[Ratio]]</f>
        <v>1</v>
      </c>
      <c r="I83" s="1">
        <v>0.81</v>
      </c>
      <c r="J83" s="1">
        <f t="shared" si="12"/>
        <v>0.65610000000000013</v>
      </c>
      <c r="K83" s="1">
        <f t="shared" si="13"/>
        <v>0.53144100000000016</v>
      </c>
      <c r="L83" s="1">
        <f t="shared" si="14"/>
        <v>0.43046721000000016</v>
      </c>
      <c r="M83" s="1">
        <f t="shared" si="15"/>
        <v>0.9</v>
      </c>
      <c r="N83" s="1">
        <f t="shared" si="16"/>
        <v>0.93282474103076896</v>
      </c>
      <c r="O83" s="1">
        <f t="shared" si="17"/>
        <v>0.94868329805051377</v>
      </c>
    </row>
    <row r="84" spans="1:15" x14ac:dyDescent="0.25">
      <c r="A84">
        <v>82</v>
      </c>
      <c r="B84">
        <v>164</v>
      </c>
      <c r="C84" s="1">
        <f>IF(Table7[[#This Row],[Steps]]&gt;0,(Table7[[#This Row],[Progress]]/Table7[[#This Row],[Steps]])*($F$2/$F$1),0)</f>
        <v>1</v>
      </c>
      <c r="D84" s="1">
        <f>Table7[[#This Row],[Ratio]]*Table7[[#This Row],[Ratio]]</f>
        <v>1</v>
      </c>
      <c r="I84" s="1">
        <v>0.82</v>
      </c>
      <c r="J84" s="1">
        <f t="shared" si="12"/>
        <v>0.67239999999999989</v>
      </c>
      <c r="K84" s="1">
        <f t="shared" si="13"/>
        <v>0.55136799999999986</v>
      </c>
      <c r="L84" s="1">
        <f t="shared" si="14"/>
        <v>0.45212175999999987</v>
      </c>
      <c r="M84" s="1">
        <f t="shared" si="15"/>
        <v>0.90553851381374162</v>
      </c>
      <c r="N84" s="1">
        <f t="shared" si="16"/>
        <v>0.93660952756871552</v>
      </c>
      <c r="O84" s="1">
        <f t="shared" si="17"/>
        <v>0.95159787400652684</v>
      </c>
    </row>
    <row r="85" spans="1:15" x14ac:dyDescent="0.25">
      <c r="A85">
        <v>83</v>
      </c>
      <c r="B85">
        <v>166</v>
      </c>
      <c r="C85" s="1">
        <f>IF(Table7[[#This Row],[Steps]]&gt;0,(Table7[[#This Row],[Progress]]/Table7[[#This Row],[Steps]])*($F$2/$F$1),0)</f>
        <v>1</v>
      </c>
      <c r="D85" s="1">
        <f>Table7[[#This Row],[Ratio]]*Table7[[#This Row],[Ratio]]</f>
        <v>1</v>
      </c>
      <c r="I85" s="1">
        <v>0.83</v>
      </c>
      <c r="J85" s="1">
        <f t="shared" si="12"/>
        <v>0.68889999999999996</v>
      </c>
      <c r="K85" s="1">
        <f t="shared" si="13"/>
        <v>0.57178699999999993</v>
      </c>
      <c r="L85" s="1">
        <f t="shared" si="14"/>
        <v>0.47458320999999992</v>
      </c>
      <c r="M85" s="1">
        <f t="shared" si="15"/>
        <v>0.91104335791442992</v>
      </c>
      <c r="N85" s="1">
        <f t="shared" si="16"/>
        <v>0.94036351461064671</v>
      </c>
      <c r="O85" s="1">
        <f t="shared" si="17"/>
        <v>0.95448591289470053</v>
      </c>
    </row>
    <row r="86" spans="1:15" x14ac:dyDescent="0.25">
      <c r="A86">
        <v>84</v>
      </c>
      <c r="B86">
        <v>168</v>
      </c>
      <c r="C86" s="1">
        <f>IF(Table7[[#This Row],[Steps]]&gt;0,(Table7[[#This Row],[Progress]]/Table7[[#This Row],[Steps]])*($F$2/$F$1),0)</f>
        <v>1</v>
      </c>
      <c r="D86" s="1">
        <f>Table7[[#This Row],[Ratio]]*Table7[[#This Row],[Ratio]]</f>
        <v>1</v>
      </c>
      <c r="I86" s="1">
        <v>0.84</v>
      </c>
      <c r="J86" s="1">
        <f t="shared" si="12"/>
        <v>0.70559999999999989</v>
      </c>
      <c r="K86" s="1">
        <f t="shared" si="13"/>
        <v>0.5927039999999999</v>
      </c>
      <c r="L86" s="1">
        <f t="shared" si="14"/>
        <v>0.49787135999999987</v>
      </c>
      <c r="M86" s="1">
        <f t="shared" si="15"/>
        <v>0.91651513899116799</v>
      </c>
      <c r="N86" s="1">
        <f t="shared" si="16"/>
        <v>0.94408731939268831</v>
      </c>
      <c r="O86" s="1">
        <f t="shared" si="17"/>
        <v>0.95734797173815955</v>
      </c>
    </row>
    <row r="87" spans="1:15" x14ac:dyDescent="0.25">
      <c r="A87">
        <v>85</v>
      </c>
      <c r="B87">
        <v>170</v>
      </c>
      <c r="C87" s="1">
        <f>IF(Table7[[#This Row],[Steps]]&gt;0,(Table7[[#This Row],[Progress]]/Table7[[#This Row],[Steps]])*($F$2/$F$1),0)</f>
        <v>1</v>
      </c>
      <c r="D87" s="1">
        <f>Table7[[#This Row],[Ratio]]*Table7[[#This Row],[Ratio]]</f>
        <v>1</v>
      </c>
      <c r="I87" s="1">
        <v>0.85</v>
      </c>
      <c r="J87" s="1">
        <f t="shared" si="12"/>
        <v>0.72249999999999992</v>
      </c>
      <c r="K87" s="1">
        <f t="shared" si="13"/>
        <v>0.61412499999999992</v>
      </c>
      <c r="L87" s="1">
        <f t="shared" si="14"/>
        <v>0.52200624999999989</v>
      </c>
      <c r="M87" s="1">
        <f t="shared" si="15"/>
        <v>0.92195444572928875</v>
      </c>
      <c r="N87" s="1">
        <f t="shared" si="16"/>
        <v>0.94778153960847233</v>
      </c>
      <c r="O87" s="1">
        <f t="shared" si="17"/>
        <v>0.96018458940418783</v>
      </c>
    </row>
    <row r="88" spans="1:15" x14ac:dyDescent="0.25">
      <c r="A88">
        <v>86</v>
      </c>
      <c r="B88">
        <v>172</v>
      </c>
      <c r="C88" s="1">
        <f>IF(Table7[[#This Row],[Steps]]&gt;0,(Table7[[#This Row],[Progress]]/Table7[[#This Row],[Steps]])*($F$2/$F$1),0)</f>
        <v>1</v>
      </c>
      <c r="D88" s="1">
        <f>Table7[[#This Row],[Ratio]]*Table7[[#This Row],[Ratio]]</f>
        <v>1</v>
      </c>
      <c r="I88" s="1">
        <v>0.86</v>
      </c>
      <c r="J88" s="1">
        <f t="shared" si="12"/>
        <v>0.73959999999999992</v>
      </c>
      <c r="K88" s="1">
        <f t="shared" si="13"/>
        <v>0.63605599999999995</v>
      </c>
      <c r="L88" s="1">
        <f t="shared" si="14"/>
        <v>0.54700815999999985</v>
      </c>
      <c r="M88" s="1">
        <f t="shared" si="15"/>
        <v>0.92736184954957035</v>
      </c>
      <c r="N88" s="1">
        <f t="shared" si="16"/>
        <v>0.95144675424966085</v>
      </c>
      <c r="O88" s="1">
        <f t="shared" si="17"/>
        <v>0.96299628740175858</v>
      </c>
    </row>
    <row r="89" spans="1:15" x14ac:dyDescent="0.25">
      <c r="A89">
        <v>87</v>
      </c>
      <c r="B89">
        <v>174</v>
      </c>
      <c r="C89" s="1">
        <f>IF(Table7[[#This Row],[Steps]]&gt;0,(Table7[[#This Row],[Progress]]/Table7[[#This Row],[Steps]])*($F$2/$F$1),0)</f>
        <v>1</v>
      </c>
      <c r="D89" s="1">
        <f>Table7[[#This Row],[Ratio]]*Table7[[#This Row],[Ratio]]</f>
        <v>1</v>
      </c>
      <c r="I89" s="1">
        <v>0.87</v>
      </c>
      <c r="J89" s="1">
        <f t="shared" si="12"/>
        <v>0.75690000000000002</v>
      </c>
      <c r="K89" s="1">
        <f t="shared" si="13"/>
        <v>0.65850300000000006</v>
      </c>
      <c r="L89" s="1">
        <f t="shared" si="14"/>
        <v>0.57289761000000006</v>
      </c>
      <c r="M89" s="1">
        <f t="shared" si="15"/>
        <v>0.93273790530888145</v>
      </c>
      <c r="N89" s="1">
        <f t="shared" si="16"/>
        <v>0.95508352440100208</v>
      </c>
      <c r="O89" s="1">
        <f t="shared" si="17"/>
        <v>0.9657835706352027</v>
      </c>
    </row>
    <row r="90" spans="1:15" x14ac:dyDescent="0.25">
      <c r="A90">
        <v>88</v>
      </c>
      <c r="B90">
        <v>176</v>
      </c>
      <c r="C90" s="1">
        <f>IF(Table7[[#This Row],[Steps]]&gt;0,(Table7[[#This Row],[Progress]]/Table7[[#This Row],[Steps]])*($F$2/$F$1),0)</f>
        <v>1</v>
      </c>
      <c r="D90" s="1">
        <f>Table7[[#This Row],[Ratio]]*Table7[[#This Row],[Ratio]]</f>
        <v>1</v>
      </c>
      <c r="I90" s="1">
        <v>0.88</v>
      </c>
      <c r="J90" s="1">
        <f t="shared" si="12"/>
        <v>0.77439999999999998</v>
      </c>
      <c r="K90" s="1">
        <f t="shared" si="13"/>
        <v>0.68147199999999997</v>
      </c>
      <c r="L90" s="1">
        <f t="shared" si="14"/>
        <v>0.59969536000000001</v>
      </c>
      <c r="M90" s="1">
        <f t="shared" si="15"/>
        <v>0.93808315196468595</v>
      </c>
      <c r="N90" s="1">
        <f t="shared" si="16"/>
        <v>0.95869239399286788</v>
      </c>
      <c r="O90" s="1">
        <f t="shared" si="17"/>
        <v>0.96854692811690124</v>
      </c>
    </row>
    <row r="91" spans="1:15" x14ac:dyDescent="0.25">
      <c r="A91">
        <v>89</v>
      </c>
      <c r="B91">
        <v>178</v>
      </c>
      <c r="C91" s="1">
        <f>IF(Table7[[#This Row],[Steps]]&gt;0,(Table7[[#This Row],[Progress]]/Table7[[#This Row],[Steps]])*($F$2/$F$1),0)</f>
        <v>1</v>
      </c>
      <c r="D91" s="1">
        <f>Table7[[#This Row],[Ratio]]*Table7[[#This Row],[Ratio]]</f>
        <v>1</v>
      </c>
      <c r="I91" s="1">
        <v>0.89</v>
      </c>
      <c r="J91" s="1">
        <f t="shared" si="12"/>
        <v>0.79210000000000003</v>
      </c>
      <c r="K91" s="1">
        <f t="shared" si="13"/>
        <v>0.70496900000000007</v>
      </c>
      <c r="L91" s="1">
        <f t="shared" si="14"/>
        <v>0.6274224100000001</v>
      </c>
      <c r="M91" s="1">
        <f t="shared" si="15"/>
        <v>0.94339811320566036</v>
      </c>
      <c r="N91" s="1">
        <f t="shared" si="16"/>
        <v>0.96227389051400503</v>
      </c>
      <c r="O91" s="1">
        <f t="shared" si="17"/>
        <v>0.97128683364166957</v>
      </c>
    </row>
    <row r="92" spans="1:15" x14ac:dyDescent="0.25">
      <c r="A92">
        <v>90</v>
      </c>
      <c r="B92">
        <v>180</v>
      </c>
      <c r="C92" s="1">
        <f>IF(Table7[[#This Row],[Steps]]&gt;0,(Table7[[#This Row],[Progress]]/Table7[[#This Row],[Steps]])*($F$2/$F$1),0)</f>
        <v>1</v>
      </c>
      <c r="D92" s="1">
        <f>Table7[[#This Row],[Ratio]]*Table7[[#This Row],[Ratio]]</f>
        <v>1</v>
      </c>
      <c r="I92" s="1">
        <v>0.9</v>
      </c>
      <c r="J92" s="1">
        <f t="shared" si="12"/>
        <v>0.81</v>
      </c>
      <c r="K92" s="1">
        <f t="shared" si="13"/>
        <v>0.72900000000000009</v>
      </c>
      <c r="L92" s="1">
        <f t="shared" si="14"/>
        <v>0.65610000000000013</v>
      </c>
      <c r="M92" s="1">
        <f t="shared" si="15"/>
        <v>0.94868329805051377</v>
      </c>
      <c r="N92" s="1">
        <f t="shared" si="16"/>
        <v>0.96582852568702326</v>
      </c>
      <c r="O92" s="1">
        <f t="shared" si="17"/>
        <v>0.97400374642529675</v>
      </c>
    </row>
    <row r="93" spans="1:15" x14ac:dyDescent="0.25">
      <c r="A93">
        <v>91</v>
      </c>
      <c r="B93">
        <v>182</v>
      </c>
      <c r="C93" s="1">
        <f>IF(Table7[[#This Row],[Steps]]&gt;0,(Table7[[#This Row],[Progress]]/Table7[[#This Row],[Steps]])*($F$2/$F$1),0)</f>
        <v>1</v>
      </c>
      <c r="D93" s="1">
        <f>Table7[[#This Row],[Ratio]]*Table7[[#This Row],[Ratio]]</f>
        <v>1</v>
      </c>
      <c r="I93" s="1">
        <v>0.91</v>
      </c>
      <c r="J93" s="1">
        <f t="shared" si="12"/>
        <v>0.82810000000000006</v>
      </c>
      <c r="K93" s="1">
        <f t="shared" si="13"/>
        <v>0.7535710000000001</v>
      </c>
      <c r="L93" s="1">
        <f t="shared" si="14"/>
        <v>0.68574961000000012</v>
      </c>
      <c r="M93" s="1">
        <f t="shared" si="15"/>
        <v>0.95393920141694566</v>
      </c>
      <c r="N93" s="1">
        <f t="shared" si="16"/>
        <v>0.96935679610896086</v>
      </c>
      <c r="O93" s="1">
        <f t="shared" si="17"/>
        <v>0.97669811170952192</v>
      </c>
    </row>
    <row r="94" spans="1:15" x14ac:dyDescent="0.25">
      <c r="A94">
        <v>92</v>
      </c>
      <c r="B94">
        <v>184</v>
      </c>
      <c r="C94" s="1">
        <f>IF(Table7[[#This Row],[Steps]]&gt;0,(Table7[[#This Row],[Progress]]/Table7[[#This Row],[Steps]])*($F$2/$F$1),0)</f>
        <v>1</v>
      </c>
      <c r="D94" s="1">
        <f>Table7[[#This Row],[Ratio]]*Table7[[#This Row],[Ratio]]</f>
        <v>1</v>
      </c>
      <c r="I94" s="1">
        <v>0.92</v>
      </c>
      <c r="J94" s="1">
        <f t="shared" si="12"/>
        <v>0.84640000000000004</v>
      </c>
      <c r="K94" s="1">
        <f t="shared" si="13"/>
        <v>0.77868800000000005</v>
      </c>
      <c r="L94" s="1">
        <f t="shared" si="14"/>
        <v>0.71639296000000008</v>
      </c>
      <c r="M94" s="1">
        <f t="shared" si="15"/>
        <v>0.95916630466254393</v>
      </c>
      <c r="N94" s="1">
        <f t="shared" si="16"/>
        <v>0.97285918385909487</v>
      </c>
      <c r="O94" s="1">
        <f t="shared" si="17"/>
        <v>0.97937036133555933</v>
      </c>
    </row>
    <row r="95" spans="1:15" x14ac:dyDescent="0.25">
      <c r="A95">
        <v>93</v>
      </c>
      <c r="B95">
        <v>186</v>
      </c>
      <c r="C95" s="1">
        <f>IF(Table7[[#This Row],[Steps]]&gt;0,(Table7[[#This Row],[Progress]]/Table7[[#This Row],[Steps]])*($F$2/$F$1),0)</f>
        <v>1</v>
      </c>
      <c r="D95" s="1">
        <f>Table7[[#This Row],[Ratio]]*Table7[[#This Row],[Ratio]]</f>
        <v>1</v>
      </c>
      <c r="I95" s="1">
        <v>0.93</v>
      </c>
      <c r="J95" s="1">
        <f t="shared" si="12"/>
        <v>0.86490000000000011</v>
      </c>
      <c r="K95" s="1">
        <f t="shared" si="13"/>
        <v>0.8043570000000001</v>
      </c>
      <c r="L95" s="1">
        <f t="shared" si="14"/>
        <v>0.74805201000000021</v>
      </c>
      <c r="M95" s="1">
        <f t="shared" si="15"/>
        <v>0.96436507609929556</v>
      </c>
      <c r="N95" s="1">
        <f t="shared" si="16"/>
        <v>0.97633615707600818</v>
      </c>
      <c r="O95" s="1">
        <f t="shared" si="17"/>
        <v>0.98202091428813043</v>
      </c>
    </row>
    <row r="96" spans="1:15" x14ac:dyDescent="0.25">
      <c r="A96">
        <v>94</v>
      </c>
      <c r="B96">
        <v>188</v>
      </c>
      <c r="C96" s="1">
        <f>IF(Table7[[#This Row],[Steps]]&gt;0,(Table7[[#This Row],[Progress]]/Table7[[#This Row],[Steps]])*($F$2/$F$1),0)</f>
        <v>1</v>
      </c>
      <c r="D96" s="1">
        <f>Table7[[#This Row],[Ratio]]*Table7[[#This Row],[Ratio]]</f>
        <v>1</v>
      </c>
      <c r="I96" s="1">
        <v>0.94</v>
      </c>
      <c r="J96" s="1">
        <f t="shared" si="12"/>
        <v>0.88359999999999994</v>
      </c>
      <c r="K96" s="1">
        <f t="shared" si="13"/>
        <v>0.83058399999999988</v>
      </c>
      <c r="L96" s="1">
        <f t="shared" si="14"/>
        <v>0.78074895999999994</v>
      </c>
      <c r="M96" s="1">
        <f t="shared" si="15"/>
        <v>0.96953597148326576</v>
      </c>
      <c r="N96" s="1">
        <f t="shared" si="16"/>
        <v>0.97978817050578126</v>
      </c>
      <c r="O96" s="1">
        <f t="shared" si="17"/>
        <v>0.98465017721181858</v>
      </c>
    </row>
    <row r="97" spans="1:15" x14ac:dyDescent="0.25">
      <c r="A97">
        <v>95</v>
      </c>
      <c r="B97">
        <v>190</v>
      </c>
      <c r="C97" s="1">
        <f>IF(Table7[[#This Row],[Steps]]&gt;0,(Table7[[#This Row],[Progress]]/Table7[[#This Row],[Steps]])*($F$2/$F$1),0)</f>
        <v>1</v>
      </c>
      <c r="D97" s="1">
        <f>Table7[[#This Row],[Ratio]]*Table7[[#This Row],[Ratio]]</f>
        <v>1</v>
      </c>
      <c r="I97" s="1">
        <v>0.95</v>
      </c>
      <c r="J97" s="1">
        <f t="shared" si="12"/>
        <v>0.90249999999999997</v>
      </c>
      <c r="K97" s="1">
        <f t="shared" si="13"/>
        <v>0.85737499999999989</v>
      </c>
      <c r="L97" s="1">
        <f t="shared" si="14"/>
        <v>0.81450624999999999</v>
      </c>
      <c r="M97" s="1">
        <f t="shared" si="15"/>
        <v>0.97467943448089633</v>
      </c>
      <c r="N97" s="1">
        <f t="shared" si="16"/>
        <v>0.98321566602304322</v>
      </c>
      <c r="O97" s="1">
        <f t="shared" si="17"/>
        <v>0.98725854490143383</v>
      </c>
    </row>
    <row r="98" spans="1:15" x14ac:dyDescent="0.25">
      <c r="A98">
        <v>96</v>
      </c>
      <c r="B98">
        <v>192</v>
      </c>
      <c r="C98" s="1">
        <f>IF(Table7[[#This Row],[Steps]]&gt;0,(Table7[[#This Row],[Progress]]/Table7[[#This Row],[Steps]])*($F$2/$F$1),0)</f>
        <v>1</v>
      </c>
      <c r="D98" s="1">
        <f>Table7[[#This Row],[Ratio]]*Table7[[#This Row],[Ratio]]</f>
        <v>1</v>
      </c>
      <c r="I98" s="1">
        <v>0.96</v>
      </c>
      <c r="J98" s="1">
        <f t="shared" si="12"/>
        <v>0.92159999999999997</v>
      </c>
      <c r="K98" s="1">
        <f t="shared" si="13"/>
        <v>0.88473599999999997</v>
      </c>
      <c r="L98" s="1">
        <f t="shared" si="14"/>
        <v>0.84934655999999997</v>
      </c>
      <c r="M98" s="1">
        <f t="shared" si="15"/>
        <v>0.9797958971132712</v>
      </c>
      <c r="N98" s="1">
        <f t="shared" si="16"/>
        <v>0.98661907312649821</v>
      </c>
      <c r="O98" s="1">
        <f t="shared" si="17"/>
        <v>0.98984640076795305</v>
      </c>
    </row>
    <row r="99" spans="1:15" x14ac:dyDescent="0.25">
      <c r="A99">
        <v>97</v>
      </c>
      <c r="B99">
        <v>194</v>
      </c>
      <c r="C99" s="1">
        <f>IF(Table7[[#This Row],[Steps]]&gt;0,(Table7[[#This Row],[Progress]]/Table7[[#This Row],[Steps]])*($F$2/$F$1),0)</f>
        <v>1</v>
      </c>
      <c r="D99" s="1">
        <f>Table7[[#This Row],[Ratio]]*Table7[[#This Row],[Ratio]]</f>
        <v>1</v>
      </c>
      <c r="I99" s="1">
        <v>0.97</v>
      </c>
      <c r="J99" s="1">
        <f t="shared" si="12"/>
        <v>0.94089999999999996</v>
      </c>
      <c r="K99" s="1">
        <f t="shared" si="13"/>
        <v>0.91267299999999996</v>
      </c>
      <c r="L99" s="1">
        <f t="shared" si="14"/>
        <v>0.88529280999999993</v>
      </c>
      <c r="M99" s="1">
        <f t="shared" si="15"/>
        <v>0.98488578017961048</v>
      </c>
      <c r="N99" s="1">
        <f t="shared" si="16"/>
        <v>0.98999880941042806</v>
      </c>
      <c r="O99" s="1">
        <f t="shared" si="17"/>
        <v>0.99241411728149576</v>
      </c>
    </row>
    <row r="100" spans="1:15" x14ac:dyDescent="0.25">
      <c r="A100">
        <v>98</v>
      </c>
      <c r="B100">
        <v>196</v>
      </c>
      <c r="C100" s="1">
        <f>IF(Table7[[#This Row],[Steps]]&gt;0,(Table7[[#This Row],[Progress]]/Table7[[#This Row],[Steps]])*($F$2/$F$1),0)</f>
        <v>1</v>
      </c>
      <c r="D100" s="1">
        <f>Table7[[#This Row],[Ratio]]*Table7[[#This Row],[Ratio]]</f>
        <v>1</v>
      </c>
      <c r="I100" s="1">
        <v>0.98</v>
      </c>
      <c r="J100" s="1">
        <f t="shared" si="12"/>
        <v>0.96039999999999992</v>
      </c>
      <c r="K100" s="1">
        <f t="shared" si="13"/>
        <v>0.94119199999999992</v>
      </c>
      <c r="L100" s="1">
        <f t="shared" si="14"/>
        <v>0.92236815999999988</v>
      </c>
      <c r="M100" s="1">
        <f t="shared" si="15"/>
        <v>0.98994949366116658</v>
      </c>
      <c r="N100" s="1">
        <f t="shared" si="16"/>
        <v>0.99335528101357162</v>
      </c>
      <c r="O100" s="1">
        <f t="shared" si="17"/>
        <v>0.99496205639268809</v>
      </c>
    </row>
    <row r="101" spans="1:15" x14ac:dyDescent="0.25">
      <c r="A101">
        <v>99</v>
      </c>
      <c r="B101">
        <v>198</v>
      </c>
      <c r="C101" s="1">
        <f>IF(Table7[[#This Row],[Steps]]&gt;0,(Table7[[#This Row],[Progress]]/Table7[[#This Row],[Steps]])*($F$2/$F$1),0)</f>
        <v>1</v>
      </c>
      <c r="D101" s="1">
        <f>Table7[[#This Row],[Ratio]]*Table7[[#This Row],[Ratio]]</f>
        <v>1</v>
      </c>
      <c r="I101" s="1">
        <v>0.99</v>
      </c>
      <c r="J101" s="1">
        <f t="shared" si="12"/>
        <v>0.98009999999999997</v>
      </c>
      <c r="K101" s="1">
        <f t="shared" si="13"/>
        <v>0.97029899999999991</v>
      </c>
      <c r="L101" s="1">
        <f t="shared" si="14"/>
        <v>0.96059600999999994</v>
      </c>
      <c r="M101" s="1">
        <f t="shared" si="15"/>
        <v>0.99498743710661997</v>
      </c>
      <c r="N101" s="1">
        <f t="shared" si="16"/>
        <v>0.99668888304668513</v>
      </c>
      <c r="O101" s="1">
        <f t="shared" si="17"/>
        <v>0.99749056993368113</v>
      </c>
    </row>
    <row r="102" spans="1:15" x14ac:dyDescent="0.25">
      <c r="A102">
        <v>100</v>
      </c>
      <c r="B102">
        <v>200</v>
      </c>
      <c r="C102" s="1">
        <f>IF(Table7[[#This Row],[Steps]]&gt;0,(Table7[[#This Row],[Progress]]/Table7[[#This Row],[Steps]])*($F$2/$F$1),0)</f>
        <v>1</v>
      </c>
      <c r="D102" s="1">
        <f>Table7[[#This Row],[Ratio]]*Table7[[#This Row],[Ratio]]</f>
        <v>1</v>
      </c>
      <c r="I102" s="1">
        <v>1</v>
      </c>
      <c r="J102" s="1">
        <f t="shared" si="12"/>
        <v>1</v>
      </c>
      <c r="K102" s="1">
        <f t="shared" si="13"/>
        <v>1</v>
      </c>
      <c r="L102" s="1">
        <f t="shared" si="14"/>
        <v>1</v>
      </c>
      <c r="M102" s="1">
        <f t="shared" si="15"/>
        <v>1</v>
      </c>
      <c r="N102" s="1">
        <f t="shared" si="16"/>
        <v>1</v>
      </c>
      <c r="O102" s="1">
        <f t="shared" si="17"/>
        <v>1</v>
      </c>
    </row>
    <row r="103" spans="1:15" x14ac:dyDescent="0.25">
      <c r="J103" s="7"/>
      <c r="K103" s="7"/>
      <c r="L103" s="7"/>
      <c r="M103" s="7"/>
      <c r="N103" s="1"/>
      <c r="O103" s="1"/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CD61-D2D9-4EE9-99F1-614157BE6173}">
  <dimension ref="A1:C6226"/>
  <sheetViews>
    <sheetView workbookViewId="0">
      <selection activeCell="E34" sqref="E34"/>
    </sheetView>
  </sheetViews>
  <sheetFormatPr defaultRowHeight="15" x14ac:dyDescent="0.25"/>
  <cols>
    <col min="3" max="3" width="9.140625" style="1"/>
  </cols>
  <sheetData>
    <row r="1" spans="1:3" x14ac:dyDescent="0.25">
      <c r="A1" t="s">
        <v>2</v>
      </c>
      <c r="B1" t="s">
        <v>48</v>
      </c>
      <c r="C1" s="1" t="s">
        <v>53</v>
      </c>
    </row>
    <row r="2" spans="1:3" x14ac:dyDescent="0.25">
      <c r="A2">
        <v>1</v>
      </c>
      <c r="B2" t="s">
        <v>49</v>
      </c>
      <c r="C2" s="1" t="str">
        <f>IF(Table9[[#This Row],[dTime]]&lt;&gt;"",1/Table9[[#This Row],[dTime]],"")</f>
        <v/>
      </c>
    </row>
    <row r="3" spans="1:3" x14ac:dyDescent="0.25">
      <c r="A3">
        <v>2</v>
      </c>
      <c r="B3">
        <v>6.0000000000002274E-2</v>
      </c>
      <c r="C3" s="1">
        <f>IF(Table9[[#This Row],[dTime]]&lt;&gt;"",1/Table9[[#This Row],[dTime]],"")</f>
        <v>16.666666666666035</v>
      </c>
    </row>
    <row r="4" spans="1:3" x14ac:dyDescent="0.25">
      <c r="A4">
        <v>3</v>
      </c>
      <c r="B4">
        <v>6.5999999999998948E-2</v>
      </c>
      <c r="C4" s="1">
        <f>IF(Table9[[#This Row],[dTime]]&lt;&gt;"",1/Table9[[#This Row],[dTime]],"")</f>
        <v>15.151515151515392</v>
      </c>
    </row>
    <row r="5" spans="1:3" x14ac:dyDescent="0.25">
      <c r="A5">
        <v>4</v>
      </c>
      <c r="B5">
        <v>7.1999999999999176E-2</v>
      </c>
      <c r="C5" s="1">
        <f>IF(Table9[[#This Row],[dTime]]&lt;&gt;"",1/Table9[[#This Row],[dTime]],"")</f>
        <v>13.888888888889047</v>
      </c>
    </row>
    <row r="6" spans="1:3" x14ac:dyDescent="0.25">
      <c r="A6">
        <v>5</v>
      </c>
      <c r="B6">
        <v>6.4000000000000057E-2</v>
      </c>
      <c r="C6" s="1">
        <f>IF(Table9[[#This Row],[dTime]]&lt;&gt;"",1/Table9[[#This Row],[dTime]],"")</f>
        <v>15.624999999999986</v>
      </c>
    </row>
    <row r="7" spans="1:3" x14ac:dyDescent="0.25">
      <c r="A7">
        <v>6</v>
      </c>
      <c r="B7">
        <v>7.2000000000002728E-2</v>
      </c>
      <c r="C7" s="1">
        <f>IF(Table9[[#This Row],[dTime]]&lt;&gt;"",1/Table9[[#This Row],[dTime]],"")</f>
        <v>13.888888888888362</v>
      </c>
    </row>
    <row r="8" spans="1:3" x14ac:dyDescent="0.25">
      <c r="A8">
        <v>7</v>
      </c>
      <c r="B8">
        <v>1.8999999999998352E-2</v>
      </c>
      <c r="C8" s="1">
        <f>IF(Table9[[#This Row],[dTime]]&lt;&gt;"",1/Table9[[#This Row],[dTime]],"")</f>
        <v>52.631578947372986</v>
      </c>
    </row>
    <row r="9" spans="1:3" x14ac:dyDescent="0.25">
      <c r="A9">
        <v>8</v>
      </c>
      <c r="B9">
        <v>0.10800000000000054</v>
      </c>
      <c r="C9" s="1">
        <f>IF(Table9[[#This Row],[dTime]]&lt;&gt;"",1/Table9[[#This Row],[dTime]],"")</f>
        <v>9.2592592592592133</v>
      </c>
    </row>
    <row r="10" spans="1:3" x14ac:dyDescent="0.25">
      <c r="A10">
        <v>9</v>
      </c>
      <c r="B10">
        <v>7.1999999999999176E-2</v>
      </c>
      <c r="C10" s="1">
        <f>IF(Table9[[#This Row],[dTime]]&lt;&gt;"",1/Table9[[#This Row],[dTime]],"")</f>
        <v>13.888888888889047</v>
      </c>
    </row>
    <row r="11" spans="1:3" x14ac:dyDescent="0.25">
      <c r="A11">
        <v>10</v>
      </c>
      <c r="B11">
        <v>6.7000000000000171E-2</v>
      </c>
      <c r="C11" s="1">
        <f>IF(Table9[[#This Row],[dTime]]&lt;&gt;"",1/Table9[[#This Row],[dTime]],"")</f>
        <v>14.92537313432832</v>
      </c>
    </row>
    <row r="12" spans="1:3" x14ac:dyDescent="0.25">
      <c r="A12">
        <v>11</v>
      </c>
      <c r="B12">
        <v>6.0999999999999943E-2</v>
      </c>
      <c r="C12" s="1">
        <f>IF(Table9[[#This Row],[dTime]]&lt;&gt;"",1/Table9[[#This Row],[dTime]],"")</f>
        <v>16.393442622950836</v>
      </c>
    </row>
    <row r="13" spans="1:3" x14ac:dyDescent="0.25">
      <c r="A13">
        <v>12</v>
      </c>
      <c r="B13">
        <v>6.8999999999999062E-2</v>
      </c>
      <c r="C13" s="1">
        <f>IF(Table9[[#This Row],[dTime]]&lt;&gt;"",1/Table9[[#This Row],[dTime]],"")</f>
        <v>14.492753623188603</v>
      </c>
    </row>
    <row r="14" spans="1:3" x14ac:dyDescent="0.25">
      <c r="A14">
        <v>13</v>
      </c>
      <c r="B14">
        <v>7.0000000000000284E-2</v>
      </c>
      <c r="C14" s="1">
        <f>IF(Table9[[#This Row],[dTime]]&lt;&gt;"",1/Table9[[#This Row],[dTime]],"")</f>
        <v>14.285714285714228</v>
      </c>
    </row>
    <row r="15" spans="1:3" x14ac:dyDescent="0.25">
      <c r="A15">
        <v>14</v>
      </c>
      <c r="B15">
        <v>6.3000000000002387E-2</v>
      </c>
      <c r="C15" s="1">
        <f>IF(Table9[[#This Row],[dTime]]&lt;&gt;"",1/Table9[[#This Row],[dTime]],"")</f>
        <v>15.873015873015271</v>
      </c>
    </row>
    <row r="16" spans="1:3" x14ac:dyDescent="0.25">
      <c r="A16">
        <v>15</v>
      </c>
      <c r="B16">
        <v>6.5999999999998948E-2</v>
      </c>
      <c r="C16" s="1">
        <f>IF(Table9[[#This Row],[dTime]]&lt;&gt;"",1/Table9[[#This Row],[dTime]],"")</f>
        <v>15.151515151515392</v>
      </c>
    </row>
    <row r="17" spans="1:3" x14ac:dyDescent="0.25">
      <c r="A17">
        <v>16</v>
      </c>
      <c r="B17">
        <v>6.7000000000000171E-2</v>
      </c>
      <c r="C17" s="1">
        <f>IF(Table9[[#This Row],[dTime]]&lt;&gt;"",1/Table9[[#This Row],[dTime]],"")</f>
        <v>14.92537313432832</v>
      </c>
    </row>
    <row r="18" spans="1:3" x14ac:dyDescent="0.25">
      <c r="A18">
        <v>17</v>
      </c>
      <c r="B18">
        <v>7.0000000000000284E-2</v>
      </c>
      <c r="C18" s="1">
        <f>IF(Table9[[#This Row],[dTime]]&lt;&gt;"",1/Table9[[#This Row],[dTime]],"")</f>
        <v>14.285714285714228</v>
      </c>
    </row>
    <row r="19" spans="1:3" x14ac:dyDescent="0.25">
      <c r="A19">
        <v>18</v>
      </c>
      <c r="B19">
        <v>6.5999999999998948E-2</v>
      </c>
      <c r="C19" s="1">
        <f>IF(Table9[[#This Row],[dTime]]&lt;&gt;"",1/Table9[[#This Row],[dTime]],"")</f>
        <v>15.151515151515392</v>
      </c>
    </row>
    <row r="20" spans="1:3" x14ac:dyDescent="0.25">
      <c r="A20">
        <v>19</v>
      </c>
      <c r="B20">
        <v>6.8999999999999062E-2</v>
      </c>
      <c r="C20" s="1">
        <f>IF(Table9[[#This Row],[dTime]]&lt;&gt;"",1/Table9[[#This Row],[dTime]],"")</f>
        <v>14.492753623188603</v>
      </c>
    </row>
    <row r="21" spans="1:3" x14ac:dyDescent="0.25">
      <c r="A21">
        <v>20</v>
      </c>
      <c r="B21">
        <v>6.2000000000001165E-2</v>
      </c>
      <c r="C21" s="1">
        <f>IF(Table9[[#This Row],[dTime]]&lt;&gt;"",1/Table9[[#This Row],[dTime]],"")</f>
        <v>16.129032258064214</v>
      </c>
    </row>
    <row r="22" spans="1:3" x14ac:dyDescent="0.25">
      <c r="A22">
        <v>21</v>
      </c>
      <c r="B22">
        <v>6.7000000000000171E-2</v>
      </c>
      <c r="C22" s="1">
        <f>IF(Table9[[#This Row],[dTime]]&lt;&gt;"",1/Table9[[#This Row],[dTime]],"")</f>
        <v>14.92537313432832</v>
      </c>
    </row>
    <row r="23" spans="1:3" x14ac:dyDescent="0.25">
      <c r="A23">
        <v>22</v>
      </c>
      <c r="B23">
        <v>6.8999999999999062E-2</v>
      </c>
      <c r="C23" s="1">
        <f>IF(Table9[[#This Row],[dTime]]&lt;&gt;"",1/Table9[[#This Row],[dTime]],"")</f>
        <v>14.492753623188603</v>
      </c>
    </row>
    <row r="24" spans="1:3" x14ac:dyDescent="0.25">
      <c r="A24">
        <v>23</v>
      </c>
      <c r="B24">
        <v>6.8000000000001393E-2</v>
      </c>
      <c r="C24" s="1">
        <f>IF(Table9[[#This Row],[dTime]]&lt;&gt;"",1/Table9[[#This Row],[dTime]],"")</f>
        <v>14.705882352940876</v>
      </c>
    </row>
    <row r="25" spans="1:3" x14ac:dyDescent="0.25">
      <c r="A25">
        <v>24</v>
      </c>
      <c r="B25">
        <v>6.4000000000000057E-2</v>
      </c>
      <c r="C25" s="1">
        <f>IF(Table9[[#This Row],[dTime]]&lt;&gt;"",1/Table9[[#This Row],[dTime]],"")</f>
        <v>15.624999999999986</v>
      </c>
    </row>
    <row r="26" spans="1:3" x14ac:dyDescent="0.25">
      <c r="A26">
        <v>25</v>
      </c>
      <c r="B26">
        <v>6.0999999999999943E-2</v>
      </c>
      <c r="C26" s="1">
        <f>IF(Table9[[#This Row],[dTime]]&lt;&gt;"",1/Table9[[#This Row],[dTime]],"")</f>
        <v>16.393442622950836</v>
      </c>
    </row>
    <row r="27" spans="1:3" x14ac:dyDescent="0.25">
      <c r="A27">
        <v>26</v>
      </c>
      <c r="B27">
        <v>7.0000000000000284E-2</v>
      </c>
      <c r="C27" s="1">
        <f>IF(Table9[[#This Row],[dTime]]&lt;&gt;"",1/Table9[[#This Row],[dTime]],"")</f>
        <v>14.285714285714228</v>
      </c>
    </row>
    <row r="28" spans="1:3" x14ac:dyDescent="0.25">
      <c r="A28">
        <v>27</v>
      </c>
      <c r="B28">
        <v>7.3999999999998067E-2</v>
      </c>
      <c r="C28" s="1">
        <f>IF(Table9[[#This Row],[dTime]]&lt;&gt;"",1/Table9[[#This Row],[dTime]],"")</f>
        <v>13.513513513513866</v>
      </c>
    </row>
    <row r="29" spans="1:3" x14ac:dyDescent="0.25">
      <c r="A29">
        <v>28</v>
      </c>
      <c r="B29">
        <v>5.7999999999999829E-2</v>
      </c>
      <c r="C29" s="1">
        <f>IF(Table9[[#This Row],[dTime]]&lt;&gt;"",1/Table9[[#This Row],[dTime]],"")</f>
        <v>17.241379310344879</v>
      </c>
    </row>
    <row r="30" spans="1:3" x14ac:dyDescent="0.25">
      <c r="A30">
        <v>29</v>
      </c>
      <c r="B30">
        <v>7.2000000000002728E-2</v>
      </c>
      <c r="C30" s="1">
        <f>IF(Table9[[#This Row],[dTime]]&lt;&gt;"",1/Table9[[#This Row],[dTime]],"")</f>
        <v>13.888888888888362</v>
      </c>
    </row>
    <row r="31" spans="1:3" x14ac:dyDescent="0.25">
      <c r="A31">
        <v>30</v>
      </c>
      <c r="B31">
        <v>4.1999999999998039E-2</v>
      </c>
      <c r="C31" s="1">
        <f>IF(Table9[[#This Row],[dTime]]&lt;&gt;"",1/Table9[[#This Row],[dTime]],"")</f>
        <v>23.809523809524922</v>
      </c>
    </row>
    <row r="32" spans="1:3" x14ac:dyDescent="0.25">
      <c r="A32">
        <v>31</v>
      </c>
      <c r="B32">
        <v>9.4000000000001194E-2</v>
      </c>
      <c r="C32" s="1">
        <f>IF(Table9[[#This Row],[dTime]]&lt;&gt;"",1/Table9[[#This Row],[dTime]],"")</f>
        <v>10.63829787234029</v>
      </c>
    </row>
    <row r="33" spans="1:3" x14ac:dyDescent="0.25">
      <c r="A33">
        <v>32</v>
      </c>
      <c r="B33">
        <v>6.5999999999998948E-2</v>
      </c>
      <c r="C33" s="1">
        <f>IF(Table9[[#This Row],[dTime]]&lt;&gt;"",1/Table9[[#This Row],[dTime]],"")</f>
        <v>15.151515151515392</v>
      </c>
    </row>
    <row r="34" spans="1:3" x14ac:dyDescent="0.25">
      <c r="A34">
        <v>33</v>
      </c>
      <c r="B34">
        <v>6.4000000000000057E-2</v>
      </c>
      <c r="C34" s="1">
        <f>IF(Table9[[#This Row],[dTime]]&lt;&gt;"",1/Table9[[#This Row],[dTime]],"")</f>
        <v>15.624999999999986</v>
      </c>
    </row>
    <row r="35" spans="1:3" x14ac:dyDescent="0.25">
      <c r="A35">
        <v>34</v>
      </c>
      <c r="B35">
        <v>6.5999999999998948E-2</v>
      </c>
      <c r="C35" s="1">
        <f>IF(Table9[[#This Row],[dTime]]&lt;&gt;"",1/Table9[[#This Row],[dTime]],"")</f>
        <v>15.151515151515392</v>
      </c>
    </row>
    <row r="36" spans="1:3" x14ac:dyDescent="0.25">
      <c r="A36">
        <v>35</v>
      </c>
      <c r="B36">
        <v>6.9000000000002615E-2</v>
      </c>
      <c r="C36" s="1">
        <f>IF(Table9[[#This Row],[dTime]]&lt;&gt;"",1/Table9[[#This Row],[dTime]],"")</f>
        <v>14.492753623187857</v>
      </c>
    </row>
    <row r="37" spans="1:3" x14ac:dyDescent="0.25">
      <c r="A37">
        <v>36</v>
      </c>
      <c r="B37">
        <v>6.7000000000000171E-2</v>
      </c>
      <c r="C37" s="1">
        <f>IF(Table9[[#This Row],[dTime]]&lt;&gt;"",1/Table9[[#This Row],[dTime]],"")</f>
        <v>14.92537313432832</v>
      </c>
    </row>
    <row r="38" spans="1:3" x14ac:dyDescent="0.25">
      <c r="A38">
        <v>37</v>
      </c>
      <c r="B38">
        <v>6.4999999999997726E-2</v>
      </c>
      <c r="C38" s="1">
        <f>IF(Table9[[#This Row],[dTime]]&lt;&gt;"",1/Table9[[#This Row],[dTime]],"")</f>
        <v>15.384615384615923</v>
      </c>
    </row>
    <row r="39" spans="1:3" x14ac:dyDescent="0.25">
      <c r="A39">
        <v>38</v>
      </c>
      <c r="B39">
        <v>6.7000000000000171E-2</v>
      </c>
      <c r="C39" s="1">
        <f>IF(Table9[[#This Row],[dTime]]&lt;&gt;"",1/Table9[[#This Row],[dTime]],"")</f>
        <v>14.92537313432832</v>
      </c>
    </row>
    <row r="40" spans="1:3" x14ac:dyDescent="0.25">
      <c r="A40">
        <v>39</v>
      </c>
      <c r="B40">
        <v>6.7000000000000171E-2</v>
      </c>
      <c r="C40" s="1">
        <f>IF(Table9[[#This Row],[dTime]]&lt;&gt;"",1/Table9[[#This Row],[dTime]],"")</f>
        <v>14.92537313432832</v>
      </c>
    </row>
    <row r="41" spans="1:3" x14ac:dyDescent="0.25">
      <c r="A41">
        <v>40</v>
      </c>
      <c r="B41">
        <v>6.7000000000000171E-2</v>
      </c>
      <c r="C41" s="1">
        <f>IF(Table9[[#This Row],[dTime]]&lt;&gt;"",1/Table9[[#This Row],[dTime]],"")</f>
        <v>14.92537313432832</v>
      </c>
    </row>
    <row r="42" spans="1:3" x14ac:dyDescent="0.25">
      <c r="A42">
        <v>41</v>
      </c>
      <c r="B42">
        <v>7.3000000000000398E-2</v>
      </c>
      <c r="C42" s="1">
        <f>IF(Table9[[#This Row],[dTime]]&lt;&gt;"",1/Table9[[#This Row],[dTime]],"")</f>
        <v>13.698630136986226</v>
      </c>
    </row>
    <row r="43" spans="1:3" x14ac:dyDescent="0.25">
      <c r="A43">
        <v>42</v>
      </c>
      <c r="B43">
        <v>5.9000000000001052E-2</v>
      </c>
      <c r="C43" s="1">
        <f>IF(Table9[[#This Row],[dTime]]&lt;&gt;"",1/Table9[[#This Row],[dTime]],"")</f>
        <v>16.94915254237258</v>
      </c>
    </row>
    <row r="44" spans="1:3" x14ac:dyDescent="0.25">
      <c r="A44">
        <v>43</v>
      </c>
      <c r="B44">
        <v>6.0999999999999943E-2</v>
      </c>
      <c r="C44" s="1">
        <f>IF(Table9[[#This Row],[dTime]]&lt;&gt;"",1/Table9[[#This Row],[dTime]],"")</f>
        <v>16.393442622950836</v>
      </c>
    </row>
    <row r="45" spans="1:3" x14ac:dyDescent="0.25">
      <c r="A45">
        <v>44</v>
      </c>
      <c r="B45">
        <v>5.6999999999998607E-2</v>
      </c>
      <c r="C45" s="1">
        <f>IF(Table9[[#This Row],[dTime]]&lt;&gt;"",1/Table9[[#This Row],[dTime]],"")</f>
        <v>17.543859649123235</v>
      </c>
    </row>
    <row r="46" spans="1:3" x14ac:dyDescent="0.25">
      <c r="A46">
        <v>45</v>
      </c>
      <c r="B46">
        <v>7.7000000000001734E-2</v>
      </c>
      <c r="C46" s="1">
        <f>IF(Table9[[#This Row],[dTime]]&lt;&gt;"",1/Table9[[#This Row],[dTime]],"")</f>
        <v>12.987012987012694</v>
      </c>
    </row>
    <row r="47" spans="1:3" x14ac:dyDescent="0.25">
      <c r="A47">
        <v>46</v>
      </c>
      <c r="B47">
        <v>7.1999999999999176E-2</v>
      </c>
      <c r="C47" s="1">
        <f>IF(Table9[[#This Row],[dTime]]&lt;&gt;"",1/Table9[[#This Row],[dTime]],"")</f>
        <v>13.888888888889047</v>
      </c>
    </row>
    <row r="48" spans="1:3" x14ac:dyDescent="0.25">
      <c r="A48">
        <v>47</v>
      </c>
      <c r="B48">
        <v>6.4999999999997726E-2</v>
      </c>
      <c r="C48" s="1">
        <f>IF(Table9[[#This Row],[dTime]]&lt;&gt;"",1/Table9[[#This Row],[dTime]],"")</f>
        <v>15.384615384615923</v>
      </c>
    </row>
    <row r="49" spans="1:3" x14ac:dyDescent="0.25">
      <c r="A49">
        <v>48</v>
      </c>
      <c r="B49">
        <v>6.9000000000002615E-2</v>
      </c>
      <c r="C49" s="1">
        <f>IF(Table9[[#This Row],[dTime]]&lt;&gt;"",1/Table9[[#This Row],[dTime]],"")</f>
        <v>14.492753623187857</v>
      </c>
    </row>
    <row r="50" spans="1:3" x14ac:dyDescent="0.25">
      <c r="A50">
        <v>49</v>
      </c>
      <c r="B50">
        <v>6.1999999999997613E-2</v>
      </c>
      <c r="C50" s="1">
        <f>IF(Table9[[#This Row],[dTime]]&lt;&gt;"",1/Table9[[#This Row],[dTime]],"")</f>
        <v>16.129032258065138</v>
      </c>
    </row>
    <row r="51" spans="1:3" x14ac:dyDescent="0.25">
      <c r="A51">
        <v>50</v>
      </c>
      <c r="B51">
        <v>7.5000000000002842E-2</v>
      </c>
      <c r="C51" s="1">
        <f>IF(Table9[[#This Row],[dTime]]&lt;&gt;"",1/Table9[[#This Row],[dTime]],"")</f>
        <v>13.333333333332828</v>
      </c>
    </row>
    <row r="52" spans="1:3" x14ac:dyDescent="0.25">
      <c r="A52">
        <v>51</v>
      </c>
      <c r="B52">
        <v>6.4999999999997726E-2</v>
      </c>
      <c r="C52" s="1">
        <f>IF(Table9[[#This Row],[dTime]]&lt;&gt;"",1/Table9[[#This Row],[dTime]],"")</f>
        <v>15.384615384615923</v>
      </c>
    </row>
    <row r="53" spans="1:3" x14ac:dyDescent="0.25">
      <c r="A53">
        <v>52</v>
      </c>
      <c r="B53">
        <v>6.7000000000000171E-2</v>
      </c>
      <c r="C53" s="1">
        <f>IF(Table9[[#This Row],[dTime]]&lt;&gt;"",1/Table9[[#This Row],[dTime]],"")</f>
        <v>14.92537313432832</v>
      </c>
    </row>
    <row r="54" spans="1:3" x14ac:dyDescent="0.25">
      <c r="A54">
        <v>53</v>
      </c>
      <c r="B54">
        <v>6.2000000000001165E-2</v>
      </c>
      <c r="C54" s="1">
        <f>IF(Table9[[#This Row],[dTime]]&lt;&gt;"",1/Table9[[#This Row],[dTime]],"")</f>
        <v>16.129032258064214</v>
      </c>
    </row>
    <row r="55" spans="1:3" x14ac:dyDescent="0.25">
      <c r="A55">
        <v>54</v>
      </c>
      <c r="B55">
        <v>7.0000000000000284E-2</v>
      </c>
      <c r="C55" s="1">
        <f>IF(Table9[[#This Row],[dTime]]&lt;&gt;"",1/Table9[[#This Row],[dTime]],"")</f>
        <v>14.285714285714228</v>
      </c>
    </row>
    <row r="56" spans="1:3" x14ac:dyDescent="0.25">
      <c r="A56">
        <v>55</v>
      </c>
      <c r="B56">
        <v>5.7999999999999829E-2</v>
      </c>
      <c r="C56" s="1">
        <f>IF(Table9[[#This Row],[dTime]]&lt;&gt;"",1/Table9[[#This Row],[dTime]],"")</f>
        <v>17.241379310344879</v>
      </c>
    </row>
    <row r="57" spans="1:3" x14ac:dyDescent="0.25">
      <c r="A57">
        <v>56</v>
      </c>
      <c r="B57">
        <v>7.6999999999998181E-2</v>
      </c>
      <c r="C57" s="1">
        <f>IF(Table9[[#This Row],[dTime]]&lt;&gt;"",1/Table9[[#This Row],[dTime]],"")</f>
        <v>12.987012987013294</v>
      </c>
    </row>
    <row r="58" spans="1:3" x14ac:dyDescent="0.25">
      <c r="A58">
        <v>57</v>
      </c>
      <c r="B58">
        <v>6.3000000000002387E-2</v>
      </c>
      <c r="C58" s="1">
        <f>IF(Table9[[#This Row],[dTime]]&lt;&gt;"",1/Table9[[#This Row],[dTime]],"")</f>
        <v>15.873015873015271</v>
      </c>
    </row>
    <row r="59" spans="1:3" x14ac:dyDescent="0.25">
      <c r="A59">
        <v>58</v>
      </c>
      <c r="B59">
        <v>6.8999999999999062E-2</v>
      </c>
      <c r="C59" s="1">
        <f>IF(Table9[[#This Row],[dTime]]&lt;&gt;"",1/Table9[[#This Row],[dTime]],"")</f>
        <v>14.492753623188603</v>
      </c>
    </row>
    <row r="60" spans="1:3" x14ac:dyDescent="0.25">
      <c r="A60">
        <v>59</v>
      </c>
      <c r="B60">
        <v>6.0999999999999943E-2</v>
      </c>
      <c r="C60" s="1">
        <f>IF(Table9[[#This Row],[dTime]]&lt;&gt;"",1/Table9[[#This Row],[dTime]],"")</f>
        <v>16.393442622950836</v>
      </c>
    </row>
    <row r="61" spans="1:3" x14ac:dyDescent="0.25">
      <c r="A61">
        <v>60</v>
      </c>
      <c r="B61">
        <v>7.9999999999998295E-2</v>
      </c>
      <c r="C61" s="1">
        <f>IF(Table9[[#This Row],[dTime]]&lt;&gt;"",1/Table9[[#This Row],[dTime]],"")</f>
        <v>12.500000000000266</v>
      </c>
    </row>
    <row r="62" spans="1:3" x14ac:dyDescent="0.25">
      <c r="A62">
        <v>61</v>
      </c>
      <c r="B62">
        <v>5.7999999999999829E-2</v>
      </c>
      <c r="C62" s="1">
        <f>IF(Table9[[#This Row],[dTime]]&lt;&gt;"",1/Table9[[#This Row],[dTime]],"")</f>
        <v>17.241379310344879</v>
      </c>
    </row>
    <row r="63" spans="1:3" x14ac:dyDescent="0.25">
      <c r="A63">
        <v>62</v>
      </c>
      <c r="B63">
        <v>5.700000000000216E-2</v>
      </c>
      <c r="C63" s="1">
        <f>IF(Table9[[#This Row],[dTime]]&lt;&gt;"",1/Table9[[#This Row],[dTime]],"")</f>
        <v>17.543859649122144</v>
      </c>
    </row>
    <row r="64" spans="1:3" x14ac:dyDescent="0.25">
      <c r="A64">
        <v>63</v>
      </c>
      <c r="B64">
        <v>7.6999999999998181E-2</v>
      </c>
      <c r="C64" s="1">
        <f>IF(Table9[[#This Row],[dTime]]&lt;&gt;"",1/Table9[[#This Row],[dTime]],"")</f>
        <v>12.987012987013294</v>
      </c>
    </row>
    <row r="65" spans="1:3" x14ac:dyDescent="0.25">
      <c r="A65">
        <v>64</v>
      </c>
      <c r="B65">
        <v>6.3000000000002387E-2</v>
      </c>
      <c r="C65" s="1">
        <f>IF(Table9[[#This Row],[dTime]]&lt;&gt;"",1/Table9[[#This Row],[dTime]],"")</f>
        <v>15.873015873015271</v>
      </c>
    </row>
    <row r="66" spans="1:3" x14ac:dyDescent="0.25">
      <c r="A66">
        <v>65</v>
      </c>
      <c r="B66">
        <v>6.4999999999997726E-2</v>
      </c>
      <c r="C66" s="1">
        <f>IF(Table9[[#This Row],[dTime]]&lt;&gt;"",1/Table9[[#This Row],[dTime]],"")</f>
        <v>15.384615384615923</v>
      </c>
    </row>
    <row r="67" spans="1:3" x14ac:dyDescent="0.25">
      <c r="A67">
        <v>66</v>
      </c>
      <c r="B67">
        <v>6.8000000000001393E-2</v>
      </c>
      <c r="C67" s="1">
        <f>IF(Table9[[#This Row],[dTime]]&lt;&gt;"",1/Table9[[#This Row],[dTime]],"")</f>
        <v>14.705882352940876</v>
      </c>
    </row>
    <row r="68" spans="1:3" x14ac:dyDescent="0.25">
      <c r="A68">
        <v>67</v>
      </c>
      <c r="B68">
        <v>6.7000000000000171E-2</v>
      </c>
      <c r="C68" s="1">
        <f>IF(Table9[[#This Row],[dTime]]&lt;&gt;"",1/Table9[[#This Row],[dTime]],"")</f>
        <v>14.92537313432832</v>
      </c>
    </row>
    <row r="69" spans="1:3" x14ac:dyDescent="0.25">
      <c r="A69">
        <v>68</v>
      </c>
      <c r="B69">
        <v>7.0000000000000284E-2</v>
      </c>
      <c r="C69" s="1">
        <f>IF(Table9[[#This Row],[dTime]]&lt;&gt;"",1/Table9[[#This Row],[dTime]],"")</f>
        <v>14.285714285714228</v>
      </c>
    </row>
    <row r="70" spans="1:3" x14ac:dyDescent="0.25">
      <c r="A70">
        <v>69</v>
      </c>
      <c r="B70">
        <v>6.4999999999997726E-2</v>
      </c>
      <c r="C70" s="1">
        <f>IF(Table9[[#This Row],[dTime]]&lt;&gt;"",1/Table9[[#This Row],[dTime]],"")</f>
        <v>15.384615384615923</v>
      </c>
    </row>
    <row r="71" spans="1:3" x14ac:dyDescent="0.25">
      <c r="A71">
        <v>70</v>
      </c>
      <c r="B71">
        <v>6.9000000000002615E-2</v>
      </c>
      <c r="C71" s="1">
        <f>IF(Table9[[#This Row],[dTime]]&lt;&gt;"",1/Table9[[#This Row],[dTime]],"")</f>
        <v>14.492753623187857</v>
      </c>
    </row>
    <row r="72" spans="1:3" x14ac:dyDescent="0.25">
      <c r="A72">
        <v>71</v>
      </c>
      <c r="B72">
        <v>6.4999999999997726E-2</v>
      </c>
      <c r="C72" s="1">
        <f>IF(Table9[[#This Row],[dTime]]&lt;&gt;"",1/Table9[[#This Row],[dTime]],"")</f>
        <v>15.384615384615923</v>
      </c>
    </row>
    <row r="73" spans="1:3" x14ac:dyDescent="0.25">
      <c r="A73">
        <v>72</v>
      </c>
      <c r="B73">
        <v>6.3000000000002387E-2</v>
      </c>
      <c r="C73" s="1">
        <f>IF(Table9[[#This Row],[dTime]]&lt;&gt;"",1/Table9[[#This Row],[dTime]],"")</f>
        <v>15.873015873015271</v>
      </c>
    </row>
    <row r="74" spans="1:3" x14ac:dyDescent="0.25">
      <c r="A74">
        <v>73</v>
      </c>
      <c r="B74">
        <v>7.0000000000000284E-2</v>
      </c>
      <c r="C74" s="1">
        <f>IF(Table9[[#This Row],[dTime]]&lt;&gt;"",1/Table9[[#This Row],[dTime]],"")</f>
        <v>14.285714285714228</v>
      </c>
    </row>
    <row r="75" spans="1:3" x14ac:dyDescent="0.25">
      <c r="A75">
        <v>74</v>
      </c>
      <c r="B75">
        <v>6.7000000000000171E-2</v>
      </c>
      <c r="C75" s="1">
        <f>IF(Table9[[#This Row],[dTime]]&lt;&gt;"",1/Table9[[#This Row],[dTime]],"")</f>
        <v>14.92537313432832</v>
      </c>
    </row>
    <row r="76" spans="1:3" x14ac:dyDescent="0.25">
      <c r="A76">
        <v>75</v>
      </c>
      <c r="B76">
        <v>6.4999999999997726E-2</v>
      </c>
      <c r="C76" s="1">
        <f>IF(Table9[[#This Row],[dTime]]&lt;&gt;"",1/Table9[[#This Row],[dTime]],"")</f>
        <v>15.384615384615923</v>
      </c>
    </row>
    <row r="77" spans="1:3" x14ac:dyDescent="0.25">
      <c r="A77">
        <v>76</v>
      </c>
      <c r="B77">
        <v>6.4000000000000057E-2</v>
      </c>
      <c r="C77" s="1">
        <f>IF(Table9[[#This Row],[dTime]]&lt;&gt;"",1/Table9[[#This Row],[dTime]],"")</f>
        <v>15.624999999999986</v>
      </c>
    </row>
    <row r="78" spans="1:3" x14ac:dyDescent="0.25">
      <c r="A78">
        <v>77</v>
      </c>
      <c r="B78">
        <v>7.3000000000000398E-2</v>
      </c>
      <c r="C78" s="1">
        <f>IF(Table9[[#This Row],[dTime]]&lt;&gt;"",1/Table9[[#This Row],[dTime]],"")</f>
        <v>13.698630136986226</v>
      </c>
    </row>
    <row r="79" spans="1:3" x14ac:dyDescent="0.25">
      <c r="A79">
        <v>78</v>
      </c>
      <c r="B79">
        <v>5.7999999999999829E-2</v>
      </c>
      <c r="C79" s="1">
        <f>IF(Table9[[#This Row],[dTime]]&lt;&gt;"",1/Table9[[#This Row],[dTime]],"")</f>
        <v>17.241379310344879</v>
      </c>
    </row>
    <row r="80" spans="1:3" x14ac:dyDescent="0.25">
      <c r="A80">
        <v>79</v>
      </c>
      <c r="B80">
        <v>6.8999999999999062E-2</v>
      </c>
      <c r="C80" s="1">
        <f>IF(Table9[[#This Row],[dTime]]&lt;&gt;"",1/Table9[[#This Row],[dTime]],"")</f>
        <v>14.492753623188603</v>
      </c>
    </row>
    <row r="81" spans="1:3" x14ac:dyDescent="0.25">
      <c r="A81">
        <v>80</v>
      </c>
      <c r="B81">
        <v>7.2000000000002728E-2</v>
      </c>
      <c r="C81" s="1">
        <f>IF(Table9[[#This Row],[dTime]]&lt;&gt;"",1/Table9[[#This Row],[dTime]],"")</f>
        <v>13.888888888888362</v>
      </c>
    </row>
    <row r="82" spans="1:3" x14ac:dyDescent="0.25">
      <c r="A82">
        <v>81</v>
      </c>
      <c r="B82">
        <v>6.5999999999998948E-2</v>
      </c>
      <c r="C82" s="1">
        <f>IF(Table9[[#This Row],[dTime]]&lt;&gt;"",1/Table9[[#This Row],[dTime]],"")</f>
        <v>15.151515151515392</v>
      </c>
    </row>
    <row r="83" spans="1:3" x14ac:dyDescent="0.25">
      <c r="A83">
        <v>82</v>
      </c>
      <c r="B83">
        <v>6.5000000000001279E-2</v>
      </c>
      <c r="C83" s="1">
        <f>IF(Table9[[#This Row],[dTime]]&lt;&gt;"",1/Table9[[#This Row],[dTime]],"")</f>
        <v>15.384615384615081</v>
      </c>
    </row>
    <row r="84" spans="1:3" x14ac:dyDescent="0.25">
      <c r="A84">
        <v>83</v>
      </c>
      <c r="B84">
        <v>6.799999999999784E-2</v>
      </c>
      <c r="C84" s="1">
        <f>IF(Table9[[#This Row],[dTime]]&lt;&gt;"",1/Table9[[#This Row],[dTime]],"")</f>
        <v>14.705882352941643</v>
      </c>
    </row>
    <row r="85" spans="1:3" x14ac:dyDescent="0.25">
      <c r="A85">
        <v>84</v>
      </c>
      <c r="B85">
        <v>5.6000000000000938E-2</v>
      </c>
      <c r="C85" s="1">
        <f>IF(Table9[[#This Row],[dTime]]&lt;&gt;"",1/Table9[[#This Row],[dTime]],"")</f>
        <v>17.857142857142559</v>
      </c>
    </row>
    <row r="86" spans="1:3" x14ac:dyDescent="0.25">
      <c r="A86">
        <v>85</v>
      </c>
      <c r="B86">
        <v>7.6000000000000512E-2</v>
      </c>
      <c r="C86" s="1">
        <f>IF(Table9[[#This Row],[dTime]]&lt;&gt;"",1/Table9[[#This Row],[dTime]],"")</f>
        <v>13.157894736842017</v>
      </c>
    </row>
    <row r="87" spans="1:3" x14ac:dyDescent="0.25">
      <c r="A87">
        <v>86</v>
      </c>
      <c r="B87">
        <v>5.7999999999999829E-2</v>
      </c>
      <c r="C87" s="1">
        <f>IF(Table9[[#This Row],[dTime]]&lt;&gt;"",1/Table9[[#This Row],[dTime]],"")</f>
        <v>17.241379310344879</v>
      </c>
    </row>
    <row r="88" spans="1:3" x14ac:dyDescent="0.25">
      <c r="A88">
        <v>87</v>
      </c>
      <c r="B88">
        <v>7.3999999999998067E-2</v>
      </c>
      <c r="C88" s="1">
        <f>IF(Table9[[#This Row],[dTime]]&lt;&gt;"",1/Table9[[#This Row],[dTime]],"")</f>
        <v>13.513513513513866</v>
      </c>
    </row>
    <row r="89" spans="1:3" x14ac:dyDescent="0.25">
      <c r="A89">
        <v>88</v>
      </c>
      <c r="B89">
        <v>6.4000000000000057E-2</v>
      </c>
      <c r="C89" s="1">
        <f>IF(Table9[[#This Row],[dTime]]&lt;&gt;"",1/Table9[[#This Row],[dTime]],"")</f>
        <v>15.624999999999986</v>
      </c>
    </row>
    <row r="90" spans="1:3" x14ac:dyDescent="0.25">
      <c r="A90">
        <v>89</v>
      </c>
      <c r="B90">
        <v>7.2000000000002728E-2</v>
      </c>
      <c r="C90" s="1">
        <f>IF(Table9[[#This Row],[dTime]]&lt;&gt;"",1/Table9[[#This Row],[dTime]],"")</f>
        <v>13.888888888888362</v>
      </c>
    </row>
    <row r="91" spans="1:3" x14ac:dyDescent="0.25">
      <c r="A91">
        <v>90</v>
      </c>
      <c r="B91">
        <v>5.9999999999998721E-2</v>
      </c>
      <c r="C91" s="1">
        <f>IF(Table9[[#This Row],[dTime]]&lt;&gt;"",1/Table9[[#This Row],[dTime]],"")</f>
        <v>16.666666666667023</v>
      </c>
    </row>
    <row r="92" spans="1:3" x14ac:dyDescent="0.25">
      <c r="A92">
        <v>91</v>
      </c>
      <c r="B92">
        <v>7.0000000000000284E-2</v>
      </c>
      <c r="C92" s="1">
        <f>IF(Table9[[#This Row],[dTime]]&lt;&gt;"",1/Table9[[#This Row],[dTime]],"")</f>
        <v>14.285714285714228</v>
      </c>
    </row>
    <row r="93" spans="1:3" x14ac:dyDescent="0.25">
      <c r="A93">
        <v>92</v>
      </c>
      <c r="B93">
        <v>7.0999999999997954E-2</v>
      </c>
      <c r="C93" s="1">
        <f>IF(Table9[[#This Row],[dTime]]&lt;&gt;"",1/Table9[[#This Row],[dTime]],"")</f>
        <v>14.084507042253927</v>
      </c>
    </row>
    <row r="94" spans="1:3" x14ac:dyDescent="0.25">
      <c r="A94">
        <v>93</v>
      </c>
      <c r="B94">
        <v>6.7000000000000171E-2</v>
      </c>
      <c r="C94" s="1">
        <f>IF(Table9[[#This Row],[dTime]]&lt;&gt;"",1/Table9[[#This Row],[dTime]],"")</f>
        <v>14.92537313432832</v>
      </c>
    </row>
    <row r="95" spans="1:3" x14ac:dyDescent="0.25">
      <c r="A95">
        <v>94</v>
      </c>
      <c r="B95">
        <v>6.9000000000002615E-2</v>
      </c>
      <c r="C95" s="1">
        <f>IF(Table9[[#This Row],[dTime]]&lt;&gt;"",1/Table9[[#This Row],[dTime]],"")</f>
        <v>14.492753623187857</v>
      </c>
    </row>
    <row r="96" spans="1:3" x14ac:dyDescent="0.25">
      <c r="A96">
        <v>95</v>
      </c>
      <c r="B96">
        <v>6.0999999999999943E-2</v>
      </c>
      <c r="C96" s="1">
        <f>IF(Table9[[#This Row],[dTime]]&lt;&gt;"",1/Table9[[#This Row],[dTime]],"")</f>
        <v>16.393442622950836</v>
      </c>
    </row>
    <row r="97" spans="1:3" x14ac:dyDescent="0.25">
      <c r="A97">
        <v>96</v>
      </c>
      <c r="B97">
        <v>3.399999999999892E-2</v>
      </c>
      <c r="C97" s="1">
        <f>IF(Table9[[#This Row],[dTime]]&lt;&gt;"",1/Table9[[#This Row],[dTime]],"")</f>
        <v>29.411764705883286</v>
      </c>
    </row>
    <row r="98" spans="1:3" x14ac:dyDescent="0.25">
      <c r="A98">
        <v>97</v>
      </c>
      <c r="B98">
        <v>9.7000000000001307E-2</v>
      </c>
      <c r="C98" s="1">
        <f>IF(Table9[[#This Row],[dTime]]&lt;&gt;"",1/Table9[[#This Row],[dTime]],"")</f>
        <v>10.309278350515324</v>
      </c>
    </row>
    <row r="99" spans="1:3" x14ac:dyDescent="0.25">
      <c r="A99">
        <v>98</v>
      </c>
      <c r="B99">
        <v>7.1999999999999176E-2</v>
      </c>
      <c r="C99" s="1">
        <f>IF(Table9[[#This Row],[dTime]]&lt;&gt;"",1/Table9[[#This Row],[dTime]],"")</f>
        <v>13.888888888889047</v>
      </c>
    </row>
    <row r="100" spans="1:3" x14ac:dyDescent="0.25">
      <c r="A100">
        <v>99</v>
      </c>
      <c r="B100">
        <v>3.5000000000000142E-2</v>
      </c>
      <c r="C100" s="1">
        <f>IF(Table9[[#This Row],[dTime]]&lt;&gt;"",1/Table9[[#This Row],[dTime]],"")</f>
        <v>28.571428571428456</v>
      </c>
    </row>
    <row r="101" spans="1:3" x14ac:dyDescent="0.25">
      <c r="A101">
        <v>100</v>
      </c>
      <c r="B101">
        <v>9.6000000000000085E-2</v>
      </c>
      <c r="C101" s="1">
        <f>IF(Table9[[#This Row],[dTime]]&lt;&gt;"",1/Table9[[#This Row],[dTime]],"")</f>
        <v>10.416666666666657</v>
      </c>
    </row>
    <row r="102" spans="1:3" x14ac:dyDescent="0.25">
      <c r="A102">
        <v>101</v>
      </c>
      <c r="B102">
        <v>5.3000000000000824E-2</v>
      </c>
      <c r="C102" s="1">
        <f>IF(Table9[[#This Row],[dTime]]&lt;&gt;"",1/Table9[[#This Row],[dTime]],"")</f>
        <v>18.867924528301593</v>
      </c>
    </row>
    <row r="103" spans="1:3" x14ac:dyDescent="0.25">
      <c r="A103">
        <v>102</v>
      </c>
      <c r="B103">
        <v>7.9999999999998295E-2</v>
      </c>
      <c r="C103" s="1">
        <f>IF(Table9[[#This Row],[dTime]]&lt;&gt;"",1/Table9[[#This Row],[dTime]],"")</f>
        <v>12.500000000000266</v>
      </c>
    </row>
    <row r="104" spans="1:3" x14ac:dyDescent="0.25">
      <c r="A104">
        <v>103</v>
      </c>
      <c r="B104">
        <v>6.5000000000001279E-2</v>
      </c>
      <c r="C104" s="1">
        <f>IF(Table9[[#This Row],[dTime]]&lt;&gt;"",1/Table9[[#This Row],[dTime]],"")</f>
        <v>15.384615384615081</v>
      </c>
    </row>
    <row r="105" spans="1:3" x14ac:dyDescent="0.25">
      <c r="A105">
        <v>104</v>
      </c>
      <c r="B105">
        <v>6.7000000000000171E-2</v>
      </c>
      <c r="C105" s="1">
        <f>IF(Table9[[#This Row],[dTime]]&lt;&gt;"",1/Table9[[#This Row],[dTime]],"")</f>
        <v>14.92537313432832</v>
      </c>
    </row>
    <row r="106" spans="1:3" x14ac:dyDescent="0.25">
      <c r="A106">
        <v>105</v>
      </c>
      <c r="B106">
        <v>6.5999999999998948E-2</v>
      </c>
      <c r="C106" s="1">
        <f>IF(Table9[[#This Row],[dTime]]&lt;&gt;"",1/Table9[[#This Row],[dTime]],"")</f>
        <v>15.151515151515392</v>
      </c>
    </row>
    <row r="107" spans="1:3" x14ac:dyDescent="0.25">
      <c r="A107">
        <v>106</v>
      </c>
      <c r="B107">
        <v>7.1999999999999176E-2</v>
      </c>
      <c r="C107" s="1">
        <f>IF(Table9[[#This Row],[dTime]]&lt;&gt;"",1/Table9[[#This Row],[dTime]],"")</f>
        <v>13.888888888889047</v>
      </c>
    </row>
    <row r="108" spans="1:3" x14ac:dyDescent="0.25">
      <c r="A108">
        <v>107</v>
      </c>
      <c r="B108">
        <v>6.7000000000000171E-2</v>
      </c>
      <c r="C108" s="1">
        <f>IF(Table9[[#This Row],[dTime]]&lt;&gt;"",1/Table9[[#This Row],[dTime]],"")</f>
        <v>14.92537313432832</v>
      </c>
    </row>
    <row r="109" spans="1:3" x14ac:dyDescent="0.25">
      <c r="A109">
        <v>108</v>
      </c>
      <c r="B109">
        <v>6.5999999999998948E-2</v>
      </c>
      <c r="C109" s="1">
        <f>IF(Table9[[#This Row],[dTime]]&lt;&gt;"",1/Table9[[#This Row],[dTime]],"")</f>
        <v>15.151515151515392</v>
      </c>
    </row>
    <row r="110" spans="1:3" x14ac:dyDescent="0.25">
      <c r="A110">
        <v>109</v>
      </c>
      <c r="B110">
        <v>6.6000000000002501E-2</v>
      </c>
      <c r="C110" s="1">
        <f>IF(Table9[[#This Row],[dTime]]&lt;&gt;"",1/Table9[[#This Row],[dTime]],"")</f>
        <v>15.151515151514577</v>
      </c>
    </row>
    <row r="111" spans="1:3" x14ac:dyDescent="0.25">
      <c r="A111">
        <v>110</v>
      </c>
      <c r="B111">
        <v>5.7999999999999829E-2</v>
      </c>
      <c r="C111" s="1">
        <f>IF(Table9[[#This Row],[dTime]]&lt;&gt;"",1/Table9[[#This Row],[dTime]],"")</f>
        <v>17.241379310344879</v>
      </c>
    </row>
    <row r="112" spans="1:3" x14ac:dyDescent="0.25">
      <c r="A112">
        <v>111</v>
      </c>
      <c r="B112">
        <v>7.3999999999998067E-2</v>
      </c>
      <c r="C112" s="1">
        <f>IF(Table9[[#This Row],[dTime]]&lt;&gt;"",1/Table9[[#This Row],[dTime]],"")</f>
        <v>13.513513513513866</v>
      </c>
    </row>
    <row r="113" spans="1:3" x14ac:dyDescent="0.25">
      <c r="A113">
        <v>112</v>
      </c>
      <c r="B113">
        <v>6.8000000000001393E-2</v>
      </c>
      <c r="C113" s="1">
        <f>IF(Table9[[#This Row],[dTime]]&lt;&gt;"",1/Table9[[#This Row],[dTime]],"")</f>
        <v>14.705882352940876</v>
      </c>
    </row>
    <row r="114" spans="1:3" x14ac:dyDescent="0.25">
      <c r="A114">
        <v>113</v>
      </c>
      <c r="B114">
        <v>6.5000000000001279E-2</v>
      </c>
      <c r="C114" s="1">
        <f>IF(Table9[[#This Row],[dTime]]&lt;&gt;"",1/Table9[[#This Row],[dTime]],"")</f>
        <v>15.384615384615081</v>
      </c>
    </row>
    <row r="115" spans="1:3" x14ac:dyDescent="0.25">
      <c r="A115">
        <v>114</v>
      </c>
      <c r="B115">
        <v>6.1999999999997613E-2</v>
      </c>
      <c r="C115" s="1">
        <f>IF(Table9[[#This Row],[dTime]]&lt;&gt;"",1/Table9[[#This Row],[dTime]],"")</f>
        <v>16.129032258065138</v>
      </c>
    </row>
    <row r="116" spans="1:3" x14ac:dyDescent="0.25">
      <c r="A116">
        <v>115</v>
      </c>
      <c r="B116">
        <v>7.400000000000162E-2</v>
      </c>
      <c r="C116" s="1">
        <f>IF(Table9[[#This Row],[dTime]]&lt;&gt;"",1/Table9[[#This Row],[dTime]],"")</f>
        <v>13.513513513513217</v>
      </c>
    </row>
    <row r="117" spans="1:3" x14ac:dyDescent="0.25">
      <c r="A117">
        <v>116</v>
      </c>
      <c r="B117">
        <v>6.4999999999997726E-2</v>
      </c>
      <c r="C117" s="1">
        <f>IF(Table9[[#This Row],[dTime]]&lt;&gt;"",1/Table9[[#This Row],[dTime]],"")</f>
        <v>15.384615384615923</v>
      </c>
    </row>
    <row r="118" spans="1:3" x14ac:dyDescent="0.25">
      <c r="A118">
        <v>117</v>
      </c>
      <c r="B118">
        <v>6.6000000000002501E-2</v>
      </c>
      <c r="C118" s="1">
        <f>IF(Table9[[#This Row],[dTime]]&lt;&gt;"",1/Table9[[#This Row],[dTime]],"")</f>
        <v>15.151515151514577</v>
      </c>
    </row>
    <row r="119" spans="1:3" x14ac:dyDescent="0.25">
      <c r="A119">
        <v>118</v>
      </c>
      <c r="B119">
        <v>6.7000000000000171E-2</v>
      </c>
      <c r="C119" s="1">
        <f>IF(Table9[[#This Row],[dTime]]&lt;&gt;"",1/Table9[[#This Row],[dTime]],"")</f>
        <v>14.92537313432832</v>
      </c>
    </row>
    <row r="120" spans="1:3" x14ac:dyDescent="0.25">
      <c r="A120">
        <v>119</v>
      </c>
      <c r="B120">
        <v>3.8000000000000256E-2</v>
      </c>
      <c r="C120" s="1">
        <f>IF(Table9[[#This Row],[dTime]]&lt;&gt;"",1/Table9[[#This Row],[dTime]],"")</f>
        <v>26.315789473684035</v>
      </c>
    </row>
    <row r="121" spans="1:3" x14ac:dyDescent="0.25">
      <c r="A121">
        <v>120</v>
      </c>
      <c r="B121">
        <v>9.0999999999997527E-2</v>
      </c>
      <c r="C121" s="1">
        <f>IF(Table9[[#This Row],[dTime]]&lt;&gt;"",1/Table9[[#This Row],[dTime]],"")</f>
        <v>10.989010989011287</v>
      </c>
    </row>
    <row r="122" spans="1:3" x14ac:dyDescent="0.25">
      <c r="A122">
        <v>121</v>
      </c>
      <c r="B122">
        <v>4.8999999999999488E-2</v>
      </c>
      <c r="C122" s="1">
        <f>IF(Table9[[#This Row],[dTime]]&lt;&gt;"",1/Table9[[#This Row],[dTime]],"")</f>
        <v>20.408163265306335</v>
      </c>
    </row>
    <row r="123" spans="1:3" x14ac:dyDescent="0.25">
      <c r="A123">
        <v>122</v>
      </c>
      <c r="B123">
        <v>9.100000000000108E-2</v>
      </c>
      <c r="C123" s="1">
        <f>IF(Table9[[#This Row],[dTime]]&lt;&gt;"",1/Table9[[#This Row],[dTime]],"")</f>
        <v>10.989010989010859</v>
      </c>
    </row>
    <row r="124" spans="1:3" x14ac:dyDescent="0.25">
      <c r="A124">
        <v>123</v>
      </c>
      <c r="B124">
        <v>6.2999999999998835E-2</v>
      </c>
      <c r="C124" s="1">
        <f>IF(Table9[[#This Row],[dTime]]&lt;&gt;"",1/Table9[[#This Row],[dTime]],"")</f>
        <v>15.873015873016167</v>
      </c>
    </row>
    <row r="125" spans="1:3" x14ac:dyDescent="0.25">
      <c r="A125">
        <v>124</v>
      </c>
      <c r="B125">
        <v>6.7000000000000171E-2</v>
      </c>
      <c r="C125" s="1">
        <f>IF(Table9[[#This Row],[dTime]]&lt;&gt;"",1/Table9[[#This Row],[dTime]],"")</f>
        <v>14.92537313432832</v>
      </c>
    </row>
    <row r="126" spans="1:3" x14ac:dyDescent="0.25">
      <c r="A126">
        <v>125</v>
      </c>
      <c r="B126">
        <v>6.6000000000002501E-2</v>
      </c>
      <c r="C126" s="1">
        <f>IF(Table9[[#This Row],[dTime]]&lt;&gt;"",1/Table9[[#This Row],[dTime]],"")</f>
        <v>15.151515151514577</v>
      </c>
    </row>
    <row r="127" spans="1:3" x14ac:dyDescent="0.25">
      <c r="A127">
        <v>126</v>
      </c>
      <c r="B127">
        <v>6.2999999999998835E-2</v>
      </c>
      <c r="C127" s="1">
        <f>IF(Table9[[#This Row],[dTime]]&lt;&gt;"",1/Table9[[#This Row],[dTime]],"")</f>
        <v>15.873015873016167</v>
      </c>
    </row>
    <row r="128" spans="1:3" x14ac:dyDescent="0.25">
      <c r="A128">
        <v>127</v>
      </c>
      <c r="B128">
        <v>7.1000000000001506E-2</v>
      </c>
      <c r="C128" s="1">
        <f>IF(Table9[[#This Row],[dTime]]&lt;&gt;"",1/Table9[[#This Row],[dTime]],"")</f>
        <v>14.084507042253222</v>
      </c>
    </row>
    <row r="129" spans="1:3" x14ac:dyDescent="0.25">
      <c r="A129">
        <v>128</v>
      </c>
      <c r="B129">
        <v>6.7000000000000171E-2</v>
      </c>
      <c r="C129" s="1">
        <f>IF(Table9[[#This Row],[dTime]]&lt;&gt;"",1/Table9[[#This Row],[dTime]],"")</f>
        <v>14.92537313432832</v>
      </c>
    </row>
    <row r="130" spans="1:3" x14ac:dyDescent="0.25">
      <c r="A130">
        <v>129</v>
      </c>
      <c r="B130">
        <v>6.8999999999999062E-2</v>
      </c>
      <c r="C130" s="1">
        <f>IF(Table9[[#This Row],[dTime]]&lt;&gt;"",1/Table9[[#This Row],[dTime]],"")</f>
        <v>14.492753623188603</v>
      </c>
    </row>
    <row r="131" spans="1:3" x14ac:dyDescent="0.25">
      <c r="A131">
        <v>130</v>
      </c>
      <c r="B131">
        <v>5.6000000000000938E-2</v>
      </c>
      <c r="C131" s="1">
        <f>IF(Table9[[#This Row],[dTime]]&lt;&gt;"",1/Table9[[#This Row],[dTime]],"")</f>
        <v>17.857142857142559</v>
      </c>
    </row>
    <row r="132" spans="1:3" x14ac:dyDescent="0.25">
      <c r="A132">
        <v>131</v>
      </c>
      <c r="B132">
        <v>5.5999999999997385E-2</v>
      </c>
      <c r="C132" s="1">
        <f>IF(Table9[[#This Row],[dTime]]&lt;&gt;"",1/Table9[[#This Row],[dTime]],"")</f>
        <v>17.857142857143693</v>
      </c>
    </row>
    <row r="133" spans="1:3" x14ac:dyDescent="0.25">
      <c r="A133">
        <v>132</v>
      </c>
      <c r="B133">
        <v>8.0000000000001847E-2</v>
      </c>
      <c r="C133" s="1">
        <f>IF(Table9[[#This Row],[dTime]]&lt;&gt;"",1/Table9[[#This Row],[dTime]],"")</f>
        <v>12.499999999999712</v>
      </c>
    </row>
    <row r="134" spans="1:3" x14ac:dyDescent="0.25">
      <c r="A134">
        <v>133</v>
      </c>
      <c r="B134">
        <v>3.6999999999999034E-2</v>
      </c>
      <c r="C134" s="1">
        <f>IF(Table9[[#This Row],[dTime]]&lt;&gt;"",1/Table9[[#This Row],[dTime]],"")</f>
        <v>27.027027027027732</v>
      </c>
    </row>
    <row r="135" spans="1:3" x14ac:dyDescent="0.25">
      <c r="A135">
        <v>134</v>
      </c>
      <c r="B135">
        <v>0.10099999999999909</v>
      </c>
      <c r="C135" s="1">
        <f>IF(Table9[[#This Row],[dTime]]&lt;&gt;"",1/Table9[[#This Row],[dTime]],"")</f>
        <v>9.9009900990099897</v>
      </c>
    </row>
    <row r="136" spans="1:3" x14ac:dyDescent="0.25">
      <c r="A136">
        <v>135</v>
      </c>
      <c r="B136">
        <v>5.9000000000001052E-2</v>
      </c>
      <c r="C136" s="1">
        <f>IF(Table9[[#This Row],[dTime]]&lt;&gt;"",1/Table9[[#This Row],[dTime]],"")</f>
        <v>16.94915254237258</v>
      </c>
    </row>
    <row r="137" spans="1:3" x14ac:dyDescent="0.25">
      <c r="A137">
        <v>136</v>
      </c>
      <c r="B137">
        <v>7.4999999999999289E-2</v>
      </c>
      <c r="C137" s="1">
        <f>IF(Table9[[#This Row],[dTime]]&lt;&gt;"",1/Table9[[#This Row],[dTime]],"")</f>
        <v>13.33333333333346</v>
      </c>
    </row>
    <row r="138" spans="1:3" x14ac:dyDescent="0.25">
      <c r="A138">
        <v>137</v>
      </c>
      <c r="B138">
        <v>7.0000000000000284E-2</v>
      </c>
      <c r="C138" s="1">
        <f>IF(Table9[[#This Row],[dTime]]&lt;&gt;"",1/Table9[[#This Row],[dTime]],"")</f>
        <v>14.285714285714228</v>
      </c>
    </row>
    <row r="139" spans="1:3" x14ac:dyDescent="0.25">
      <c r="A139">
        <v>138</v>
      </c>
      <c r="B139">
        <v>5.6999999999998607E-2</v>
      </c>
      <c r="C139" s="1">
        <f>IF(Table9[[#This Row],[dTime]]&lt;&gt;"",1/Table9[[#This Row],[dTime]],"")</f>
        <v>17.543859649123235</v>
      </c>
    </row>
    <row r="140" spans="1:3" x14ac:dyDescent="0.25">
      <c r="A140">
        <v>139</v>
      </c>
      <c r="B140">
        <v>5.1000000000001933E-2</v>
      </c>
      <c r="C140" s="1">
        <f>IF(Table9[[#This Row],[dTime]]&lt;&gt;"",1/Table9[[#This Row],[dTime]],"")</f>
        <v>19.607843137254157</v>
      </c>
    </row>
    <row r="141" spans="1:3" x14ac:dyDescent="0.25">
      <c r="A141">
        <v>140</v>
      </c>
      <c r="B141">
        <v>9.4000000000001194E-2</v>
      </c>
      <c r="C141" s="1">
        <f>IF(Table9[[#This Row],[dTime]]&lt;&gt;"",1/Table9[[#This Row],[dTime]],"")</f>
        <v>10.63829787234029</v>
      </c>
    </row>
    <row r="142" spans="1:3" x14ac:dyDescent="0.25">
      <c r="A142">
        <v>141</v>
      </c>
      <c r="B142">
        <v>6.799999999999784E-2</v>
      </c>
      <c r="C142" s="1">
        <f>IF(Table9[[#This Row],[dTime]]&lt;&gt;"",1/Table9[[#This Row],[dTime]],"")</f>
        <v>14.705882352941643</v>
      </c>
    </row>
    <row r="143" spans="1:3" x14ac:dyDescent="0.25">
      <c r="A143">
        <v>142</v>
      </c>
      <c r="B143">
        <v>6.2000000000001165E-2</v>
      </c>
      <c r="C143" s="1">
        <f>IF(Table9[[#This Row],[dTime]]&lt;&gt;"",1/Table9[[#This Row],[dTime]],"")</f>
        <v>16.129032258064214</v>
      </c>
    </row>
    <row r="144" spans="1:3" x14ac:dyDescent="0.25">
      <c r="A144">
        <v>143</v>
      </c>
      <c r="B144">
        <v>6.799999999999784E-2</v>
      </c>
      <c r="C144" s="1">
        <f>IF(Table9[[#This Row],[dTime]]&lt;&gt;"",1/Table9[[#This Row],[dTime]],"")</f>
        <v>14.705882352941643</v>
      </c>
    </row>
    <row r="145" spans="1:3" x14ac:dyDescent="0.25">
      <c r="A145">
        <v>144</v>
      </c>
      <c r="B145">
        <v>6.4000000000000057E-2</v>
      </c>
      <c r="C145" s="1">
        <f>IF(Table9[[#This Row],[dTime]]&lt;&gt;"",1/Table9[[#This Row],[dTime]],"")</f>
        <v>15.624999999999986</v>
      </c>
    </row>
    <row r="146" spans="1:3" x14ac:dyDescent="0.25">
      <c r="A146">
        <v>145</v>
      </c>
      <c r="B146">
        <v>6.4000000000000057E-2</v>
      </c>
      <c r="C146" s="1">
        <f>IF(Table9[[#This Row],[dTime]]&lt;&gt;"",1/Table9[[#This Row],[dTime]],"")</f>
        <v>15.624999999999986</v>
      </c>
    </row>
    <row r="147" spans="1:3" x14ac:dyDescent="0.25">
      <c r="A147">
        <v>146</v>
      </c>
      <c r="B147">
        <v>7.2000000000002728E-2</v>
      </c>
      <c r="C147" s="1">
        <f>IF(Table9[[#This Row],[dTime]]&lt;&gt;"",1/Table9[[#This Row],[dTime]],"")</f>
        <v>13.888888888888362</v>
      </c>
    </row>
    <row r="148" spans="1:3" x14ac:dyDescent="0.25">
      <c r="A148">
        <v>147</v>
      </c>
      <c r="B148">
        <v>6.4000000000000057E-2</v>
      </c>
      <c r="C148" s="1">
        <f>IF(Table9[[#This Row],[dTime]]&lt;&gt;"",1/Table9[[#This Row],[dTime]],"")</f>
        <v>15.624999999999986</v>
      </c>
    </row>
    <row r="149" spans="1:3" x14ac:dyDescent="0.25">
      <c r="A149">
        <v>148</v>
      </c>
      <c r="B149">
        <v>6.5999999999998948E-2</v>
      </c>
      <c r="C149" s="1">
        <f>IF(Table9[[#This Row],[dTime]]&lt;&gt;"",1/Table9[[#This Row],[dTime]],"")</f>
        <v>15.151515151515392</v>
      </c>
    </row>
    <row r="150" spans="1:3" x14ac:dyDescent="0.25">
      <c r="A150">
        <v>149</v>
      </c>
      <c r="B150">
        <v>6.5999999999998948E-2</v>
      </c>
      <c r="C150" s="1">
        <f>IF(Table9[[#This Row],[dTime]]&lt;&gt;"",1/Table9[[#This Row],[dTime]],"")</f>
        <v>15.151515151515392</v>
      </c>
    </row>
    <row r="151" spans="1:3" x14ac:dyDescent="0.25">
      <c r="A151">
        <v>150</v>
      </c>
      <c r="B151">
        <v>6.5000000000001279E-2</v>
      </c>
      <c r="C151" s="1">
        <f>IF(Table9[[#This Row],[dTime]]&lt;&gt;"",1/Table9[[#This Row],[dTime]],"")</f>
        <v>15.384615384615081</v>
      </c>
    </row>
    <row r="152" spans="1:3" x14ac:dyDescent="0.25">
      <c r="A152">
        <v>151</v>
      </c>
      <c r="B152">
        <v>6.8000000000001393E-2</v>
      </c>
      <c r="C152" s="1">
        <f>IF(Table9[[#This Row],[dTime]]&lt;&gt;"",1/Table9[[#This Row],[dTime]],"")</f>
        <v>14.705882352940876</v>
      </c>
    </row>
    <row r="153" spans="1:3" x14ac:dyDescent="0.25">
      <c r="A153">
        <v>152</v>
      </c>
      <c r="B153">
        <v>6.799999999999784E-2</v>
      </c>
      <c r="C153" s="1">
        <f>IF(Table9[[#This Row],[dTime]]&lt;&gt;"",1/Table9[[#This Row],[dTime]],"")</f>
        <v>14.705882352941643</v>
      </c>
    </row>
    <row r="154" spans="1:3" x14ac:dyDescent="0.25">
      <c r="A154">
        <v>153</v>
      </c>
      <c r="B154">
        <v>6.8999999999999062E-2</v>
      </c>
      <c r="C154" s="1">
        <f>IF(Table9[[#This Row],[dTime]]&lt;&gt;"",1/Table9[[#This Row],[dTime]],"")</f>
        <v>14.492753623188603</v>
      </c>
    </row>
    <row r="155" spans="1:3" x14ac:dyDescent="0.25">
      <c r="A155">
        <v>154</v>
      </c>
      <c r="B155">
        <v>6.5000000000001279E-2</v>
      </c>
      <c r="C155" s="1">
        <f>IF(Table9[[#This Row],[dTime]]&lt;&gt;"",1/Table9[[#This Row],[dTime]],"")</f>
        <v>15.384615384615081</v>
      </c>
    </row>
    <row r="156" spans="1:3" x14ac:dyDescent="0.25">
      <c r="A156">
        <v>155</v>
      </c>
      <c r="B156">
        <v>6.5999999999998948E-2</v>
      </c>
      <c r="C156" s="1">
        <f>IF(Table9[[#This Row],[dTime]]&lt;&gt;"",1/Table9[[#This Row],[dTime]],"")</f>
        <v>15.151515151515392</v>
      </c>
    </row>
    <row r="157" spans="1:3" x14ac:dyDescent="0.25">
      <c r="A157">
        <v>156</v>
      </c>
      <c r="B157">
        <v>6.9000000000002615E-2</v>
      </c>
      <c r="C157" s="1">
        <f>IF(Table9[[#This Row],[dTime]]&lt;&gt;"",1/Table9[[#This Row],[dTime]],"")</f>
        <v>14.492753623187857</v>
      </c>
    </row>
    <row r="158" spans="1:3" x14ac:dyDescent="0.25">
      <c r="A158">
        <v>157</v>
      </c>
      <c r="B158">
        <v>6.0999999999999943E-2</v>
      </c>
      <c r="C158" s="1">
        <f>IF(Table9[[#This Row],[dTime]]&lt;&gt;"",1/Table9[[#This Row],[dTime]],"")</f>
        <v>16.393442622950836</v>
      </c>
    </row>
    <row r="159" spans="1:3" x14ac:dyDescent="0.25">
      <c r="A159">
        <v>158</v>
      </c>
      <c r="B159">
        <v>6.0999999999999943E-2</v>
      </c>
      <c r="C159" s="1">
        <f>IF(Table9[[#This Row],[dTime]]&lt;&gt;"",1/Table9[[#This Row],[dTime]],"")</f>
        <v>16.393442622950836</v>
      </c>
    </row>
    <row r="160" spans="1:3" x14ac:dyDescent="0.25">
      <c r="A160">
        <v>159</v>
      </c>
      <c r="B160">
        <v>7.2999999999996845E-2</v>
      </c>
      <c r="C160" s="1">
        <f>IF(Table9[[#This Row],[dTime]]&lt;&gt;"",1/Table9[[#This Row],[dTime]],"")</f>
        <v>13.698630136986893</v>
      </c>
    </row>
    <row r="161" spans="1:3" x14ac:dyDescent="0.25">
      <c r="A161">
        <v>160</v>
      </c>
      <c r="B161">
        <v>6.8000000000001393E-2</v>
      </c>
      <c r="C161" s="1">
        <f>IF(Table9[[#This Row],[dTime]]&lt;&gt;"",1/Table9[[#This Row],[dTime]],"")</f>
        <v>14.705882352940876</v>
      </c>
    </row>
    <row r="162" spans="1:3" x14ac:dyDescent="0.25">
      <c r="A162">
        <v>161</v>
      </c>
      <c r="B162">
        <v>5.9999999999998721E-2</v>
      </c>
      <c r="C162" s="1">
        <f>IF(Table9[[#This Row],[dTime]]&lt;&gt;"",1/Table9[[#This Row],[dTime]],"")</f>
        <v>16.666666666667023</v>
      </c>
    </row>
    <row r="163" spans="1:3" x14ac:dyDescent="0.25">
      <c r="A163">
        <v>162</v>
      </c>
      <c r="B163">
        <v>7.1000000000001506E-2</v>
      </c>
      <c r="C163" s="1">
        <f>IF(Table9[[#This Row],[dTime]]&lt;&gt;"",1/Table9[[#This Row],[dTime]],"")</f>
        <v>14.084507042253222</v>
      </c>
    </row>
    <row r="164" spans="1:3" x14ac:dyDescent="0.25">
      <c r="A164">
        <v>163</v>
      </c>
      <c r="B164">
        <v>6.8999999999999062E-2</v>
      </c>
      <c r="C164" s="1">
        <f>IF(Table9[[#This Row],[dTime]]&lt;&gt;"",1/Table9[[#This Row],[dTime]],"")</f>
        <v>14.492753623188603</v>
      </c>
    </row>
    <row r="165" spans="1:3" x14ac:dyDescent="0.25">
      <c r="A165">
        <v>164</v>
      </c>
      <c r="B165">
        <v>3.9000000000001478E-2</v>
      </c>
      <c r="C165" s="1">
        <f>IF(Table9[[#This Row],[dTime]]&lt;&gt;"",1/Table9[[#This Row],[dTime]],"")</f>
        <v>25.641025641024669</v>
      </c>
    </row>
    <row r="166" spans="1:3" x14ac:dyDescent="0.25">
      <c r="A166">
        <v>165</v>
      </c>
      <c r="B166">
        <v>9.7000000000001307E-2</v>
      </c>
      <c r="C166" s="1">
        <f>IF(Table9[[#This Row],[dTime]]&lt;&gt;"",1/Table9[[#This Row],[dTime]],"")</f>
        <v>10.309278350515324</v>
      </c>
    </row>
    <row r="167" spans="1:3" x14ac:dyDescent="0.25">
      <c r="A167">
        <v>166</v>
      </c>
      <c r="B167">
        <v>6.6999999999996618E-2</v>
      </c>
      <c r="C167" s="1">
        <f>IF(Table9[[#This Row],[dTime]]&lt;&gt;"",1/Table9[[#This Row],[dTime]],"")</f>
        <v>14.925373134329112</v>
      </c>
    </row>
    <row r="168" spans="1:3" x14ac:dyDescent="0.25">
      <c r="A168">
        <v>167</v>
      </c>
      <c r="B168">
        <v>5.8000000000003382E-2</v>
      </c>
      <c r="C168" s="1">
        <f>IF(Table9[[#This Row],[dTime]]&lt;&gt;"",1/Table9[[#This Row],[dTime]],"")</f>
        <v>17.241379310343824</v>
      </c>
    </row>
    <row r="169" spans="1:3" x14ac:dyDescent="0.25">
      <c r="A169">
        <v>168</v>
      </c>
      <c r="B169">
        <v>7.5999999999996959E-2</v>
      </c>
      <c r="C169" s="1">
        <f>IF(Table9[[#This Row],[dTime]]&lt;&gt;"",1/Table9[[#This Row],[dTime]],"")</f>
        <v>13.157894736842632</v>
      </c>
    </row>
    <row r="170" spans="1:3" x14ac:dyDescent="0.25">
      <c r="A170">
        <v>169</v>
      </c>
      <c r="B170">
        <v>7.0000000000000284E-2</v>
      </c>
      <c r="C170" s="1">
        <f>IF(Table9[[#This Row],[dTime]]&lt;&gt;"",1/Table9[[#This Row],[dTime]],"")</f>
        <v>14.285714285714228</v>
      </c>
    </row>
    <row r="171" spans="1:3" x14ac:dyDescent="0.25">
      <c r="A171">
        <v>170</v>
      </c>
      <c r="B171">
        <v>6.3000000000002387E-2</v>
      </c>
      <c r="C171" s="1">
        <f>IF(Table9[[#This Row],[dTime]]&lt;&gt;"",1/Table9[[#This Row],[dTime]],"")</f>
        <v>15.873015873015271</v>
      </c>
    </row>
    <row r="172" spans="1:3" x14ac:dyDescent="0.25">
      <c r="A172">
        <v>171</v>
      </c>
      <c r="B172">
        <v>6.4999999999997726E-2</v>
      </c>
      <c r="C172" s="1">
        <f>IF(Table9[[#This Row],[dTime]]&lt;&gt;"",1/Table9[[#This Row],[dTime]],"")</f>
        <v>15.384615384615923</v>
      </c>
    </row>
    <row r="173" spans="1:3" x14ac:dyDescent="0.25">
      <c r="A173">
        <v>172</v>
      </c>
      <c r="B173">
        <v>6.6000000000002501E-2</v>
      </c>
      <c r="C173" s="1">
        <f>IF(Table9[[#This Row],[dTime]]&lt;&gt;"",1/Table9[[#This Row],[dTime]],"")</f>
        <v>15.151515151514577</v>
      </c>
    </row>
    <row r="174" spans="1:3" x14ac:dyDescent="0.25">
      <c r="A174">
        <v>173</v>
      </c>
      <c r="B174">
        <v>7.1999999999999176E-2</v>
      </c>
      <c r="C174" s="1">
        <f>IF(Table9[[#This Row],[dTime]]&lt;&gt;"",1/Table9[[#This Row],[dTime]],"")</f>
        <v>13.888888888889047</v>
      </c>
    </row>
    <row r="175" spans="1:3" x14ac:dyDescent="0.25">
      <c r="A175">
        <v>174</v>
      </c>
      <c r="B175">
        <v>6.5999999999998948E-2</v>
      </c>
      <c r="C175" s="1">
        <f>IF(Table9[[#This Row],[dTime]]&lt;&gt;"",1/Table9[[#This Row],[dTime]],"")</f>
        <v>15.151515151515392</v>
      </c>
    </row>
    <row r="176" spans="1:3" x14ac:dyDescent="0.25">
      <c r="A176">
        <v>175</v>
      </c>
      <c r="B176">
        <v>5.9000000000001052E-2</v>
      </c>
      <c r="C176" s="1">
        <f>IF(Table9[[#This Row],[dTime]]&lt;&gt;"",1/Table9[[#This Row],[dTime]],"")</f>
        <v>16.94915254237258</v>
      </c>
    </row>
    <row r="177" spans="1:3" x14ac:dyDescent="0.25">
      <c r="A177">
        <v>176</v>
      </c>
      <c r="B177">
        <v>7.3999999999998067E-2</v>
      </c>
      <c r="C177" s="1">
        <f>IF(Table9[[#This Row],[dTime]]&lt;&gt;"",1/Table9[[#This Row],[dTime]],"")</f>
        <v>13.513513513513866</v>
      </c>
    </row>
    <row r="178" spans="1:3" x14ac:dyDescent="0.25">
      <c r="A178">
        <v>177</v>
      </c>
      <c r="B178">
        <v>6.4000000000000057E-2</v>
      </c>
      <c r="C178" s="1">
        <f>IF(Table9[[#This Row],[dTime]]&lt;&gt;"",1/Table9[[#This Row],[dTime]],"")</f>
        <v>15.624999999999986</v>
      </c>
    </row>
    <row r="179" spans="1:3" x14ac:dyDescent="0.25">
      <c r="A179">
        <v>178</v>
      </c>
      <c r="B179">
        <v>6.6000000000002501E-2</v>
      </c>
      <c r="C179" s="1">
        <f>IF(Table9[[#This Row],[dTime]]&lt;&gt;"",1/Table9[[#This Row],[dTime]],"")</f>
        <v>15.151515151514577</v>
      </c>
    </row>
    <row r="180" spans="1:3" x14ac:dyDescent="0.25">
      <c r="A180">
        <v>179</v>
      </c>
      <c r="B180">
        <v>6.799999999999784E-2</v>
      </c>
      <c r="C180" s="1">
        <f>IF(Table9[[#This Row],[dTime]]&lt;&gt;"",1/Table9[[#This Row],[dTime]],"")</f>
        <v>14.705882352941643</v>
      </c>
    </row>
    <row r="181" spans="1:3" x14ac:dyDescent="0.25">
      <c r="A181">
        <v>180</v>
      </c>
      <c r="B181">
        <v>6.0999999999999943E-2</v>
      </c>
      <c r="C181" s="1">
        <f>IF(Table9[[#This Row],[dTime]]&lt;&gt;"",1/Table9[[#This Row],[dTime]],"")</f>
        <v>16.393442622950836</v>
      </c>
    </row>
    <row r="182" spans="1:3" x14ac:dyDescent="0.25">
      <c r="A182">
        <v>181</v>
      </c>
      <c r="B182">
        <v>7.7999999999999403E-2</v>
      </c>
      <c r="C182" s="1">
        <f>IF(Table9[[#This Row],[dTime]]&lt;&gt;"",1/Table9[[#This Row],[dTime]],"")</f>
        <v>12.820512820512919</v>
      </c>
    </row>
    <row r="183" spans="1:3" x14ac:dyDescent="0.25">
      <c r="A183">
        <v>182</v>
      </c>
      <c r="B183">
        <v>6.0000000000002274E-2</v>
      </c>
      <c r="C183" s="1">
        <f>IF(Table9[[#This Row],[dTime]]&lt;&gt;"",1/Table9[[#This Row],[dTime]],"")</f>
        <v>16.666666666666035</v>
      </c>
    </row>
    <row r="184" spans="1:3" x14ac:dyDescent="0.25">
      <c r="A184">
        <v>183</v>
      </c>
      <c r="B184">
        <v>6.4000000000000057E-2</v>
      </c>
      <c r="C184" s="1">
        <f>IF(Table9[[#This Row],[dTime]]&lt;&gt;"",1/Table9[[#This Row],[dTime]],"")</f>
        <v>15.624999999999986</v>
      </c>
    </row>
    <row r="185" spans="1:3" x14ac:dyDescent="0.25">
      <c r="A185">
        <v>184</v>
      </c>
      <c r="B185">
        <v>7.0000000000000284E-2</v>
      </c>
      <c r="C185" s="1">
        <f>IF(Table9[[#This Row],[dTime]]&lt;&gt;"",1/Table9[[#This Row],[dTime]],"")</f>
        <v>14.285714285714228</v>
      </c>
    </row>
    <row r="186" spans="1:3" x14ac:dyDescent="0.25">
      <c r="A186">
        <v>185</v>
      </c>
      <c r="B186">
        <v>5.6999999999998607E-2</v>
      </c>
      <c r="C186" s="1">
        <f>IF(Table9[[#This Row],[dTime]]&lt;&gt;"",1/Table9[[#This Row],[dTime]],"")</f>
        <v>17.543859649123235</v>
      </c>
    </row>
    <row r="187" spans="1:3" x14ac:dyDescent="0.25">
      <c r="A187">
        <v>186</v>
      </c>
      <c r="B187">
        <v>7.4999999999999289E-2</v>
      </c>
      <c r="C187" s="1">
        <f>IF(Table9[[#This Row],[dTime]]&lt;&gt;"",1/Table9[[#This Row],[dTime]],"")</f>
        <v>13.33333333333346</v>
      </c>
    </row>
    <row r="188" spans="1:3" x14ac:dyDescent="0.25">
      <c r="A188">
        <v>187</v>
      </c>
      <c r="B188">
        <v>5.4000000000002046E-2</v>
      </c>
      <c r="C188" s="1">
        <f>IF(Table9[[#This Row],[dTime]]&lt;&gt;"",1/Table9[[#This Row],[dTime]],"")</f>
        <v>18.518518518517816</v>
      </c>
    </row>
    <row r="189" spans="1:3" x14ac:dyDescent="0.25">
      <c r="A189">
        <v>188</v>
      </c>
      <c r="B189">
        <v>7.9999999999998295E-2</v>
      </c>
      <c r="C189" s="1">
        <f>IF(Table9[[#This Row],[dTime]]&lt;&gt;"",1/Table9[[#This Row],[dTime]],"")</f>
        <v>12.500000000000266</v>
      </c>
    </row>
    <row r="190" spans="1:3" x14ac:dyDescent="0.25">
      <c r="A190">
        <v>189</v>
      </c>
      <c r="B190">
        <v>6.5000000000001279E-2</v>
      </c>
      <c r="C190" s="1">
        <f>IF(Table9[[#This Row],[dTime]]&lt;&gt;"",1/Table9[[#This Row],[dTime]],"")</f>
        <v>15.384615384615081</v>
      </c>
    </row>
    <row r="191" spans="1:3" x14ac:dyDescent="0.25">
      <c r="A191">
        <v>190</v>
      </c>
      <c r="B191">
        <v>7.1999999999999176E-2</v>
      </c>
      <c r="C191" s="1">
        <f>IF(Table9[[#This Row],[dTime]]&lt;&gt;"",1/Table9[[#This Row],[dTime]],"")</f>
        <v>13.888888888889047</v>
      </c>
    </row>
    <row r="192" spans="1:3" x14ac:dyDescent="0.25">
      <c r="A192">
        <v>191</v>
      </c>
      <c r="B192">
        <v>6.4000000000000057E-2</v>
      </c>
      <c r="C192" s="1">
        <f>IF(Table9[[#This Row],[dTime]]&lt;&gt;"",1/Table9[[#This Row],[dTime]],"")</f>
        <v>15.624999999999986</v>
      </c>
    </row>
    <row r="193" spans="1:3" x14ac:dyDescent="0.25">
      <c r="A193">
        <v>192</v>
      </c>
      <c r="B193">
        <v>6.4000000000000057E-2</v>
      </c>
      <c r="C193" s="1">
        <f>IF(Table9[[#This Row],[dTime]]&lt;&gt;"",1/Table9[[#This Row],[dTime]],"")</f>
        <v>15.624999999999986</v>
      </c>
    </row>
    <row r="194" spans="1:3" x14ac:dyDescent="0.25">
      <c r="A194">
        <v>193</v>
      </c>
      <c r="B194">
        <v>6.4000000000000057E-2</v>
      </c>
      <c r="C194" s="1">
        <f>IF(Table9[[#This Row],[dTime]]&lt;&gt;"",1/Table9[[#This Row],[dTime]],"")</f>
        <v>15.624999999999986</v>
      </c>
    </row>
    <row r="195" spans="1:3" x14ac:dyDescent="0.25">
      <c r="A195">
        <v>194</v>
      </c>
      <c r="B195">
        <v>7.1000000000001506E-2</v>
      </c>
      <c r="C195" s="1">
        <f>IF(Table9[[#This Row],[dTime]]&lt;&gt;"",1/Table9[[#This Row],[dTime]],"")</f>
        <v>14.084507042253222</v>
      </c>
    </row>
    <row r="196" spans="1:3" x14ac:dyDescent="0.25">
      <c r="A196">
        <v>195</v>
      </c>
      <c r="B196">
        <v>6.5999999999998948E-2</v>
      </c>
      <c r="C196" s="1">
        <f>IF(Table9[[#This Row],[dTime]]&lt;&gt;"",1/Table9[[#This Row],[dTime]],"")</f>
        <v>15.151515151515392</v>
      </c>
    </row>
    <row r="197" spans="1:3" x14ac:dyDescent="0.25">
      <c r="A197">
        <v>196</v>
      </c>
      <c r="B197">
        <v>6.5999999999998948E-2</v>
      </c>
      <c r="C197" s="1">
        <f>IF(Table9[[#This Row],[dTime]]&lt;&gt;"",1/Table9[[#This Row],[dTime]],"")</f>
        <v>15.151515151515392</v>
      </c>
    </row>
    <row r="198" spans="1:3" x14ac:dyDescent="0.25">
      <c r="A198">
        <v>197</v>
      </c>
      <c r="B198">
        <v>6.7000000000000171E-2</v>
      </c>
      <c r="C198" s="1">
        <f>IF(Table9[[#This Row],[dTime]]&lt;&gt;"",1/Table9[[#This Row],[dTime]],"")</f>
        <v>14.92537313432832</v>
      </c>
    </row>
    <row r="199" spans="1:3" x14ac:dyDescent="0.25">
      <c r="A199">
        <v>198</v>
      </c>
      <c r="B199">
        <v>6.8999999999999062E-2</v>
      </c>
      <c r="C199" s="1">
        <f>IF(Table9[[#This Row],[dTime]]&lt;&gt;"",1/Table9[[#This Row],[dTime]],"")</f>
        <v>14.492753623188603</v>
      </c>
    </row>
    <row r="200" spans="1:3" x14ac:dyDescent="0.25">
      <c r="A200">
        <v>199</v>
      </c>
      <c r="B200">
        <v>6.4000000000000057E-2</v>
      </c>
      <c r="C200" s="1">
        <f>IF(Table9[[#This Row],[dTime]]&lt;&gt;"",1/Table9[[#This Row],[dTime]],"")</f>
        <v>15.624999999999986</v>
      </c>
    </row>
    <row r="201" spans="1:3" x14ac:dyDescent="0.25">
      <c r="A201">
        <v>200</v>
      </c>
      <c r="B201">
        <v>6.2000000000001165E-2</v>
      </c>
      <c r="C201" s="1">
        <f>IF(Table9[[#This Row],[dTime]]&lt;&gt;"",1/Table9[[#This Row],[dTime]],"")</f>
        <v>16.129032258064214</v>
      </c>
    </row>
    <row r="202" spans="1:3" x14ac:dyDescent="0.25">
      <c r="A202">
        <v>201</v>
      </c>
      <c r="B202">
        <v>3.8000000000000256E-2</v>
      </c>
      <c r="C202" s="1">
        <f>IF(Table9[[#This Row],[dTime]]&lt;&gt;"",1/Table9[[#This Row],[dTime]],"")</f>
        <v>26.315789473684035</v>
      </c>
    </row>
    <row r="203" spans="1:3" x14ac:dyDescent="0.25">
      <c r="A203">
        <v>202</v>
      </c>
      <c r="B203">
        <v>0.10000000000000142</v>
      </c>
      <c r="C203" s="1">
        <f>IF(Table9[[#This Row],[dTime]]&lt;&gt;"",1/Table9[[#This Row],[dTime]],"")</f>
        <v>9.9999999999998579</v>
      </c>
    </row>
    <row r="204" spans="1:3" x14ac:dyDescent="0.25">
      <c r="A204">
        <v>203</v>
      </c>
      <c r="B204">
        <v>7.1999999999999176E-2</v>
      </c>
      <c r="C204" s="1">
        <f>IF(Table9[[#This Row],[dTime]]&lt;&gt;"",1/Table9[[#This Row],[dTime]],"")</f>
        <v>13.888888888889047</v>
      </c>
    </row>
    <row r="205" spans="1:3" x14ac:dyDescent="0.25">
      <c r="A205">
        <v>204</v>
      </c>
      <c r="B205">
        <v>4.2999999999999261E-2</v>
      </c>
      <c r="C205" s="1">
        <f>IF(Table9[[#This Row],[dTime]]&lt;&gt;"",1/Table9[[#This Row],[dTime]],"")</f>
        <v>23.255813953488772</v>
      </c>
    </row>
    <row r="206" spans="1:3" x14ac:dyDescent="0.25">
      <c r="A206">
        <v>205</v>
      </c>
      <c r="B206">
        <v>8.5000000000000853E-2</v>
      </c>
      <c r="C206" s="1">
        <f>IF(Table9[[#This Row],[dTime]]&lt;&gt;"",1/Table9[[#This Row],[dTime]],"")</f>
        <v>11.764705882352823</v>
      </c>
    </row>
    <row r="207" spans="1:3" x14ac:dyDescent="0.25">
      <c r="A207">
        <v>206</v>
      </c>
      <c r="B207">
        <v>7.0999999999997954E-2</v>
      </c>
      <c r="C207" s="1">
        <f>IF(Table9[[#This Row],[dTime]]&lt;&gt;"",1/Table9[[#This Row],[dTime]],"")</f>
        <v>14.084507042253927</v>
      </c>
    </row>
    <row r="208" spans="1:3" x14ac:dyDescent="0.25">
      <c r="A208">
        <v>207</v>
      </c>
      <c r="B208">
        <v>6.2000000000001165E-2</v>
      </c>
      <c r="C208" s="1">
        <f>IF(Table9[[#This Row],[dTime]]&lt;&gt;"",1/Table9[[#This Row],[dTime]],"")</f>
        <v>16.129032258064214</v>
      </c>
    </row>
    <row r="209" spans="1:3" x14ac:dyDescent="0.25">
      <c r="A209">
        <v>208</v>
      </c>
      <c r="B209">
        <v>4.7999999999998266E-2</v>
      </c>
      <c r="C209" s="1">
        <f>IF(Table9[[#This Row],[dTime]]&lt;&gt;"",1/Table9[[#This Row],[dTime]],"")</f>
        <v>20.833333333334085</v>
      </c>
    </row>
    <row r="210" spans="1:3" x14ac:dyDescent="0.25">
      <c r="A210">
        <v>209</v>
      </c>
      <c r="B210">
        <v>8.7000000000003297E-2</v>
      </c>
      <c r="C210" s="1">
        <f>IF(Table9[[#This Row],[dTime]]&lt;&gt;"",1/Table9[[#This Row],[dTime]],"")</f>
        <v>11.494252873562782</v>
      </c>
    </row>
    <row r="211" spans="1:3" x14ac:dyDescent="0.25">
      <c r="A211">
        <v>210</v>
      </c>
      <c r="B211">
        <v>5.7999999999999829E-2</v>
      </c>
      <c r="C211" s="1">
        <f>IF(Table9[[#This Row],[dTime]]&lt;&gt;"",1/Table9[[#This Row],[dTime]],"")</f>
        <v>17.241379310344879</v>
      </c>
    </row>
    <row r="212" spans="1:3" x14ac:dyDescent="0.25">
      <c r="A212">
        <v>211</v>
      </c>
      <c r="B212">
        <v>7.3000000000000398E-2</v>
      </c>
      <c r="C212" s="1">
        <f>IF(Table9[[#This Row],[dTime]]&lt;&gt;"",1/Table9[[#This Row],[dTime]],"")</f>
        <v>13.698630136986226</v>
      </c>
    </row>
    <row r="213" spans="1:3" x14ac:dyDescent="0.25">
      <c r="A213">
        <v>212</v>
      </c>
      <c r="B213">
        <v>6.9999999999996732E-2</v>
      </c>
      <c r="C213" s="1">
        <f>IF(Table9[[#This Row],[dTime]]&lt;&gt;"",1/Table9[[#This Row],[dTime]],"")</f>
        <v>14.285714285714953</v>
      </c>
    </row>
    <row r="214" spans="1:3" x14ac:dyDescent="0.25">
      <c r="A214">
        <v>213</v>
      </c>
      <c r="B214">
        <v>6.3000000000002387E-2</v>
      </c>
      <c r="C214" s="1">
        <f>IF(Table9[[#This Row],[dTime]]&lt;&gt;"",1/Table9[[#This Row],[dTime]],"")</f>
        <v>15.873015873015271</v>
      </c>
    </row>
    <row r="215" spans="1:3" x14ac:dyDescent="0.25">
      <c r="A215">
        <v>214</v>
      </c>
      <c r="B215">
        <v>6.799999999999784E-2</v>
      </c>
      <c r="C215" s="1">
        <f>IF(Table9[[#This Row],[dTime]]&lt;&gt;"",1/Table9[[#This Row],[dTime]],"")</f>
        <v>14.705882352941643</v>
      </c>
    </row>
    <row r="216" spans="1:3" x14ac:dyDescent="0.25">
      <c r="A216">
        <v>215</v>
      </c>
      <c r="B216">
        <v>7.2000000000002728E-2</v>
      </c>
      <c r="C216" s="1">
        <f>IF(Table9[[#This Row],[dTime]]&lt;&gt;"",1/Table9[[#This Row],[dTime]],"")</f>
        <v>13.888888888888362</v>
      </c>
    </row>
    <row r="217" spans="1:3" x14ac:dyDescent="0.25">
      <c r="A217">
        <v>216</v>
      </c>
      <c r="B217">
        <v>5.8999999999997499E-2</v>
      </c>
      <c r="C217" s="1">
        <f>IF(Table9[[#This Row],[dTime]]&lt;&gt;"",1/Table9[[#This Row],[dTime]],"")</f>
        <v>16.9491525423736</v>
      </c>
    </row>
    <row r="218" spans="1:3" x14ac:dyDescent="0.25">
      <c r="A218">
        <v>217</v>
      </c>
      <c r="B218">
        <v>6.7000000000000171E-2</v>
      </c>
      <c r="C218" s="1">
        <f>IF(Table9[[#This Row],[dTime]]&lt;&gt;"",1/Table9[[#This Row],[dTime]],"")</f>
        <v>14.92537313432832</v>
      </c>
    </row>
    <row r="219" spans="1:3" x14ac:dyDescent="0.25">
      <c r="A219">
        <v>218</v>
      </c>
      <c r="B219">
        <v>2.5000000000002132E-2</v>
      </c>
      <c r="C219" s="1">
        <f>IF(Table9[[#This Row],[dTime]]&lt;&gt;"",1/Table9[[#This Row],[dTime]],"")</f>
        <v>39.999999999996589</v>
      </c>
    </row>
    <row r="220" spans="1:3" x14ac:dyDescent="0.25">
      <c r="A220">
        <v>219</v>
      </c>
      <c r="B220">
        <v>0.11399999999999721</v>
      </c>
      <c r="C220" s="1">
        <f>IF(Table9[[#This Row],[dTime]]&lt;&gt;"",1/Table9[[#This Row],[dTime]],"")</f>
        <v>8.7719298245616173</v>
      </c>
    </row>
    <row r="221" spans="1:3" x14ac:dyDescent="0.25">
      <c r="A221">
        <v>220</v>
      </c>
      <c r="B221">
        <v>6.5000000000001279E-2</v>
      </c>
      <c r="C221" s="1">
        <f>IF(Table9[[#This Row],[dTime]]&lt;&gt;"",1/Table9[[#This Row],[dTime]],"")</f>
        <v>15.384615384615081</v>
      </c>
    </row>
    <row r="222" spans="1:3" x14ac:dyDescent="0.25">
      <c r="A222">
        <v>221</v>
      </c>
      <c r="B222">
        <v>6.2000000000001165E-2</v>
      </c>
      <c r="C222" s="1">
        <f>IF(Table9[[#This Row],[dTime]]&lt;&gt;"",1/Table9[[#This Row],[dTime]],"")</f>
        <v>16.129032258064214</v>
      </c>
    </row>
    <row r="223" spans="1:3" x14ac:dyDescent="0.25">
      <c r="A223">
        <v>222</v>
      </c>
      <c r="B223">
        <v>6.799999999999784E-2</v>
      </c>
      <c r="C223" s="1">
        <f>IF(Table9[[#This Row],[dTime]]&lt;&gt;"",1/Table9[[#This Row],[dTime]],"")</f>
        <v>14.705882352941643</v>
      </c>
    </row>
    <row r="224" spans="1:3" x14ac:dyDescent="0.25">
      <c r="A224">
        <v>223</v>
      </c>
      <c r="B224">
        <v>4.8999999999999488E-2</v>
      </c>
      <c r="C224" s="1">
        <f>IF(Table9[[#This Row],[dTime]]&lt;&gt;"",1/Table9[[#This Row],[dTime]],"")</f>
        <v>20.408163265306335</v>
      </c>
    </row>
    <row r="225" spans="1:3" x14ac:dyDescent="0.25">
      <c r="A225">
        <v>224</v>
      </c>
      <c r="B225">
        <v>8.6000000000002075E-2</v>
      </c>
      <c r="C225" s="1">
        <f>IF(Table9[[#This Row],[dTime]]&lt;&gt;"",1/Table9[[#This Row],[dTime]],"")</f>
        <v>11.627906976743905</v>
      </c>
    </row>
    <row r="226" spans="1:3" x14ac:dyDescent="0.25">
      <c r="A226">
        <v>225</v>
      </c>
      <c r="B226">
        <v>5.9999999999998721E-2</v>
      </c>
      <c r="C226" s="1">
        <f>IF(Table9[[#This Row],[dTime]]&lt;&gt;"",1/Table9[[#This Row],[dTime]],"")</f>
        <v>16.666666666667023</v>
      </c>
    </row>
    <row r="227" spans="1:3" x14ac:dyDescent="0.25">
      <c r="A227">
        <v>226</v>
      </c>
      <c r="B227">
        <v>7.400000000000162E-2</v>
      </c>
      <c r="C227" s="1">
        <f>IF(Table9[[#This Row],[dTime]]&lt;&gt;"",1/Table9[[#This Row],[dTime]],"")</f>
        <v>13.513513513513217</v>
      </c>
    </row>
    <row r="228" spans="1:3" x14ac:dyDescent="0.25">
      <c r="A228">
        <v>227</v>
      </c>
      <c r="B228">
        <v>6.799999999999784E-2</v>
      </c>
      <c r="C228" s="1">
        <f>IF(Table9[[#This Row],[dTime]]&lt;&gt;"",1/Table9[[#This Row],[dTime]],"")</f>
        <v>14.705882352941643</v>
      </c>
    </row>
    <row r="229" spans="1:3" x14ac:dyDescent="0.25">
      <c r="A229">
        <v>228</v>
      </c>
      <c r="B229">
        <v>1.5000000000000568E-2</v>
      </c>
      <c r="C229" s="1">
        <f>IF(Table9[[#This Row],[dTime]]&lt;&gt;"",1/Table9[[#This Row],[dTime]],"")</f>
        <v>66.666666666664142</v>
      </c>
    </row>
    <row r="230" spans="1:3" x14ac:dyDescent="0.25">
      <c r="A230">
        <v>229</v>
      </c>
      <c r="B230">
        <v>0.11199999999999832</v>
      </c>
      <c r="C230" s="1">
        <f>IF(Table9[[#This Row],[dTime]]&lt;&gt;"",1/Table9[[#This Row],[dTime]],"")</f>
        <v>8.9285714285715621</v>
      </c>
    </row>
    <row r="231" spans="1:3" x14ac:dyDescent="0.25">
      <c r="A231">
        <v>230</v>
      </c>
      <c r="B231">
        <v>7.0000000000000284E-2</v>
      </c>
      <c r="C231" s="1">
        <f>IF(Table9[[#This Row],[dTime]]&lt;&gt;"",1/Table9[[#This Row],[dTime]],"")</f>
        <v>14.285714285714228</v>
      </c>
    </row>
    <row r="232" spans="1:3" x14ac:dyDescent="0.25">
      <c r="A232">
        <v>231</v>
      </c>
      <c r="B232">
        <v>7.2000000000002728E-2</v>
      </c>
      <c r="C232" s="1">
        <f>IF(Table9[[#This Row],[dTime]]&lt;&gt;"",1/Table9[[#This Row],[dTime]],"")</f>
        <v>13.888888888888362</v>
      </c>
    </row>
    <row r="233" spans="1:3" x14ac:dyDescent="0.25">
      <c r="A233">
        <v>232</v>
      </c>
      <c r="B233">
        <v>6.4999999999997726E-2</v>
      </c>
      <c r="C233" s="1">
        <f>IF(Table9[[#This Row],[dTime]]&lt;&gt;"",1/Table9[[#This Row],[dTime]],"")</f>
        <v>15.384615384615923</v>
      </c>
    </row>
    <row r="234" spans="1:3" x14ac:dyDescent="0.25">
      <c r="A234">
        <v>233</v>
      </c>
      <c r="B234">
        <v>6.7000000000000171E-2</v>
      </c>
      <c r="C234" s="1">
        <f>IF(Table9[[#This Row],[dTime]]&lt;&gt;"",1/Table9[[#This Row],[dTime]],"")</f>
        <v>14.92537313432832</v>
      </c>
    </row>
    <row r="235" spans="1:3" x14ac:dyDescent="0.25">
      <c r="A235">
        <v>234</v>
      </c>
      <c r="B235">
        <v>4.2999999999999261E-2</v>
      </c>
      <c r="C235" s="1">
        <f>IF(Table9[[#This Row],[dTime]]&lt;&gt;"",1/Table9[[#This Row],[dTime]],"")</f>
        <v>23.255813953488772</v>
      </c>
    </row>
    <row r="236" spans="1:3" x14ac:dyDescent="0.25">
      <c r="A236">
        <v>235</v>
      </c>
      <c r="B236">
        <v>9.4000000000001194E-2</v>
      </c>
      <c r="C236" s="1">
        <f>IF(Table9[[#This Row],[dTime]]&lt;&gt;"",1/Table9[[#This Row],[dTime]],"")</f>
        <v>10.63829787234029</v>
      </c>
    </row>
    <row r="237" spans="1:3" x14ac:dyDescent="0.25">
      <c r="A237">
        <v>236</v>
      </c>
      <c r="B237">
        <v>6.3000000000002387E-2</v>
      </c>
      <c r="C237" s="1">
        <f>IF(Table9[[#This Row],[dTime]]&lt;&gt;"",1/Table9[[#This Row],[dTime]],"")</f>
        <v>15.873015873015271</v>
      </c>
    </row>
    <row r="238" spans="1:3" x14ac:dyDescent="0.25">
      <c r="A238">
        <v>237</v>
      </c>
      <c r="B238">
        <v>5.1000000000001933E-2</v>
      </c>
      <c r="C238" s="1">
        <f>IF(Table9[[#This Row],[dTime]]&lt;&gt;"",1/Table9[[#This Row],[dTime]],"")</f>
        <v>19.607843137254157</v>
      </c>
    </row>
    <row r="239" spans="1:3" x14ac:dyDescent="0.25">
      <c r="A239">
        <v>238</v>
      </c>
      <c r="B239">
        <v>7.9999999999998295E-2</v>
      </c>
      <c r="C239" s="1">
        <f>IF(Table9[[#This Row],[dTime]]&lt;&gt;"",1/Table9[[#This Row],[dTime]],"")</f>
        <v>12.500000000000266</v>
      </c>
    </row>
    <row r="240" spans="1:3" x14ac:dyDescent="0.25">
      <c r="A240">
        <v>239</v>
      </c>
      <c r="B240">
        <v>4.0999999999996817E-2</v>
      </c>
      <c r="C240" s="1">
        <f>IF(Table9[[#This Row],[dTime]]&lt;&gt;"",1/Table9[[#This Row],[dTime]],"")</f>
        <v>24.390243902440918</v>
      </c>
    </row>
    <row r="241" spans="1:3" x14ac:dyDescent="0.25">
      <c r="A241">
        <v>240</v>
      </c>
      <c r="B241">
        <v>9.0000000000003411E-2</v>
      </c>
      <c r="C241" s="1">
        <f>IF(Table9[[#This Row],[dTime]]&lt;&gt;"",1/Table9[[#This Row],[dTime]],"")</f>
        <v>11.11111111111069</v>
      </c>
    </row>
    <row r="242" spans="1:3" x14ac:dyDescent="0.25">
      <c r="A242">
        <v>241</v>
      </c>
      <c r="B242">
        <v>6.5999999999995396E-2</v>
      </c>
      <c r="C242" s="1">
        <f>IF(Table9[[#This Row],[dTime]]&lt;&gt;"",1/Table9[[#This Row],[dTime]],"")</f>
        <v>15.151515151516209</v>
      </c>
    </row>
    <row r="243" spans="1:3" x14ac:dyDescent="0.25">
      <c r="A243">
        <v>242</v>
      </c>
      <c r="B243">
        <v>7.1000000000005059E-2</v>
      </c>
      <c r="C243" s="1">
        <f>IF(Table9[[#This Row],[dTime]]&lt;&gt;"",1/Table9[[#This Row],[dTime]],"")</f>
        <v>14.084507042252518</v>
      </c>
    </row>
    <row r="244" spans="1:3" x14ac:dyDescent="0.25">
      <c r="A244">
        <v>243</v>
      </c>
      <c r="B244">
        <v>6.2999999999995282E-2</v>
      </c>
      <c r="C244" s="1">
        <f>IF(Table9[[#This Row],[dTime]]&lt;&gt;"",1/Table9[[#This Row],[dTime]],"")</f>
        <v>15.873015873017062</v>
      </c>
    </row>
    <row r="245" spans="1:3" x14ac:dyDescent="0.25">
      <c r="A245">
        <v>244</v>
      </c>
      <c r="B245">
        <v>6.9000000000002615E-2</v>
      </c>
      <c r="C245" s="1">
        <f>IF(Table9[[#This Row],[dTime]]&lt;&gt;"",1/Table9[[#This Row],[dTime]],"")</f>
        <v>14.492753623187857</v>
      </c>
    </row>
    <row r="246" spans="1:3" x14ac:dyDescent="0.25">
      <c r="A246">
        <v>245</v>
      </c>
      <c r="B246">
        <v>7.5000000000002842E-2</v>
      </c>
      <c r="C246" s="1">
        <f>IF(Table9[[#This Row],[dTime]]&lt;&gt;"",1/Table9[[#This Row],[dTime]],"")</f>
        <v>13.333333333332828</v>
      </c>
    </row>
    <row r="247" spans="1:3" x14ac:dyDescent="0.25">
      <c r="A247">
        <v>246</v>
      </c>
      <c r="B247">
        <v>5.5999999999997385E-2</v>
      </c>
      <c r="C247" s="1">
        <f>IF(Table9[[#This Row],[dTime]]&lt;&gt;"",1/Table9[[#This Row],[dTime]],"")</f>
        <v>17.857142857143693</v>
      </c>
    </row>
    <row r="248" spans="1:3" x14ac:dyDescent="0.25">
      <c r="A248">
        <v>247</v>
      </c>
      <c r="B248">
        <v>6.6000000000002501E-2</v>
      </c>
      <c r="C248" s="1">
        <f>IF(Table9[[#This Row],[dTime]]&lt;&gt;"",1/Table9[[#This Row],[dTime]],"")</f>
        <v>15.151515151514577</v>
      </c>
    </row>
    <row r="249" spans="1:3" x14ac:dyDescent="0.25">
      <c r="A249">
        <v>248</v>
      </c>
      <c r="B249">
        <v>7.0000000000000284E-2</v>
      </c>
      <c r="C249" s="1">
        <f>IF(Table9[[#This Row],[dTime]]&lt;&gt;"",1/Table9[[#This Row],[dTime]],"")</f>
        <v>14.285714285714228</v>
      </c>
    </row>
    <row r="250" spans="1:3" x14ac:dyDescent="0.25">
      <c r="A250">
        <v>249</v>
      </c>
      <c r="B250">
        <v>6.4999999999997726E-2</v>
      </c>
      <c r="C250" s="1">
        <f>IF(Table9[[#This Row],[dTime]]&lt;&gt;"",1/Table9[[#This Row],[dTime]],"")</f>
        <v>15.384615384615923</v>
      </c>
    </row>
    <row r="251" spans="1:3" x14ac:dyDescent="0.25">
      <c r="A251">
        <v>250</v>
      </c>
      <c r="B251">
        <v>5.5999999999997385E-2</v>
      </c>
      <c r="C251" s="1">
        <f>IF(Table9[[#This Row],[dTime]]&lt;&gt;"",1/Table9[[#This Row],[dTime]],"")</f>
        <v>17.857142857143693</v>
      </c>
    </row>
    <row r="252" spans="1:3" x14ac:dyDescent="0.25">
      <c r="A252">
        <v>251</v>
      </c>
      <c r="B252">
        <v>7.8000000000002956E-2</v>
      </c>
      <c r="C252" s="1">
        <f>IF(Table9[[#This Row],[dTime]]&lt;&gt;"",1/Table9[[#This Row],[dTime]],"")</f>
        <v>12.820512820512334</v>
      </c>
    </row>
    <row r="253" spans="1:3" x14ac:dyDescent="0.25">
      <c r="A253">
        <v>252</v>
      </c>
      <c r="B253">
        <v>7.0000000000000284E-2</v>
      </c>
      <c r="C253" s="1">
        <f>IF(Table9[[#This Row],[dTime]]&lt;&gt;"",1/Table9[[#This Row],[dTime]],"")</f>
        <v>14.285714285714228</v>
      </c>
    </row>
    <row r="254" spans="1:3" x14ac:dyDescent="0.25">
      <c r="A254">
        <v>253</v>
      </c>
      <c r="B254">
        <v>6.4999999999997726E-2</v>
      </c>
      <c r="C254" s="1">
        <f>IF(Table9[[#This Row],[dTime]]&lt;&gt;"",1/Table9[[#This Row],[dTime]],"")</f>
        <v>15.384615384615923</v>
      </c>
    </row>
    <row r="255" spans="1:3" x14ac:dyDescent="0.25">
      <c r="A255">
        <v>254</v>
      </c>
      <c r="B255">
        <v>6.0000000000002274E-2</v>
      </c>
      <c r="C255" s="1">
        <f>IF(Table9[[#This Row],[dTime]]&lt;&gt;"",1/Table9[[#This Row],[dTime]],"")</f>
        <v>16.666666666666035</v>
      </c>
    </row>
    <row r="256" spans="1:3" x14ac:dyDescent="0.25">
      <c r="A256">
        <v>255</v>
      </c>
      <c r="B256">
        <v>6.799999999999784E-2</v>
      </c>
      <c r="C256" s="1">
        <f>IF(Table9[[#This Row],[dTime]]&lt;&gt;"",1/Table9[[#This Row],[dTime]],"")</f>
        <v>14.705882352941643</v>
      </c>
    </row>
    <row r="257" spans="1:3" x14ac:dyDescent="0.25">
      <c r="A257">
        <v>256</v>
      </c>
      <c r="B257">
        <v>7.3999999999998067E-2</v>
      </c>
      <c r="C257" s="1">
        <f>IF(Table9[[#This Row],[dTime]]&lt;&gt;"",1/Table9[[#This Row],[dTime]],"")</f>
        <v>13.513513513513866</v>
      </c>
    </row>
    <row r="258" spans="1:3" x14ac:dyDescent="0.25">
      <c r="A258">
        <v>257</v>
      </c>
      <c r="B258">
        <v>5.4000000000002046E-2</v>
      </c>
      <c r="C258" s="1">
        <f>IF(Table9[[#This Row],[dTime]]&lt;&gt;"",1/Table9[[#This Row],[dTime]],"")</f>
        <v>18.518518518517816</v>
      </c>
    </row>
    <row r="259" spans="1:3" x14ac:dyDescent="0.25">
      <c r="A259">
        <v>258</v>
      </c>
      <c r="B259">
        <v>6.6000000000002501E-2</v>
      </c>
      <c r="C259" s="1">
        <f>IF(Table9[[#This Row],[dTime]]&lt;&gt;"",1/Table9[[#This Row],[dTime]],"")</f>
        <v>15.151515151514577</v>
      </c>
    </row>
    <row r="260" spans="1:3" x14ac:dyDescent="0.25">
      <c r="A260">
        <v>259</v>
      </c>
      <c r="B260">
        <v>7.6999999999998181E-2</v>
      </c>
      <c r="C260" s="1">
        <f>IF(Table9[[#This Row],[dTime]]&lt;&gt;"",1/Table9[[#This Row],[dTime]],"")</f>
        <v>12.987012987013294</v>
      </c>
    </row>
    <row r="261" spans="1:3" x14ac:dyDescent="0.25">
      <c r="A261">
        <v>260</v>
      </c>
      <c r="B261">
        <v>6.7000000000000171E-2</v>
      </c>
      <c r="C261" s="1">
        <f>IF(Table9[[#This Row],[dTime]]&lt;&gt;"",1/Table9[[#This Row],[dTime]],"")</f>
        <v>14.92537313432832</v>
      </c>
    </row>
    <row r="262" spans="1:3" x14ac:dyDescent="0.25">
      <c r="A262">
        <v>261</v>
      </c>
      <c r="B262">
        <v>6.799999999999784E-2</v>
      </c>
      <c r="C262" s="1">
        <f>IF(Table9[[#This Row],[dTime]]&lt;&gt;"",1/Table9[[#This Row],[dTime]],"")</f>
        <v>14.705882352941643</v>
      </c>
    </row>
    <row r="263" spans="1:3" x14ac:dyDescent="0.25">
      <c r="A263">
        <v>262</v>
      </c>
      <c r="B263">
        <v>6.8000000000004945E-2</v>
      </c>
      <c r="C263" s="1">
        <f>IF(Table9[[#This Row],[dTime]]&lt;&gt;"",1/Table9[[#This Row],[dTime]],"")</f>
        <v>14.705882352940106</v>
      </c>
    </row>
    <row r="264" spans="1:3" x14ac:dyDescent="0.25">
      <c r="A264">
        <v>263</v>
      </c>
      <c r="B264">
        <v>6.2999999999995282E-2</v>
      </c>
      <c r="C264" s="1">
        <f>IF(Table9[[#This Row],[dTime]]&lt;&gt;"",1/Table9[[#This Row],[dTime]],"")</f>
        <v>15.873015873017062</v>
      </c>
    </row>
    <row r="265" spans="1:3" x14ac:dyDescent="0.25">
      <c r="A265">
        <v>264</v>
      </c>
      <c r="B265">
        <v>6.4000000000000057E-2</v>
      </c>
      <c r="C265" s="1">
        <f>IF(Table9[[#This Row],[dTime]]&lt;&gt;"",1/Table9[[#This Row],[dTime]],"")</f>
        <v>15.624999999999986</v>
      </c>
    </row>
    <row r="266" spans="1:3" x14ac:dyDescent="0.25">
      <c r="A266">
        <v>265</v>
      </c>
      <c r="B266">
        <v>6.9000000000002615E-2</v>
      </c>
      <c r="C266" s="1">
        <f>IF(Table9[[#This Row],[dTime]]&lt;&gt;"",1/Table9[[#This Row],[dTime]],"")</f>
        <v>14.492753623187857</v>
      </c>
    </row>
    <row r="267" spans="1:3" x14ac:dyDescent="0.25">
      <c r="A267">
        <v>266</v>
      </c>
      <c r="B267">
        <v>6.9000000000002615E-2</v>
      </c>
      <c r="C267" s="1">
        <f>IF(Table9[[#This Row],[dTime]]&lt;&gt;"",1/Table9[[#This Row],[dTime]],"")</f>
        <v>14.492753623187857</v>
      </c>
    </row>
    <row r="268" spans="1:3" x14ac:dyDescent="0.25">
      <c r="A268">
        <v>267</v>
      </c>
      <c r="B268">
        <v>6.5999999999995396E-2</v>
      </c>
      <c r="C268" s="1">
        <f>IF(Table9[[#This Row],[dTime]]&lt;&gt;"",1/Table9[[#This Row],[dTime]],"")</f>
        <v>15.151515151516209</v>
      </c>
    </row>
    <row r="269" spans="1:3" x14ac:dyDescent="0.25">
      <c r="A269">
        <v>268</v>
      </c>
      <c r="B269">
        <v>6.4999999999997726E-2</v>
      </c>
      <c r="C269" s="1">
        <f>IF(Table9[[#This Row],[dTime]]&lt;&gt;"",1/Table9[[#This Row],[dTime]],"")</f>
        <v>15.384615384615923</v>
      </c>
    </row>
    <row r="270" spans="1:3" x14ac:dyDescent="0.25">
      <c r="A270">
        <v>269</v>
      </c>
      <c r="B270">
        <v>6.2000000000004718E-2</v>
      </c>
      <c r="C270" s="1">
        <f>IF(Table9[[#This Row],[dTime]]&lt;&gt;"",1/Table9[[#This Row],[dTime]],"")</f>
        <v>16.12903225806329</v>
      </c>
    </row>
    <row r="271" spans="1:3" x14ac:dyDescent="0.25">
      <c r="A271">
        <v>270</v>
      </c>
      <c r="B271">
        <v>7.0000000000000284E-2</v>
      </c>
      <c r="C271" s="1">
        <f>IF(Table9[[#This Row],[dTime]]&lt;&gt;"",1/Table9[[#This Row],[dTime]],"")</f>
        <v>14.285714285714228</v>
      </c>
    </row>
    <row r="272" spans="1:3" x14ac:dyDescent="0.25">
      <c r="A272">
        <v>271</v>
      </c>
      <c r="B272">
        <v>7.0000000000000284E-2</v>
      </c>
      <c r="C272" s="1">
        <f>IF(Table9[[#This Row],[dTime]]&lt;&gt;"",1/Table9[[#This Row],[dTime]],"")</f>
        <v>14.285714285714228</v>
      </c>
    </row>
    <row r="273" spans="1:3" x14ac:dyDescent="0.25">
      <c r="A273">
        <v>272</v>
      </c>
      <c r="B273">
        <v>6.5999999999995396E-2</v>
      </c>
      <c r="C273" s="1">
        <f>IF(Table9[[#This Row],[dTime]]&lt;&gt;"",1/Table9[[#This Row],[dTime]],"")</f>
        <v>15.151515151516209</v>
      </c>
    </row>
    <row r="274" spans="1:3" x14ac:dyDescent="0.25">
      <c r="A274">
        <v>273</v>
      </c>
      <c r="B274">
        <v>6.0000000000002274E-2</v>
      </c>
      <c r="C274" s="1">
        <f>IF(Table9[[#This Row],[dTime]]&lt;&gt;"",1/Table9[[#This Row],[dTime]],"")</f>
        <v>16.666666666666035</v>
      </c>
    </row>
    <row r="275" spans="1:3" x14ac:dyDescent="0.25">
      <c r="A275">
        <v>274</v>
      </c>
      <c r="B275">
        <v>7.0999999999997954E-2</v>
      </c>
      <c r="C275" s="1">
        <f>IF(Table9[[#This Row],[dTime]]&lt;&gt;"",1/Table9[[#This Row],[dTime]],"")</f>
        <v>14.084507042253927</v>
      </c>
    </row>
    <row r="276" spans="1:3" x14ac:dyDescent="0.25">
      <c r="A276">
        <v>275</v>
      </c>
      <c r="B276">
        <v>5.1999999999999602E-2</v>
      </c>
      <c r="C276" s="1">
        <f>IF(Table9[[#This Row],[dTime]]&lt;&gt;"",1/Table9[[#This Row],[dTime]],"")</f>
        <v>19.230769230769379</v>
      </c>
    </row>
    <row r="277" spans="1:3" x14ac:dyDescent="0.25">
      <c r="A277">
        <v>276</v>
      </c>
      <c r="B277">
        <v>8.6000000000005627E-2</v>
      </c>
      <c r="C277" s="1">
        <f>IF(Table9[[#This Row],[dTime]]&lt;&gt;"",1/Table9[[#This Row],[dTime]],"")</f>
        <v>11.627906976743425</v>
      </c>
    </row>
    <row r="278" spans="1:3" x14ac:dyDescent="0.25">
      <c r="A278">
        <v>277</v>
      </c>
      <c r="B278">
        <v>6.1999999999997613E-2</v>
      </c>
      <c r="C278" s="1">
        <f>IF(Table9[[#This Row],[dTime]]&lt;&gt;"",1/Table9[[#This Row],[dTime]],"")</f>
        <v>16.129032258065138</v>
      </c>
    </row>
    <row r="279" spans="1:3" x14ac:dyDescent="0.25">
      <c r="A279">
        <v>278</v>
      </c>
      <c r="B279">
        <v>6.9000000000002615E-2</v>
      </c>
      <c r="C279" s="1">
        <f>IF(Table9[[#This Row],[dTime]]&lt;&gt;"",1/Table9[[#This Row],[dTime]],"")</f>
        <v>14.492753623187857</v>
      </c>
    </row>
    <row r="280" spans="1:3" x14ac:dyDescent="0.25">
      <c r="A280">
        <v>279</v>
      </c>
      <c r="B280">
        <v>3.5999999999994259E-2</v>
      </c>
      <c r="C280" s="1">
        <f>IF(Table9[[#This Row],[dTime]]&lt;&gt;"",1/Table9[[#This Row],[dTime]],"")</f>
        <v>27.777777777782209</v>
      </c>
    </row>
    <row r="281" spans="1:3" x14ac:dyDescent="0.25">
      <c r="A281">
        <v>280</v>
      </c>
      <c r="B281">
        <v>8.2000000000000739E-2</v>
      </c>
      <c r="C281" s="1">
        <f>IF(Table9[[#This Row],[dTime]]&lt;&gt;"",1/Table9[[#This Row],[dTime]],"")</f>
        <v>12.195121951219402</v>
      </c>
    </row>
    <row r="282" spans="1:3" x14ac:dyDescent="0.25">
      <c r="A282">
        <v>281</v>
      </c>
      <c r="B282">
        <v>7.2000000000002728E-2</v>
      </c>
      <c r="C282" s="1">
        <f>IF(Table9[[#This Row],[dTime]]&lt;&gt;"",1/Table9[[#This Row],[dTime]],"")</f>
        <v>13.888888888888362</v>
      </c>
    </row>
    <row r="283" spans="1:3" x14ac:dyDescent="0.25">
      <c r="A283">
        <v>282</v>
      </c>
      <c r="B283">
        <v>6.799999999999784E-2</v>
      </c>
      <c r="C283" s="1">
        <f>IF(Table9[[#This Row],[dTime]]&lt;&gt;"",1/Table9[[#This Row],[dTime]],"")</f>
        <v>14.705882352941643</v>
      </c>
    </row>
    <row r="284" spans="1:3" x14ac:dyDescent="0.25">
      <c r="A284">
        <v>283</v>
      </c>
      <c r="B284">
        <v>7.5000000000002842E-2</v>
      </c>
      <c r="C284" s="1">
        <f>IF(Table9[[#This Row],[dTime]]&lt;&gt;"",1/Table9[[#This Row],[dTime]],"")</f>
        <v>13.333333333332828</v>
      </c>
    </row>
    <row r="285" spans="1:3" x14ac:dyDescent="0.25">
      <c r="A285">
        <v>284</v>
      </c>
      <c r="B285">
        <v>6.7000000000000171E-2</v>
      </c>
      <c r="C285" s="1">
        <f>IF(Table9[[#This Row],[dTime]]&lt;&gt;"",1/Table9[[#This Row],[dTime]],"")</f>
        <v>14.92537313432832</v>
      </c>
    </row>
    <row r="286" spans="1:3" x14ac:dyDescent="0.25">
      <c r="A286">
        <v>285</v>
      </c>
      <c r="B286">
        <v>6.5999999999995396E-2</v>
      </c>
      <c r="C286" s="1">
        <f>IF(Table9[[#This Row],[dTime]]&lt;&gt;"",1/Table9[[#This Row],[dTime]],"")</f>
        <v>15.151515151516209</v>
      </c>
    </row>
    <row r="287" spans="1:3" x14ac:dyDescent="0.25">
      <c r="A287">
        <v>286</v>
      </c>
      <c r="B287">
        <v>6.6000000000002501E-2</v>
      </c>
      <c r="C287" s="1">
        <f>IF(Table9[[#This Row],[dTime]]&lt;&gt;"",1/Table9[[#This Row],[dTime]],"")</f>
        <v>15.151515151514577</v>
      </c>
    </row>
    <row r="288" spans="1:3" x14ac:dyDescent="0.25">
      <c r="A288">
        <v>287</v>
      </c>
      <c r="B288">
        <v>6.4000000000000057E-2</v>
      </c>
      <c r="C288" s="1">
        <f>IF(Table9[[#This Row],[dTime]]&lt;&gt;"",1/Table9[[#This Row],[dTime]],"")</f>
        <v>15.624999999999986</v>
      </c>
    </row>
    <row r="289" spans="1:3" x14ac:dyDescent="0.25">
      <c r="A289">
        <v>288</v>
      </c>
      <c r="B289">
        <v>7.6000000000000512E-2</v>
      </c>
      <c r="C289" s="1">
        <f>IF(Table9[[#This Row],[dTime]]&lt;&gt;"",1/Table9[[#This Row],[dTime]],"")</f>
        <v>13.157894736842017</v>
      </c>
    </row>
    <row r="290" spans="1:3" x14ac:dyDescent="0.25">
      <c r="A290">
        <v>289</v>
      </c>
      <c r="B290">
        <v>6.1999999999997613E-2</v>
      </c>
      <c r="C290" s="1">
        <f>IF(Table9[[#This Row],[dTime]]&lt;&gt;"",1/Table9[[#This Row],[dTime]],"")</f>
        <v>16.129032258065138</v>
      </c>
    </row>
    <row r="291" spans="1:3" x14ac:dyDescent="0.25">
      <c r="A291">
        <v>290</v>
      </c>
      <c r="B291">
        <v>6.5000000000004832E-2</v>
      </c>
      <c r="C291" s="1">
        <f>IF(Table9[[#This Row],[dTime]]&lt;&gt;"",1/Table9[[#This Row],[dTime]],"")</f>
        <v>15.384615384614241</v>
      </c>
    </row>
    <row r="292" spans="1:3" x14ac:dyDescent="0.25">
      <c r="A292">
        <v>291</v>
      </c>
      <c r="B292">
        <v>6.799999999999784E-2</v>
      </c>
      <c r="C292" s="1">
        <f>IF(Table9[[#This Row],[dTime]]&lt;&gt;"",1/Table9[[#This Row],[dTime]],"")</f>
        <v>14.705882352941643</v>
      </c>
    </row>
    <row r="293" spans="1:3" x14ac:dyDescent="0.25">
      <c r="A293">
        <v>292</v>
      </c>
      <c r="B293">
        <v>6.7000000000000171E-2</v>
      </c>
      <c r="C293" s="1">
        <f>IF(Table9[[#This Row],[dTime]]&lt;&gt;"",1/Table9[[#This Row],[dTime]],"")</f>
        <v>14.92537313432832</v>
      </c>
    </row>
    <row r="294" spans="1:3" x14ac:dyDescent="0.25">
      <c r="A294">
        <v>293</v>
      </c>
      <c r="B294">
        <v>6.1999999999997613E-2</v>
      </c>
      <c r="C294" s="1">
        <f>IF(Table9[[#This Row],[dTime]]&lt;&gt;"",1/Table9[[#This Row],[dTime]],"")</f>
        <v>16.129032258065138</v>
      </c>
    </row>
    <row r="295" spans="1:3" x14ac:dyDescent="0.25">
      <c r="A295">
        <v>294</v>
      </c>
      <c r="B295">
        <v>6.8000000000004945E-2</v>
      </c>
      <c r="C295" s="1">
        <f>IF(Table9[[#This Row],[dTime]]&lt;&gt;"",1/Table9[[#This Row],[dTime]],"")</f>
        <v>14.705882352940106</v>
      </c>
    </row>
    <row r="296" spans="1:3" x14ac:dyDescent="0.25">
      <c r="A296">
        <v>295</v>
      </c>
      <c r="B296">
        <v>2.3999999999993804E-2</v>
      </c>
      <c r="C296" s="1">
        <f>IF(Table9[[#This Row],[dTime]]&lt;&gt;"",1/Table9[[#This Row],[dTime]],"")</f>
        <v>41.666666666677422</v>
      </c>
    </row>
    <row r="297" spans="1:3" x14ac:dyDescent="0.25">
      <c r="A297">
        <v>296</v>
      </c>
      <c r="B297">
        <v>0.12300000000000466</v>
      </c>
      <c r="C297" s="1">
        <f>IF(Table9[[#This Row],[dTime]]&lt;&gt;"",1/Table9[[#This Row],[dTime]],"")</f>
        <v>8.1300813008126998</v>
      </c>
    </row>
    <row r="298" spans="1:3" x14ac:dyDescent="0.25">
      <c r="A298">
        <v>297</v>
      </c>
      <c r="B298">
        <v>5.1000000000001933E-2</v>
      </c>
      <c r="C298" s="1">
        <f>IF(Table9[[#This Row],[dTime]]&lt;&gt;"",1/Table9[[#This Row],[dTime]],"")</f>
        <v>19.607843137254157</v>
      </c>
    </row>
    <row r="299" spans="1:3" x14ac:dyDescent="0.25">
      <c r="A299">
        <v>298</v>
      </c>
      <c r="B299">
        <v>6.4999999999997726E-2</v>
      </c>
      <c r="C299" s="1">
        <f>IF(Table9[[#This Row],[dTime]]&lt;&gt;"",1/Table9[[#This Row],[dTime]],"")</f>
        <v>15.384615384615923</v>
      </c>
    </row>
    <row r="300" spans="1:3" x14ac:dyDescent="0.25">
      <c r="A300">
        <v>299</v>
      </c>
      <c r="B300">
        <v>7.0000000000000284E-2</v>
      </c>
      <c r="C300" s="1">
        <f>IF(Table9[[#This Row],[dTime]]&lt;&gt;"",1/Table9[[#This Row],[dTime]],"")</f>
        <v>14.285714285714228</v>
      </c>
    </row>
    <row r="301" spans="1:3" x14ac:dyDescent="0.25">
      <c r="A301">
        <v>300</v>
      </c>
      <c r="B301">
        <v>6.1999999999997613E-2</v>
      </c>
      <c r="C301" s="1">
        <f>IF(Table9[[#This Row],[dTime]]&lt;&gt;"",1/Table9[[#This Row],[dTime]],"")</f>
        <v>16.129032258065138</v>
      </c>
    </row>
    <row r="302" spans="1:3" x14ac:dyDescent="0.25">
      <c r="A302">
        <v>301</v>
      </c>
      <c r="B302">
        <v>7.3999999999998067E-2</v>
      </c>
      <c r="C302" s="1">
        <f>IF(Table9[[#This Row],[dTime]]&lt;&gt;"",1/Table9[[#This Row],[dTime]],"")</f>
        <v>13.513513513513866</v>
      </c>
    </row>
    <row r="303" spans="1:3" x14ac:dyDescent="0.25">
      <c r="A303">
        <v>302</v>
      </c>
      <c r="B303">
        <v>6.5000000000004832E-2</v>
      </c>
      <c r="C303" s="1">
        <f>IF(Table9[[#This Row],[dTime]]&lt;&gt;"",1/Table9[[#This Row],[dTime]],"")</f>
        <v>15.384615384614241</v>
      </c>
    </row>
    <row r="304" spans="1:3" x14ac:dyDescent="0.25">
      <c r="A304">
        <v>303</v>
      </c>
      <c r="B304">
        <v>6.4999999999997726E-2</v>
      </c>
      <c r="C304" s="1">
        <f>IF(Table9[[#This Row],[dTime]]&lt;&gt;"",1/Table9[[#This Row],[dTime]],"")</f>
        <v>15.384615384615923</v>
      </c>
    </row>
    <row r="305" spans="1:3" x14ac:dyDescent="0.25">
      <c r="A305">
        <v>304</v>
      </c>
      <c r="B305">
        <v>7.0999999999997954E-2</v>
      </c>
      <c r="C305" s="1">
        <f>IF(Table9[[#This Row],[dTime]]&lt;&gt;"",1/Table9[[#This Row],[dTime]],"")</f>
        <v>14.084507042253927</v>
      </c>
    </row>
    <row r="306" spans="1:3" x14ac:dyDescent="0.25">
      <c r="A306">
        <v>305</v>
      </c>
      <c r="B306">
        <v>6.8000000000004945E-2</v>
      </c>
      <c r="C306" s="1">
        <f>IF(Table9[[#This Row],[dTime]]&lt;&gt;"",1/Table9[[#This Row],[dTime]],"")</f>
        <v>14.705882352940106</v>
      </c>
    </row>
    <row r="307" spans="1:3" x14ac:dyDescent="0.25">
      <c r="A307">
        <v>306</v>
      </c>
      <c r="B307">
        <v>6.4000000000000057E-2</v>
      </c>
      <c r="C307" s="1">
        <f>IF(Table9[[#This Row],[dTime]]&lt;&gt;"",1/Table9[[#This Row],[dTime]],"")</f>
        <v>15.624999999999986</v>
      </c>
    </row>
    <row r="308" spans="1:3" x14ac:dyDescent="0.25">
      <c r="A308">
        <v>307</v>
      </c>
      <c r="B308">
        <v>6.799999999999784E-2</v>
      </c>
      <c r="C308" s="1">
        <f>IF(Table9[[#This Row],[dTime]]&lt;&gt;"",1/Table9[[#This Row],[dTime]],"")</f>
        <v>14.705882352941643</v>
      </c>
    </row>
    <row r="309" spans="1:3" x14ac:dyDescent="0.25">
      <c r="A309">
        <v>308</v>
      </c>
      <c r="B309">
        <v>2.4000000000000909E-2</v>
      </c>
      <c r="C309" s="1">
        <f>IF(Table9[[#This Row],[dTime]]&lt;&gt;"",1/Table9[[#This Row],[dTime]],"")</f>
        <v>41.666666666665087</v>
      </c>
    </row>
    <row r="310" spans="1:3" x14ac:dyDescent="0.25">
      <c r="A310">
        <v>309</v>
      </c>
      <c r="B310">
        <v>0.10699999999999932</v>
      </c>
      <c r="C310" s="1">
        <f>IF(Table9[[#This Row],[dTime]]&lt;&gt;"",1/Table9[[#This Row],[dTime]],"")</f>
        <v>9.3457943925234233</v>
      </c>
    </row>
    <row r="311" spans="1:3" x14ac:dyDescent="0.25">
      <c r="A311">
        <v>310</v>
      </c>
      <c r="B311">
        <v>5.1999999999999602E-2</v>
      </c>
      <c r="C311" s="1">
        <f>IF(Table9[[#This Row],[dTime]]&lt;&gt;"",1/Table9[[#This Row],[dTime]],"")</f>
        <v>19.230769230769379</v>
      </c>
    </row>
    <row r="312" spans="1:3" x14ac:dyDescent="0.25">
      <c r="A312">
        <v>311</v>
      </c>
      <c r="B312">
        <v>8.2999999999998408E-2</v>
      </c>
      <c r="C312" s="1">
        <f>IF(Table9[[#This Row],[dTime]]&lt;&gt;"",1/Table9[[#This Row],[dTime]],"")</f>
        <v>12.048192771084569</v>
      </c>
    </row>
    <row r="313" spans="1:3" x14ac:dyDescent="0.25">
      <c r="A313">
        <v>312</v>
      </c>
      <c r="B313">
        <v>6.0000000000002274E-2</v>
      </c>
      <c r="C313" s="1">
        <f>IF(Table9[[#This Row],[dTime]]&lt;&gt;"",1/Table9[[#This Row],[dTime]],"")</f>
        <v>16.666666666666035</v>
      </c>
    </row>
    <row r="314" spans="1:3" x14ac:dyDescent="0.25">
      <c r="A314">
        <v>313</v>
      </c>
      <c r="B314">
        <v>7.1999999999995623E-2</v>
      </c>
      <c r="C314" s="1">
        <f>IF(Table9[[#This Row],[dTime]]&lt;&gt;"",1/Table9[[#This Row],[dTime]],"")</f>
        <v>13.888888888889733</v>
      </c>
    </row>
    <row r="315" spans="1:3" x14ac:dyDescent="0.25">
      <c r="A315">
        <v>314</v>
      </c>
      <c r="B315">
        <v>6.5000000000004832E-2</v>
      </c>
      <c r="C315" s="1">
        <f>IF(Table9[[#This Row],[dTime]]&lt;&gt;"",1/Table9[[#This Row],[dTime]],"")</f>
        <v>15.384615384614241</v>
      </c>
    </row>
    <row r="316" spans="1:3" x14ac:dyDescent="0.25">
      <c r="A316">
        <v>315</v>
      </c>
      <c r="B316">
        <v>7.1999999999995623E-2</v>
      </c>
      <c r="C316" s="1">
        <f>IF(Table9[[#This Row],[dTime]]&lt;&gt;"",1/Table9[[#This Row],[dTime]],"")</f>
        <v>13.888888888889733</v>
      </c>
    </row>
    <row r="317" spans="1:3" x14ac:dyDescent="0.25">
      <c r="A317">
        <v>316</v>
      </c>
      <c r="B317">
        <v>5.1000000000001933E-2</v>
      </c>
      <c r="C317" s="1">
        <f>IF(Table9[[#This Row],[dTime]]&lt;&gt;"",1/Table9[[#This Row],[dTime]],"")</f>
        <v>19.607843137254157</v>
      </c>
    </row>
    <row r="318" spans="1:3" x14ac:dyDescent="0.25">
      <c r="A318">
        <v>317</v>
      </c>
      <c r="B318">
        <v>7.9000000000000625E-2</v>
      </c>
      <c r="C318" s="1">
        <f>IF(Table9[[#This Row],[dTime]]&lt;&gt;"",1/Table9[[#This Row],[dTime]],"")</f>
        <v>12.658227848101166</v>
      </c>
    </row>
    <row r="319" spans="1:3" x14ac:dyDescent="0.25">
      <c r="A319">
        <v>318</v>
      </c>
      <c r="B319">
        <v>6.6000000000002501E-2</v>
      </c>
      <c r="C319" s="1">
        <f>IF(Table9[[#This Row],[dTime]]&lt;&gt;"",1/Table9[[#This Row],[dTime]],"")</f>
        <v>15.151515151514577</v>
      </c>
    </row>
    <row r="320" spans="1:3" x14ac:dyDescent="0.25">
      <c r="A320">
        <v>319</v>
      </c>
      <c r="B320">
        <v>4.9999999999997158E-2</v>
      </c>
      <c r="C320" s="1">
        <f>IF(Table9[[#This Row],[dTime]]&lt;&gt;"",1/Table9[[#This Row],[dTime]],"")</f>
        <v>20.000000000001137</v>
      </c>
    </row>
    <row r="321" spans="1:3" x14ac:dyDescent="0.25">
      <c r="A321">
        <v>320</v>
      </c>
      <c r="B321">
        <v>9.0000000000003411E-2</v>
      </c>
      <c r="C321" s="1">
        <f>IF(Table9[[#This Row],[dTime]]&lt;&gt;"",1/Table9[[#This Row],[dTime]],"")</f>
        <v>11.11111111111069</v>
      </c>
    </row>
    <row r="322" spans="1:3" x14ac:dyDescent="0.25">
      <c r="A322">
        <v>321</v>
      </c>
      <c r="B322">
        <v>6.2999999999995282E-2</v>
      </c>
      <c r="C322" s="1">
        <f>IF(Table9[[#This Row],[dTime]]&lt;&gt;"",1/Table9[[#This Row],[dTime]],"")</f>
        <v>15.873015873017062</v>
      </c>
    </row>
    <row r="323" spans="1:3" x14ac:dyDescent="0.25">
      <c r="A323">
        <v>322</v>
      </c>
      <c r="B323">
        <v>6.3000000000002387E-2</v>
      </c>
      <c r="C323" s="1">
        <f>IF(Table9[[#This Row],[dTime]]&lt;&gt;"",1/Table9[[#This Row],[dTime]],"")</f>
        <v>15.873015873015271</v>
      </c>
    </row>
    <row r="324" spans="1:3" x14ac:dyDescent="0.25">
      <c r="A324">
        <v>323</v>
      </c>
      <c r="B324">
        <v>7.0999999999997954E-2</v>
      </c>
      <c r="C324" s="1">
        <f>IF(Table9[[#This Row],[dTime]]&lt;&gt;"",1/Table9[[#This Row],[dTime]],"")</f>
        <v>14.084507042253927</v>
      </c>
    </row>
    <row r="325" spans="1:3" x14ac:dyDescent="0.25">
      <c r="A325">
        <v>324</v>
      </c>
      <c r="B325">
        <v>6.4000000000000057E-2</v>
      </c>
      <c r="C325" s="1">
        <f>IF(Table9[[#This Row],[dTime]]&lt;&gt;"",1/Table9[[#This Row],[dTime]],"")</f>
        <v>15.624999999999986</v>
      </c>
    </row>
    <row r="326" spans="1:3" x14ac:dyDescent="0.25">
      <c r="A326">
        <v>325</v>
      </c>
      <c r="B326">
        <v>6.0999999999999943E-2</v>
      </c>
      <c r="C326" s="1">
        <f>IF(Table9[[#This Row],[dTime]]&lt;&gt;"",1/Table9[[#This Row],[dTime]],"")</f>
        <v>16.393442622950836</v>
      </c>
    </row>
    <row r="327" spans="1:3" x14ac:dyDescent="0.25">
      <c r="A327">
        <v>326</v>
      </c>
      <c r="B327">
        <v>7.3000000000000398E-2</v>
      </c>
      <c r="C327" s="1">
        <f>IF(Table9[[#This Row],[dTime]]&lt;&gt;"",1/Table9[[#This Row],[dTime]],"")</f>
        <v>13.698630136986226</v>
      </c>
    </row>
    <row r="328" spans="1:3" x14ac:dyDescent="0.25">
      <c r="A328">
        <v>327</v>
      </c>
      <c r="B328">
        <v>6.7000000000000171E-2</v>
      </c>
      <c r="C328" s="1">
        <f>IF(Table9[[#This Row],[dTime]]&lt;&gt;"",1/Table9[[#This Row],[dTime]],"")</f>
        <v>14.92537313432832</v>
      </c>
    </row>
    <row r="329" spans="1:3" x14ac:dyDescent="0.25">
      <c r="A329">
        <v>328</v>
      </c>
      <c r="B329" t="s">
        <v>49</v>
      </c>
      <c r="C329" s="1" t="str">
        <f>IF(Table9[[#This Row],[dTime]]&lt;&gt;"",1/Table9[[#This Row],[dTime]],"")</f>
        <v/>
      </c>
    </row>
    <row r="330" spans="1:3" x14ac:dyDescent="0.25">
      <c r="A330">
        <v>1</v>
      </c>
      <c r="B330" t="s">
        <v>49</v>
      </c>
      <c r="C330" s="1" t="str">
        <f>IF(Table9[[#This Row],[dTime]]&lt;&gt;"",1/Table9[[#This Row],[dTime]],"")</f>
        <v/>
      </c>
    </row>
    <row r="331" spans="1:3" x14ac:dyDescent="0.25">
      <c r="A331">
        <v>2</v>
      </c>
      <c r="B331">
        <v>5.4999999999999716E-2</v>
      </c>
      <c r="C331" s="1">
        <f>IF(Table9[[#This Row],[dTime]]&lt;&gt;"",1/Table9[[#This Row],[dTime]],"")</f>
        <v>18.181818181818276</v>
      </c>
    </row>
    <row r="332" spans="1:3" x14ac:dyDescent="0.25">
      <c r="A332">
        <v>3</v>
      </c>
      <c r="B332">
        <v>6.4000000000000057E-2</v>
      </c>
      <c r="C332" s="1">
        <f>IF(Table9[[#This Row],[dTime]]&lt;&gt;"",1/Table9[[#This Row],[dTime]],"")</f>
        <v>15.624999999999986</v>
      </c>
    </row>
    <row r="333" spans="1:3" x14ac:dyDescent="0.25">
      <c r="A333">
        <v>4</v>
      </c>
      <c r="B333">
        <v>7.8000000000002956E-2</v>
      </c>
      <c r="C333" s="1">
        <f>IF(Table9[[#This Row],[dTime]]&lt;&gt;"",1/Table9[[#This Row],[dTime]],"")</f>
        <v>12.820512820512334</v>
      </c>
    </row>
    <row r="334" spans="1:3" x14ac:dyDescent="0.25">
      <c r="A334">
        <v>5</v>
      </c>
      <c r="B334">
        <v>6.2999999999995282E-2</v>
      </c>
      <c r="C334" s="1">
        <f>IF(Table9[[#This Row],[dTime]]&lt;&gt;"",1/Table9[[#This Row],[dTime]],"")</f>
        <v>15.873015873017062</v>
      </c>
    </row>
    <row r="335" spans="1:3" x14ac:dyDescent="0.25">
      <c r="A335">
        <v>6</v>
      </c>
      <c r="B335">
        <v>4.8000000000001819E-2</v>
      </c>
      <c r="C335" s="1">
        <f>IF(Table9[[#This Row],[dTime]]&lt;&gt;"",1/Table9[[#This Row],[dTime]],"")</f>
        <v>20.833333333332543</v>
      </c>
    </row>
    <row r="336" spans="1:3" x14ac:dyDescent="0.25">
      <c r="A336">
        <v>7</v>
      </c>
      <c r="B336">
        <v>6.4999999999997726E-2</v>
      </c>
      <c r="C336" s="1">
        <f>IF(Table9[[#This Row],[dTime]]&lt;&gt;"",1/Table9[[#This Row],[dTime]],"")</f>
        <v>15.384615384615923</v>
      </c>
    </row>
    <row r="337" spans="1:3" x14ac:dyDescent="0.25">
      <c r="A337">
        <v>8</v>
      </c>
      <c r="B337">
        <v>9.3000000000003524E-2</v>
      </c>
      <c r="C337" s="1">
        <f>IF(Table9[[#This Row],[dTime]]&lt;&gt;"",1/Table9[[#This Row],[dTime]],"")</f>
        <v>10.752688172042603</v>
      </c>
    </row>
    <row r="338" spans="1:3" x14ac:dyDescent="0.25">
      <c r="A338">
        <v>9</v>
      </c>
      <c r="B338">
        <v>6.4999999999997726E-2</v>
      </c>
      <c r="C338" s="1">
        <f>IF(Table9[[#This Row],[dTime]]&lt;&gt;"",1/Table9[[#This Row],[dTime]],"")</f>
        <v>15.384615384615923</v>
      </c>
    </row>
    <row r="339" spans="1:3" x14ac:dyDescent="0.25">
      <c r="A339">
        <v>10</v>
      </c>
      <c r="B339">
        <v>7.0000000000000284E-2</v>
      </c>
      <c r="C339" s="1">
        <f>IF(Table9[[#This Row],[dTime]]&lt;&gt;"",1/Table9[[#This Row],[dTime]],"")</f>
        <v>14.285714285714228</v>
      </c>
    </row>
    <row r="340" spans="1:3" x14ac:dyDescent="0.25">
      <c r="A340">
        <v>11</v>
      </c>
      <c r="B340">
        <v>6.4000000000000057E-2</v>
      </c>
      <c r="C340" s="1">
        <f>IF(Table9[[#This Row],[dTime]]&lt;&gt;"",1/Table9[[#This Row],[dTime]],"")</f>
        <v>15.624999999999986</v>
      </c>
    </row>
    <row r="341" spans="1:3" x14ac:dyDescent="0.25">
      <c r="A341">
        <v>12</v>
      </c>
      <c r="B341">
        <v>6.0999999999999943E-2</v>
      </c>
      <c r="C341" s="1">
        <f>IF(Table9[[#This Row],[dTime]]&lt;&gt;"",1/Table9[[#This Row],[dTime]],"")</f>
        <v>16.393442622950836</v>
      </c>
    </row>
    <row r="342" spans="1:3" x14ac:dyDescent="0.25">
      <c r="A342">
        <v>13</v>
      </c>
      <c r="B342">
        <v>2.6000000000003354E-2</v>
      </c>
      <c r="C342" s="1">
        <f>IF(Table9[[#This Row],[dTime]]&lt;&gt;"",1/Table9[[#This Row],[dTime]],"")</f>
        <v>38.4615384615335</v>
      </c>
    </row>
    <row r="343" spans="1:3" x14ac:dyDescent="0.25">
      <c r="A343">
        <v>14</v>
      </c>
      <c r="B343">
        <v>0.11299999999999955</v>
      </c>
      <c r="C343" s="1">
        <f>IF(Table9[[#This Row],[dTime]]&lt;&gt;"",1/Table9[[#This Row],[dTime]],"")</f>
        <v>8.8495575221239289</v>
      </c>
    </row>
    <row r="344" spans="1:3" x14ac:dyDescent="0.25">
      <c r="A344">
        <v>15</v>
      </c>
      <c r="B344">
        <v>6.8999999999995509E-2</v>
      </c>
      <c r="C344" s="1">
        <f>IF(Table9[[#This Row],[dTime]]&lt;&gt;"",1/Table9[[#This Row],[dTime]],"")</f>
        <v>14.492753623189349</v>
      </c>
    </row>
    <row r="345" spans="1:3" x14ac:dyDescent="0.25">
      <c r="A345">
        <v>16</v>
      </c>
      <c r="B345">
        <v>6.5000000000004832E-2</v>
      </c>
      <c r="C345" s="1">
        <f>IF(Table9[[#This Row],[dTime]]&lt;&gt;"",1/Table9[[#This Row],[dTime]],"")</f>
        <v>15.384615384614241</v>
      </c>
    </row>
    <row r="346" spans="1:3" x14ac:dyDescent="0.25">
      <c r="A346">
        <v>17</v>
      </c>
      <c r="B346">
        <v>6.5999999999995396E-2</v>
      </c>
      <c r="C346" s="1">
        <f>IF(Table9[[#This Row],[dTime]]&lt;&gt;"",1/Table9[[#This Row],[dTime]],"")</f>
        <v>15.151515151516209</v>
      </c>
    </row>
    <row r="347" spans="1:3" x14ac:dyDescent="0.25">
      <c r="A347">
        <v>18</v>
      </c>
      <c r="B347">
        <v>6.5000000000004832E-2</v>
      </c>
      <c r="C347" s="1">
        <f>IF(Table9[[#This Row],[dTime]]&lt;&gt;"",1/Table9[[#This Row],[dTime]],"")</f>
        <v>15.384615384614241</v>
      </c>
    </row>
    <row r="348" spans="1:3" x14ac:dyDescent="0.25">
      <c r="A348">
        <v>19</v>
      </c>
      <c r="B348">
        <v>4.5999999999999375E-2</v>
      </c>
      <c r="C348" s="1">
        <f>IF(Table9[[#This Row],[dTime]]&lt;&gt;"",1/Table9[[#This Row],[dTime]],"")</f>
        <v>21.739130434782904</v>
      </c>
    </row>
    <row r="349" spans="1:3" x14ac:dyDescent="0.25">
      <c r="A349">
        <v>20</v>
      </c>
      <c r="B349">
        <v>4.5000000000001705E-2</v>
      </c>
      <c r="C349" s="1">
        <f>IF(Table9[[#This Row],[dTime]]&lt;&gt;"",1/Table9[[#This Row],[dTime]],"")</f>
        <v>22.222222222221379</v>
      </c>
    </row>
    <row r="350" spans="1:3" x14ac:dyDescent="0.25">
      <c r="A350">
        <v>21</v>
      </c>
      <c r="B350">
        <v>0.1109999999999971</v>
      </c>
      <c r="C350" s="1">
        <f>IF(Table9[[#This Row],[dTime]]&lt;&gt;"",1/Table9[[#This Row],[dTime]],"")</f>
        <v>9.0090090090092438</v>
      </c>
    </row>
    <row r="351" spans="1:3" x14ac:dyDescent="0.25">
      <c r="A351">
        <v>22</v>
      </c>
      <c r="B351">
        <v>6.3000000000002387E-2</v>
      </c>
      <c r="C351" s="1">
        <f>IF(Table9[[#This Row],[dTime]]&lt;&gt;"",1/Table9[[#This Row],[dTime]],"")</f>
        <v>15.873015873015271</v>
      </c>
    </row>
    <row r="352" spans="1:3" x14ac:dyDescent="0.25">
      <c r="A352">
        <v>23</v>
      </c>
      <c r="B352">
        <v>7.3000000000000398E-2</v>
      </c>
      <c r="C352" s="1">
        <f>IF(Table9[[#This Row],[dTime]]&lt;&gt;"",1/Table9[[#This Row],[dTime]],"")</f>
        <v>13.698630136986226</v>
      </c>
    </row>
    <row r="353" spans="1:3" x14ac:dyDescent="0.25">
      <c r="A353">
        <v>24</v>
      </c>
      <c r="B353">
        <v>6.4999999999997726E-2</v>
      </c>
      <c r="C353" s="1">
        <f>IF(Table9[[#This Row],[dTime]]&lt;&gt;"",1/Table9[[#This Row],[dTime]],"")</f>
        <v>15.384615384615923</v>
      </c>
    </row>
    <row r="354" spans="1:3" x14ac:dyDescent="0.25">
      <c r="A354">
        <v>25</v>
      </c>
      <c r="B354">
        <v>6.0999999999999943E-2</v>
      </c>
      <c r="C354" s="1">
        <f>IF(Table9[[#This Row],[dTime]]&lt;&gt;"",1/Table9[[#This Row],[dTime]],"")</f>
        <v>16.393442622950836</v>
      </c>
    </row>
    <row r="355" spans="1:3" x14ac:dyDescent="0.25">
      <c r="A355">
        <v>26</v>
      </c>
      <c r="B355">
        <v>6.9000000000002615E-2</v>
      </c>
      <c r="C355" s="1">
        <f>IF(Table9[[#This Row],[dTime]]&lt;&gt;"",1/Table9[[#This Row],[dTime]],"")</f>
        <v>14.492753623187857</v>
      </c>
    </row>
    <row r="356" spans="1:3" x14ac:dyDescent="0.25">
      <c r="A356">
        <v>27</v>
      </c>
      <c r="B356">
        <v>6.799999999999784E-2</v>
      </c>
      <c r="C356" s="1">
        <f>IF(Table9[[#This Row],[dTime]]&lt;&gt;"",1/Table9[[#This Row],[dTime]],"")</f>
        <v>14.705882352941643</v>
      </c>
    </row>
    <row r="357" spans="1:3" x14ac:dyDescent="0.25">
      <c r="A357">
        <v>28</v>
      </c>
      <c r="B357">
        <v>6.7000000000000171E-2</v>
      </c>
      <c r="C357" s="1">
        <f>IF(Table9[[#This Row],[dTime]]&lt;&gt;"",1/Table9[[#This Row],[dTime]],"")</f>
        <v>14.92537313432832</v>
      </c>
    </row>
    <row r="358" spans="1:3" x14ac:dyDescent="0.25">
      <c r="A358">
        <v>29</v>
      </c>
      <c r="B358">
        <v>7.0999999999997954E-2</v>
      </c>
      <c r="C358" s="1">
        <f>IF(Table9[[#This Row],[dTime]]&lt;&gt;"",1/Table9[[#This Row],[dTime]],"")</f>
        <v>14.084507042253927</v>
      </c>
    </row>
    <row r="359" spans="1:3" x14ac:dyDescent="0.25">
      <c r="A359">
        <v>30</v>
      </c>
      <c r="B359">
        <v>1.5999999999998238E-2</v>
      </c>
      <c r="C359" s="1">
        <f>IF(Table9[[#This Row],[dTime]]&lt;&gt;"",1/Table9[[#This Row],[dTime]],"")</f>
        <v>62.500000000006885</v>
      </c>
    </row>
    <row r="360" spans="1:3" x14ac:dyDescent="0.25">
      <c r="A360">
        <v>31</v>
      </c>
      <c r="B360">
        <v>0.11500000000000199</v>
      </c>
      <c r="C360" s="1">
        <f>IF(Table9[[#This Row],[dTime]]&lt;&gt;"",1/Table9[[#This Row],[dTime]],"")</f>
        <v>8.6956521739128938</v>
      </c>
    </row>
    <row r="361" spans="1:3" x14ac:dyDescent="0.25">
      <c r="A361">
        <v>32</v>
      </c>
      <c r="B361">
        <v>7.0000000000000284E-2</v>
      </c>
      <c r="C361" s="1">
        <f>IF(Table9[[#This Row],[dTime]]&lt;&gt;"",1/Table9[[#This Row],[dTime]],"")</f>
        <v>14.285714285714228</v>
      </c>
    </row>
    <row r="362" spans="1:3" x14ac:dyDescent="0.25">
      <c r="A362">
        <v>33</v>
      </c>
      <c r="B362">
        <v>6.1999999999997613E-2</v>
      </c>
      <c r="C362" s="1">
        <f>IF(Table9[[#This Row],[dTime]]&lt;&gt;"",1/Table9[[#This Row],[dTime]],"")</f>
        <v>16.129032258065138</v>
      </c>
    </row>
    <row r="363" spans="1:3" x14ac:dyDescent="0.25">
      <c r="A363">
        <v>34</v>
      </c>
      <c r="B363">
        <v>6.6000000000002501E-2</v>
      </c>
      <c r="C363" s="1">
        <f>IF(Table9[[#This Row],[dTime]]&lt;&gt;"",1/Table9[[#This Row],[dTime]],"")</f>
        <v>15.151515151514577</v>
      </c>
    </row>
    <row r="364" spans="1:3" x14ac:dyDescent="0.25">
      <c r="A364">
        <v>35</v>
      </c>
      <c r="B364">
        <v>7.0000000000000284E-2</v>
      </c>
      <c r="C364" s="1">
        <f>IF(Table9[[#This Row],[dTime]]&lt;&gt;"",1/Table9[[#This Row],[dTime]],"")</f>
        <v>14.285714285714228</v>
      </c>
    </row>
    <row r="365" spans="1:3" x14ac:dyDescent="0.25">
      <c r="A365">
        <v>36</v>
      </c>
      <c r="B365">
        <v>5.700000000000216E-2</v>
      </c>
      <c r="C365" s="1">
        <f>IF(Table9[[#This Row],[dTime]]&lt;&gt;"",1/Table9[[#This Row],[dTime]],"")</f>
        <v>17.543859649122144</v>
      </c>
    </row>
    <row r="366" spans="1:3" x14ac:dyDescent="0.25">
      <c r="A366">
        <v>37</v>
      </c>
      <c r="B366">
        <v>7.1999999999995623E-2</v>
      </c>
      <c r="C366" s="1">
        <f>IF(Table9[[#This Row],[dTime]]&lt;&gt;"",1/Table9[[#This Row],[dTime]],"")</f>
        <v>13.888888888889733</v>
      </c>
    </row>
    <row r="367" spans="1:3" x14ac:dyDescent="0.25">
      <c r="A367">
        <v>38</v>
      </c>
      <c r="B367">
        <v>6.9000000000002615E-2</v>
      </c>
      <c r="C367" s="1">
        <f>IF(Table9[[#This Row],[dTime]]&lt;&gt;"",1/Table9[[#This Row],[dTime]],"")</f>
        <v>14.492753623187857</v>
      </c>
    </row>
    <row r="368" spans="1:3" x14ac:dyDescent="0.25">
      <c r="A368">
        <v>39</v>
      </c>
      <c r="B368">
        <v>6.6000000000002501E-2</v>
      </c>
      <c r="C368" s="1">
        <f>IF(Table9[[#This Row],[dTime]]&lt;&gt;"",1/Table9[[#This Row],[dTime]],"")</f>
        <v>15.151515151514577</v>
      </c>
    </row>
    <row r="369" spans="1:3" x14ac:dyDescent="0.25">
      <c r="A369">
        <v>40</v>
      </c>
      <c r="B369">
        <v>2.1999999999998465E-2</v>
      </c>
      <c r="C369" s="1">
        <f>IF(Table9[[#This Row],[dTime]]&lt;&gt;"",1/Table9[[#This Row],[dTime]],"")</f>
        <v>45.454545454548622</v>
      </c>
    </row>
    <row r="370" spans="1:3" x14ac:dyDescent="0.25">
      <c r="A370">
        <v>41</v>
      </c>
      <c r="B370">
        <v>0.1109999999999971</v>
      </c>
      <c r="C370" s="1">
        <f>IF(Table9[[#This Row],[dTime]]&lt;&gt;"",1/Table9[[#This Row],[dTime]],"")</f>
        <v>9.0090090090092438</v>
      </c>
    </row>
    <row r="371" spans="1:3" x14ac:dyDescent="0.25">
      <c r="A371">
        <v>42</v>
      </c>
      <c r="B371">
        <v>4.2000000000001592E-2</v>
      </c>
      <c r="C371" s="1">
        <f>IF(Table9[[#This Row],[dTime]]&lt;&gt;"",1/Table9[[#This Row],[dTime]],"")</f>
        <v>23.809523809522908</v>
      </c>
    </row>
    <row r="372" spans="1:3" x14ac:dyDescent="0.25">
      <c r="A372">
        <v>43</v>
      </c>
      <c r="B372">
        <v>9.100000000000108E-2</v>
      </c>
      <c r="C372" s="1">
        <f>IF(Table9[[#This Row],[dTime]]&lt;&gt;"",1/Table9[[#This Row],[dTime]],"")</f>
        <v>10.989010989010859</v>
      </c>
    </row>
    <row r="373" spans="1:3" x14ac:dyDescent="0.25">
      <c r="A373">
        <v>44</v>
      </c>
      <c r="B373">
        <v>6.4000000000000057E-2</v>
      </c>
      <c r="C373" s="1">
        <f>IF(Table9[[#This Row],[dTime]]&lt;&gt;"",1/Table9[[#This Row],[dTime]],"")</f>
        <v>15.624999999999986</v>
      </c>
    </row>
    <row r="374" spans="1:3" x14ac:dyDescent="0.25">
      <c r="A374">
        <v>45</v>
      </c>
      <c r="B374">
        <v>3.6999999999999034E-2</v>
      </c>
      <c r="C374" s="1">
        <f>IF(Table9[[#This Row],[dTime]]&lt;&gt;"",1/Table9[[#This Row],[dTime]],"")</f>
        <v>27.027027027027732</v>
      </c>
    </row>
    <row r="375" spans="1:3" x14ac:dyDescent="0.25">
      <c r="A375">
        <v>46</v>
      </c>
      <c r="B375">
        <v>0.10000000000000142</v>
      </c>
      <c r="C375" s="1">
        <f>IF(Table9[[#This Row],[dTime]]&lt;&gt;"",1/Table9[[#This Row],[dTime]],"")</f>
        <v>9.9999999999998579</v>
      </c>
    </row>
    <row r="376" spans="1:3" x14ac:dyDescent="0.25">
      <c r="A376">
        <v>47</v>
      </c>
      <c r="B376">
        <v>6.799999999999784E-2</v>
      </c>
      <c r="C376" s="1">
        <f>IF(Table9[[#This Row],[dTime]]&lt;&gt;"",1/Table9[[#This Row],[dTime]],"")</f>
        <v>14.705882352941643</v>
      </c>
    </row>
    <row r="377" spans="1:3" x14ac:dyDescent="0.25">
      <c r="A377">
        <v>48</v>
      </c>
      <c r="B377">
        <v>5.5999999999997385E-2</v>
      </c>
      <c r="C377" s="1">
        <f>IF(Table9[[#This Row],[dTime]]&lt;&gt;"",1/Table9[[#This Row],[dTime]],"")</f>
        <v>17.857142857143693</v>
      </c>
    </row>
    <row r="378" spans="1:3" x14ac:dyDescent="0.25">
      <c r="A378">
        <v>49</v>
      </c>
      <c r="B378">
        <v>7.1000000000005059E-2</v>
      </c>
      <c r="C378" s="1">
        <f>IF(Table9[[#This Row],[dTime]]&lt;&gt;"",1/Table9[[#This Row],[dTime]],"")</f>
        <v>14.084507042252518</v>
      </c>
    </row>
    <row r="379" spans="1:3" x14ac:dyDescent="0.25">
      <c r="A379">
        <v>50</v>
      </c>
      <c r="B379">
        <v>7.0000000000000284E-2</v>
      </c>
      <c r="C379" s="1">
        <f>IF(Table9[[#This Row],[dTime]]&lt;&gt;"",1/Table9[[#This Row],[dTime]],"")</f>
        <v>14.285714285714228</v>
      </c>
    </row>
    <row r="380" spans="1:3" x14ac:dyDescent="0.25">
      <c r="A380">
        <v>51</v>
      </c>
      <c r="B380">
        <v>6.2999999999995282E-2</v>
      </c>
      <c r="C380" s="1">
        <f>IF(Table9[[#This Row],[dTime]]&lt;&gt;"",1/Table9[[#This Row],[dTime]],"")</f>
        <v>15.873015873017062</v>
      </c>
    </row>
    <row r="381" spans="1:3" x14ac:dyDescent="0.25">
      <c r="A381">
        <v>52</v>
      </c>
      <c r="B381">
        <v>7.2000000000002728E-2</v>
      </c>
      <c r="C381" s="1">
        <f>IF(Table9[[#This Row],[dTime]]&lt;&gt;"",1/Table9[[#This Row],[dTime]],"")</f>
        <v>13.888888888888362</v>
      </c>
    </row>
    <row r="382" spans="1:3" x14ac:dyDescent="0.25">
      <c r="A382">
        <v>53</v>
      </c>
      <c r="B382">
        <v>6.1999999999997613E-2</v>
      </c>
      <c r="C382" s="1">
        <f>IF(Table9[[#This Row],[dTime]]&lt;&gt;"",1/Table9[[#This Row],[dTime]],"")</f>
        <v>16.129032258065138</v>
      </c>
    </row>
    <row r="383" spans="1:3" x14ac:dyDescent="0.25">
      <c r="A383">
        <v>54</v>
      </c>
      <c r="B383">
        <v>6.6000000000002501E-2</v>
      </c>
      <c r="C383" s="1">
        <f>IF(Table9[[#This Row],[dTime]]&lt;&gt;"",1/Table9[[#This Row],[dTime]],"")</f>
        <v>15.151515151514577</v>
      </c>
    </row>
    <row r="384" spans="1:3" x14ac:dyDescent="0.25">
      <c r="A384">
        <v>55</v>
      </c>
      <c r="B384">
        <v>7.0999999999997954E-2</v>
      </c>
      <c r="C384" s="1">
        <f>IF(Table9[[#This Row],[dTime]]&lt;&gt;"",1/Table9[[#This Row],[dTime]],"")</f>
        <v>14.084507042253927</v>
      </c>
    </row>
    <row r="385" spans="1:3" x14ac:dyDescent="0.25">
      <c r="A385">
        <v>56</v>
      </c>
      <c r="B385">
        <v>6.7000000000000171E-2</v>
      </c>
      <c r="C385" s="1">
        <f>IF(Table9[[#This Row],[dTime]]&lt;&gt;"",1/Table9[[#This Row],[dTime]],"")</f>
        <v>14.92537313432832</v>
      </c>
    </row>
    <row r="386" spans="1:3" x14ac:dyDescent="0.25">
      <c r="A386">
        <v>57</v>
      </c>
      <c r="B386">
        <v>6.9000000000002615E-2</v>
      </c>
      <c r="C386" s="1">
        <f>IF(Table9[[#This Row],[dTime]]&lt;&gt;"",1/Table9[[#This Row],[dTime]],"")</f>
        <v>14.492753623187857</v>
      </c>
    </row>
    <row r="387" spans="1:3" x14ac:dyDescent="0.25">
      <c r="A387">
        <v>58</v>
      </c>
      <c r="B387">
        <v>5.2999999999997272E-2</v>
      </c>
      <c r="C387" s="1">
        <f>IF(Table9[[#This Row],[dTime]]&lt;&gt;"",1/Table9[[#This Row],[dTime]],"")</f>
        <v>18.867924528302858</v>
      </c>
    </row>
    <row r="388" spans="1:3" x14ac:dyDescent="0.25">
      <c r="A388">
        <v>59</v>
      </c>
      <c r="B388">
        <v>2.9000000000003467E-2</v>
      </c>
      <c r="C388" s="1">
        <f>IF(Table9[[#This Row],[dTime]]&lt;&gt;"",1/Table9[[#This Row],[dTime]],"")</f>
        <v>34.48275862068553</v>
      </c>
    </row>
    <row r="389" spans="1:3" x14ac:dyDescent="0.25">
      <c r="A389">
        <v>60</v>
      </c>
      <c r="B389">
        <v>0.11699999999999733</v>
      </c>
      <c r="C389" s="1">
        <f>IF(Table9[[#This Row],[dTime]]&lt;&gt;"",1/Table9[[#This Row],[dTime]],"")</f>
        <v>8.5470085470087422</v>
      </c>
    </row>
    <row r="390" spans="1:3" x14ac:dyDescent="0.25">
      <c r="A390">
        <v>61</v>
      </c>
      <c r="B390">
        <v>6.7000000000000171E-2</v>
      </c>
      <c r="C390" s="1">
        <f>IF(Table9[[#This Row],[dTime]]&lt;&gt;"",1/Table9[[#This Row],[dTime]],"")</f>
        <v>14.92537313432832</v>
      </c>
    </row>
    <row r="391" spans="1:3" x14ac:dyDescent="0.25">
      <c r="A391">
        <v>62</v>
      </c>
      <c r="B391">
        <v>6.4000000000000057E-2</v>
      </c>
      <c r="C391" s="1">
        <f>IF(Table9[[#This Row],[dTime]]&lt;&gt;"",1/Table9[[#This Row],[dTime]],"")</f>
        <v>15.624999999999986</v>
      </c>
    </row>
    <row r="392" spans="1:3" x14ac:dyDescent="0.25">
      <c r="A392">
        <v>63</v>
      </c>
      <c r="B392">
        <v>6.6000000000002501E-2</v>
      </c>
      <c r="C392" s="1">
        <f>IF(Table9[[#This Row],[dTime]]&lt;&gt;"",1/Table9[[#This Row],[dTime]],"")</f>
        <v>15.151515151514577</v>
      </c>
    </row>
    <row r="393" spans="1:3" x14ac:dyDescent="0.25">
      <c r="A393">
        <v>64</v>
      </c>
      <c r="B393">
        <v>6.0999999999999943E-2</v>
      </c>
      <c r="C393" s="1">
        <f>IF(Table9[[#This Row],[dTime]]&lt;&gt;"",1/Table9[[#This Row],[dTime]],"")</f>
        <v>16.393442622950836</v>
      </c>
    </row>
    <row r="394" spans="1:3" x14ac:dyDescent="0.25">
      <c r="A394">
        <v>65</v>
      </c>
      <c r="B394">
        <v>7.3000000000000398E-2</v>
      </c>
      <c r="C394" s="1">
        <f>IF(Table9[[#This Row],[dTime]]&lt;&gt;"",1/Table9[[#This Row],[dTime]],"")</f>
        <v>13.698630136986226</v>
      </c>
    </row>
    <row r="395" spans="1:3" x14ac:dyDescent="0.25">
      <c r="A395">
        <v>66</v>
      </c>
      <c r="B395">
        <v>7.0999999999997954E-2</v>
      </c>
      <c r="C395" s="1">
        <f>IF(Table9[[#This Row],[dTime]]&lt;&gt;"",1/Table9[[#This Row],[dTime]],"")</f>
        <v>14.084507042253927</v>
      </c>
    </row>
    <row r="396" spans="1:3" x14ac:dyDescent="0.25">
      <c r="A396">
        <v>67</v>
      </c>
      <c r="B396">
        <v>6.6000000000002501E-2</v>
      </c>
      <c r="C396" s="1">
        <f>IF(Table9[[#This Row],[dTime]]&lt;&gt;"",1/Table9[[#This Row],[dTime]],"")</f>
        <v>15.151515151514577</v>
      </c>
    </row>
    <row r="397" spans="1:3" x14ac:dyDescent="0.25">
      <c r="A397">
        <v>68</v>
      </c>
      <c r="B397">
        <v>5.2999999999997272E-2</v>
      </c>
      <c r="C397" s="1">
        <f>IF(Table9[[#This Row],[dTime]]&lt;&gt;"",1/Table9[[#This Row],[dTime]],"")</f>
        <v>18.867924528302858</v>
      </c>
    </row>
    <row r="398" spans="1:3" x14ac:dyDescent="0.25">
      <c r="A398">
        <v>69</v>
      </c>
      <c r="B398">
        <v>7.6000000000000512E-2</v>
      </c>
      <c r="C398" s="1">
        <f>IF(Table9[[#This Row],[dTime]]&lt;&gt;"",1/Table9[[#This Row],[dTime]],"")</f>
        <v>13.157894736842017</v>
      </c>
    </row>
    <row r="399" spans="1:3" x14ac:dyDescent="0.25">
      <c r="A399">
        <v>70</v>
      </c>
      <c r="B399">
        <v>6.799999999999784E-2</v>
      </c>
      <c r="C399" s="1">
        <f>IF(Table9[[#This Row],[dTime]]&lt;&gt;"",1/Table9[[#This Row],[dTime]],"")</f>
        <v>14.705882352941643</v>
      </c>
    </row>
    <row r="400" spans="1:3" x14ac:dyDescent="0.25">
      <c r="A400">
        <v>71</v>
      </c>
      <c r="B400">
        <v>6.8000000000004945E-2</v>
      </c>
      <c r="C400" s="1">
        <f>IF(Table9[[#This Row],[dTime]]&lt;&gt;"",1/Table9[[#This Row],[dTime]],"")</f>
        <v>14.705882352940106</v>
      </c>
    </row>
    <row r="401" spans="1:3" x14ac:dyDescent="0.25">
      <c r="A401">
        <v>72</v>
      </c>
      <c r="B401">
        <v>6.5999999999995396E-2</v>
      </c>
      <c r="C401" s="1">
        <f>IF(Table9[[#This Row],[dTime]]&lt;&gt;"",1/Table9[[#This Row],[dTime]],"")</f>
        <v>15.151515151516209</v>
      </c>
    </row>
    <row r="402" spans="1:3" x14ac:dyDescent="0.25">
      <c r="A402">
        <v>73</v>
      </c>
      <c r="B402">
        <v>6.6000000000002501E-2</v>
      </c>
      <c r="C402" s="1">
        <f>IF(Table9[[#This Row],[dTime]]&lt;&gt;"",1/Table9[[#This Row],[dTime]],"")</f>
        <v>15.151515151514577</v>
      </c>
    </row>
    <row r="403" spans="1:3" x14ac:dyDescent="0.25">
      <c r="A403">
        <v>74</v>
      </c>
      <c r="B403">
        <v>4.5000000000001705E-2</v>
      </c>
      <c r="C403" s="1">
        <f>IF(Table9[[#This Row],[dTime]]&lt;&gt;"",1/Table9[[#This Row],[dTime]],"")</f>
        <v>22.222222222221379</v>
      </c>
    </row>
    <row r="404" spans="1:3" x14ac:dyDescent="0.25">
      <c r="A404">
        <v>75</v>
      </c>
      <c r="B404">
        <v>9.1999999999998749E-2</v>
      </c>
      <c r="C404" s="1">
        <f>IF(Table9[[#This Row],[dTime]]&lt;&gt;"",1/Table9[[#This Row],[dTime]],"")</f>
        <v>10.869565217391452</v>
      </c>
    </row>
    <row r="405" spans="1:3" x14ac:dyDescent="0.25">
      <c r="A405">
        <v>76</v>
      </c>
      <c r="B405">
        <v>6.4000000000000057E-2</v>
      </c>
      <c r="C405" s="1">
        <f>IF(Table9[[#This Row],[dTime]]&lt;&gt;"",1/Table9[[#This Row],[dTime]],"")</f>
        <v>15.624999999999986</v>
      </c>
    </row>
    <row r="406" spans="1:3" x14ac:dyDescent="0.25">
      <c r="A406">
        <v>77</v>
      </c>
      <c r="B406">
        <v>6.5999999999995396E-2</v>
      </c>
      <c r="C406" s="1">
        <f>IF(Table9[[#This Row],[dTime]]&lt;&gt;"",1/Table9[[#This Row],[dTime]],"")</f>
        <v>15.151515151516209</v>
      </c>
    </row>
    <row r="407" spans="1:3" x14ac:dyDescent="0.25">
      <c r="A407">
        <v>78</v>
      </c>
      <c r="B407">
        <v>6.6000000000002501E-2</v>
      </c>
      <c r="C407" s="1">
        <f>IF(Table9[[#This Row],[dTime]]&lt;&gt;"",1/Table9[[#This Row],[dTime]],"")</f>
        <v>15.151515151514577</v>
      </c>
    </row>
    <row r="408" spans="1:3" x14ac:dyDescent="0.25">
      <c r="A408">
        <v>79</v>
      </c>
      <c r="B408">
        <v>6.7000000000000171E-2</v>
      </c>
      <c r="C408" s="1">
        <f>IF(Table9[[#This Row],[dTime]]&lt;&gt;"",1/Table9[[#This Row],[dTime]],"")</f>
        <v>14.92537313432832</v>
      </c>
    </row>
    <row r="409" spans="1:3" x14ac:dyDescent="0.25">
      <c r="A409">
        <v>80</v>
      </c>
      <c r="B409">
        <v>6.4000000000000057E-2</v>
      </c>
      <c r="C409" s="1">
        <f>IF(Table9[[#This Row],[dTime]]&lt;&gt;"",1/Table9[[#This Row],[dTime]],"")</f>
        <v>15.624999999999986</v>
      </c>
    </row>
    <row r="410" spans="1:3" x14ac:dyDescent="0.25">
      <c r="A410">
        <v>81</v>
      </c>
      <c r="B410">
        <v>6.9000000000002615E-2</v>
      </c>
      <c r="C410" s="1">
        <f>IF(Table9[[#This Row],[dTime]]&lt;&gt;"",1/Table9[[#This Row],[dTime]],"")</f>
        <v>14.492753623187857</v>
      </c>
    </row>
    <row r="411" spans="1:3" x14ac:dyDescent="0.25">
      <c r="A411">
        <v>82</v>
      </c>
      <c r="B411">
        <v>6.4999999999997726E-2</v>
      </c>
      <c r="C411" s="1">
        <f>IF(Table9[[#This Row],[dTime]]&lt;&gt;"",1/Table9[[#This Row],[dTime]],"")</f>
        <v>15.384615384615923</v>
      </c>
    </row>
    <row r="412" spans="1:3" x14ac:dyDescent="0.25">
      <c r="A412">
        <v>83</v>
      </c>
      <c r="B412">
        <v>6.799999999999784E-2</v>
      </c>
      <c r="C412" s="1">
        <f>IF(Table9[[#This Row],[dTime]]&lt;&gt;"",1/Table9[[#This Row],[dTime]],"")</f>
        <v>14.705882352941643</v>
      </c>
    </row>
    <row r="413" spans="1:3" x14ac:dyDescent="0.25">
      <c r="A413">
        <v>84</v>
      </c>
      <c r="B413">
        <v>4.8000000000001819E-2</v>
      </c>
      <c r="C413" s="1">
        <f>IF(Table9[[#This Row],[dTime]]&lt;&gt;"",1/Table9[[#This Row],[dTime]],"")</f>
        <v>20.833333333332543</v>
      </c>
    </row>
    <row r="414" spans="1:3" x14ac:dyDescent="0.25">
      <c r="A414">
        <v>85</v>
      </c>
      <c r="B414">
        <v>7.3000000000000398E-2</v>
      </c>
      <c r="C414" s="1">
        <f>IF(Table9[[#This Row],[dTime]]&lt;&gt;"",1/Table9[[#This Row],[dTime]],"")</f>
        <v>13.698630136986226</v>
      </c>
    </row>
    <row r="415" spans="1:3" x14ac:dyDescent="0.25">
      <c r="A415">
        <v>86</v>
      </c>
      <c r="B415">
        <v>7.8000000000002956E-2</v>
      </c>
      <c r="C415" s="1">
        <f>IF(Table9[[#This Row],[dTime]]&lt;&gt;"",1/Table9[[#This Row],[dTime]],"")</f>
        <v>12.820512820512334</v>
      </c>
    </row>
    <row r="416" spans="1:3" x14ac:dyDescent="0.25">
      <c r="A416">
        <v>87</v>
      </c>
      <c r="B416">
        <v>6.4999999999997726E-2</v>
      </c>
      <c r="C416" s="1">
        <f>IF(Table9[[#This Row],[dTime]]&lt;&gt;"",1/Table9[[#This Row],[dTime]],"")</f>
        <v>15.384615384615923</v>
      </c>
    </row>
    <row r="417" spans="1:3" x14ac:dyDescent="0.25">
      <c r="A417">
        <v>88</v>
      </c>
      <c r="B417">
        <v>7.0000000000000284E-2</v>
      </c>
      <c r="C417" s="1">
        <f>IF(Table9[[#This Row],[dTime]]&lt;&gt;"",1/Table9[[#This Row],[dTime]],"")</f>
        <v>14.285714285714228</v>
      </c>
    </row>
    <row r="418" spans="1:3" x14ac:dyDescent="0.25">
      <c r="A418">
        <v>89</v>
      </c>
      <c r="B418">
        <v>6.0999999999999943E-2</v>
      </c>
      <c r="C418" s="1">
        <f>IF(Table9[[#This Row],[dTime]]&lt;&gt;"",1/Table9[[#This Row],[dTime]],"")</f>
        <v>16.393442622950836</v>
      </c>
    </row>
    <row r="419" spans="1:3" x14ac:dyDescent="0.25">
      <c r="A419">
        <v>90</v>
      </c>
      <c r="B419">
        <v>7.3000000000000398E-2</v>
      </c>
      <c r="C419" s="1">
        <f>IF(Table9[[#This Row],[dTime]]&lt;&gt;"",1/Table9[[#This Row],[dTime]],"")</f>
        <v>13.698630136986226</v>
      </c>
    </row>
    <row r="420" spans="1:3" x14ac:dyDescent="0.25">
      <c r="A420">
        <v>91</v>
      </c>
      <c r="B420">
        <v>6.7000000000000171E-2</v>
      </c>
      <c r="C420" s="1">
        <f>IF(Table9[[#This Row],[dTime]]&lt;&gt;"",1/Table9[[#This Row],[dTime]],"")</f>
        <v>14.92537313432832</v>
      </c>
    </row>
    <row r="421" spans="1:3" x14ac:dyDescent="0.25">
      <c r="A421">
        <v>92</v>
      </c>
      <c r="B421">
        <v>6.1999999999997613E-2</v>
      </c>
      <c r="C421" s="1">
        <f>IF(Table9[[#This Row],[dTime]]&lt;&gt;"",1/Table9[[#This Row],[dTime]],"")</f>
        <v>16.129032258065138</v>
      </c>
    </row>
    <row r="422" spans="1:3" x14ac:dyDescent="0.25">
      <c r="A422">
        <v>93</v>
      </c>
      <c r="B422">
        <v>6.9000000000002615E-2</v>
      </c>
      <c r="C422" s="1">
        <f>IF(Table9[[#This Row],[dTime]]&lt;&gt;"",1/Table9[[#This Row],[dTime]],"")</f>
        <v>14.492753623187857</v>
      </c>
    </row>
    <row r="423" spans="1:3" x14ac:dyDescent="0.25">
      <c r="A423">
        <v>94</v>
      </c>
      <c r="B423">
        <v>6.8999999999995509E-2</v>
      </c>
      <c r="C423" s="1">
        <f>IF(Table9[[#This Row],[dTime]]&lt;&gt;"",1/Table9[[#This Row],[dTime]],"")</f>
        <v>14.492753623189349</v>
      </c>
    </row>
    <row r="424" spans="1:3" x14ac:dyDescent="0.25">
      <c r="A424">
        <v>95</v>
      </c>
      <c r="B424">
        <v>3.6000000000001364E-2</v>
      </c>
      <c r="C424" s="1">
        <f>IF(Table9[[#This Row],[dTime]]&lt;&gt;"",1/Table9[[#This Row],[dTime]],"")</f>
        <v>27.777777777776723</v>
      </c>
    </row>
    <row r="425" spans="1:3" x14ac:dyDescent="0.25">
      <c r="A425">
        <v>96</v>
      </c>
      <c r="B425">
        <v>9.7999999999998977E-2</v>
      </c>
      <c r="C425" s="1">
        <f>IF(Table9[[#This Row],[dTime]]&lt;&gt;"",1/Table9[[#This Row],[dTime]],"")</f>
        <v>10.204081632653168</v>
      </c>
    </row>
    <row r="426" spans="1:3" x14ac:dyDescent="0.25">
      <c r="A426">
        <v>97</v>
      </c>
      <c r="B426">
        <v>6.4000000000000057E-2</v>
      </c>
      <c r="C426" s="1">
        <f>IF(Table9[[#This Row],[dTime]]&lt;&gt;"",1/Table9[[#This Row],[dTime]],"")</f>
        <v>15.624999999999986</v>
      </c>
    </row>
    <row r="427" spans="1:3" x14ac:dyDescent="0.25">
      <c r="A427">
        <v>98</v>
      </c>
      <c r="B427">
        <v>6.8000000000004945E-2</v>
      </c>
      <c r="C427" s="1">
        <f>IF(Table9[[#This Row],[dTime]]&lt;&gt;"",1/Table9[[#This Row],[dTime]],"")</f>
        <v>14.705882352940106</v>
      </c>
    </row>
    <row r="428" spans="1:3" x14ac:dyDescent="0.25">
      <c r="A428">
        <v>99</v>
      </c>
      <c r="B428">
        <v>6.8999999999995509E-2</v>
      </c>
      <c r="C428" s="1">
        <f>IF(Table9[[#This Row],[dTime]]&lt;&gt;"",1/Table9[[#This Row],[dTime]],"")</f>
        <v>14.492753623189349</v>
      </c>
    </row>
    <row r="429" spans="1:3" x14ac:dyDescent="0.25">
      <c r="A429">
        <v>100</v>
      </c>
      <c r="B429">
        <v>2.1999999999998465E-2</v>
      </c>
      <c r="C429" s="1">
        <f>IF(Table9[[#This Row],[dTime]]&lt;&gt;"",1/Table9[[#This Row],[dTime]],"")</f>
        <v>45.454545454548622</v>
      </c>
    </row>
    <row r="430" spans="1:3" x14ac:dyDescent="0.25">
      <c r="A430">
        <v>101</v>
      </c>
      <c r="B430">
        <v>0.10900000000000176</v>
      </c>
      <c r="C430" s="1">
        <f>IF(Table9[[#This Row],[dTime]]&lt;&gt;"",1/Table9[[#This Row],[dTime]],"")</f>
        <v>9.1743119266053554</v>
      </c>
    </row>
    <row r="431" spans="1:3" x14ac:dyDescent="0.25">
      <c r="A431">
        <v>102</v>
      </c>
      <c r="B431">
        <v>6.6000000000002501E-2</v>
      </c>
      <c r="C431" s="1">
        <f>IF(Table9[[#This Row],[dTime]]&lt;&gt;"",1/Table9[[#This Row],[dTime]],"")</f>
        <v>15.151515151514577</v>
      </c>
    </row>
    <row r="432" spans="1:3" x14ac:dyDescent="0.25">
      <c r="A432">
        <v>103</v>
      </c>
      <c r="B432">
        <v>6.8999999999995509E-2</v>
      </c>
      <c r="C432" s="1">
        <f>IF(Table9[[#This Row],[dTime]]&lt;&gt;"",1/Table9[[#This Row],[dTime]],"")</f>
        <v>14.492753623189349</v>
      </c>
    </row>
    <row r="433" spans="1:3" x14ac:dyDescent="0.25">
      <c r="A433">
        <v>104</v>
      </c>
      <c r="B433">
        <v>5.700000000000216E-2</v>
      </c>
      <c r="C433" s="1">
        <f>IF(Table9[[#This Row],[dTime]]&lt;&gt;"",1/Table9[[#This Row],[dTime]],"")</f>
        <v>17.543859649122144</v>
      </c>
    </row>
    <row r="434" spans="1:3" x14ac:dyDescent="0.25">
      <c r="A434">
        <v>105</v>
      </c>
      <c r="B434">
        <v>7.5000000000002842E-2</v>
      </c>
      <c r="C434" s="1">
        <f>IF(Table9[[#This Row],[dTime]]&lt;&gt;"",1/Table9[[#This Row],[dTime]],"")</f>
        <v>13.333333333332828</v>
      </c>
    </row>
    <row r="435" spans="1:3" x14ac:dyDescent="0.25">
      <c r="A435">
        <v>106</v>
      </c>
      <c r="B435">
        <v>6.5999999999995396E-2</v>
      </c>
      <c r="C435" s="1">
        <f>IF(Table9[[#This Row],[dTime]]&lt;&gt;"",1/Table9[[#This Row],[dTime]],"")</f>
        <v>15.151515151516209</v>
      </c>
    </row>
    <row r="436" spans="1:3" x14ac:dyDescent="0.25">
      <c r="A436">
        <v>107</v>
      </c>
      <c r="B436">
        <v>7.2000000000002728E-2</v>
      </c>
      <c r="C436" s="1">
        <f>IF(Table9[[#This Row],[dTime]]&lt;&gt;"",1/Table9[[#This Row],[dTime]],"")</f>
        <v>13.888888888888362</v>
      </c>
    </row>
    <row r="437" spans="1:3" x14ac:dyDescent="0.25">
      <c r="A437">
        <v>108</v>
      </c>
      <c r="B437">
        <v>6.1999999999997613E-2</v>
      </c>
      <c r="C437" s="1">
        <f>IF(Table9[[#This Row],[dTime]]&lt;&gt;"",1/Table9[[#This Row],[dTime]],"")</f>
        <v>16.129032258065138</v>
      </c>
    </row>
    <row r="438" spans="1:3" x14ac:dyDescent="0.25">
      <c r="A438">
        <v>109</v>
      </c>
      <c r="B438">
        <v>6.4000000000000057E-2</v>
      </c>
      <c r="C438" s="1">
        <f>IF(Table9[[#This Row],[dTime]]&lt;&gt;"",1/Table9[[#This Row],[dTime]],"")</f>
        <v>15.624999999999986</v>
      </c>
    </row>
    <row r="439" spans="1:3" x14ac:dyDescent="0.25">
      <c r="A439">
        <v>110</v>
      </c>
      <c r="B439">
        <v>7.4000000000005173E-2</v>
      </c>
      <c r="C439" s="1">
        <f>IF(Table9[[#This Row],[dTime]]&lt;&gt;"",1/Table9[[#This Row],[dTime]],"")</f>
        <v>13.513513513512569</v>
      </c>
    </row>
    <row r="440" spans="1:3" x14ac:dyDescent="0.25">
      <c r="A440">
        <v>111</v>
      </c>
      <c r="B440">
        <v>6.4000000000000057E-2</v>
      </c>
      <c r="C440" s="1">
        <f>IF(Table9[[#This Row],[dTime]]&lt;&gt;"",1/Table9[[#This Row],[dTime]],"")</f>
        <v>15.624999999999986</v>
      </c>
    </row>
    <row r="441" spans="1:3" x14ac:dyDescent="0.25">
      <c r="A441">
        <v>112</v>
      </c>
      <c r="B441">
        <v>6.5999999999995396E-2</v>
      </c>
      <c r="C441" s="1">
        <f>IF(Table9[[#This Row],[dTime]]&lt;&gt;"",1/Table9[[#This Row],[dTime]],"")</f>
        <v>15.151515151516209</v>
      </c>
    </row>
    <row r="442" spans="1:3" x14ac:dyDescent="0.25">
      <c r="A442">
        <v>113</v>
      </c>
      <c r="B442">
        <v>6.7000000000000171E-2</v>
      </c>
      <c r="C442" s="1">
        <f>IF(Table9[[#This Row],[dTime]]&lt;&gt;"",1/Table9[[#This Row],[dTime]],"")</f>
        <v>14.92537313432832</v>
      </c>
    </row>
    <row r="443" spans="1:3" x14ac:dyDescent="0.25">
      <c r="A443">
        <v>114</v>
      </c>
      <c r="B443">
        <v>6.4000000000000057E-2</v>
      </c>
      <c r="C443" s="1">
        <f>IF(Table9[[#This Row],[dTime]]&lt;&gt;"",1/Table9[[#This Row],[dTime]],"")</f>
        <v>15.624999999999986</v>
      </c>
    </row>
    <row r="444" spans="1:3" x14ac:dyDescent="0.25">
      <c r="A444">
        <v>115</v>
      </c>
      <c r="B444">
        <v>6.4000000000000057E-2</v>
      </c>
      <c r="C444" s="1">
        <f>IF(Table9[[#This Row],[dTime]]&lt;&gt;"",1/Table9[[#This Row],[dTime]],"")</f>
        <v>15.624999999999986</v>
      </c>
    </row>
    <row r="445" spans="1:3" x14ac:dyDescent="0.25">
      <c r="A445">
        <v>116</v>
      </c>
      <c r="B445">
        <v>7.0000000000000284E-2</v>
      </c>
      <c r="C445" s="1">
        <f>IF(Table9[[#This Row],[dTime]]&lt;&gt;"",1/Table9[[#This Row],[dTime]],"")</f>
        <v>14.285714285714228</v>
      </c>
    </row>
    <row r="446" spans="1:3" x14ac:dyDescent="0.25">
      <c r="A446">
        <v>117</v>
      </c>
      <c r="B446">
        <v>6.7000000000000171E-2</v>
      </c>
      <c r="C446" s="1">
        <f>IF(Table9[[#This Row],[dTime]]&lt;&gt;"",1/Table9[[#This Row],[dTime]],"")</f>
        <v>14.92537313432832</v>
      </c>
    </row>
    <row r="447" spans="1:3" x14ac:dyDescent="0.25">
      <c r="A447">
        <v>118</v>
      </c>
      <c r="B447">
        <v>6.4000000000000057E-2</v>
      </c>
      <c r="C447" s="1">
        <f>IF(Table9[[#This Row],[dTime]]&lt;&gt;"",1/Table9[[#This Row],[dTime]],"")</f>
        <v>15.624999999999986</v>
      </c>
    </row>
    <row r="448" spans="1:3" x14ac:dyDescent="0.25">
      <c r="A448">
        <v>119</v>
      </c>
      <c r="B448">
        <v>2.4999999999998579E-2</v>
      </c>
      <c r="C448" s="1">
        <f>IF(Table9[[#This Row],[dTime]]&lt;&gt;"",1/Table9[[#This Row],[dTime]],"")</f>
        <v>40.000000000002274</v>
      </c>
    </row>
    <row r="449" spans="1:3" x14ac:dyDescent="0.25">
      <c r="A449">
        <v>120</v>
      </c>
      <c r="B449">
        <v>0.10900000000000176</v>
      </c>
      <c r="C449" s="1">
        <f>IF(Table9[[#This Row],[dTime]]&lt;&gt;"",1/Table9[[#This Row],[dTime]],"")</f>
        <v>9.1743119266053554</v>
      </c>
    </row>
    <row r="450" spans="1:3" x14ac:dyDescent="0.25">
      <c r="A450">
        <v>121</v>
      </c>
      <c r="B450">
        <v>6.9000000000002615E-2</v>
      </c>
      <c r="C450" s="1">
        <f>IF(Table9[[#This Row],[dTime]]&lt;&gt;"",1/Table9[[#This Row],[dTime]],"")</f>
        <v>14.492753623187857</v>
      </c>
    </row>
    <row r="451" spans="1:3" x14ac:dyDescent="0.25">
      <c r="A451">
        <v>122</v>
      </c>
      <c r="B451">
        <v>6.4000000000000057E-2</v>
      </c>
      <c r="C451" s="1">
        <f>IF(Table9[[#This Row],[dTime]]&lt;&gt;"",1/Table9[[#This Row],[dTime]],"")</f>
        <v>15.624999999999986</v>
      </c>
    </row>
    <row r="452" spans="1:3" x14ac:dyDescent="0.25">
      <c r="A452">
        <v>123</v>
      </c>
      <c r="B452">
        <v>6.799999999999784E-2</v>
      </c>
      <c r="C452" s="1">
        <f>IF(Table9[[#This Row],[dTime]]&lt;&gt;"",1/Table9[[#This Row],[dTime]],"")</f>
        <v>14.705882352941643</v>
      </c>
    </row>
    <row r="453" spans="1:3" x14ac:dyDescent="0.25">
      <c r="A453">
        <v>124</v>
      </c>
      <c r="B453">
        <v>6.4000000000000057E-2</v>
      </c>
      <c r="C453" s="1">
        <f>IF(Table9[[#This Row],[dTime]]&lt;&gt;"",1/Table9[[#This Row],[dTime]],"")</f>
        <v>15.624999999999986</v>
      </c>
    </row>
    <row r="454" spans="1:3" x14ac:dyDescent="0.25">
      <c r="A454">
        <v>125</v>
      </c>
      <c r="B454">
        <v>7.5000000000002842E-2</v>
      </c>
      <c r="C454" s="1">
        <f>IF(Table9[[#This Row],[dTime]]&lt;&gt;"",1/Table9[[#This Row],[dTime]],"")</f>
        <v>13.333333333332828</v>
      </c>
    </row>
    <row r="455" spans="1:3" x14ac:dyDescent="0.25">
      <c r="A455">
        <v>126</v>
      </c>
      <c r="B455">
        <v>6.0999999999999943E-2</v>
      </c>
      <c r="C455" s="1">
        <f>IF(Table9[[#This Row],[dTime]]&lt;&gt;"",1/Table9[[#This Row],[dTime]],"")</f>
        <v>16.393442622950836</v>
      </c>
    </row>
    <row r="456" spans="1:3" x14ac:dyDescent="0.25">
      <c r="A456">
        <v>127</v>
      </c>
      <c r="B456">
        <v>6.799999999999784E-2</v>
      </c>
      <c r="C456" s="1">
        <f>IF(Table9[[#This Row],[dTime]]&lt;&gt;"",1/Table9[[#This Row],[dTime]],"")</f>
        <v>14.705882352941643</v>
      </c>
    </row>
    <row r="457" spans="1:3" x14ac:dyDescent="0.25">
      <c r="A457">
        <v>128</v>
      </c>
      <c r="B457">
        <v>6.4999999999997726E-2</v>
      </c>
      <c r="C457" s="1">
        <f>IF(Table9[[#This Row],[dTime]]&lt;&gt;"",1/Table9[[#This Row],[dTime]],"")</f>
        <v>15.384615384615923</v>
      </c>
    </row>
    <row r="458" spans="1:3" x14ac:dyDescent="0.25">
      <c r="A458">
        <v>129</v>
      </c>
      <c r="B458">
        <v>6.8000000000004945E-2</v>
      </c>
      <c r="C458" s="1">
        <f>IF(Table9[[#This Row],[dTime]]&lt;&gt;"",1/Table9[[#This Row],[dTime]],"")</f>
        <v>14.705882352940106</v>
      </c>
    </row>
    <row r="459" spans="1:3" x14ac:dyDescent="0.25">
      <c r="A459">
        <v>130</v>
      </c>
      <c r="B459">
        <v>6.1999999999997613E-2</v>
      </c>
      <c r="C459" s="1">
        <f>IF(Table9[[#This Row],[dTime]]&lt;&gt;"",1/Table9[[#This Row],[dTime]],"")</f>
        <v>16.129032258065138</v>
      </c>
    </row>
    <row r="460" spans="1:3" x14ac:dyDescent="0.25">
      <c r="A460">
        <v>131</v>
      </c>
      <c r="B460">
        <v>5.5999999999997385E-2</v>
      </c>
      <c r="C460" s="1">
        <f>IF(Table9[[#This Row],[dTime]]&lt;&gt;"",1/Table9[[#This Row],[dTime]],"")</f>
        <v>17.857142857143693</v>
      </c>
    </row>
    <row r="461" spans="1:3" x14ac:dyDescent="0.25">
      <c r="A461">
        <v>132</v>
      </c>
      <c r="B461">
        <v>3.8000000000003809E-2</v>
      </c>
      <c r="C461" s="1">
        <f>IF(Table9[[#This Row],[dTime]]&lt;&gt;"",1/Table9[[#This Row],[dTime]],"")</f>
        <v>26.315789473681573</v>
      </c>
    </row>
    <row r="462" spans="1:3" x14ac:dyDescent="0.25">
      <c r="A462">
        <v>133</v>
      </c>
      <c r="B462">
        <v>0.10600000000000165</v>
      </c>
      <c r="C462" s="1">
        <f>IF(Table9[[#This Row],[dTime]]&lt;&gt;"",1/Table9[[#This Row],[dTime]],"")</f>
        <v>9.4339622641507965</v>
      </c>
    </row>
    <row r="463" spans="1:3" x14ac:dyDescent="0.25">
      <c r="A463">
        <v>134</v>
      </c>
      <c r="B463">
        <v>7.2999999999993292E-2</v>
      </c>
      <c r="C463" s="1">
        <f>IF(Table9[[#This Row],[dTime]]&lt;&gt;"",1/Table9[[#This Row],[dTime]],"")</f>
        <v>13.69863013698756</v>
      </c>
    </row>
    <row r="464" spans="1:3" x14ac:dyDescent="0.25">
      <c r="A464">
        <v>135</v>
      </c>
      <c r="B464">
        <v>6.7000000000000171E-2</v>
      </c>
      <c r="C464" s="1">
        <f>IF(Table9[[#This Row],[dTime]]&lt;&gt;"",1/Table9[[#This Row],[dTime]],"")</f>
        <v>14.92537313432832</v>
      </c>
    </row>
    <row r="465" spans="1:3" x14ac:dyDescent="0.25">
      <c r="A465">
        <v>136</v>
      </c>
      <c r="B465">
        <v>6.0999999999999943E-2</v>
      </c>
      <c r="C465" s="1">
        <f>IF(Table9[[#This Row],[dTime]]&lt;&gt;"",1/Table9[[#This Row],[dTime]],"")</f>
        <v>16.393442622950836</v>
      </c>
    </row>
    <row r="466" spans="1:3" x14ac:dyDescent="0.25">
      <c r="A466">
        <v>137</v>
      </c>
      <c r="B466">
        <v>6.0000000000002274E-2</v>
      </c>
      <c r="C466" s="1">
        <f>IF(Table9[[#This Row],[dTime]]&lt;&gt;"",1/Table9[[#This Row],[dTime]],"")</f>
        <v>16.666666666666035</v>
      </c>
    </row>
    <row r="467" spans="1:3" x14ac:dyDescent="0.25">
      <c r="A467">
        <v>138</v>
      </c>
      <c r="B467">
        <v>7.6999999999998181E-2</v>
      </c>
      <c r="C467" s="1">
        <f>IF(Table9[[#This Row],[dTime]]&lt;&gt;"",1/Table9[[#This Row],[dTime]],"")</f>
        <v>12.987012987013294</v>
      </c>
    </row>
    <row r="468" spans="1:3" x14ac:dyDescent="0.25">
      <c r="A468">
        <v>139</v>
      </c>
      <c r="B468">
        <v>6.9000000000002615E-2</v>
      </c>
      <c r="C468" s="1">
        <f>IF(Table9[[#This Row],[dTime]]&lt;&gt;"",1/Table9[[#This Row],[dTime]],"")</f>
        <v>14.492753623187857</v>
      </c>
    </row>
    <row r="469" spans="1:3" x14ac:dyDescent="0.25">
      <c r="A469">
        <v>140</v>
      </c>
      <c r="B469">
        <v>6.4000000000000057E-2</v>
      </c>
      <c r="C469" s="1">
        <f>IF(Table9[[#This Row],[dTime]]&lt;&gt;"",1/Table9[[#This Row],[dTime]],"")</f>
        <v>15.624999999999986</v>
      </c>
    </row>
    <row r="470" spans="1:3" x14ac:dyDescent="0.25">
      <c r="A470">
        <v>141</v>
      </c>
      <c r="B470">
        <v>6.1999999999997613E-2</v>
      </c>
      <c r="C470" s="1">
        <f>IF(Table9[[#This Row],[dTime]]&lt;&gt;"",1/Table9[[#This Row],[dTime]],"")</f>
        <v>16.129032258065138</v>
      </c>
    </row>
    <row r="471" spans="1:3" x14ac:dyDescent="0.25">
      <c r="A471">
        <v>142</v>
      </c>
      <c r="B471">
        <v>7.0000000000000284E-2</v>
      </c>
      <c r="C471" s="1">
        <f>IF(Table9[[#This Row],[dTime]]&lt;&gt;"",1/Table9[[#This Row],[dTime]],"")</f>
        <v>14.285714285714228</v>
      </c>
    </row>
    <row r="472" spans="1:3" x14ac:dyDescent="0.25">
      <c r="A472">
        <v>143</v>
      </c>
      <c r="B472">
        <v>6.6000000000002501E-2</v>
      </c>
      <c r="C472" s="1">
        <f>IF(Table9[[#This Row],[dTime]]&lt;&gt;"",1/Table9[[#This Row],[dTime]],"")</f>
        <v>15.151515151514577</v>
      </c>
    </row>
    <row r="473" spans="1:3" x14ac:dyDescent="0.25">
      <c r="A473">
        <v>144</v>
      </c>
      <c r="B473">
        <v>7.0999999999997954E-2</v>
      </c>
      <c r="C473" s="1">
        <f>IF(Table9[[#This Row],[dTime]]&lt;&gt;"",1/Table9[[#This Row],[dTime]],"")</f>
        <v>14.084507042253927</v>
      </c>
    </row>
    <row r="474" spans="1:3" x14ac:dyDescent="0.25">
      <c r="A474">
        <v>145</v>
      </c>
      <c r="B474">
        <v>6.4000000000000057E-2</v>
      </c>
      <c r="C474" s="1">
        <f>IF(Table9[[#This Row],[dTime]]&lt;&gt;"",1/Table9[[#This Row],[dTime]],"")</f>
        <v>15.624999999999986</v>
      </c>
    </row>
    <row r="475" spans="1:3" x14ac:dyDescent="0.25">
      <c r="A475">
        <v>146</v>
      </c>
      <c r="B475">
        <v>6.5000000000004832E-2</v>
      </c>
      <c r="C475" s="1">
        <f>IF(Table9[[#This Row],[dTime]]&lt;&gt;"",1/Table9[[#This Row],[dTime]],"")</f>
        <v>15.384615384614241</v>
      </c>
    </row>
    <row r="476" spans="1:3" x14ac:dyDescent="0.25">
      <c r="A476">
        <v>147</v>
      </c>
      <c r="B476">
        <v>6.5999999999995396E-2</v>
      </c>
      <c r="C476" s="1">
        <f>IF(Table9[[#This Row],[dTime]]&lt;&gt;"",1/Table9[[#This Row],[dTime]],"")</f>
        <v>15.151515151516209</v>
      </c>
    </row>
    <row r="477" spans="1:3" x14ac:dyDescent="0.25">
      <c r="A477">
        <v>148</v>
      </c>
      <c r="B477">
        <v>6.8000000000004945E-2</v>
      </c>
      <c r="C477" s="1">
        <f>IF(Table9[[#This Row],[dTime]]&lt;&gt;"",1/Table9[[#This Row],[dTime]],"")</f>
        <v>14.705882352940106</v>
      </c>
    </row>
    <row r="478" spans="1:3" x14ac:dyDescent="0.25">
      <c r="A478">
        <v>149</v>
      </c>
      <c r="B478">
        <v>2.8999999999996362E-2</v>
      </c>
      <c r="C478" s="1">
        <f>IF(Table9[[#This Row],[dTime]]&lt;&gt;"",1/Table9[[#This Row],[dTime]],"")</f>
        <v>34.482758620693978</v>
      </c>
    </row>
    <row r="479" spans="1:3" x14ac:dyDescent="0.25">
      <c r="A479">
        <v>150</v>
      </c>
      <c r="B479">
        <v>0.10799999999999699</v>
      </c>
      <c r="C479" s="1">
        <f>IF(Table9[[#This Row],[dTime]]&lt;&gt;"",1/Table9[[#This Row],[dTime]],"")</f>
        <v>9.2592592592595171</v>
      </c>
    </row>
    <row r="480" spans="1:3" x14ac:dyDescent="0.25">
      <c r="A480">
        <v>151</v>
      </c>
      <c r="B480">
        <v>6.7000000000000171E-2</v>
      </c>
      <c r="C480" s="1">
        <f>IF(Table9[[#This Row],[dTime]]&lt;&gt;"",1/Table9[[#This Row],[dTime]],"")</f>
        <v>14.92537313432832</v>
      </c>
    </row>
    <row r="481" spans="1:3" x14ac:dyDescent="0.25">
      <c r="A481">
        <v>152</v>
      </c>
      <c r="B481">
        <v>6.3000000000002387E-2</v>
      </c>
      <c r="C481" s="1">
        <f>IF(Table9[[#This Row],[dTime]]&lt;&gt;"",1/Table9[[#This Row],[dTime]],"")</f>
        <v>15.873015873015271</v>
      </c>
    </row>
    <row r="482" spans="1:3" x14ac:dyDescent="0.25">
      <c r="A482">
        <v>153</v>
      </c>
      <c r="B482">
        <v>6.799999999999784E-2</v>
      </c>
      <c r="C482" s="1">
        <f>IF(Table9[[#This Row],[dTime]]&lt;&gt;"",1/Table9[[#This Row],[dTime]],"")</f>
        <v>14.705882352941643</v>
      </c>
    </row>
    <row r="483" spans="1:3" x14ac:dyDescent="0.25">
      <c r="A483">
        <v>154</v>
      </c>
      <c r="B483">
        <v>6.7000000000000171E-2</v>
      </c>
      <c r="C483" s="1">
        <f>IF(Table9[[#This Row],[dTime]]&lt;&gt;"",1/Table9[[#This Row],[dTime]],"")</f>
        <v>14.92537313432832</v>
      </c>
    </row>
    <row r="484" spans="1:3" x14ac:dyDescent="0.25">
      <c r="A484">
        <v>155</v>
      </c>
      <c r="B484">
        <v>6.6000000000002501E-2</v>
      </c>
      <c r="C484" s="1">
        <f>IF(Table9[[#This Row],[dTime]]&lt;&gt;"",1/Table9[[#This Row],[dTime]],"")</f>
        <v>15.151515151514577</v>
      </c>
    </row>
    <row r="485" spans="1:3" x14ac:dyDescent="0.25">
      <c r="A485">
        <v>156</v>
      </c>
      <c r="B485">
        <v>6.3000000000002387E-2</v>
      </c>
      <c r="C485" s="1">
        <f>IF(Table9[[#This Row],[dTime]]&lt;&gt;"",1/Table9[[#This Row],[dTime]],"")</f>
        <v>15.873015873015271</v>
      </c>
    </row>
    <row r="486" spans="1:3" x14ac:dyDescent="0.25">
      <c r="A486">
        <v>157</v>
      </c>
      <c r="B486">
        <v>7.0000000000000284E-2</v>
      </c>
      <c r="C486" s="1">
        <f>IF(Table9[[#This Row],[dTime]]&lt;&gt;"",1/Table9[[#This Row],[dTime]],"")</f>
        <v>14.285714285714228</v>
      </c>
    </row>
    <row r="487" spans="1:3" x14ac:dyDescent="0.25">
      <c r="A487">
        <v>158</v>
      </c>
      <c r="B487">
        <v>6.5999999999995396E-2</v>
      </c>
      <c r="C487" s="1">
        <f>IF(Table9[[#This Row],[dTime]]&lt;&gt;"",1/Table9[[#This Row],[dTime]],"")</f>
        <v>15.151515151516209</v>
      </c>
    </row>
    <row r="488" spans="1:3" x14ac:dyDescent="0.25">
      <c r="A488">
        <v>159</v>
      </c>
      <c r="B488">
        <v>6.6000000000002501E-2</v>
      </c>
      <c r="C488" s="1">
        <f>IF(Table9[[#This Row],[dTime]]&lt;&gt;"",1/Table9[[#This Row],[dTime]],"")</f>
        <v>15.151515151514577</v>
      </c>
    </row>
    <row r="489" spans="1:3" x14ac:dyDescent="0.25">
      <c r="A489">
        <v>160</v>
      </c>
      <c r="B489">
        <v>6.799999999999784E-2</v>
      </c>
      <c r="C489" s="1">
        <f>IF(Table9[[#This Row],[dTime]]&lt;&gt;"",1/Table9[[#This Row],[dTime]],"")</f>
        <v>14.705882352941643</v>
      </c>
    </row>
    <row r="490" spans="1:3" x14ac:dyDescent="0.25">
      <c r="A490">
        <v>161</v>
      </c>
      <c r="B490">
        <v>6.6000000000002501E-2</v>
      </c>
      <c r="C490" s="1">
        <f>IF(Table9[[#This Row],[dTime]]&lt;&gt;"",1/Table9[[#This Row],[dTime]],"")</f>
        <v>15.151515151514577</v>
      </c>
    </row>
    <row r="491" spans="1:3" x14ac:dyDescent="0.25">
      <c r="A491">
        <v>162</v>
      </c>
      <c r="B491">
        <v>7.0999999999997954E-2</v>
      </c>
      <c r="C491" s="1">
        <f>IF(Table9[[#This Row],[dTime]]&lt;&gt;"",1/Table9[[#This Row],[dTime]],"")</f>
        <v>14.084507042253927</v>
      </c>
    </row>
    <row r="492" spans="1:3" x14ac:dyDescent="0.25">
      <c r="A492">
        <v>163</v>
      </c>
      <c r="B492">
        <v>6.799999999999784E-2</v>
      </c>
      <c r="C492" s="1">
        <f>IF(Table9[[#This Row],[dTime]]&lt;&gt;"",1/Table9[[#This Row],[dTime]],"")</f>
        <v>14.705882352941643</v>
      </c>
    </row>
    <row r="493" spans="1:3" x14ac:dyDescent="0.25">
      <c r="A493">
        <v>164</v>
      </c>
      <c r="B493">
        <v>6.2000000000004718E-2</v>
      </c>
      <c r="C493" s="1">
        <f>IF(Table9[[#This Row],[dTime]]&lt;&gt;"",1/Table9[[#This Row],[dTime]],"")</f>
        <v>16.12903225806329</v>
      </c>
    </row>
    <row r="494" spans="1:3" x14ac:dyDescent="0.25">
      <c r="A494">
        <v>165</v>
      </c>
      <c r="B494">
        <v>6.7000000000000171E-2</v>
      </c>
      <c r="C494" s="1">
        <f>IF(Table9[[#This Row],[dTime]]&lt;&gt;"",1/Table9[[#This Row],[dTime]],"")</f>
        <v>14.92537313432832</v>
      </c>
    </row>
    <row r="495" spans="1:3" x14ac:dyDescent="0.25">
      <c r="A495">
        <v>166</v>
      </c>
      <c r="B495">
        <v>6.7000000000000171E-2</v>
      </c>
      <c r="C495" s="1">
        <f>IF(Table9[[#This Row],[dTime]]&lt;&gt;"",1/Table9[[#This Row],[dTime]],"")</f>
        <v>14.92537313432832</v>
      </c>
    </row>
    <row r="496" spans="1:3" x14ac:dyDescent="0.25">
      <c r="A496">
        <v>167</v>
      </c>
      <c r="B496">
        <v>6.1999999999997613E-2</v>
      </c>
      <c r="C496" s="1">
        <f>IF(Table9[[#This Row],[dTime]]&lt;&gt;"",1/Table9[[#This Row],[dTime]],"")</f>
        <v>16.129032258065138</v>
      </c>
    </row>
    <row r="497" spans="1:3" x14ac:dyDescent="0.25">
      <c r="A497">
        <v>168</v>
      </c>
      <c r="B497">
        <v>7.9999999999998295E-2</v>
      </c>
      <c r="C497" s="1">
        <f>IF(Table9[[#This Row],[dTime]]&lt;&gt;"",1/Table9[[#This Row],[dTime]],"")</f>
        <v>12.500000000000266</v>
      </c>
    </row>
    <row r="498" spans="1:3" x14ac:dyDescent="0.25">
      <c r="A498">
        <v>169</v>
      </c>
      <c r="B498">
        <v>5.7999999999999829E-2</v>
      </c>
      <c r="C498" s="1">
        <f>IF(Table9[[#This Row],[dTime]]&lt;&gt;"",1/Table9[[#This Row],[dTime]],"")</f>
        <v>17.241379310344879</v>
      </c>
    </row>
    <row r="499" spans="1:3" x14ac:dyDescent="0.25">
      <c r="A499">
        <v>170</v>
      </c>
      <c r="B499">
        <v>2.0000000000003126E-2</v>
      </c>
      <c r="C499" s="1">
        <f>IF(Table9[[#This Row],[dTime]]&lt;&gt;"",1/Table9[[#This Row],[dTime]],"")</f>
        <v>49.999999999992184</v>
      </c>
    </row>
    <row r="500" spans="1:3" x14ac:dyDescent="0.25">
      <c r="A500">
        <v>171</v>
      </c>
      <c r="B500">
        <v>0.11399999999999721</v>
      </c>
      <c r="C500" s="1">
        <f>IF(Table9[[#This Row],[dTime]]&lt;&gt;"",1/Table9[[#This Row],[dTime]],"")</f>
        <v>8.7719298245616173</v>
      </c>
    </row>
    <row r="501" spans="1:3" x14ac:dyDescent="0.25">
      <c r="A501">
        <v>172</v>
      </c>
      <c r="B501">
        <v>5.7999999999999829E-2</v>
      </c>
      <c r="C501" s="1">
        <f>IF(Table9[[#This Row],[dTime]]&lt;&gt;"",1/Table9[[#This Row],[dTime]],"")</f>
        <v>17.241379310344879</v>
      </c>
    </row>
    <row r="502" spans="1:3" x14ac:dyDescent="0.25">
      <c r="A502">
        <v>173</v>
      </c>
      <c r="B502">
        <v>7.5000000000002842E-2</v>
      </c>
      <c r="C502" s="1">
        <f>IF(Table9[[#This Row],[dTime]]&lt;&gt;"",1/Table9[[#This Row],[dTime]],"")</f>
        <v>13.333333333332828</v>
      </c>
    </row>
    <row r="503" spans="1:3" x14ac:dyDescent="0.25">
      <c r="A503">
        <v>174</v>
      </c>
      <c r="B503">
        <v>6.4000000000000057E-2</v>
      </c>
      <c r="C503" s="1">
        <f>IF(Table9[[#This Row],[dTime]]&lt;&gt;"",1/Table9[[#This Row],[dTime]],"")</f>
        <v>15.624999999999986</v>
      </c>
    </row>
    <row r="504" spans="1:3" x14ac:dyDescent="0.25">
      <c r="A504">
        <v>175</v>
      </c>
      <c r="B504">
        <v>4.9999999999997158E-2</v>
      </c>
      <c r="C504" s="1">
        <f>IF(Table9[[#This Row],[dTime]]&lt;&gt;"",1/Table9[[#This Row],[dTime]],"")</f>
        <v>20.000000000001137</v>
      </c>
    </row>
    <row r="505" spans="1:3" x14ac:dyDescent="0.25">
      <c r="A505">
        <v>176</v>
      </c>
      <c r="B505">
        <v>4.8000000000001819E-2</v>
      </c>
      <c r="C505" s="1">
        <f>IF(Table9[[#This Row],[dTime]]&lt;&gt;"",1/Table9[[#This Row],[dTime]],"")</f>
        <v>20.833333333332543</v>
      </c>
    </row>
    <row r="506" spans="1:3" x14ac:dyDescent="0.25">
      <c r="A506">
        <v>177</v>
      </c>
      <c r="B506">
        <v>0.10099999999999909</v>
      </c>
      <c r="C506" s="1">
        <f>IF(Table9[[#This Row],[dTime]]&lt;&gt;"",1/Table9[[#This Row],[dTime]],"")</f>
        <v>9.9009900990099897</v>
      </c>
    </row>
    <row r="507" spans="1:3" x14ac:dyDescent="0.25">
      <c r="A507">
        <v>178</v>
      </c>
      <c r="B507">
        <v>6.8000000000004945E-2</v>
      </c>
      <c r="C507" s="1">
        <f>IF(Table9[[#This Row],[dTime]]&lt;&gt;"",1/Table9[[#This Row],[dTime]],"")</f>
        <v>14.705882352940106</v>
      </c>
    </row>
    <row r="508" spans="1:3" x14ac:dyDescent="0.25">
      <c r="A508">
        <v>179</v>
      </c>
      <c r="B508">
        <v>6.9999999999993179E-2</v>
      </c>
      <c r="C508" s="1">
        <f>IF(Table9[[#This Row],[dTime]]&lt;&gt;"",1/Table9[[#This Row],[dTime]],"")</f>
        <v>14.285714285715677</v>
      </c>
    </row>
    <row r="509" spans="1:3" x14ac:dyDescent="0.25">
      <c r="A509">
        <v>180</v>
      </c>
      <c r="B509">
        <v>6.2000000000004718E-2</v>
      </c>
      <c r="C509" s="1">
        <f>IF(Table9[[#This Row],[dTime]]&lt;&gt;"",1/Table9[[#This Row],[dTime]],"")</f>
        <v>16.12903225806329</v>
      </c>
    </row>
    <row r="510" spans="1:3" x14ac:dyDescent="0.25">
      <c r="A510">
        <v>181</v>
      </c>
      <c r="B510">
        <v>6.7000000000000171E-2</v>
      </c>
      <c r="C510" s="1">
        <f>IF(Table9[[#This Row],[dTime]]&lt;&gt;"",1/Table9[[#This Row],[dTime]],"")</f>
        <v>14.92537313432832</v>
      </c>
    </row>
    <row r="511" spans="1:3" x14ac:dyDescent="0.25">
      <c r="A511">
        <v>182</v>
      </c>
      <c r="B511">
        <v>5.2999999999997272E-2</v>
      </c>
      <c r="C511" s="1">
        <f>IF(Table9[[#This Row],[dTime]]&lt;&gt;"",1/Table9[[#This Row],[dTime]],"")</f>
        <v>18.867924528302858</v>
      </c>
    </row>
    <row r="512" spans="1:3" x14ac:dyDescent="0.25">
      <c r="A512">
        <v>183</v>
      </c>
      <c r="B512">
        <v>8.8999999999998636E-2</v>
      </c>
      <c r="C512" s="1">
        <f>IF(Table9[[#This Row],[dTime]]&lt;&gt;"",1/Table9[[#This Row],[dTime]],"")</f>
        <v>11.235955056179948</v>
      </c>
    </row>
    <row r="513" spans="1:3" x14ac:dyDescent="0.25">
      <c r="A513">
        <v>184</v>
      </c>
      <c r="B513">
        <v>6.0999999999999943E-2</v>
      </c>
      <c r="C513" s="1">
        <f>IF(Table9[[#This Row],[dTime]]&lt;&gt;"",1/Table9[[#This Row],[dTime]],"")</f>
        <v>16.393442622950836</v>
      </c>
    </row>
    <row r="514" spans="1:3" x14ac:dyDescent="0.25">
      <c r="A514">
        <v>185</v>
      </c>
      <c r="B514">
        <v>6.5000000000004832E-2</v>
      </c>
      <c r="C514" s="1">
        <f>IF(Table9[[#This Row],[dTime]]&lt;&gt;"",1/Table9[[#This Row],[dTime]],"")</f>
        <v>15.384615384614241</v>
      </c>
    </row>
    <row r="515" spans="1:3" x14ac:dyDescent="0.25">
      <c r="A515">
        <v>186</v>
      </c>
      <c r="B515">
        <v>7.0999999999997954E-2</v>
      </c>
      <c r="C515" s="1">
        <f>IF(Table9[[#This Row],[dTime]]&lt;&gt;"",1/Table9[[#This Row],[dTime]],"")</f>
        <v>14.084507042253927</v>
      </c>
    </row>
    <row r="516" spans="1:3" x14ac:dyDescent="0.25">
      <c r="A516">
        <v>187</v>
      </c>
      <c r="B516">
        <v>6.1999999999997613E-2</v>
      </c>
      <c r="C516" s="1">
        <f>IF(Table9[[#This Row],[dTime]]&lt;&gt;"",1/Table9[[#This Row],[dTime]],"")</f>
        <v>16.129032258065138</v>
      </c>
    </row>
    <row r="517" spans="1:3" x14ac:dyDescent="0.25">
      <c r="A517">
        <v>188</v>
      </c>
      <c r="B517">
        <v>6.2000000000004718E-2</v>
      </c>
      <c r="C517" s="1">
        <f>IF(Table9[[#This Row],[dTime]]&lt;&gt;"",1/Table9[[#This Row],[dTime]],"")</f>
        <v>16.12903225806329</v>
      </c>
    </row>
    <row r="518" spans="1:3" x14ac:dyDescent="0.25">
      <c r="A518">
        <v>189</v>
      </c>
      <c r="B518">
        <v>7.1999999999995623E-2</v>
      </c>
      <c r="C518" s="1">
        <f>IF(Table9[[#This Row],[dTime]]&lt;&gt;"",1/Table9[[#This Row],[dTime]],"")</f>
        <v>13.888888888889733</v>
      </c>
    </row>
    <row r="519" spans="1:3" x14ac:dyDescent="0.25">
      <c r="A519">
        <v>190</v>
      </c>
      <c r="B519">
        <v>6.7000000000000171E-2</v>
      </c>
      <c r="C519" s="1">
        <f>IF(Table9[[#This Row],[dTime]]&lt;&gt;"",1/Table9[[#This Row],[dTime]],"")</f>
        <v>14.92537313432832</v>
      </c>
    </row>
    <row r="520" spans="1:3" x14ac:dyDescent="0.25">
      <c r="A520">
        <v>191</v>
      </c>
      <c r="B520">
        <v>4.5999999999999375E-2</v>
      </c>
      <c r="C520" s="1">
        <f>IF(Table9[[#This Row],[dTime]]&lt;&gt;"",1/Table9[[#This Row],[dTime]],"")</f>
        <v>21.739130434782904</v>
      </c>
    </row>
    <row r="521" spans="1:3" x14ac:dyDescent="0.25">
      <c r="A521">
        <v>192</v>
      </c>
      <c r="B521">
        <v>9.0000000000003411E-2</v>
      </c>
      <c r="C521" s="1">
        <f>IF(Table9[[#This Row],[dTime]]&lt;&gt;"",1/Table9[[#This Row],[dTime]],"")</f>
        <v>11.11111111111069</v>
      </c>
    </row>
    <row r="522" spans="1:3" x14ac:dyDescent="0.25">
      <c r="A522">
        <v>193</v>
      </c>
      <c r="B522">
        <v>6.0000000000002274E-2</v>
      </c>
      <c r="C522" s="1">
        <f>IF(Table9[[#This Row],[dTime]]&lt;&gt;"",1/Table9[[#This Row],[dTime]],"")</f>
        <v>16.666666666666035</v>
      </c>
    </row>
    <row r="523" spans="1:3" x14ac:dyDescent="0.25">
      <c r="A523">
        <v>194</v>
      </c>
      <c r="B523">
        <v>6.4000000000000057E-2</v>
      </c>
      <c r="C523" s="1">
        <f>IF(Table9[[#This Row],[dTime]]&lt;&gt;"",1/Table9[[#This Row],[dTime]],"")</f>
        <v>15.624999999999986</v>
      </c>
    </row>
    <row r="524" spans="1:3" x14ac:dyDescent="0.25">
      <c r="A524">
        <v>195</v>
      </c>
      <c r="B524">
        <v>7.5999999999993406E-2</v>
      </c>
      <c r="C524" s="1">
        <f>IF(Table9[[#This Row],[dTime]]&lt;&gt;"",1/Table9[[#This Row],[dTime]],"")</f>
        <v>13.157894736843247</v>
      </c>
    </row>
    <row r="525" spans="1:3" x14ac:dyDescent="0.25">
      <c r="A525">
        <v>196</v>
      </c>
      <c r="B525">
        <v>6.7000000000000171E-2</v>
      </c>
      <c r="C525" s="1">
        <f>IF(Table9[[#This Row],[dTime]]&lt;&gt;"",1/Table9[[#This Row],[dTime]],"")</f>
        <v>14.92537313432832</v>
      </c>
    </row>
    <row r="526" spans="1:3" x14ac:dyDescent="0.25">
      <c r="A526">
        <v>197</v>
      </c>
      <c r="B526">
        <v>5.9000000000004604E-2</v>
      </c>
      <c r="C526" s="1">
        <f>IF(Table9[[#This Row],[dTime]]&lt;&gt;"",1/Table9[[#This Row],[dTime]],"")</f>
        <v>16.949152542371557</v>
      </c>
    </row>
    <row r="527" spans="1:3" x14ac:dyDescent="0.25">
      <c r="A527">
        <v>198</v>
      </c>
      <c r="B527">
        <v>7.1999999999995623E-2</v>
      </c>
      <c r="C527" s="1">
        <f>IF(Table9[[#This Row],[dTime]]&lt;&gt;"",1/Table9[[#This Row],[dTime]],"")</f>
        <v>13.888888888889733</v>
      </c>
    </row>
    <row r="528" spans="1:3" x14ac:dyDescent="0.25">
      <c r="A528">
        <v>199</v>
      </c>
      <c r="B528">
        <v>6.9000000000002615E-2</v>
      </c>
      <c r="C528" s="1">
        <f>IF(Table9[[#This Row],[dTime]]&lt;&gt;"",1/Table9[[#This Row],[dTime]],"")</f>
        <v>14.492753623187857</v>
      </c>
    </row>
    <row r="529" spans="1:3" x14ac:dyDescent="0.25">
      <c r="A529">
        <v>200</v>
      </c>
      <c r="B529">
        <v>7.0999999999997954E-2</v>
      </c>
      <c r="C529" s="1">
        <f>IF(Table9[[#This Row],[dTime]]&lt;&gt;"",1/Table9[[#This Row],[dTime]],"")</f>
        <v>14.084507042253927</v>
      </c>
    </row>
    <row r="530" spans="1:3" x14ac:dyDescent="0.25">
      <c r="A530">
        <v>201</v>
      </c>
      <c r="B530">
        <v>5.7999999999999829E-2</v>
      </c>
      <c r="C530" s="1">
        <f>IF(Table9[[#This Row],[dTime]]&lt;&gt;"",1/Table9[[#This Row],[dTime]],"")</f>
        <v>17.241379310344879</v>
      </c>
    </row>
    <row r="531" spans="1:3" x14ac:dyDescent="0.25">
      <c r="A531">
        <v>202</v>
      </c>
      <c r="B531">
        <v>2.2000000000005571E-2</v>
      </c>
      <c r="C531" s="1">
        <f>IF(Table9[[#This Row],[dTime]]&lt;&gt;"",1/Table9[[#This Row],[dTime]],"")</f>
        <v>45.454545454533942</v>
      </c>
    </row>
    <row r="532" spans="1:3" x14ac:dyDescent="0.25">
      <c r="A532">
        <v>203</v>
      </c>
      <c r="B532">
        <v>0.11199999999999477</v>
      </c>
      <c r="C532" s="1">
        <f>IF(Table9[[#This Row],[dTime]]&lt;&gt;"",1/Table9[[#This Row],[dTime]],"")</f>
        <v>8.9285714285718463</v>
      </c>
    </row>
    <row r="533" spans="1:3" x14ac:dyDescent="0.25">
      <c r="A533">
        <v>204</v>
      </c>
      <c r="B533">
        <v>7.4000000000005173E-2</v>
      </c>
      <c r="C533" s="1">
        <f>IF(Table9[[#This Row],[dTime]]&lt;&gt;"",1/Table9[[#This Row],[dTime]],"")</f>
        <v>13.513513513512569</v>
      </c>
    </row>
    <row r="534" spans="1:3" x14ac:dyDescent="0.25">
      <c r="A534">
        <v>205</v>
      </c>
      <c r="B534">
        <v>5.9999999999995168E-2</v>
      </c>
      <c r="C534" s="1">
        <f>IF(Table9[[#This Row],[dTime]]&lt;&gt;"",1/Table9[[#This Row],[dTime]],"")</f>
        <v>16.666666666668007</v>
      </c>
    </row>
    <row r="535" spans="1:3" x14ac:dyDescent="0.25">
      <c r="A535">
        <v>206</v>
      </c>
      <c r="B535">
        <v>5.3000000000004377E-2</v>
      </c>
      <c r="C535" s="1">
        <f>IF(Table9[[#This Row],[dTime]]&lt;&gt;"",1/Table9[[#This Row],[dTime]],"")</f>
        <v>18.867924528300328</v>
      </c>
    </row>
    <row r="536" spans="1:3" x14ac:dyDescent="0.25">
      <c r="A536">
        <v>207</v>
      </c>
      <c r="B536">
        <v>8.0999999999995964E-2</v>
      </c>
      <c r="C536" s="1">
        <f>IF(Table9[[#This Row],[dTime]]&lt;&gt;"",1/Table9[[#This Row],[dTime]],"")</f>
        <v>12.345679012346293</v>
      </c>
    </row>
    <row r="537" spans="1:3" x14ac:dyDescent="0.25">
      <c r="A537">
        <v>208</v>
      </c>
      <c r="B537">
        <v>6.7000000000000171E-2</v>
      </c>
      <c r="C537" s="1">
        <f>IF(Table9[[#This Row],[dTime]]&lt;&gt;"",1/Table9[[#This Row],[dTime]],"")</f>
        <v>14.92537313432832</v>
      </c>
    </row>
    <row r="538" spans="1:3" x14ac:dyDescent="0.25">
      <c r="A538">
        <v>209</v>
      </c>
      <c r="B538">
        <v>6.3000000000002387E-2</v>
      </c>
      <c r="C538" s="1">
        <f>IF(Table9[[#This Row],[dTime]]&lt;&gt;"",1/Table9[[#This Row],[dTime]],"")</f>
        <v>15.873015873015271</v>
      </c>
    </row>
    <row r="539" spans="1:3" x14ac:dyDescent="0.25">
      <c r="A539">
        <v>210</v>
      </c>
      <c r="B539">
        <v>7.0999999999997954E-2</v>
      </c>
      <c r="C539" s="1">
        <f>IF(Table9[[#This Row],[dTime]]&lt;&gt;"",1/Table9[[#This Row],[dTime]],"")</f>
        <v>14.084507042253927</v>
      </c>
    </row>
    <row r="540" spans="1:3" x14ac:dyDescent="0.25">
      <c r="A540">
        <v>211</v>
      </c>
      <c r="B540">
        <v>6.6000000000002501E-2</v>
      </c>
      <c r="C540" s="1">
        <f>IF(Table9[[#This Row],[dTime]]&lt;&gt;"",1/Table9[[#This Row],[dTime]],"")</f>
        <v>15.151515151514577</v>
      </c>
    </row>
    <row r="541" spans="1:3" x14ac:dyDescent="0.25">
      <c r="A541">
        <v>212</v>
      </c>
      <c r="B541">
        <v>6.799999999999784E-2</v>
      </c>
      <c r="C541" s="1">
        <f>IF(Table9[[#This Row],[dTime]]&lt;&gt;"",1/Table9[[#This Row],[dTime]],"")</f>
        <v>14.705882352941643</v>
      </c>
    </row>
    <row r="542" spans="1:3" x14ac:dyDescent="0.25">
      <c r="A542">
        <v>213</v>
      </c>
      <c r="B542">
        <v>6.1999999999997613E-2</v>
      </c>
      <c r="C542" s="1">
        <f>IF(Table9[[#This Row],[dTime]]&lt;&gt;"",1/Table9[[#This Row],[dTime]],"")</f>
        <v>16.129032258065138</v>
      </c>
    </row>
    <row r="543" spans="1:3" x14ac:dyDescent="0.25">
      <c r="A543">
        <v>214</v>
      </c>
      <c r="B543">
        <v>6.5000000000004832E-2</v>
      </c>
      <c r="C543" s="1">
        <f>IF(Table9[[#This Row],[dTime]]&lt;&gt;"",1/Table9[[#This Row],[dTime]],"")</f>
        <v>15.384615384614241</v>
      </c>
    </row>
    <row r="544" spans="1:3" x14ac:dyDescent="0.25">
      <c r="A544">
        <v>215</v>
      </c>
      <c r="B544">
        <v>7.0000000000000284E-2</v>
      </c>
      <c r="C544" s="1">
        <f>IF(Table9[[#This Row],[dTime]]&lt;&gt;"",1/Table9[[#This Row],[dTime]],"")</f>
        <v>14.285714285714228</v>
      </c>
    </row>
    <row r="545" spans="1:3" x14ac:dyDescent="0.25">
      <c r="A545">
        <v>216</v>
      </c>
      <c r="B545">
        <v>6.5999999999995396E-2</v>
      </c>
      <c r="C545" s="1">
        <f>IF(Table9[[#This Row],[dTime]]&lt;&gt;"",1/Table9[[#This Row],[dTime]],"")</f>
        <v>15.151515151516209</v>
      </c>
    </row>
    <row r="546" spans="1:3" x14ac:dyDescent="0.25">
      <c r="A546">
        <v>217</v>
      </c>
      <c r="B546">
        <v>6.5000000000004832E-2</v>
      </c>
      <c r="C546" s="1">
        <f>IF(Table9[[#This Row],[dTime]]&lt;&gt;"",1/Table9[[#This Row],[dTime]],"")</f>
        <v>15.384615384614241</v>
      </c>
    </row>
    <row r="547" spans="1:3" x14ac:dyDescent="0.25">
      <c r="A547">
        <v>218</v>
      </c>
      <c r="B547">
        <v>7.1999999999995623E-2</v>
      </c>
      <c r="C547" s="1">
        <f>IF(Table9[[#This Row],[dTime]]&lt;&gt;"",1/Table9[[#This Row],[dTime]],"")</f>
        <v>13.888888888889733</v>
      </c>
    </row>
    <row r="548" spans="1:3" x14ac:dyDescent="0.25">
      <c r="A548">
        <v>219</v>
      </c>
      <c r="B548">
        <v>6.9000000000002615E-2</v>
      </c>
      <c r="C548" s="1">
        <f>IF(Table9[[#This Row],[dTime]]&lt;&gt;"",1/Table9[[#This Row],[dTime]],"")</f>
        <v>14.492753623187857</v>
      </c>
    </row>
    <row r="549" spans="1:3" x14ac:dyDescent="0.25">
      <c r="A549">
        <v>220</v>
      </c>
      <c r="B549">
        <v>6.0999999999999943E-2</v>
      </c>
      <c r="C549" s="1">
        <f>IF(Table9[[#This Row],[dTime]]&lt;&gt;"",1/Table9[[#This Row],[dTime]],"")</f>
        <v>16.393442622950836</v>
      </c>
    </row>
    <row r="550" spans="1:3" x14ac:dyDescent="0.25">
      <c r="A550">
        <v>221</v>
      </c>
      <c r="B550">
        <v>6.799999999999784E-2</v>
      </c>
      <c r="C550" s="1">
        <f>IF(Table9[[#This Row],[dTime]]&lt;&gt;"",1/Table9[[#This Row],[dTime]],"")</f>
        <v>14.705882352941643</v>
      </c>
    </row>
    <row r="551" spans="1:3" x14ac:dyDescent="0.25">
      <c r="A551">
        <v>222</v>
      </c>
      <c r="B551">
        <v>5.7999999999999829E-2</v>
      </c>
      <c r="C551" s="1">
        <f>IF(Table9[[#This Row],[dTime]]&lt;&gt;"",1/Table9[[#This Row],[dTime]],"")</f>
        <v>17.241379310344879</v>
      </c>
    </row>
    <row r="552" spans="1:3" x14ac:dyDescent="0.25">
      <c r="A552">
        <v>223</v>
      </c>
      <c r="B552">
        <v>7.6000000000000512E-2</v>
      </c>
      <c r="C552" s="1">
        <f>IF(Table9[[#This Row],[dTime]]&lt;&gt;"",1/Table9[[#This Row],[dTime]],"")</f>
        <v>13.157894736842017</v>
      </c>
    </row>
    <row r="553" spans="1:3" x14ac:dyDescent="0.25">
      <c r="A553">
        <v>224</v>
      </c>
      <c r="B553">
        <v>5.9000000000004604E-2</v>
      </c>
      <c r="C553" s="1">
        <f>IF(Table9[[#This Row],[dTime]]&lt;&gt;"",1/Table9[[#This Row],[dTime]],"")</f>
        <v>16.949152542371557</v>
      </c>
    </row>
    <row r="554" spans="1:3" x14ac:dyDescent="0.25">
      <c r="A554">
        <v>225</v>
      </c>
      <c r="B554">
        <v>7.3999999999998067E-2</v>
      </c>
      <c r="C554" s="1">
        <f>IF(Table9[[#This Row],[dTime]]&lt;&gt;"",1/Table9[[#This Row],[dTime]],"")</f>
        <v>13.513513513513866</v>
      </c>
    </row>
    <row r="555" spans="1:3" x14ac:dyDescent="0.25">
      <c r="A555">
        <v>226</v>
      </c>
      <c r="B555">
        <v>6.5999999999995396E-2</v>
      </c>
      <c r="C555" s="1">
        <f>IF(Table9[[#This Row],[dTime]]&lt;&gt;"",1/Table9[[#This Row],[dTime]],"")</f>
        <v>15.151515151516209</v>
      </c>
    </row>
    <row r="556" spans="1:3" x14ac:dyDescent="0.25">
      <c r="A556">
        <v>227</v>
      </c>
      <c r="B556">
        <v>5.7999999999999829E-2</v>
      </c>
      <c r="C556" s="1">
        <f>IF(Table9[[#This Row],[dTime]]&lt;&gt;"",1/Table9[[#This Row],[dTime]],"")</f>
        <v>17.241379310344879</v>
      </c>
    </row>
    <row r="557" spans="1:3" x14ac:dyDescent="0.25">
      <c r="A557">
        <v>228</v>
      </c>
      <c r="B557">
        <v>7.6000000000000512E-2</v>
      </c>
      <c r="C557" s="1">
        <f>IF(Table9[[#This Row],[dTime]]&lt;&gt;"",1/Table9[[#This Row],[dTime]],"")</f>
        <v>13.157894736842017</v>
      </c>
    </row>
    <row r="558" spans="1:3" x14ac:dyDescent="0.25">
      <c r="A558">
        <v>229</v>
      </c>
      <c r="B558">
        <v>6.7000000000000171E-2</v>
      </c>
      <c r="C558" s="1">
        <f>IF(Table9[[#This Row],[dTime]]&lt;&gt;"",1/Table9[[#This Row],[dTime]],"")</f>
        <v>14.92537313432832</v>
      </c>
    </row>
    <row r="559" spans="1:3" x14ac:dyDescent="0.25">
      <c r="A559">
        <v>230</v>
      </c>
      <c r="B559">
        <v>6.7000000000000171E-2</v>
      </c>
      <c r="C559" s="1">
        <f>IF(Table9[[#This Row],[dTime]]&lt;&gt;"",1/Table9[[#This Row],[dTime]],"")</f>
        <v>14.92537313432832</v>
      </c>
    </row>
    <row r="560" spans="1:3" x14ac:dyDescent="0.25">
      <c r="A560">
        <v>231</v>
      </c>
      <c r="B560">
        <v>6.9000000000002615E-2</v>
      </c>
      <c r="C560" s="1">
        <f>IF(Table9[[#This Row],[dTime]]&lt;&gt;"",1/Table9[[#This Row],[dTime]],"")</f>
        <v>14.492753623187857</v>
      </c>
    </row>
    <row r="561" spans="1:3" x14ac:dyDescent="0.25">
      <c r="A561">
        <v>232</v>
      </c>
      <c r="B561">
        <v>6.799999999999784E-2</v>
      </c>
      <c r="C561" s="1">
        <f>IF(Table9[[#This Row],[dTime]]&lt;&gt;"",1/Table9[[#This Row],[dTime]],"")</f>
        <v>14.705882352941643</v>
      </c>
    </row>
    <row r="562" spans="1:3" x14ac:dyDescent="0.25">
      <c r="A562">
        <v>233</v>
      </c>
      <c r="B562">
        <v>6.3000000000002387E-2</v>
      </c>
      <c r="C562" s="1">
        <f>IF(Table9[[#This Row],[dTime]]&lt;&gt;"",1/Table9[[#This Row],[dTime]],"")</f>
        <v>15.873015873015271</v>
      </c>
    </row>
    <row r="563" spans="1:3" x14ac:dyDescent="0.25">
      <c r="A563">
        <v>234</v>
      </c>
      <c r="B563">
        <v>5.700000000000216E-2</v>
      </c>
      <c r="C563" s="1">
        <f>IF(Table9[[#This Row],[dTime]]&lt;&gt;"",1/Table9[[#This Row],[dTime]],"")</f>
        <v>17.543859649122144</v>
      </c>
    </row>
    <row r="564" spans="1:3" x14ac:dyDescent="0.25">
      <c r="A564">
        <v>235</v>
      </c>
      <c r="B564">
        <v>7.4999999999995737E-2</v>
      </c>
      <c r="C564" s="1">
        <f>IF(Table9[[#This Row],[dTime]]&lt;&gt;"",1/Table9[[#This Row],[dTime]],"")</f>
        <v>13.333333333334091</v>
      </c>
    </row>
    <row r="565" spans="1:3" x14ac:dyDescent="0.25">
      <c r="A565">
        <v>236</v>
      </c>
      <c r="B565">
        <v>6.8000000000004945E-2</v>
      </c>
      <c r="C565" s="1">
        <f>IF(Table9[[#This Row],[dTime]]&lt;&gt;"",1/Table9[[#This Row],[dTime]],"")</f>
        <v>14.705882352940106</v>
      </c>
    </row>
    <row r="566" spans="1:3" x14ac:dyDescent="0.25">
      <c r="A566">
        <v>237</v>
      </c>
      <c r="B566">
        <v>6.2999999999995282E-2</v>
      </c>
      <c r="C566" s="1">
        <f>IF(Table9[[#This Row],[dTime]]&lt;&gt;"",1/Table9[[#This Row],[dTime]],"")</f>
        <v>15.873015873017062</v>
      </c>
    </row>
    <row r="567" spans="1:3" x14ac:dyDescent="0.25">
      <c r="A567">
        <v>238</v>
      </c>
      <c r="B567">
        <v>2.300000000000324E-2</v>
      </c>
      <c r="C567" s="1">
        <f>IF(Table9[[#This Row],[dTime]]&lt;&gt;"",1/Table9[[#This Row],[dTime]],"")</f>
        <v>43.478260869559094</v>
      </c>
    </row>
    <row r="568" spans="1:3" x14ac:dyDescent="0.25">
      <c r="A568">
        <v>239</v>
      </c>
      <c r="B568">
        <v>0.10999999999999943</v>
      </c>
      <c r="C568" s="1">
        <f>IF(Table9[[#This Row],[dTime]]&lt;&gt;"",1/Table9[[#This Row],[dTime]],"")</f>
        <v>9.0909090909091379</v>
      </c>
    </row>
    <row r="569" spans="1:3" x14ac:dyDescent="0.25">
      <c r="A569">
        <v>240</v>
      </c>
      <c r="B569">
        <v>6.5999999999995396E-2</v>
      </c>
      <c r="C569" s="1">
        <f>IF(Table9[[#This Row],[dTime]]&lt;&gt;"",1/Table9[[#This Row],[dTime]],"")</f>
        <v>15.151515151516209</v>
      </c>
    </row>
    <row r="570" spans="1:3" x14ac:dyDescent="0.25">
      <c r="A570">
        <v>241</v>
      </c>
      <c r="B570">
        <v>6.3000000000002387E-2</v>
      </c>
      <c r="C570" s="1">
        <f>IF(Table9[[#This Row],[dTime]]&lt;&gt;"",1/Table9[[#This Row],[dTime]],"")</f>
        <v>15.873015873015271</v>
      </c>
    </row>
    <row r="571" spans="1:3" x14ac:dyDescent="0.25">
      <c r="A571">
        <v>242</v>
      </c>
      <c r="B571">
        <v>7.6000000000000512E-2</v>
      </c>
      <c r="C571" s="1">
        <f>IF(Table9[[#This Row],[dTime]]&lt;&gt;"",1/Table9[[#This Row],[dTime]],"")</f>
        <v>13.157894736842017</v>
      </c>
    </row>
    <row r="572" spans="1:3" x14ac:dyDescent="0.25">
      <c r="A572">
        <v>243</v>
      </c>
      <c r="B572">
        <v>6.6000000000002501E-2</v>
      </c>
      <c r="C572" s="1">
        <f>IF(Table9[[#This Row],[dTime]]&lt;&gt;"",1/Table9[[#This Row],[dTime]],"")</f>
        <v>15.151515151514577</v>
      </c>
    </row>
    <row r="573" spans="1:3" x14ac:dyDescent="0.25">
      <c r="A573">
        <v>244</v>
      </c>
      <c r="B573">
        <v>6.4000000000000057E-2</v>
      </c>
      <c r="C573" s="1">
        <f>IF(Table9[[#This Row],[dTime]]&lt;&gt;"",1/Table9[[#This Row],[dTime]],"")</f>
        <v>15.624999999999986</v>
      </c>
    </row>
    <row r="574" spans="1:3" x14ac:dyDescent="0.25">
      <c r="A574">
        <v>245</v>
      </c>
      <c r="B574">
        <v>6.4000000000000057E-2</v>
      </c>
      <c r="C574" s="1">
        <f>IF(Table9[[#This Row],[dTime]]&lt;&gt;"",1/Table9[[#This Row],[dTime]],"")</f>
        <v>15.624999999999986</v>
      </c>
    </row>
    <row r="575" spans="1:3" x14ac:dyDescent="0.25">
      <c r="A575">
        <v>246</v>
      </c>
      <c r="B575">
        <v>3.0999999999998806E-2</v>
      </c>
      <c r="C575" s="1">
        <f>IF(Table9[[#This Row],[dTime]]&lt;&gt;"",1/Table9[[#This Row],[dTime]],"")</f>
        <v>32.258064516130275</v>
      </c>
    </row>
    <row r="576" spans="1:3" x14ac:dyDescent="0.25">
      <c r="A576">
        <v>247</v>
      </c>
      <c r="B576">
        <v>0.1039999999999992</v>
      </c>
      <c r="C576" s="1">
        <f>IF(Table9[[#This Row],[dTime]]&lt;&gt;"",1/Table9[[#This Row],[dTime]],"")</f>
        <v>9.6153846153846896</v>
      </c>
    </row>
    <row r="577" spans="1:3" x14ac:dyDescent="0.25">
      <c r="A577">
        <v>248</v>
      </c>
      <c r="B577">
        <v>4.8999999999999488E-2</v>
      </c>
      <c r="C577" s="1">
        <f>IF(Table9[[#This Row],[dTime]]&lt;&gt;"",1/Table9[[#This Row],[dTime]],"")</f>
        <v>20.408163265306335</v>
      </c>
    </row>
    <row r="578" spans="1:3" x14ac:dyDescent="0.25">
      <c r="A578">
        <v>249</v>
      </c>
      <c r="B578">
        <v>8.5000000000000853E-2</v>
      </c>
      <c r="C578" s="1">
        <f>IF(Table9[[#This Row],[dTime]]&lt;&gt;"",1/Table9[[#This Row],[dTime]],"")</f>
        <v>11.764705882352823</v>
      </c>
    </row>
    <row r="579" spans="1:3" x14ac:dyDescent="0.25">
      <c r="A579">
        <v>250</v>
      </c>
      <c r="B579">
        <v>6.7000000000000171E-2</v>
      </c>
      <c r="C579" s="1">
        <f>IF(Table9[[#This Row],[dTime]]&lt;&gt;"",1/Table9[[#This Row],[dTime]],"")</f>
        <v>14.92537313432832</v>
      </c>
    </row>
    <row r="580" spans="1:3" x14ac:dyDescent="0.25">
      <c r="A580">
        <v>251</v>
      </c>
      <c r="B580">
        <v>6.4000000000000057E-2</v>
      </c>
      <c r="C580" s="1">
        <f>IF(Table9[[#This Row],[dTime]]&lt;&gt;"",1/Table9[[#This Row],[dTime]],"")</f>
        <v>15.624999999999986</v>
      </c>
    </row>
    <row r="581" spans="1:3" x14ac:dyDescent="0.25">
      <c r="A581">
        <v>252</v>
      </c>
      <c r="B581">
        <v>7.2000000000002728E-2</v>
      </c>
      <c r="C581" s="1">
        <f>IF(Table9[[#This Row],[dTime]]&lt;&gt;"",1/Table9[[#This Row],[dTime]],"")</f>
        <v>13.888888888888362</v>
      </c>
    </row>
    <row r="582" spans="1:3" x14ac:dyDescent="0.25">
      <c r="A582">
        <v>253</v>
      </c>
      <c r="B582">
        <v>6.6999999999993065E-2</v>
      </c>
      <c r="C582" s="1">
        <f>IF(Table9[[#This Row],[dTime]]&lt;&gt;"",1/Table9[[#This Row],[dTime]],"")</f>
        <v>14.925373134329902</v>
      </c>
    </row>
    <row r="583" spans="1:3" x14ac:dyDescent="0.25">
      <c r="A583">
        <v>254</v>
      </c>
      <c r="B583">
        <v>2.9000000000003467E-2</v>
      </c>
      <c r="C583" s="1">
        <f>IF(Table9[[#This Row],[dTime]]&lt;&gt;"",1/Table9[[#This Row],[dTime]],"")</f>
        <v>34.48275862068553</v>
      </c>
    </row>
    <row r="584" spans="1:3" x14ac:dyDescent="0.25">
      <c r="A584">
        <v>255</v>
      </c>
      <c r="B584">
        <v>0.1039999999999992</v>
      </c>
      <c r="C584" s="1">
        <f>IF(Table9[[#This Row],[dTime]]&lt;&gt;"",1/Table9[[#This Row],[dTime]],"")</f>
        <v>9.6153846153846896</v>
      </c>
    </row>
    <row r="585" spans="1:3" x14ac:dyDescent="0.25">
      <c r="A585">
        <v>256</v>
      </c>
      <c r="B585">
        <v>6.9000000000002615E-2</v>
      </c>
      <c r="C585" s="1">
        <f>IF(Table9[[#This Row],[dTime]]&lt;&gt;"",1/Table9[[#This Row],[dTime]],"")</f>
        <v>14.492753623187857</v>
      </c>
    </row>
    <row r="586" spans="1:3" x14ac:dyDescent="0.25">
      <c r="A586">
        <v>257</v>
      </c>
      <c r="B586">
        <v>6.0999999999999943E-2</v>
      </c>
      <c r="C586" s="1">
        <f>IF(Table9[[#This Row],[dTime]]&lt;&gt;"",1/Table9[[#This Row],[dTime]],"")</f>
        <v>16.393442622950836</v>
      </c>
    </row>
    <row r="587" spans="1:3" x14ac:dyDescent="0.25">
      <c r="A587">
        <v>258</v>
      </c>
      <c r="B587">
        <v>7.3000000000000398E-2</v>
      </c>
      <c r="C587" s="1">
        <f>IF(Table9[[#This Row],[dTime]]&lt;&gt;"",1/Table9[[#This Row],[dTime]],"")</f>
        <v>13.698630136986226</v>
      </c>
    </row>
    <row r="588" spans="1:3" x14ac:dyDescent="0.25">
      <c r="A588">
        <v>259</v>
      </c>
      <c r="B588">
        <v>5.9999999999995168E-2</v>
      </c>
      <c r="C588" s="1">
        <f>IF(Table9[[#This Row],[dTime]]&lt;&gt;"",1/Table9[[#This Row],[dTime]],"")</f>
        <v>16.666666666668007</v>
      </c>
    </row>
    <row r="589" spans="1:3" x14ac:dyDescent="0.25">
      <c r="A589">
        <v>260</v>
      </c>
      <c r="B589">
        <v>4.8000000000001819E-2</v>
      </c>
      <c r="C589" s="1">
        <f>IF(Table9[[#This Row],[dTime]]&lt;&gt;"",1/Table9[[#This Row],[dTime]],"")</f>
        <v>20.833333333332543</v>
      </c>
    </row>
    <row r="590" spans="1:3" x14ac:dyDescent="0.25">
      <c r="A590">
        <v>261</v>
      </c>
      <c r="B590">
        <v>8.7000000000003297E-2</v>
      </c>
      <c r="C590" s="1">
        <f>IF(Table9[[#This Row],[dTime]]&lt;&gt;"",1/Table9[[#This Row],[dTime]],"")</f>
        <v>11.494252873562782</v>
      </c>
    </row>
    <row r="591" spans="1:3" x14ac:dyDescent="0.25">
      <c r="A591">
        <v>262</v>
      </c>
      <c r="B591">
        <v>6.7000000000000171E-2</v>
      </c>
      <c r="C591" s="1">
        <f>IF(Table9[[#This Row],[dTime]]&lt;&gt;"",1/Table9[[#This Row],[dTime]],"")</f>
        <v>14.92537313432832</v>
      </c>
    </row>
    <row r="592" spans="1:3" x14ac:dyDescent="0.25">
      <c r="A592">
        <v>263</v>
      </c>
      <c r="B592">
        <v>7.0000000000000284E-2</v>
      </c>
      <c r="C592" s="1">
        <f>IF(Table9[[#This Row],[dTime]]&lt;&gt;"",1/Table9[[#This Row],[dTime]],"")</f>
        <v>14.285714285714228</v>
      </c>
    </row>
    <row r="593" spans="1:3" x14ac:dyDescent="0.25">
      <c r="A593">
        <v>264</v>
      </c>
      <c r="B593">
        <v>3.0999999999998806E-2</v>
      </c>
      <c r="C593" s="1">
        <f>IF(Table9[[#This Row],[dTime]]&lt;&gt;"",1/Table9[[#This Row],[dTime]],"")</f>
        <v>32.258064516130275</v>
      </c>
    </row>
    <row r="594" spans="1:3" x14ac:dyDescent="0.25">
      <c r="A594">
        <v>265</v>
      </c>
      <c r="B594">
        <v>5.5999999999997385E-2</v>
      </c>
      <c r="C594" s="1">
        <f>IF(Table9[[#This Row],[dTime]]&lt;&gt;"",1/Table9[[#This Row],[dTime]],"")</f>
        <v>17.857142857143693</v>
      </c>
    </row>
    <row r="595" spans="1:3" x14ac:dyDescent="0.25">
      <c r="A595">
        <v>266</v>
      </c>
      <c r="B595">
        <v>0.10999999999999943</v>
      </c>
      <c r="C595" s="1">
        <f>IF(Table9[[#This Row],[dTime]]&lt;&gt;"",1/Table9[[#This Row],[dTime]],"")</f>
        <v>9.0909090909091379</v>
      </c>
    </row>
    <row r="596" spans="1:3" x14ac:dyDescent="0.25">
      <c r="A596">
        <v>267</v>
      </c>
      <c r="B596">
        <v>4.2000000000001592E-2</v>
      </c>
      <c r="C596" s="1">
        <f>IF(Table9[[#This Row],[dTime]]&lt;&gt;"",1/Table9[[#This Row],[dTime]],"")</f>
        <v>23.809523809522908</v>
      </c>
    </row>
    <row r="597" spans="1:3" x14ac:dyDescent="0.25">
      <c r="A597">
        <v>268</v>
      </c>
      <c r="B597">
        <v>9.2999999999996419E-2</v>
      </c>
      <c r="C597" s="1">
        <f>IF(Table9[[#This Row],[dTime]]&lt;&gt;"",1/Table9[[#This Row],[dTime]],"")</f>
        <v>10.752688172043424</v>
      </c>
    </row>
    <row r="598" spans="1:3" x14ac:dyDescent="0.25">
      <c r="A598">
        <v>269</v>
      </c>
      <c r="B598">
        <v>6.0999999999999943E-2</v>
      </c>
      <c r="C598" s="1">
        <f>IF(Table9[[#This Row],[dTime]]&lt;&gt;"",1/Table9[[#This Row],[dTime]],"")</f>
        <v>16.393442622950836</v>
      </c>
    </row>
    <row r="599" spans="1:3" x14ac:dyDescent="0.25">
      <c r="A599">
        <v>270</v>
      </c>
      <c r="B599">
        <v>7.4000000000005173E-2</v>
      </c>
      <c r="C599" s="1">
        <f>IF(Table9[[#This Row],[dTime]]&lt;&gt;"",1/Table9[[#This Row],[dTime]],"")</f>
        <v>13.513513513512569</v>
      </c>
    </row>
    <row r="600" spans="1:3" x14ac:dyDescent="0.25">
      <c r="A600">
        <v>271</v>
      </c>
      <c r="B600">
        <v>5.2999999999997272E-2</v>
      </c>
      <c r="C600" s="1">
        <f>IF(Table9[[#This Row],[dTime]]&lt;&gt;"",1/Table9[[#This Row],[dTime]],"")</f>
        <v>18.867924528302858</v>
      </c>
    </row>
    <row r="601" spans="1:3" x14ac:dyDescent="0.25">
      <c r="A601">
        <v>272</v>
      </c>
      <c r="B601">
        <v>7.9000000000000625E-2</v>
      </c>
      <c r="C601" s="1">
        <f>IF(Table9[[#This Row],[dTime]]&lt;&gt;"",1/Table9[[#This Row],[dTime]],"")</f>
        <v>12.658227848101166</v>
      </c>
    </row>
    <row r="602" spans="1:3" x14ac:dyDescent="0.25">
      <c r="A602">
        <v>273</v>
      </c>
      <c r="B602">
        <v>5.700000000000216E-2</v>
      </c>
      <c r="C602" s="1">
        <f>IF(Table9[[#This Row],[dTime]]&lt;&gt;"",1/Table9[[#This Row],[dTime]],"")</f>
        <v>17.543859649122144</v>
      </c>
    </row>
    <row r="603" spans="1:3" x14ac:dyDescent="0.25">
      <c r="A603">
        <v>274</v>
      </c>
      <c r="B603">
        <v>7.3999999999998067E-2</v>
      </c>
      <c r="C603" s="1">
        <f>IF(Table9[[#This Row],[dTime]]&lt;&gt;"",1/Table9[[#This Row],[dTime]],"")</f>
        <v>13.513513513513866</v>
      </c>
    </row>
    <row r="604" spans="1:3" x14ac:dyDescent="0.25">
      <c r="A604">
        <v>275</v>
      </c>
      <c r="B604">
        <v>6.9000000000002615E-2</v>
      </c>
      <c r="C604" s="1">
        <f>IF(Table9[[#This Row],[dTime]]&lt;&gt;"",1/Table9[[#This Row],[dTime]],"")</f>
        <v>14.492753623187857</v>
      </c>
    </row>
    <row r="605" spans="1:3" x14ac:dyDescent="0.25">
      <c r="A605">
        <v>276</v>
      </c>
      <c r="B605">
        <v>5.7999999999999829E-2</v>
      </c>
      <c r="C605" s="1">
        <f>IF(Table9[[#This Row],[dTime]]&lt;&gt;"",1/Table9[[#This Row],[dTime]],"")</f>
        <v>17.241379310344879</v>
      </c>
    </row>
    <row r="606" spans="1:3" x14ac:dyDescent="0.25">
      <c r="A606">
        <v>277</v>
      </c>
      <c r="B606">
        <v>5.3999999999994941E-2</v>
      </c>
      <c r="C606" s="1">
        <f>IF(Table9[[#This Row],[dTime]]&lt;&gt;"",1/Table9[[#This Row],[dTime]],"")</f>
        <v>18.518518518520253</v>
      </c>
    </row>
    <row r="607" spans="1:3" x14ac:dyDescent="0.25">
      <c r="A607">
        <v>278</v>
      </c>
      <c r="B607">
        <v>8.6000000000005627E-2</v>
      </c>
      <c r="C607" s="1">
        <f>IF(Table9[[#This Row],[dTime]]&lt;&gt;"",1/Table9[[#This Row],[dTime]],"")</f>
        <v>11.627906976743425</v>
      </c>
    </row>
    <row r="608" spans="1:3" x14ac:dyDescent="0.25">
      <c r="A608">
        <v>279</v>
      </c>
      <c r="B608">
        <v>4.7999999999994714E-2</v>
      </c>
      <c r="C608" s="1">
        <f>IF(Table9[[#This Row],[dTime]]&lt;&gt;"",1/Table9[[#This Row],[dTime]],"")</f>
        <v>20.833333333335627</v>
      </c>
    </row>
    <row r="609" spans="1:3" x14ac:dyDescent="0.25">
      <c r="A609">
        <v>280</v>
      </c>
      <c r="B609">
        <v>8.6000000000005627E-2</v>
      </c>
      <c r="C609" s="1">
        <f>IF(Table9[[#This Row],[dTime]]&lt;&gt;"",1/Table9[[#This Row],[dTime]],"")</f>
        <v>11.627906976743425</v>
      </c>
    </row>
    <row r="610" spans="1:3" x14ac:dyDescent="0.25">
      <c r="A610">
        <v>281</v>
      </c>
      <c r="B610">
        <v>6.5999999999995396E-2</v>
      </c>
      <c r="C610" s="1">
        <f>IF(Table9[[#This Row],[dTime]]&lt;&gt;"",1/Table9[[#This Row],[dTime]],"")</f>
        <v>15.151515151516209</v>
      </c>
    </row>
    <row r="611" spans="1:3" x14ac:dyDescent="0.25">
      <c r="A611">
        <v>282</v>
      </c>
      <c r="B611">
        <v>6.4000000000000057E-2</v>
      </c>
      <c r="C611" s="1">
        <f>IF(Table9[[#This Row],[dTime]]&lt;&gt;"",1/Table9[[#This Row],[dTime]],"")</f>
        <v>15.624999999999986</v>
      </c>
    </row>
    <row r="612" spans="1:3" x14ac:dyDescent="0.25">
      <c r="A612">
        <v>283</v>
      </c>
      <c r="B612">
        <v>7.0000000000000284E-2</v>
      </c>
      <c r="C612" s="1">
        <f>IF(Table9[[#This Row],[dTime]]&lt;&gt;"",1/Table9[[#This Row],[dTime]],"")</f>
        <v>14.285714285714228</v>
      </c>
    </row>
    <row r="613" spans="1:3" x14ac:dyDescent="0.25">
      <c r="A613">
        <v>284</v>
      </c>
      <c r="B613">
        <v>4.2000000000001592E-2</v>
      </c>
      <c r="C613" s="1">
        <f>IF(Table9[[#This Row],[dTime]]&lt;&gt;"",1/Table9[[#This Row],[dTime]],"")</f>
        <v>23.809523809522908</v>
      </c>
    </row>
    <row r="614" spans="1:3" x14ac:dyDescent="0.25">
      <c r="A614">
        <v>285</v>
      </c>
      <c r="B614">
        <v>8.9999999999996305E-2</v>
      </c>
      <c r="C614" s="1">
        <f>IF(Table9[[#This Row],[dTime]]&lt;&gt;"",1/Table9[[#This Row],[dTime]],"")</f>
        <v>11.111111111111567</v>
      </c>
    </row>
    <row r="615" spans="1:3" x14ac:dyDescent="0.25">
      <c r="A615">
        <v>286</v>
      </c>
      <c r="B615">
        <v>6.8000000000004945E-2</v>
      </c>
      <c r="C615" s="1">
        <f>IF(Table9[[#This Row],[dTime]]&lt;&gt;"",1/Table9[[#This Row],[dTime]],"")</f>
        <v>14.705882352940106</v>
      </c>
    </row>
    <row r="616" spans="1:3" x14ac:dyDescent="0.25">
      <c r="A616">
        <v>287</v>
      </c>
      <c r="B616">
        <v>5.9999999999995168E-2</v>
      </c>
      <c r="C616" s="1">
        <f>IF(Table9[[#This Row],[dTime]]&lt;&gt;"",1/Table9[[#This Row],[dTime]],"")</f>
        <v>16.666666666668007</v>
      </c>
    </row>
    <row r="617" spans="1:3" x14ac:dyDescent="0.25">
      <c r="A617">
        <v>288</v>
      </c>
      <c r="B617">
        <v>7.0000000000000284E-2</v>
      </c>
      <c r="C617" s="1">
        <f>IF(Table9[[#This Row],[dTime]]&lt;&gt;"",1/Table9[[#This Row],[dTime]],"")</f>
        <v>14.285714285714228</v>
      </c>
    </row>
    <row r="618" spans="1:3" x14ac:dyDescent="0.25">
      <c r="A618">
        <v>289</v>
      </c>
      <c r="B618">
        <v>7.1000000000005059E-2</v>
      </c>
      <c r="C618" s="1">
        <f>IF(Table9[[#This Row],[dTime]]&lt;&gt;"",1/Table9[[#This Row],[dTime]],"")</f>
        <v>14.084507042252518</v>
      </c>
    </row>
    <row r="619" spans="1:3" x14ac:dyDescent="0.25">
      <c r="A619">
        <v>290</v>
      </c>
      <c r="B619">
        <v>6.1999999999997613E-2</v>
      </c>
      <c r="C619" s="1">
        <f>IF(Table9[[#This Row],[dTime]]&lt;&gt;"",1/Table9[[#This Row],[dTime]],"")</f>
        <v>16.129032258065138</v>
      </c>
    </row>
    <row r="620" spans="1:3" x14ac:dyDescent="0.25">
      <c r="A620">
        <v>291</v>
      </c>
      <c r="B620">
        <v>7.3000000000000398E-2</v>
      </c>
      <c r="C620" s="1">
        <f>IF(Table9[[#This Row],[dTime]]&lt;&gt;"",1/Table9[[#This Row],[dTime]],"")</f>
        <v>13.698630136986226</v>
      </c>
    </row>
    <row r="621" spans="1:3" x14ac:dyDescent="0.25">
      <c r="A621">
        <v>292</v>
      </c>
      <c r="B621">
        <v>6.4999999999997726E-2</v>
      </c>
      <c r="C621" s="1">
        <f>IF(Table9[[#This Row],[dTime]]&lt;&gt;"",1/Table9[[#This Row],[dTime]],"")</f>
        <v>15.384615384615923</v>
      </c>
    </row>
    <row r="622" spans="1:3" x14ac:dyDescent="0.25">
      <c r="A622">
        <v>293</v>
      </c>
      <c r="B622">
        <v>6.3000000000002387E-2</v>
      </c>
      <c r="C622" s="1">
        <f>IF(Table9[[#This Row],[dTime]]&lt;&gt;"",1/Table9[[#This Row],[dTime]],"")</f>
        <v>15.873015873015271</v>
      </c>
    </row>
    <row r="623" spans="1:3" x14ac:dyDescent="0.25">
      <c r="A623">
        <v>294</v>
      </c>
      <c r="B623">
        <v>2.7000000000001023E-2</v>
      </c>
      <c r="C623" s="1">
        <f>IF(Table9[[#This Row],[dTime]]&lt;&gt;"",1/Table9[[#This Row],[dTime]],"")</f>
        <v>37.037037037035631</v>
      </c>
    </row>
    <row r="624" spans="1:3" x14ac:dyDescent="0.25">
      <c r="A624">
        <v>295</v>
      </c>
      <c r="B624">
        <v>0.10799999999999699</v>
      </c>
      <c r="C624" s="1">
        <f>IF(Table9[[#This Row],[dTime]]&lt;&gt;"",1/Table9[[#This Row],[dTime]],"")</f>
        <v>9.2592592592595171</v>
      </c>
    </row>
    <row r="625" spans="1:3" x14ac:dyDescent="0.25">
      <c r="A625">
        <v>296</v>
      </c>
      <c r="B625">
        <v>6.4000000000000057E-2</v>
      </c>
      <c r="C625" s="1">
        <f>IF(Table9[[#This Row],[dTime]]&lt;&gt;"",1/Table9[[#This Row],[dTime]],"")</f>
        <v>15.624999999999986</v>
      </c>
    </row>
    <row r="626" spans="1:3" x14ac:dyDescent="0.25">
      <c r="A626">
        <v>297</v>
      </c>
      <c r="B626">
        <v>7.2000000000002728E-2</v>
      </c>
      <c r="C626" s="1">
        <f>IF(Table9[[#This Row],[dTime]]&lt;&gt;"",1/Table9[[#This Row],[dTime]],"")</f>
        <v>13.888888888888362</v>
      </c>
    </row>
    <row r="627" spans="1:3" x14ac:dyDescent="0.25">
      <c r="A627">
        <v>298</v>
      </c>
      <c r="B627">
        <v>6.4000000000000057E-2</v>
      </c>
      <c r="C627" s="1">
        <f>IF(Table9[[#This Row],[dTime]]&lt;&gt;"",1/Table9[[#This Row],[dTime]],"")</f>
        <v>15.624999999999986</v>
      </c>
    </row>
    <row r="628" spans="1:3" x14ac:dyDescent="0.25">
      <c r="A628">
        <v>299</v>
      </c>
      <c r="B628">
        <v>6.4999999999997726E-2</v>
      </c>
      <c r="C628" s="1">
        <f>IF(Table9[[#This Row],[dTime]]&lt;&gt;"",1/Table9[[#This Row],[dTime]],"")</f>
        <v>15.384615384615923</v>
      </c>
    </row>
    <row r="629" spans="1:3" x14ac:dyDescent="0.25">
      <c r="A629">
        <v>300</v>
      </c>
      <c r="B629">
        <v>6.799999999999784E-2</v>
      </c>
      <c r="C629" s="1">
        <f>IF(Table9[[#This Row],[dTime]]&lt;&gt;"",1/Table9[[#This Row],[dTime]],"")</f>
        <v>14.705882352941643</v>
      </c>
    </row>
    <row r="630" spans="1:3" x14ac:dyDescent="0.25">
      <c r="A630">
        <v>301</v>
      </c>
      <c r="B630">
        <v>6.4000000000000057E-2</v>
      </c>
      <c r="C630" s="1">
        <f>IF(Table9[[#This Row],[dTime]]&lt;&gt;"",1/Table9[[#This Row],[dTime]],"")</f>
        <v>15.624999999999986</v>
      </c>
    </row>
    <row r="631" spans="1:3" x14ac:dyDescent="0.25">
      <c r="A631">
        <v>302</v>
      </c>
      <c r="B631">
        <v>6.2000000000004718E-2</v>
      </c>
      <c r="C631" s="1">
        <f>IF(Table9[[#This Row],[dTime]]&lt;&gt;"",1/Table9[[#This Row],[dTime]],"")</f>
        <v>16.12903225806329</v>
      </c>
    </row>
    <row r="632" spans="1:3" x14ac:dyDescent="0.25">
      <c r="A632">
        <v>303</v>
      </c>
      <c r="B632">
        <v>6.799999999999784E-2</v>
      </c>
      <c r="C632" s="1">
        <f>IF(Table9[[#This Row],[dTime]]&lt;&gt;"",1/Table9[[#This Row],[dTime]],"")</f>
        <v>14.705882352941643</v>
      </c>
    </row>
    <row r="633" spans="1:3" x14ac:dyDescent="0.25">
      <c r="A633">
        <v>304</v>
      </c>
      <c r="B633">
        <v>8.5000000000000853E-2</v>
      </c>
      <c r="C633" s="1">
        <f>IF(Table9[[#This Row],[dTime]]&lt;&gt;"",1/Table9[[#This Row],[dTime]],"")</f>
        <v>11.764705882352823</v>
      </c>
    </row>
    <row r="634" spans="1:3" x14ac:dyDescent="0.25">
      <c r="A634">
        <v>305</v>
      </c>
      <c r="B634">
        <v>5.700000000000216E-2</v>
      </c>
      <c r="C634" s="1">
        <f>IF(Table9[[#This Row],[dTime]]&lt;&gt;"",1/Table9[[#This Row],[dTime]],"")</f>
        <v>17.543859649122144</v>
      </c>
    </row>
    <row r="635" spans="1:3" x14ac:dyDescent="0.25">
      <c r="A635">
        <v>306</v>
      </c>
      <c r="B635">
        <v>6.4000000000000057E-2</v>
      </c>
      <c r="C635" s="1">
        <f>IF(Table9[[#This Row],[dTime]]&lt;&gt;"",1/Table9[[#This Row],[dTime]],"")</f>
        <v>15.624999999999986</v>
      </c>
    </row>
    <row r="636" spans="1:3" x14ac:dyDescent="0.25">
      <c r="A636">
        <v>307</v>
      </c>
      <c r="B636">
        <v>3.7999999999996703E-2</v>
      </c>
      <c r="C636" s="1">
        <f>IF(Table9[[#This Row],[dTime]]&lt;&gt;"",1/Table9[[#This Row],[dTime]],"")</f>
        <v>26.315789473686493</v>
      </c>
    </row>
    <row r="637" spans="1:3" x14ac:dyDescent="0.25">
      <c r="A637">
        <v>308</v>
      </c>
      <c r="B637">
        <v>9.7000000000001307E-2</v>
      </c>
      <c r="C637" s="1">
        <f>IF(Table9[[#This Row],[dTime]]&lt;&gt;"",1/Table9[[#This Row],[dTime]],"")</f>
        <v>10.309278350515324</v>
      </c>
    </row>
    <row r="638" spans="1:3" x14ac:dyDescent="0.25">
      <c r="A638">
        <v>309</v>
      </c>
      <c r="B638">
        <v>6.7000000000000171E-2</v>
      </c>
      <c r="C638" s="1">
        <f>IF(Table9[[#This Row],[dTime]]&lt;&gt;"",1/Table9[[#This Row],[dTime]],"")</f>
        <v>14.92537313432832</v>
      </c>
    </row>
    <row r="639" spans="1:3" x14ac:dyDescent="0.25">
      <c r="A639">
        <v>310</v>
      </c>
      <c r="B639">
        <v>6.6000000000002501E-2</v>
      </c>
      <c r="C639" s="1">
        <f>IF(Table9[[#This Row],[dTime]]&lt;&gt;"",1/Table9[[#This Row],[dTime]],"")</f>
        <v>15.151515151514577</v>
      </c>
    </row>
    <row r="640" spans="1:3" x14ac:dyDescent="0.25">
      <c r="A640">
        <v>311</v>
      </c>
      <c r="B640">
        <v>6.5999999999995396E-2</v>
      </c>
      <c r="C640" s="1">
        <f>IF(Table9[[#This Row],[dTime]]&lt;&gt;"",1/Table9[[#This Row],[dTime]],"")</f>
        <v>15.151515151516209</v>
      </c>
    </row>
    <row r="641" spans="1:3" x14ac:dyDescent="0.25">
      <c r="A641">
        <v>312</v>
      </c>
      <c r="B641">
        <v>6.9000000000002615E-2</v>
      </c>
      <c r="C641" s="1">
        <f>IF(Table9[[#This Row],[dTime]]&lt;&gt;"",1/Table9[[#This Row],[dTime]],"")</f>
        <v>14.492753623187857</v>
      </c>
    </row>
    <row r="642" spans="1:3" x14ac:dyDescent="0.25">
      <c r="A642">
        <v>313</v>
      </c>
      <c r="B642">
        <v>6.799999999999784E-2</v>
      </c>
      <c r="C642" s="1">
        <f>IF(Table9[[#This Row],[dTime]]&lt;&gt;"",1/Table9[[#This Row],[dTime]],"")</f>
        <v>14.705882352941643</v>
      </c>
    </row>
    <row r="643" spans="1:3" x14ac:dyDescent="0.25">
      <c r="A643">
        <v>314</v>
      </c>
      <c r="B643">
        <v>6.3000000000002387E-2</v>
      </c>
      <c r="C643" s="1">
        <f>IF(Table9[[#This Row],[dTime]]&lt;&gt;"",1/Table9[[#This Row],[dTime]],"")</f>
        <v>15.873015873015271</v>
      </c>
    </row>
    <row r="644" spans="1:3" x14ac:dyDescent="0.25">
      <c r="A644">
        <v>315</v>
      </c>
      <c r="B644">
        <v>6.0999999999999943E-2</v>
      </c>
      <c r="C644" s="1">
        <f>IF(Table9[[#This Row],[dTime]]&lt;&gt;"",1/Table9[[#This Row],[dTime]],"")</f>
        <v>16.393442622950836</v>
      </c>
    </row>
    <row r="645" spans="1:3" x14ac:dyDescent="0.25">
      <c r="A645">
        <v>316</v>
      </c>
      <c r="B645">
        <v>7.3000000000000398E-2</v>
      </c>
      <c r="C645" s="1">
        <f>IF(Table9[[#This Row],[dTime]]&lt;&gt;"",1/Table9[[#This Row],[dTime]],"")</f>
        <v>13.698630136986226</v>
      </c>
    </row>
    <row r="646" spans="1:3" x14ac:dyDescent="0.25">
      <c r="A646">
        <v>317</v>
      </c>
      <c r="B646">
        <v>6.0999999999999943E-2</v>
      </c>
      <c r="C646" s="1">
        <f>IF(Table9[[#This Row],[dTime]]&lt;&gt;"",1/Table9[[#This Row],[dTime]],"")</f>
        <v>16.393442622950836</v>
      </c>
    </row>
    <row r="647" spans="1:3" x14ac:dyDescent="0.25">
      <c r="A647">
        <v>318</v>
      </c>
      <c r="B647">
        <v>7.4999999999995737E-2</v>
      </c>
      <c r="C647" s="1">
        <f>IF(Table9[[#This Row],[dTime]]&lt;&gt;"",1/Table9[[#This Row],[dTime]],"")</f>
        <v>13.333333333334091</v>
      </c>
    </row>
    <row r="648" spans="1:3" x14ac:dyDescent="0.25">
      <c r="A648">
        <v>319</v>
      </c>
      <c r="B648">
        <v>6.2000000000004718E-2</v>
      </c>
      <c r="C648" s="1">
        <f>IF(Table9[[#This Row],[dTime]]&lt;&gt;"",1/Table9[[#This Row],[dTime]],"")</f>
        <v>16.12903225806329</v>
      </c>
    </row>
    <row r="649" spans="1:3" x14ac:dyDescent="0.25">
      <c r="A649">
        <v>320</v>
      </c>
      <c r="B649">
        <v>7.1999999999995623E-2</v>
      </c>
      <c r="C649" s="1">
        <f>IF(Table9[[#This Row],[dTime]]&lt;&gt;"",1/Table9[[#This Row],[dTime]],"")</f>
        <v>13.888888888889733</v>
      </c>
    </row>
    <row r="650" spans="1:3" x14ac:dyDescent="0.25">
      <c r="A650">
        <v>321</v>
      </c>
      <c r="B650">
        <v>6.6000000000002501E-2</v>
      </c>
      <c r="C650" s="1">
        <f>IF(Table9[[#This Row],[dTime]]&lt;&gt;"",1/Table9[[#This Row],[dTime]],"")</f>
        <v>15.151515151514577</v>
      </c>
    </row>
    <row r="651" spans="1:3" x14ac:dyDescent="0.25">
      <c r="A651">
        <v>322</v>
      </c>
      <c r="B651">
        <v>6.4999999999997726E-2</v>
      </c>
      <c r="C651" s="1">
        <f>IF(Table9[[#This Row],[dTime]]&lt;&gt;"",1/Table9[[#This Row],[dTime]],"")</f>
        <v>15.384615384615923</v>
      </c>
    </row>
    <row r="652" spans="1:3" x14ac:dyDescent="0.25">
      <c r="A652">
        <v>323</v>
      </c>
      <c r="B652">
        <v>6.2000000000004718E-2</v>
      </c>
      <c r="C652" s="1">
        <f>IF(Table9[[#This Row],[dTime]]&lt;&gt;"",1/Table9[[#This Row],[dTime]],"")</f>
        <v>16.12903225806329</v>
      </c>
    </row>
    <row r="653" spans="1:3" x14ac:dyDescent="0.25">
      <c r="A653">
        <v>324</v>
      </c>
      <c r="B653">
        <v>7.1999999999995623E-2</v>
      </c>
      <c r="C653" s="1">
        <f>IF(Table9[[#This Row],[dTime]]&lt;&gt;"",1/Table9[[#This Row],[dTime]],"")</f>
        <v>13.888888888889733</v>
      </c>
    </row>
    <row r="654" spans="1:3" x14ac:dyDescent="0.25">
      <c r="A654">
        <v>325</v>
      </c>
      <c r="B654">
        <v>6.3000000000002387E-2</v>
      </c>
      <c r="C654" s="1">
        <f>IF(Table9[[#This Row],[dTime]]&lt;&gt;"",1/Table9[[#This Row],[dTime]],"")</f>
        <v>15.873015873015271</v>
      </c>
    </row>
    <row r="655" spans="1:3" x14ac:dyDescent="0.25">
      <c r="A655">
        <v>326</v>
      </c>
      <c r="B655">
        <v>6.3000000000002387E-2</v>
      </c>
      <c r="C655" s="1">
        <f>IF(Table9[[#This Row],[dTime]]&lt;&gt;"",1/Table9[[#This Row],[dTime]],"")</f>
        <v>15.873015873015271</v>
      </c>
    </row>
    <row r="656" spans="1:3" x14ac:dyDescent="0.25">
      <c r="A656">
        <v>327</v>
      </c>
      <c r="B656">
        <v>7.799999999999585E-2</v>
      </c>
      <c r="C656" s="1">
        <f>IF(Table9[[#This Row],[dTime]]&lt;&gt;"",1/Table9[[#This Row],[dTime]],"")</f>
        <v>12.820512820513503</v>
      </c>
    </row>
    <row r="657" spans="1:3" x14ac:dyDescent="0.25">
      <c r="A657">
        <v>328</v>
      </c>
      <c r="B657">
        <v>5.3000000000004377E-2</v>
      </c>
      <c r="C657" s="1">
        <f>IF(Table9[[#This Row],[dTime]]&lt;&gt;"",1/Table9[[#This Row],[dTime]],"")</f>
        <v>18.867924528300328</v>
      </c>
    </row>
    <row r="658" spans="1:3" x14ac:dyDescent="0.25">
      <c r="A658">
        <v>329</v>
      </c>
      <c r="B658">
        <v>7.6999999999998181E-2</v>
      </c>
      <c r="C658" s="1">
        <f>IF(Table9[[#This Row],[dTime]]&lt;&gt;"",1/Table9[[#This Row],[dTime]],"")</f>
        <v>12.987012987013294</v>
      </c>
    </row>
    <row r="659" spans="1:3" x14ac:dyDescent="0.25">
      <c r="A659">
        <v>330</v>
      </c>
      <c r="B659">
        <v>2.5999999999996248E-2</v>
      </c>
      <c r="C659" s="1">
        <f>IF(Table9[[#This Row],[dTime]]&lt;&gt;"",1/Table9[[#This Row],[dTime]],"")</f>
        <v>38.461538461544009</v>
      </c>
    </row>
    <row r="660" spans="1:3" x14ac:dyDescent="0.25">
      <c r="A660">
        <v>331</v>
      </c>
      <c r="B660">
        <v>0.10500000000000398</v>
      </c>
      <c r="C660" s="1">
        <f>IF(Table9[[#This Row],[dTime]]&lt;&gt;"",1/Table9[[#This Row],[dTime]],"")</f>
        <v>9.5238095238091631</v>
      </c>
    </row>
    <row r="661" spans="1:3" x14ac:dyDescent="0.25">
      <c r="A661">
        <v>332</v>
      </c>
      <c r="B661">
        <v>6.7000000000000171E-2</v>
      </c>
      <c r="C661" s="1">
        <f>IF(Table9[[#This Row],[dTime]]&lt;&gt;"",1/Table9[[#This Row],[dTime]],"")</f>
        <v>14.92537313432832</v>
      </c>
    </row>
    <row r="662" spans="1:3" x14ac:dyDescent="0.25">
      <c r="A662">
        <v>333</v>
      </c>
      <c r="B662">
        <v>6.4999999999997726E-2</v>
      </c>
      <c r="C662" s="1">
        <f>IF(Table9[[#This Row],[dTime]]&lt;&gt;"",1/Table9[[#This Row],[dTime]],"")</f>
        <v>15.384615384615923</v>
      </c>
    </row>
    <row r="663" spans="1:3" x14ac:dyDescent="0.25">
      <c r="A663">
        <v>334</v>
      </c>
      <c r="B663">
        <v>5.4999999999999716E-2</v>
      </c>
      <c r="C663" s="1">
        <f>IF(Table9[[#This Row],[dTime]]&lt;&gt;"",1/Table9[[#This Row],[dTime]],"")</f>
        <v>18.181818181818276</v>
      </c>
    </row>
    <row r="664" spans="1:3" x14ac:dyDescent="0.25">
      <c r="A664">
        <v>335</v>
      </c>
      <c r="B664">
        <v>8.100000000000307E-2</v>
      </c>
      <c r="C664" s="1">
        <f>IF(Table9[[#This Row],[dTime]]&lt;&gt;"",1/Table9[[#This Row],[dTime]],"")</f>
        <v>12.345679012345212</v>
      </c>
    </row>
    <row r="665" spans="1:3" x14ac:dyDescent="0.25">
      <c r="A665">
        <v>336</v>
      </c>
      <c r="B665">
        <v>6.5999999999995396E-2</v>
      </c>
      <c r="C665" s="1">
        <f>IF(Table9[[#This Row],[dTime]]&lt;&gt;"",1/Table9[[#This Row],[dTime]],"")</f>
        <v>15.151515151516209</v>
      </c>
    </row>
    <row r="666" spans="1:3" x14ac:dyDescent="0.25">
      <c r="A666">
        <v>337</v>
      </c>
      <c r="B666">
        <v>6.6000000000002501E-2</v>
      </c>
      <c r="C666" s="1">
        <f>IF(Table9[[#This Row],[dTime]]&lt;&gt;"",1/Table9[[#This Row],[dTime]],"")</f>
        <v>15.151515151514577</v>
      </c>
    </row>
    <row r="667" spans="1:3" x14ac:dyDescent="0.25">
      <c r="A667">
        <v>338</v>
      </c>
      <c r="B667">
        <v>6.4000000000000057E-2</v>
      </c>
      <c r="C667" s="1">
        <f>IF(Table9[[#This Row],[dTime]]&lt;&gt;"",1/Table9[[#This Row],[dTime]],"")</f>
        <v>15.624999999999986</v>
      </c>
    </row>
    <row r="668" spans="1:3" x14ac:dyDescent="0.25">
      <c r="A668">
        <v>339</v>
      </c>
      <c r="B668">
        <v>7.3000000000000398E-2</v>
      </c>
      <c r="C668" s="1">
        <f>IF(Table9[[#This Row],[dTime]]&lt;&gt;"",1/Table9[[#This Row],[dTime]],"")</f>
        <v>13.698630136986226</v>
      </c>
    </row>
    <row r="669" spans="1:3" x14ac:dyDescent="0.25">
      <c r="A669">
        <v>340</v>
      </c>
      <c r="B669">
        <v>5.8999999999997499E-2</v>
      </c>
      <c r="C669" s="1">
        <f>IF(Table9[[#This Row],[dTime]]&lt;&gt;"",1/Table9[[#This Row],[dTime]],"")</f>
        <v>16.9491525423736</v>
      </c>
    </row>
    <row r="670" spans="1:3" x14ac:dyDescent="0.25">
      <c r="A670">
        <v>341</v>
      </c>
      <c r="B670">
        <v>7.1000000000005059E-2</v>
      </c>
      <c r="C670" s="1">
        <f>IF(Table9[[#This Row],[dTime]]&lt;&gt;"",1/Table9[[#This Row],[dTime]],"")</f>
        <v>14.084507042252518</v>
      </c>
    </row>
    <row r="671" spans="1:3" x14ac:dyDescent="0.25">
      <c r="A671">
        <v>342</v>
      </c>
      <c r="B671">
        <v>6.5999999999995396E-2</v>
      </c>
      <c r="C671" s="1">
        <f>IF(Table9[[#This Row],[dTime]]&lt;&gt;"",1/Table9[[#This Row],[dTime]],"")</f>
        <v>15.151515151516209</v>
      </c>
    </row>
    <row r="672" spans="1:3" x14ac:dyDescent="0.25">
      <c r="A672">
        <v>343</v>
      </c>
      <c r="B672">
        <v>7.2000000000002728E-2</v>
      </c>
      <c r="C672" s="1">
        <f>IF(Table9[[#This Row],[dTime]]&lt;&gt;"",1/Table9[[#This Row],[dTime]],"")</f>
        <v>13.888888888888362</v>
      </c>
    </row>
    <row r="673" spans="1:3" x14ac:dyDescent="0.25">
      <c r="A673">
        <v>344</v>
      </c>
      <c r="B673">
        <v>6.1999999999997613E-2</v>
      </c>
      <c r="C673" s="1">
        <f>IF(Table9[[#This Row],[dTime]]&lt;&gt;"",1/Table9[[#This Row],[dTime]],"")</f>
        <v>16.129032258065138</v>
      </c>
    </row>
    <row r="674" spans="1:3" x14ac:dyDescent="0.25">
      <c r="A674">
        <v>345</v>
      </c>
      <c r="B674">
        <v>6.3000000000002387E-2</v>
      </c>
      <c r="C674" s="1">
        <f>IF(Table9[[#This Row],[dTime]]&lt;&gt;"",1/Table9[[#This Row],[dTime]],"")</f>
        <v>15.873015873015271</v>
      </c>
    </row>
    <row r="675" spans="1:3" x14ac:dyDescent="0.25">
      <c r="A675">
        <v>346</v>
      </c>
      <c r="B675">
        <v>7.0000000000000284E-2</v>
      </c>
      <c r="C675" s="1">
        <f>IF(Table9[[#This Row],[dTime]]&lt;&gt;"",1/Table9[[#This Row],[dTime]],"")</f>
        <v>14.285714285714228</v>
      </c>
    </row>
    <row r="676" spans="1:3" x14ac:dyDescent="0.25">
      <c r="A676">
        <v>347</v>
      </c>
      <c r="B676" t="s">
        <v>49</v>
      </c>
      <c r="C676" s="1" t="str">
        <f>IF(Table9[[#This Row],[dTime]]&lt;&gt;"",1/Table9[[#This Row],[dTime]],"")</f>
        <v/>
      </c>
    </row>
    <row r="677" spans="1:3" x14ac:dyDescent="0.25">
      <c r="A677">
        <v>1</v>
      </c>
      <c r="B677" t="s">
        <v>49</v>
      </c>
      <c r="C677" s="1" t="str">
        <f>IF(Table9[[#This Row],[dTime]]&lt;&gt;"",1/Table9[[#This Row],[dTime]],"")</f>
        <v/>
      </c>
    </row>
    <row r="678" spans="1:3" x14ac:dyDescent="0.25">
      <c r="A678">
        <v>2</v>
      </c>
      <c r="B678">
        <v>5.6999999999995055E-2</v>
      </c>
      <c r="C678" s="1">
        <f>IF(Table9[[#This Row],[dTime]]&lt;&gt;"",1/Table9[[#This Row],[dTime]],"")</f>
        <v>17.543859649124329</v>
      </c>
    </row>
    <row r="679" spans="1:3" x14ac:dyDescent="0.25">
      <c r="A679">
        <v>3</v>
      </c>
      <c r="B679">
        <v>7.8000000000002956E-2</v>
      </c>
      <c r="C679" s="1">
        <f>IF(Table9[[#This Row],[dTime]]&lt;&gt;"",1/Table9[[#This Row],[dTime]],"")</f>
        <v>12.820512820512334</v>
      </c>
    </row>
    <row r="680" spans="1:3" x14ac:dyDescent="0.25">
      <c r="A680">
        <v>4</v>
      </c>
      <c r="B680">
        <v>6.6000000000002501E-2</v>
      </c>
      <c r="C680" s="1">
        <f>IF(Table9[[#This Row],[dTime]]&lt;&gt;"",1/Table9[[#This Row],[dTime]],"")</f>
        <v>15.151515151514577</v>
      </c>
    </row>
    <row r="681" spans="1:3" x14ac:dyDescent="0.25">
      <c r="A681">
        <v>5</v>
      </c>
      <c r="B681">
        <v>7.0000000000000284E-2</v>
      </c>
      <c r="C681" s="1">
        <f>IF(Table9[[#This Row],[dTime]]&lt;&gt;"",1/Table9[[#This Row],[dTime]],"")</f>
        <v>14.285714285714228</v>
      </c>
    </row>
    <row r="682" spans="1:3" x14ac:dyDescent="0.25">
      <c r="A682">
        <v>6</v>
      </c>
      <c r="B682">
        <v>6.8999999999995509E-2</v>
      </c>
      <c r="C682" s="1">
        <f>IF(Table9[[#This Row],[dTime]]&lt;&gt;"",1/Table9[[#This Row],[dTime]],"")</f>
        <v>14.492753623189349</v>
      </c>
    </row>
    <row r="683" spans="1:3" x14ac:dyDescent="0.25">
      <c r="A683">
        <v>7</v>
      </c>
      <c r="B683">
        <v>5.9000000000004604E-2</v>
      </c>
      <c r="C683" s="1">
        <f>IF(Table9[[#This Row],[dTime]]&lt;&gt;"",1/Table9[[#This Row],[dTime]],"")</f>
        <v>16.949152542371557</v>
      </c>
    </row>
    <row r="684" spans="1:3" x14ac:dyDescent="0.25">
      <c r="A684">
        <v>8</v>
      </c>
      <c r="B684">
        <v>6.2999999999995282E-2</v>
      </c>
      <c r="C684" s="1">
        <f>IF(Table9[[#This Row],[dTime]]&lt;&gt;"",1/Table9[[#This Row],[dTime]],"")</f>
        <v>15.873015873017062</v>
      </c>
    </row>
    <row r="685" spans="1:3" x14ac:dyDescent="0.25">
      <c r="A685">
        <v>9</v>
      </c>
      <c r="B685">
        <v>2.7000000000001023E-2</v>
      </c>
      <c r="C685" s="1">
        <f>IF(Table9[[#This Row],[dTime]]&lt;&gt;"",1/Table9[[#This Row],[dTime]],"")</f>
        <v>37.037037037035631</v>
      </c>
    </row>
    <row r="686" spans="1:3" x14ac:dyDescent="0.25">
      <c r="A686">
        <v>10</v>
      </c>
      <c r="B686">
        <v>0.11399999999999721</v>
      </c>
      <c r="C686" s="1">
        <f>IF(Table9[[#This Row],[dTime]]&lt;&gt;"",1/Table9[[#This Row],[dTime]],"")</f>
        <v>8.7719298245616173</v>
      </c>
    </row>
    <row r="687" spans="1:3" x14ac:dyDescent="0.25">
      <c r="A687">
        <v>11</v>
      </c>
      <c r="B687">
        <v>6.3000000000002387E-2</v>
      </c>
      <c r="C687" s="1">
        <f>IF(Table9[[#This Row],[dTime]]&lt;&gt;"",1/Table9[[#This Row],[dTime]],"")</f>
        <v>15.873015873015271</v>
      </c>
    </row>
    <row r="688" spans="1:3" x14ac:dyDescent="0.25">
      <c r="A688">
        <v>12</v>
      </c>
      <c r="B688">
        <v>6.3000000000002387E-2</v>
      </c>
      <c r="C688" s="1">
        <f>IF(Table9[[#This Row],[dTime]]&lt;&gt;"",1/Table9[[#This Row],[dTime]],"")</f>
        <v>15.873015873015271</v>
      </c>
    </row>
    <row r="689" spans="1:3" x14ac:dyDescent="0.25">
      <c r="A689">
        <v>13</v>
      </c>
      <c r="B689">
        <v>7.1999999999995623E-2</v>
      </c>
      <c r="C689" s="1">
        <f>IF(Table9[[#This Row],[dTime]]&lt;&gt;"",1/Table9[[#This Row],[dTime]],"")</f>
        <v>13.888888888889733</v>
      </c>
    </row>
    <row r="690" spans="1:3" x14ac:dyDescent="0.25">
      <c r="A690">
        <v>14</v>
      </c>
      <c r="B690">
        <v>6.5000000000004832E-2</v>
      </c>
      <c r="C690" s="1">
        <f>IF(Table9[[#This Row],[dTime]]&lt;&gt;"",1/Table9[[#This Row],[dTime]],"")</f>
        <v>15.384615384614241</v>
      </c>
    </row>
    <row r="691" spans="1:3" x14ac:dyDescent="0.25">
      <c r="A691">
        <v>15</v>
      </c>
      <c r="B691">
        <v>7.3000000000000398E-2</v>
      </c>
      <c r="C691" s="1">
        <f>IF(Table9[[#This Row],[dTime]]&lt;&gt;"",1/Table9[[#This Row],[dTime]],"")</f>
        <v>13.698630136986226</v>
      </c>
    </row>
    <row r="692" spans="1:3" x14ac:dyDescent="0.25">
      <c r="A692">
        <v>16</v>
      </c>
      <c r="B692">
        <v>6.5999999999995396E-2</v>
      </c>
      <c r="C692" s="1">
        <f>IF(Table9[[#This Row],[dTime]]&lt;&gt;"",1/Table9[[#This Row],[dTime]],"")</f>
        <v>15.151515151516209</v>
      </c>
    </row>
    <row r="693" spans="1:3" x14ac:dyDescent="0.25">
      <c r="A693">
        <v>17</v>
      </c>
      <c r="B693">
        <v>5.9000000000004604E-2</v>
      </c>
      <c r="C693" s="1">
        <f>IF(Table9[[#This Row],[dTime]]&lt;&gt;"",1/Table9[[#This Row],[dTime]],"")</f>
        <v>16.949152542371557</v>
      </c>
    </row>
    <row r="694" spans="1:3" x14ac:dyDescent="0.25">
      <c r="A694">
        <v>18</v>
      </c>
      <c r="B694">
        <v>7.0999999999997954E-2</v>
      </c>
      <c r="C694" s="1">
        <f>IF(Table9[[#This Row],[dTime]]&lt;&gt;"",1/Table9[[#This Row],[dTime]],"")</f>
        <v>14.084507042253927</v>
      </c>
    </row>
    <row r="695" spans="1:3" x14ac:dyDescent="0.25">
      <c r="A695">
        <v>19</v>
      </c>
      <c r="B695">
        <v>6.4000000000000057E-2</v>
      </c>
      <c r="C695" s="1">
        <f>IF(Table9[[#This Row],[dTime]]&lt;&gt;"",1/Table9[[#This Row],[dTime]],"")</f>
        <v>15.624999999999986</v>
      </c>
    </row>
    <row r="696" spans="1:3" x14ac:dyDescent="0.25">
      <c r="A696">
        <v>20</v>
      </c>
      <c r="B696">
        <v>6.799999999999784E-2</v>
      </c>
      <c r="C696" s="1">
        <f>IF(Table9[[#This Row],[dTime]]&lt;&gt;"",1/Table9[[#This Row],[dTime]],"")</f>
        <v>14.705882352941643</v>
      </c>
    </row>
    <row r="697" spans="1:3" x14ac:dyDescent="0.25">
      <c r="A697">
        <v>21</v>
      </c>
      <c r="B697">
        <v>6.4000000000000057E-2</v>
      </c>
      <c r="C697" s="1">
        <f>IF(Table9[[#This Row],[dTime]]&lt;&gt;"",1/Table9[[#This Row],[dTime]],"")</f>
        <v>15.624999999999986</v>
      </c>
    </row>
    <row r="698" spans="1:3" x14ac:dyDescent="0.25">
      <c r="A698">
        <v>22</v>
      </c>
      <c r="B698">
        <v>7.0000000000000284E-2</v>
      </c>
      <c r="C698" s="1">
        <f>IF(Table9[[#This Row],[dTime]]&lt;&gt;"",1/Table9[[#This Row],[dTime]],"")</f>
        <v>14.285714285714228</v>
      </c>
    </row>
    <row r="699" spans="1:3" x14ac:dyDescent="0.25">
      <c r="A699">
        <v>23</v>
      </c>
      <c r="B699">
        <v>4.4000000000004036E-2</v>
      </c>
      <c r="C699" s="1">
        <f>IF(Table9[[#This Row],[dTime]]&lt;&gt;"",1/Table9[[#This Row],[dTime]],"")</f>
        <v>22.727272727270641</v>
      </c>
    </row>
    <row r="700" spans="1:3" x14ac:dyDescent="0.25">
      <c r="A700">
        <v>24</v>
      </c>
      <c r="B700">
        <v>8.9999999999996305E-2</v>
      </c>
      <c r="C700" s="1">
        <f>IF(Table9[[#This Row],[dTime]]&lt;&gt;"",1/Table9[[#This Row],[dTime]],"")</f>
        <v>11.111111111111567</v>
      </c>
    </row>
    <row r="701" spans="1:3" x14ac:dyDescent="0.25">
      <c r="A701">
        <v>25</v>
      </c>
      <c r="B701">
        <v>6.6000000000002501E-2</v>
      </c>
      <c r="C701" s="1">
        <f>IF(Table9[[#This Row],[dTime]]&lt;&gt;"",1/Table9[[#This Row],[dTime]],"")</f>
        <v>15.151515151514577</v>
      </c>
    </row>
    <row r="702" spans="1:3" x14ac:dyDescent="0.25">
      <c r="A702">
        <v>26</v>
      </c>
      <c r="B702">
        <v>6.5999999999995396E-2</v>
      </c>
      <c r="C702" s="1">
        <f>IF(Table9[[#This Row],[dTime]]&lt;&gt;"",1/Table9[[#This Row],[dTime]],"")</f>
        <v>15.151515151516209</v>
      </c>
    </row>
    <row r="703" spans="1:3" x14ac:dyDescent="0.25">
      <c r="A703">
        <v>27</v>
      </c>
      <c r="B703">
        <v>7.0000000000000284E-2</v>
      </c>
      <c r="C703" s="1">
        <f>IF(Table9[[#This Row],[dTime]]&lt;&gt;"",1/Table9[[#This Row],[dTime]],"")</f>
        <v>14.285714285714228</v>
      </c>
    </row>
    <row r="704" spans="1:3" x14ac:dyDescent="0.25">
      <c r="A704">
        <v>28</v>
      </c>
      <c r="B704">
        <v>5.9000000000004604E-2</v>
      </c>
      <c r="C704" s="1">
        <f>IF(Table9[[#This Row],[dTime]]&lt;&gt;"",1/Table9[[#This Row],[dTime]],"")</f>
        <v>16.949152542371557</v>
      </c>
    </row>
    <row r="705" spans="1:3" x14ac:dyDescent="0.25">
      <c r="A705">
        <v>29</v>
      </c>
      <c r="B705">
        <v>6.7000000000000171E-2</v>
      </c>
      <c r="C705" s="1">
        <f>IF(Table9[[#This Row],[dTime]]&lt;&gt;"",1/Table9[[#This Row],[dTime]],"")</f>
        <v>14.92537313432832</v>
      </c>
    </row>
    <row r="706" spans="1:3" x14ac:dyDescent="0.25">
      <c r="A706">
        <v>30</v>
      </c>
      <c r="B706">
        <v>7.0000000000000284E-2</v>
      </c>
      <c r="C706" s="1">
        <f>IF(Table9[[#This Row],[dTime]]&lt;&gt;"",1/Table9[[#This Row],[dTime]],"")</f>
        <v>14.285714285714228</v>
      </c>
    </row>
    <row r="707" spans="1:3" x14ac:dyDescent="0.25">
      <c r="A707">
        <v>31</v>
      </c>
      <c r="B707">
        <v>6.5999999999995396E-2</v>
      </c>
      <c r="C707" s="1">
        <f>IF(Table9[[#This Row],[dTime]]&lt;&gt;"",1/Table9[[#This Row],[dTime]],"")</f>
        <v>15.151515151516209</v>
      </c>
    </row>
    <row r="708" spans="1:3" x14ac:dyDescent="0.25">
      <c r="A708">
        <v>32</v>
      </c>
      <c r="B708">
        <v>6.5000000000004832E-2</v>
      </c>
      <c r="C708" s="1">
        <f>IF(Table9[[#This Row],[dTime]]&lt;&gt;"",1/Table9[[#This Row],[dTime]],"")</f>
        <v>15.384615384614241</v>
      </c>
    </row>
    <row r="709" spans="1:3" x14ac:dyDescent="0.25">
      <c r="A709">
        <v>33</v>
      </c>
      <c r="B709">
        <v>2.199999999999136E-2</v>
      </c>
      <c r="C709" s="1">
        <f>IF(Table9[[#This Row],[dTime]]&lt;&gt;"",1/Table9[[#This Row],[dTime]],"")</f>
        <v>45.454545454563309</v>
      </c>
    </row>
    <row r="710" spans="1:3" x14ac:dyDescent="0.25">
      <c r="A710">
        <v>34</v>
      </c>
      <c r="B710">
        <v>0.11200000000000898</v>
      </c>
      <c r="C710" s="1">
        <f>IF(Table9[[#This Row],[dTime]]&lt;&gt;"",1/Table9[[#This Row],[dTime]],"")</f>
        <v>8.928571428570713</v>
      </c>
    </row>
    <row r="711" spans="1:3" x14ac:dyDescent="0.25">
      <c r="A711">
        <v>35</v>
      </c>
      <c r="B711">
        <v>6.799999999999784E-2</v>
      </c>
      <c r="C711" s="1">
        <f>IF(Table9[[#This Row],[dTime]]&lt;&gt;"",1/Table9[[#This Row],[dTime]],"")</f>
        <v>14.705882352941643</v>
      </c>
    </row>
    <row r="712" spans="1:3" x14ac:dyDescent="0.25">
      <c r="A712">
        <v>36</v>
      </c>
      <c r="B712">
        <v>6.6999999999993065E-2</v>
      </c>
      <c r="C712" s="1">
        <f>IF(Table9[[#This Row],[dTime]]&lt;&gt;"",1/Table9[[#This Row],[dTime]],"")</f>
        <v>14.925373134329902</v>
      </c>
    </row>
    <row r="713" spans="1:3" x14ac:dyDescent="0.25">
      <c r="A713">
        <v>37</v>
      </c>
      <c r="B713">
        <v>6.8000000000012051E-2</v>
      </c>
      <c r="C713" s="1">
        <f>IF(Table9[[#This Row],[dTime]]&lt;&gt;"",1/Table9[[#This Row],[dTime]],"")</f>
        <v>14.70588235293857</v>
      </c>
    </row>
    <row r="714" spans="1:3" x14ac:dyDescent="0.25">
      <c r="A714">
        <v>38</v>
      </c>
      <c r="B714">
        <v>6.3999999999992951E-2</v>
      </c>
      <c r="C714" s="1">
        <f>IF(Table9[[#This Row],[dTime]]&lt;&gt;"",1/Table9[[#This Row],[dTime]],"")</f>
        <v>15.625000000001721</v>
      </c>
    </row>
    <row r="715" spans="1:3" x14ac:dyDescent="0.25">
      <c r="A715">
        <v>39</v>
      </c>
      <c r="B715">
        <v>6.7000000000007276E-2</v>
      </c>
      <c r="C715" s="1">
        <f>IF(Table9[[#This Row],[dTime]]&lt;&gt;"",1/Table9[[#This Row],[dTime]],"")</f>
        <v>14.925373134326737</v>
      </c>
    </row>
    <row r="716" spans="1:3" x14ac:dyDescent="0.25">
      <c r="A716">
        <v>40</v>
      </c>
      <c r="B716">
        <v>7.3999999999998067E-2</v>
      </c>
      <c r="C716" s="1">
        <f>IF(Table9[[#This Row],[dTime]]&lt;&gt;"",1/Table9[[#This Row],[dTime]],"")</f>
        <v>13.513513513513866</v>
      </c>
    </row>
    <row r="717" spans="1:3" x14ac:dyDescent="0.25">
      <c r="A717">
        <v>41</v>
      </c>
      <c r="B717">
        <v>5.8999999999997499E-2</v>
      </c>
      <c r="C717" s="1">
        <f>IF(Table9[[#This Row],[dTime]]&lt;&gt;"",1/Table9[[#This Row],[dTime]],"")</f>
        <v>16.9491525423736</v>
      </c>
    </row>
    <row r="718" spans="1:3" x14ac:dyDescent="0.25">
      <c r="A718">
        <v>42</v>
      </c>
      <c r="B718">
        <v>6.6000000000002501E-2</v>
      </c>
      <c r="C718" s="1">
        <f>IF(Table9[[#This Row],[dTime]]&lt;&gt;"",1/Table9[[#This Row],[dTime]],"")</f>
        <v>15.151515151514577</v>
      </c>
    </row>
    <row r="719" spans="1:3" x14ac:dyDescent="0.25">
      <c r="A719">
        <v>43</v>
      </c>
      <c r="B719">
        <v>6.9999999999993179E-2</v>
      </c>
      <c r="C719" s="1">
        <f>IF(Table9[[#This Row],[dTime]]&lt;&gt;"",1/Table9[[#This Row],[dTime]],"")</f>
        <v>14.285714285715677</v>
      </c>
    </row>
    <row r="720" spans="1:3" x14ac:dyDescent="0.25">
      <c r="A720">
        <v>44</v>
      </c>
      <c r="B720">
        <v>6.7000000000007276E-2</v>
      </c>
      <c r="C720" s="1">
        <f>IF(Table9[[#This Row],[dTime]]&lt;&gt;"",1/Table9[[#This Row],[dTime]],"")</f>
        <v>14.925373134326737</v>
      </c>
    </row>
    <row r="721" spans="1:3" x14ac:dyDescent="0.25">
      <c r="A721">
        <v>45</v>
      </c>
      <c r="B721">
        <v>6.799999999999784E-2</v>
      </c>
      <c r="C721" s="1">
        <f>IF(Table9[[#This Row],[dTime]]&lt;&gt;"",1/Table9[[#This Row],[dTime]],"")</f>
        <v>14.705882352941643</v>
      </c>
    </row>
    <row r="722" spans="1:3" x14ac:dyDescent="0.25">
      <c r="A722">
        <v>46</v>
      </c>
      <c r="B722">
        <v>6.6000000000002501E-2</v>
      </c>
      <c r="C722" s="1">
        <f>IF(Table9[[#This Row],[dTime]]&lt;&gt;"",1/Table9[[#This Row],[dTime]],"")</f>
        <v>15.151515151514577</v>
      </c>
    </row>
    <row r="723" spans="1:3" x14ac:dyDescent="0.25">
      <c r="A723">
        <v>47</v>
      </c>
      <c r="B723">
        <v>6.3999999999992951E-2</v>
      </c>
      <c r="C723" s="1">
        <f>IF(Table9[[#This Row],[dTime]]&lt;&gt;"",1/Table9[[#This Row],[dTime]],"")</f>
        <v>15.625000000001721</v>
      </c>
    </row>
    <row r="724" spans="1:3" x14ac:dyDescent="0.25">
      <c r="A724">
        <v>48</v>
      </c>
      <c r="B724">
        <v>6.9000000000002615E-2</v>
      </c>
      <c r="C724" s="1">
        <f>IF(Table9[[#This Row],[dTime]]&lt;&gt;"",1/Table9[[#This Row],[dTime]],"")</f>
        <v>14.492753623187857</v>
      </c>
    </row>
    <row r="725" spans="1:3" x14ac:dyDescent="0.25">
      <c r="A725">
        <v>49</v>
      </c>
      <c r="B725">
        <v>6.3999999999992951E-2</v>
      </c>
      <c r="C725" s="1">
        <f>IF(Table9[[#This Row],[dTime]]&lt;&gt;"",1/Table9[[#This Row],[dTime]],"")</f>
        <v>15.625000000001721</v>
      </c>
    </row>
    <row r="726" spans="1:3" x14ac:dyDescent="0.25">
      <c r="A726">
        <v>50</v>
      </c>
      <c r="B726">
        <v>6.4000000000007162E-2</v>
      </c>
      <c r="C726" s="1">
        <f>IF(Table9[[#This Row],[dTime]]&lt;&gt;"",1/Table9[[#This Row],[dTime]],"")</f>
        <v>15.624999999998252</v>
      </c>
    </row>
    <row r="727" spans="1:3" x14ac:dyDescent="0.25">
      <c r="A727">
        <v>51</v>
      </c>
      <c r="B727">
        <v>7.2999999999993292E-2</v>
      </c>
      <c r="C727" s="1">
        <f>IF(Table9[[#This Row],[dTime]]&lt;&gt;"",1/Table9[[#This Row],[dTime]],"")</f>
        <v>13.69863013698756</v>
      </c>
    </row>
    <row r="728" spans="1:3" x14ac:dyDescent="0.25">
      <c r="A728">
        <v>52</v>
      </c>
      <c r="B728">
        <v>5.900000000001171E-2</v>
      </c>
      <c r="C728" s="1">
        <f>IF(Table9[[#This Row],[dTime]]&lt;&gt;"",1/Table9[[#This Row],[dTime]],"")</f>
        <v>16.949152542369518</v>
      </c>
    </row>
    <row r="729" spans="1:3" x14ac:dyDescent="0.25">
      <c r="A729">
        <v>53</v>
      </c>
      <c r="B729">
        <v>7.2999999999993292E-2</v>
      </c>
      <c r="C729" s="1">
        <f>IF(Table9[[#This Row],[dTime]]&lt;&gt;"",1/Table9[[#This Row],[dTime]],"")</f>
        <v>13.69863013698756</v>
      </c>
    </row>
    <row r="730" spans="1:3" x14ac:dyDescent="0.25">
      <c r="A730">
        <v>54</v>
      </c>
      <c r="B730">
        <v>6.4999999999997726E-2</v>
      </c>
      <c r="C730" s="1">
        <f>IF(Table9[[#This Row],[dTime]]&lt;&gt;"",1/Table9[[#This Row],[dTime]],"")</f>
        <v>15.384615384615923</v>
      </c>
    </row>
    <row r="731" spans="1:3" x14ac:dyDescent="0.25">
      <c r="A731">
        <v>55</v>
      </c>
      <c r="B731">
        <v>6.7000000000007276E-2</v>
      </c>
      <c r="C731" s="1">
        <f>IF(Table9[[#This Row],[dTime]]&lt;&gt;"",1/Table9[[#This Row],[dTime]],"")</f>
        <v>14.925373134326737</v>
      </c>
    </row>
    <row r="732" spans="1:3" x14ac:dyDescent="0.25">
      <c r="A732">
        <v>56</v>
      </c>
      <c r="B732">
        <v>6.0999999999992838E-2</v>
      </c>
      <c r="C732" s="1">
        <f>IF(Table9[[#This Row],[dTime]]&lt;&gt;"",1/Table9[[#This Row],[dTime]],"")</f>
        <v>16.393442622952744</v>
      </c>
    </row>
    <row r="733" spans="1:3" x14ac:dyDescent="0.25">
      <c r="A733">
        <v>57</v>
      </c>
      <c r="B733">
        <v>7.000000000000739E-2</v>
      </c>
      <c r="C733" s="1">
        <f>IF(Table9[[#This Row],[dTime]]&lt;&gt;"",1/Table9[[#This Row],[dTime]],"")</f>
        <v>14.285714285712778</v>
      </c>
    </row>
    <row r="734" spans="1:3" x14ac:dyDescent="0.25">
      <c r="A734">
        <v>58</v>
      </c>
      <c r="B734">
        <v>7.2000000000002728E-2</v>
      </c>
      <c r="C734" s="1">
        <f>IF(Table9[[#This Row],[dTime]]&lt;&gt;"",1/Table9[[#This Row],[dTime]],"")</f>
        <v>13.888888888888362</v>
      </c>
    </row>
    <row r="735" spans="1:3" x14ac:dyDescent="0.25">
      <c r="A735">
        <v>59</v>
      </c>
      <c r="B735">
        <v>6.3999999999992951E-2</v>
      </c>
      <c r="C735" s="1">
        <f>IF(Table9[[#This Row],[dTime]]&lt;&gt;"",1/Table9[[#This Row],[dTime]],"")</f>
        <v>15.625000000001721</v>
      </c>
    </row>
    <row r="736" spans="1:3" x14ac:dyDescent="0.25">
      <c r="A736">
        <v>60</v>
      </c>
      <c r="B736">
        <v>6.6000000000002501E-2</v>
      </c>
      <c r="C736" s="1">
        <f>IF(Table9[[#This Row],[dTime]]&lt;&gt;"",1/Table9[[#This Row],[dTime]],"")</f>
        <v>15.151515151514577</v>
      </c>
    </row>
    <row r="737" spans="1:3" x14ac:dyDescent="0.25">
      <c r="A737">
        <v>61</v>
      </c>
      <c r="B737">
        <v>6.3999999999992951E-2</v>
      </c>
      <c r="C737" s="1">
        <f>IF(Table9[[#This Row],[dTime]]&lt;&gt;"",1/Table9[[#This Row],[dTime]],"")</f>
        <v>15.625000000001721</v>
      </c>
    </row>
    <row r="738" spans="1:3" x14ac:dyDescent="0.25">
      <c r="A738">
        <v>62</v>
      </c>
      <c r="B738">
        <v>7.2000000000002728E-2</v>
      </c>
      <c r="C738" s="1">
        <f>IF(Table9[[#This Row],[dTime]]&lt;&gt;"",1/Table9[[#This Row],[dTime]],"")</f>
        <v>13.888888888888362</v>
      </c>
    </row>
    <row r="739" spans="1:3" x14ac:dyDescent="0.25">
      <c r="A739">
        <v>63</v>
      </c>
      <c r="B739">
        <v>5.5999999999997385E-2</v>
      </c>
      <c r="C739" s="1">
        <f>IF(Table9[[#This Row],[dTime]]&lt;&gt;"",1/Table9[[#This Row],[dTime]],"")</f>
        <v>17.857142857143693</v>
      </c>
    </row>
    <row r="740" spans="1:3" x14ac:dyDescent="0.25">
      <c r="A740">
        <v>64</v>
      </c>
      <c r="B740">
        <v>7.3000000000007503E-2</v>
      </c>
      <c r="C740" s="1">
        <f>IF(Table9[[#This Row],[dTime]]&lt;&gt;"",1/Table9[[#This Row],[dTime]],"")</f>
        <v>13.698630136984894</v>
      </c>
    </row>
    <row r="741" spans="1:3" x14ac:dyDescent="0.25">
      <c r="A741">
        <v>65</v>
      </c>
      <c r="B741">
        <v>6.6000000000002501E-2</v>
      </c>
      <c r="C741" s="1">
        <f>IF(Table9[[#This Row],[dTime]]&lt;&gt;"",1/Table9[[#This Row],[dTime]],"")</f>
        <v>15.151515151514577</v>
      </c>
    </row>
    <row r="742" spans="1:3" x14ac:dyDescent="0.25">
      <c r="A742">
        <v>66</v>
      </c>
      <c r="B742">
        <v>7.1999999999988518E-2</v>
      </c>
      <c r="C742" s="1">
        <f>IF(Table9[[#This Row],[dTime]]&lt;&gt;"",1/Table9[[#This Row],[dTime]],"")</f>
        <v>13.888888888891104</v>
      </c>
    </row>
    <row r="743" spans="1:3" x14ac:dyDescent="0.25">
      <c r="A743">
        <v>67</v>
      </c>
      <c r="B743">
        <v>6.6000000000002501E-2</v>
      </c>
      <c r="C743" s="1">
        <f>IF(Table9[[#This Row],[dTime]]&lt;&gt;"",1/Table9[[#This Row],[dTime]],"")</f>
        <v>15.151515151514577</v>
      </c>
    </row>
    <row r="744" spans="1:3" x14ac:dyDescent="0.25">
      <c r="A744">
        <v>68</v>
      </c>
      <c r="B744">
        <v>6.9000000000002615E-2</v>
      </c>
      <c r="C744" s="1">
        <f>IF(Table9[[#This Row],[dTime]]&lt;&gt;"",1/Table9[[#This Row],[dTime]],"")</f>
        <v>14.492753623187857</v>
      </c>
    </row>
    <row r="745" spans="1:3" x14ac:dyDescent="0.25">
      <c r="A745">
        <v>69</v>
      </c>
      <c r="B745">
        <v>6.3000000000002387E-2</v>
      </c>
      <c r="C745" s="1">
        <f>IF(Table9[[#This Row],[dTime]]&lt;&gt;"",1/Table9[[#This Row],[dTime]],"")</f>
        <v>15.873015873015271</v>
      </c>
    </row>
    <row r="746" spans="1:3" x14ac:dyDescent="0.25">
      <c r="A746">
        <v>70</v>
      </c>
      <c r="B746">
        <v>6.6999999999993065E-2</v>
      </c>
      <c r="C746" s="1">
        <f>IF(Table9[[#This Row],[dTime]]&lt;&gt;"",1/Table9[[#This Row],[dTime]],"")</f>
        <v>14.925373134329902</v>
      </c>
    </row>
    <row r="747" spans="1:3" x14ac:dyDescent="0.25">
      <c r="A747">
        <v>71</v>
      </c>
      <c r="B747">
        <v>6.2000000000011823E-2</v>
      </c>
      <c r="C747" s="1">
        <f>IF(Table9[[#This Row],[dTime]]&lt;&gt;"",1/Table9[[#This Row],[dTime]],"")</f>
        <v>16.129032258061439</v>
      </c>
    </row>
    <row r="748" spans="1:3" x14ac:dyDescent="0.25">
      <c r="A748">
        <v>72</v>
      </c>
      <c r="B748">
        <v>7.2999999999993292E-2</v>
      </c>
      <c r="C748" s="1">
        <f>IF(Table9[[#This Row],[dTime]]&lt;&gt;"",1/Table9[[#This Row],[dTime]],"")</f>
        <v>13.69863013698756</v>
      </c>
    </row>
    <row r="749" spans="1:3" x14ac:dyDescent="0.25">
      <c r="A749">
        <v>73</v>
      </c>
      <c r="B749">
        <v>6.4000000000007162E-2</v>
      </c>
      <c r="C749" s="1">
        <f>IF(Table9[[#This Row],[dTime]]&lt;&gt;"",1/Table9[[#This Row],[dTime]],"")</f>
        <v>15.624999999998252</v>
      </c>
    </row>
    <row r="750" spans="1:3" x14ac:dyDescent="0.25">
      <c r="A750">
        <v>74</v>
      </c>
      <c r="B750">
        <v>6.799999999999784E-2</v>
      </c>
      <c r="C750" s="1">
        <f>IF(Table9[[#This Row],[dTime]]&lt;&gt;"",1/Table9[[#This Row],[dTime]],"")</f>
        <v>14.705882352941643</v>
      </c>
    </row>
    <row r="751" spans="1:3" x14ac:dyDescent="0.25">
      <c r="A751">
        <v>75</v>
      </c>
      <c r="B751">
        <v>2.4000000000000909E-2</v>
      </c>
      <c r="C751" s="1">
        <f>IF(Table9[[#This Row],[dTime]]&lt;&gt;"",1/Table9[[#This Row],[dTime]],"")</f>
        <v>41.666666666665087</v>
      </c>
    </row>
    <row r="752" spans="1:3" x14ac:dyDescent="0.25">
      <c r="A752">
        <v>76</v>
      </c>
      <c r="B752">
        <v>0.11199999999999477</v>
      </c>
      <c r="C752" s="1">
        <f>IF(Table9[[#This Row],[dTime]]&lt;&gt;"",1/Table9[[#This Row],[dTime]],"")</f>
        <v>8.9285714285718463</v>
      </c>
    </row>
    <row r="753" spans="1:3" x14ac:dyDescent="0.25">
      <c r="A753">
        <v>77</v>
      </c>
      <c r="B753">
        <v>6.1999999999997613E-2</v>
      </c>
      <c r="C753" s="1">
        <f>IF(Table9[[#This Row],[dTime]]&lt;&gt;"",1/Table9[[#This Row],[dTime]],"")</f>
        <v>16.129032258065138</v>
      </c>
    </row>
    <row r="754" spans="1:3" x14ac:dyDescent="0.25">
      <c r="A754">
        <v>78</v>
      </c>
      <c r="B754">
        <v>6.7000000000007276E-2</v>
      </c>
      <c r="C754" s="1">
        <f>IF(Table9[[#This Row],[dTime]]&lt;&gt;"",1/Table9[[#This Row],[dTime]],"")</f>
        <v>14.925373134326737</v>
      </c>
    </row>
    <row r="755" spans="1:3" x14ac:dyDescent="0.25">
      <c r="A755">
        <v>79</v>
      </c>
      <c r="B755">
        <v>7.0999999999997954E-2</v>
      </c>
      <c r="C755" s="1">
        <f>IF(Table9[[#This Row],[dTime]]&lt;&gt;"",1/Table9[[#This Row],[dTime]],"")</f>
        <v>14.084507042253927</v>
      </c>
    </row>
    <row r="756" spans="1:3" x14ac:dyDescent="0.25">
      <c r="A756">
        <v>80</v>
      </c>
      <c r="B756">
        <v>6.3999999999992951E-2</v>
      </c>
      <c r="C756" s="1">
        <f>IF(Table9[[#This Row],[dTime]]&lt;&gt;"",1/Table9[[#This Row],[dTime]],"")</f>
        <v>15.625000000001721</v>
      </c>
    </row>
    <row r="757" spans="1:3" x14ac:dyDescent="0.25">
      <c r="A757">
        <v>81</v>
      </c>
      <c r="B757">
        <v>6.4000000000007162E-2</v>
      </c>
      <c r="C757" s="1">
        <f>IF(Table9[[#This Row],[dTime]]&lt;&gt;"",1/Table9[[#This Row],[dTime]],"")</f>
        <v>15.624999999998252</v>
      </c>
    </row>
    <row r="758" spans="1:3" x14ac:dyDescent="0.25">
      <c r="A758">
        <v>82</v>
      </c>
      <c r="B758">
        <v>6.3000000000002387E-2</v>
      </c>
      <c r="C758" s="1">
        <f>IF(Table9[[#This Row],[dTime]]&lt;&gt;"",1/Table9[[#This Row],[dTime]],"")</f>
        <v>15.873015873015271</v>
      </c>
    </row>
    <row r="759" spans="1:3" x14ac:dyDescent="0.25">
      <c r="A759">
        <v>83</v>
      </c>
      <c r="B759">
        <v>7.1999999999988518E-2</v>
      </c>
      <c r="C759" s="1">
        <f>IF(Table9[[#This Row],[dTime]]&lt;&gt;"",1/Table9[[#This Row],[dTime]],"")</f>
        <v>13.888888888891104</v>
      </c>
    </row>
    <row r="760" spans="1:3" x14ac:dyDescent="0.25">
      <c r="A760">
        <v>84</v>
      </c>
      <c r="B760">
        <v>6.7000000000007276E-2</v>
      </c>
      <c r="C760" s="1">
        <f>IF(Table9[[#This Row],[dTime]]&lt;&gt;"",1/Table9[[#This Row],[dTime]],"")</f>
        <v>14.925373134326737</v>
      </c>
    </row>
    <row r="761" spans="1:3" x14ac:dyDescent="0.25">
      <c r="A761">
        <v>85</v>
      </c>
      <c r="B761">
        <v>6.4999999999997726E-2</v>
      </c>
      <c r="C761" s="1">
        <f>IF(Table9[[#This Row],[dTime]]&lt;&gt;"",1/Table9[[#This Row],[dTime]],"")</f>
        <v>15.384615384615923</v>
      </c>
    </row>
    <row r="762" spans="1:3" x14ac:dyDescent="0.25">
      <c r="A762">
        <v>86</v>
      </c>
      <c r="B762">
        <v>7.0999999999997954E-2</v>
      </c>
      <c r="C762" s="1">
        <f>IF(Table9[[#This Row],[dTime]]&lt;&gt;"",1/Table9[[#This Row],[dTime]],"")</f>
        <v>14.084507042253927</v>
      </c>
    </row>
    <row r="763" spans="1:3" x14ac:dyDescent="0.25">
      <c r="A763">
        <v>87</v>
      </c>
      <c r="B763">
        <v>6.1999999999997613E-2</v>
      </c>
      <c r="C763" s="1">
        <f>IF(Table9[[#This Row],[dTime]]&lt;&gt;"",1/Table9[[#This Row],[dTime]],"")</f>
        <v>16.129032258065138</v>
      </c>
    </row>
    <row r="764" spans="1:3" x14ac:dyDescent="0.25">
      <c r="A764">
        <v>88</v>
      </c>
      <c r="B764">
        <v>7.1000000000012164E-2</v>
      </c>
      <c r="C764" s="1">
        <f>IF(Table9[[#This Row],[dTime]]&lt;&gt;"",1/Table9[[#This Row],[dTime]],"")</f>
        <v>14.084507042251108</v>
      </c>
    </row>
    <row r="765" spans="1:3" x14ac:dyDescent="0.25">
      <c r="A765">
        <v>89</v>
      </c>
      <c r="B765">
        <v>6.6999999999993065E-2</v>
      </c>
      <c r="C765" s="1">
        <f>IF(Table9[[#This Row],[dTime]]&lt;&gt;"",1/Table9[[#This Row],[dTime]],"")</f>
        <v>14.925373134329902</v>
      </c>
    </row>
    <row r="766" spans="1:3" x14ac:dyDescent="0.25">
      <c r="A766">
        <v>90</v>
      </c>
      <c r="B766">
        <v>6.4000000000007162E-2</v>
      </c>
      <c r="C766" s="1">
        <f>IF(Table9[[#This Row],[dTime]]&lt;&gt;"",1/Table9[[#This Row],[dTime]],"")</f>
        <v>15.624999999998252</v>
      </c>
    </row>
    <row r="767" spans="1:3" x14ac:dyDescent="0.25">
      <c r="A767">
        <v>91</v>
      </c>
      <c r="B767">
        <v>5.5999999999997385E-2</v>
      </c>
      <c r="C767" s="1">
        <f>IF(Table9[[#This Row],[dTime]]&lt;&gt;"",1/Table9[[#This Row],[dTime]],"")</f>
        <v>17.857142857143693</v>
      </c>
    </row>
    <row r="768" spans="1:3" x14ac:dyDescent="0.25">
      <c r="A768">
        <v>92</v>
      </c>
      <c r="B768">
        <v>7.899999999999352E-2</v>
      </c>
      <c r="C768" s="1">
        <f>IF(Table9[[#This Row],[dTime]]&lt;&gt;"",1/Table9[[#This Row],[dTime]],"")</f>
        <v>12.658227848102305</v>
      </c>
    </row>
    <row r="769" spans="1:3" x14ac:dyDescent="0.25">
      <c r="A769">
        <v>93</v>
      </c>
      <c r="B769">
        <v>2.7000000000001023E-2</v>
      </c>
      <c r="C769" s="1">
        <f>IF(Table9[[#This Row],[dTime]]&lt;&gt;"",1/Table9[[#This Row],[dTime]],"")</f>
        <v>37.037037037035631</v>
      </c>
    </row>
    <row r="770" spans="1:3" x14ac:dyDescent="0.25">
      <c r="A770">
        <v>94</v>
      </c>
      <c r="B770">
        <v>5.5999999999997385E-2</v>
      </c>
      <c r="C770" s="1">
        <f>IF(Table9[[#This Row],[dTime]]&lt;&gt;"",1/Table9[[#This Row],[dTime]],"")</f>
        <v>17.857142857143693</v>
      </c>
    </row>
    <row r="771" spans="1:3" x14ac:dyDescent="0.25">
      <c r="A771">
        <v>95</v>
      </c>
      <c r="B771">
        <v>0.11899999999999977</v>
      </c>
      <c r="C771" s="1">
        <f>IF(Table9[[#This Row],[dTime]]&lt;&gt;"",1/Table9[[#This Row],[dTime]],"")</f>
        <v>8.4033613445378315</v>
      </c>
    </row>
    <row r="772" spans="1:3" x14ac:dyDescent="0.25">
      <c r="A772">
        <v>96</v>
      </c>
      <c r="B772">
        <v>6.4999999999997726E-2</v>
      </c>
      <c r="C772" s="1">
        <f>IF(Table9[[#This Row],[dTime]]&lt;&gt;"",1/Table9[[#This Row],[dTime]],"")</f>
        <v>15.384615384615923</v>
      </c>
    </row>
    <row r="773" spans="1:3" x14ac:dyDescent="0.25">
      <c r="A773">
        <v>97</v>
      </c>
      <c r="B773">
        <v>7.3000000000007503E-2</v>
      </c>
      <c r="C773" s="1">
        <f>IF(Table9[[#This Row],[dTime]]&lt;&gt;"",1/Table9[[#This Row],[dTime]],"")</f>
        <v>13.698630136984894</v>
      </c>
    </row>
    <row r="774" spans="1:3" x14ac:dyDescent="0.25">
      <c r="A774">
        <v>98</v>
      </c>
      <c r="B774">
        <v>5.700000000000216E-2</v>
      </c>
      <c r="C774" s="1">
        <f>IF(Table9[[#This Row],[dTime]]&lt;&gt;"",1/Table9[[#This Row],[dTime]],"")</f>
        <v>17.543859649122144</v>
      </c>
    </row>
    <row r="775" spans="1:3" x14ac:dyDescent="0.25">
      <c r="A775">
        <v>99</v>
      </c>
      <c r="B775">
        <v>7.0999999999997954E-2</v>
      </c>
      <c r="C775" s="1">
        <f>IF(Table9[[#This Row],[dTime]]&lt;&gt;"",1/Table9[[#This Row],[dTime]],"")</f>
        <v>14.084507042253927</v>
      </c>
    </row>
    <row r="776" spans="1:3" x14ac:dyDescent="0.25">
      <c r="A776">
        <v>100</v>
      </c>
      <c r="B776">
        <v>6.6000000000002501E-2</v>
      </c>
      <c r="C776" s="1">
        <f>IF(Table9[[#This Row],[dTime]]&lt;&gt;"",1/Table9[[#This Row],[dTime]],"")</f>
        <v>15.151515151514577</v>
      </c>
    </row>
    <row r="777" spans="1:3" x14ac:dyDescent="0.25">
      <c r="A777">
        <v>101</v>
      </c>
      <c r="B777">
        <v>6.1999999999997613E-2</v>
      </c>
      <c r="C777" s="1">
        <f>IF(Table9[[#This Row],[dTime]]&lt;&gt;"",1/Table9[[#This Row],[dTime]],"")</f>
        <v>16.129032258065138</v>
      </c>
    </row>
    <row r="778" spans="1:3" x14ac:dyDescent="0.25">
      <c r="A778">
        <v>102</v>
      </c>
      <c r="B778">
        <v>8.2999999999998408E-2</v>
      </c>
      <c r="C778" s="1">
        <f>IF(Table9[[#This Row],[dTime]]&lt;&gt;"",1/Table9[[#This Row],[dTime]],"")</f>
        <v>12.048192771084569</v>
      </c>
    </row>
    <row r="779" spans="1:3" x14ac:dyDescent="0.25">
      <c r="A779">
        <v>103</v>
      </c>
      <c r="B779">
        <v>4.9999999999997158E-2</v>
      </c>
      <c r="C779" s="1">
        <f>IF(Table9[[#This Row],[dTime]]&lt;&gt;"",1/Table9[[#This Row],[dTime]],"")</f>
        <v>20.000000000001137</v>
      </c>
    </row>
    <row r="780" spans="1:3" x14ac:dyDescent="0.25">
      <c r="A780">
        <v>104</v>
      </c>
      <c r="B780">
        <v>6.9000000000002615E-2</v>
      </c>
      <c r="C780" s="1">
        <f>IF(Table9[[#This Row],[dTime]]&lt;&gt;"",1/Table9[[#This Row],[dTime]],"")</f>
        <v>14.492753623187857</v>
      </c>
    </row>
    <row r="781" spans="1:3" x14ac:dyDescent="0.25">
      <c r="A781">
        <v>105</v>
      </c>
      <c r="B781">
        <v>5.8000000000006935E-2</v>
      </c>
      <c r="C781" s="1">
        <f>IF(Table9[[#This Row],[dTime]]&lt;&gt;"",1/Table9[[#This Row],[dTime]],"")</f>
        <v>17.241379310342765</v>
      </c>
    </row>
    <row r="782" spans="1:3" x14ac:dyDescent="0.25">
      <c r="A782">
        <v>106</v>
      </c>
      <c r="B782">
        <v>6.6999999999993065E-2</v>
      </c>
      <c r="C782" s="1">
        <f>IF(Table9[[#This Row],[dTime]]&lt;&gt;"",1/Table9[[#This Row],[dTime]],"")</f>
        <v>14.925373134329902</v>
      </c>
    </row>
    <row r="783" spans="1:3" x14ac:dyDescent="0.25">
      <c r="A783">
        <v>107</v>
      </c>
      <c r="B783">
        <v>7.6000000000007617E-2</v>
      </c>
      <c r="C783" s="1">
        <f>IF(Table9[[#This Row],[dTime]]&lt;&gt;"",1/Table9[[#This Row],[dTime]],"")</f>
        <v>13.157894736840786</v>
      </c>
    </row>
    <row r="784" spans="1:3" x14ac:dyDescent="0.25">
      <c r="A784">
        <v>108</v>
      </c>
      <c r="B784">
        <v>6.799999999999784E-2</v>
      </c>
      <c r="C784" s="1">
        <f>IF(Table9[[#This Row],[dTime]]&lt;&gt;"",1/Table9[[#This Row],[dTime]],"")</f>
        <v>14.705882352941643</v>
      </c>
    </row>
    <row r="785" spans="1:3" x14ac:dyDescent="0.25">
      <c r="A785">
        <v>109</v>
      </c>
      <c r="B785">
        <v>6.4999999999997726E-2</v>
      </c>
      <c r="C785" s="1">
        <f>IF(Table9[[#This Row],[dTime]]&lt;&gt;"",1/Table9[[#This Row],[dTime]],"")</f>
        <v>15.384615384615923</v>
      </c>
    </row>
    <row r="786" spans="1:3" x14ac:dyDescent="0.25">
      <c r="A786">
        <v>110</v>
      </c>
      <c r="B786">
        <v>6.4999999999997726E-2</v>
      </c>
      <c r="C786" s="1">
        <f>IF(Table9[[#This Row],[dTime]]&lt;&gt;"",1/Table9[[#This Row],[dTime]],"")</f>
        <v>15.384615384615923</v>
      </c>
    </row>
    <row r="787" spans="1:3" x14ac:dyDescent="0.25">
      <c r="A787">
        <v>111</v>
      </c>
      <c r="B787">
        <v>7.2999999999993292E-2</v>
      </c>
      <c r="C787" s="1">
        <f>IF(Table9[[#This Row],[dTime]]&lt;&gt;"",1/Table9[[#This Row],[dTime]],"")</f>
        <v>13.69863013698756</v>
      </c>
    </row>
    <row r="788" spans="1:3" x14ac:dyDescent="0.25">
      <c r="A788">
        <v>112</v>
      </c>
      <c r="B788">
        <v>6.3000000000002387E-2</v>
      </c>
      <c r="C788" s="1">
        <f>IF(Table9[[#This Row],[dTime]]&lt;&gt;"",1/Table9[[#This Row],[dTime]],"")</f>
        <v>15.873015873015271</v>
      </c>
    </row>
    <row r="789" spans="1:3" x14ac:dyDescent="0.25">
      <c r="A789">
        <v>113</v>
      </c>
      <c r="B789">
        <v>6.4000000000007162E-2</v>
      </c>
      <c r="C789" s="1">
        <f>IF(Table9[[#This Row],[dTime]]&lt;&gt;"",1/Table9[[#This Row],[dTime]],"")</f>
        <v>15.624999999998252</v>
      </c>
    </row>
    <row r="790" spans="1:3" x14ac:dyDescent="0.25">
      <c r="A790">
        <v>114</v>
      </c>
      <c r="B790">
        <v>6.799999999999784E-2</v>
      </c>
      <c r="C790" s="1">
        <f>IF(Table9[[#This Row],[dTime]]&lt;&gt;"",1/Table9[[#This Row],[dTime]],"")</f>
        <v>14.705882352941643</v>
      </c>
    </row>
    <row r="791" spans="1:3" x14ac:dyDescent="0.25">
      <c r="A791">
        <v>115</v>
      </c>
      <c r="B791">
        <v>6.799999999999784E-2</v>
      </c>
      <c r="C791" s="1">
        <f>IF(Table9[[#This Row],[dTime]]&lt;&gt;"",1/Table9[[#This Row],[dTime]],"")</f>
        <v>14.705882352941643</v>
      </c>
    </row>
    <row r="792" spans="1:3" x14ac:dyDescent="0.25">
      <c r="A792">
        <v>116</v>
      </c>
      <c r="B792">
        <v>5.8999999999997499E-2</v>
      </c>
      <c r="C792" s="1">
        <f>IF(Table9[[#This Row],[dTime]]&lt;&gt;"",1/Table9[[#This Row],[dTime]],"")</f>
        <v>16.9491525423736</v>
      </c>
    </row>
    <row r="793" spans="1:3" x14ac:dyDescent="0.25">
      <c r="A793">
        <v>117</v>
      </c>
      <c r="B793">
        <v>7.6000000000007617E-2</v>
      </c>
      <c r="C793" s="1">
        <f>IF(Table9[[#This Row],[dTime]]&lt;&gt;"",1/Table9[[#This Row],[dTime]],"")</f>
        <v>13.157894736840786</v>
      </c>
    </row>
    <row r="794" spans="1:3" x14ac:dyDescent="0.25">
      <c r="A794">
        <v>118</v>
      </c>
      <c r="B794">
        <v>6.0999999999992838E-2</v>
      </c>
      <c r="C794" s="1">
        <f>IF(Table9[[#This Row],[dTime]]&lt;&gt;"",1/Table9[[#This Row],[dTime]],"")</f>
        <v>16.393442622952744</v>
      </c>
    </row>
    <row r="795" spans="1:3" x14ac:dyDescent="0.25">
      <c r="A795">
        <v>119</v>
      </c>
      <c r="B795">
        <v>7.0999999999997954E-2</v>
      </c>
      <c r="C795" s="1">
        <f>IF(Table9[[#This Row],[dTime]]&lt;&gt;"",1/Table9[[#This Row],[dTime]],"")</f>
        <v>14.084507042253927</v>
      </c>
    </row>
    <row r="796" spans="1:3" x14ac:dyDescent="0.25">
      <c r="A796">
        <v>120</v>
      </c>
      <c r="B796">
        <v>6.8000000000012051E-2</v>
      </c>
      <c r="C796" s="1">
        <f>IF(Table9[[#This Row],[dTime]]&lt;&gt;"",1/Table9[[#This Row],[dTime]],"")</f>
        <v>14.70588235293857</v>
      </c>
    </row>
    <row r="797" spans="1:3" x14ac:dyDescent="0.25">
      <c r="A797">
        <v>121</v>
      </c>
      <c r="B797">
        <v>2.2999999999996135E-2</v>
      </c>
      <c r="C797" s="1">
        <f>IF(Table9[[#This Row],[dTime]]&lt;&gt;"",1/Table9[[#This Row],[dTime]],"")</f>
        <v>43.478260869572523</v>
      </c>
    </row>
    <row r="798" spans="1:3" x14ac:dyDescent="0.25">
      <c r="A798">
        <v>122</v>
      </c>
      <c r="B798">
        <v>6.6000000000002501E-2</v>
      </c>
      <c r="C798" s="1">
        <f>IF(Table9[[#This Row],[dTime]]&lt;&gt;"",1/Table9[[#This Row],[dTime]],"")</f>
        <v>15.151515151514577</v>
      </c>
    </row>
    <row r="799" spans="1:3" x14ac:dyDescent="0.25">
      <c r="A799">
        <v>123</v>
      </c>
      <c r="B799">
        <v>0.10599999999999454</v>
      </c>
      <c r="C799" s="1">
        <f>IF(Table9[[#This Row],[dTime]]&lt;&gt;"",1/Table9[[#This Row],[dTime]],"")</f>
        <v>9.4339622641514289</v>
      </c>
    </row>
    <row r="800" spans="1:3" x14ac:dyDescent="0.25">
      <c r="A800">
        <v>124</v>
      </c>
      <c r="B800">
        <v>7.5999999999993406E-2</v>
      </c>
      <c r="C800" s="1">
        <f>IF(Table9[[#This Row],[dTime]]&lt;&gt;"",1/Table9[[#This Row],[dTime]],"")</f>
        <v>13.157894736843247</v>
      </c>
    </row>
    <row r="801" spans="1:3" x14ac:dyDescent="0.25">
      <c r="A801">
        <v>125</v>
      </c>
      <c r="B801">
        <v>5.8000000000006935E-2</v>
      </c>
      <c r="C801" s="1">
        <f>IF(Table9[[#This Row],[dTime]]&lt;&gt;"",1/Table9[[#This Row],[dTime]],"")</f>
        <v>17.241379310342765</v>
      </c>
    </row>
    <row r="802" spans="1:3" x14ac:dyDescent="0.25">
      <c r="A802">
        <v>126</v>
      </c>
      <c r="B802">
        <v>6.4999999999997726E-2</v>
      </c>
      <c r="C802" s="1">
        <f>IF(Table9[[#This Row],[dTime]]&lt;&gt;"",1/Table9[[#This Row],[dTime]],"")</f>
        <v>15.384615384615923</v>
      </c>
    </row>
    <row r="803" spans="1:3" x14ac:dyDescent="0.25">
      <c r="A803">
        <v>127</v>
      </c>
      <c r="B803">
        <v>6.799999999999784E-2</v>
      </c>
      <c r="C803" s="1">
        <f>IF(Table9[[#This Row],[dTime]]&lt;&gt;"",1/Table9[[#This Row],[dTime]],"")</f>
        <v>14.705882352941643</v>
      </c>
    </row>
    <row r="804" spans="1:3" x14ac:dyDescent="0.25">
      <c r="A804">
        <v>128</v>
      </c>
      <c r="B804">
        <v>4.9000000000006594E-2</v>
      </c>
      <c r="C804" s="1">
        <f>IF(Table9[[#This Row],[dTime]]&lt;&gt;"",1/Table9[[#This Row],[dTime]],"")</f>
        <v>20.408163265303376</v>
      </c>
    </row>
    <row r="805" spans="1:3" x14ac:dyDescent="0.25">
      <c r="A805">
        <v>129</v>
      </c>
      <c r="B805">
        <v>8.7000000000003297E-2</v>
      </c>
      <c r="C805" s="1">
        <f>IF(Table9[[#This Row],[dTime]]&lt;&gt;"",1/Table9[[#This Row],[dTime]],"")</f>
        <v>11.494252873562782</v>
      </c>
    </row>
    <row r="806" spans="1:3" x14ac:dyDescent="0.25">
      <c r="A806">
        <v>130</v>
      </c>
      <c r="B806">
        <v>2.8999999999996362E-2</v>
      </c>
      <c r="C806" s="1">
        <f>IF(Table9[[#This Row],[dTime]]&lt;&gt;"",1/Table9[[#This Row],[dTime]],"")</f>
        <v>34.482758620693978</v>
      </c>
    </row>
    <row r="807" spans="1:3" x14ac:dyDescent="0.25">
      <c r="A807">
        <v>131</v>
      </c>
      <c r="B807">
        <v>9.7999999999998977E-2</v>
      </c>
      <c r="C807" s="1">
        <f>IF(Table9[[#This Row],[dTime]]&lt;&gt;"",1/Table9[[#This Row],[dTime]],"")</f>
        <v>10.204081632653168</v>
      </c>
    </row>
    <row r="808" spans="1:3" x14ac:dyDescent="0.25">
      <c r="A808">
        <v>132</v>
      </c>
      <c r="B808">
        <v>7.5000000000002842E-2</v>
      </c>
      <c r="C808" s="1">
        <f>IF(Table9[[#This Row],[dTime]]&lt;&gt;"",1/Table9[[#This Row],[dTime]],"")</f>
        <v>13.333333333332828</v>
      </c>
    </row>
    <row r="809" spans="1:3" x14ac:dyDescent="0.25">
      <c r="A809">
        <v>133</v>
      </c>
      <c r="B809">
        <v>6.4999999999997726E-2</v>
      </c>
      <c r="C809" s="1">
        <f>IF(Table9[[#This Row],[dTime]]&lt;&gt;"",1/Table9[[#This Row],[dTime]],"")</f>
        <v>15.384615384615923</v>
      </c>
    </row>
    <row r="810" spans="1:3" x14ac:dyDescent="0.25">
      <c r="A810">
        <v>134</v>
      </c>
      <c r="B810">
        <v>6.3999999999992951E-2</v>
      </c>
      <c r="C810" s="1">
        <f>IF(Table9[[#This Row],[dTime]]&lt;&gt;"",1/Table9[[#This Row],[dTime]],"")</f>
        <v>15.625000000001721</v>
      </c>
    </row>
    <row r="811" spans="1:3" x14ac:dyDescent="0.25">
      <c r="A811">
        <v>135</v>
      </c>
      <c r="B811">
        <v>6.8000000000012051E-2</v>
      </c>
      <c r="C811" s="1">
        <f>IF(Table9[[#This Row],[dTime]]&lt;&gt;"",1/Table9[[#This Row],[dTime]],"")</f>
        <v>14.70588235293857</v>
      </c>
    </row>
    <row r="812" spans="1:3" x14ac:dyDescent="0.25">
      <c r="A812">
        <v>136</v>
      </c>
      <c r="B812">
        <v>6.4999999999997726E-2</v>
      </c>
      <c r="C812" s="1">
        <f>IF(Table9[[#This Row],[dTime]]&lt;&gt;"",1/Table9[[#This Row],[dTime]],"")</f>
        <v>15.384615384615923</v>
      </c>
    </row>
    <row r="813" spans="1:3" x14ac:dyDescent="0.25">
      <c r="A813">
        <v>137</v>
      </c>
      <c r="B813">
        <v>6.799999999999784E-2</v>
      </c>
      <c r="C813" s="1">
        <f>IF(Table9[[#This Row],[dTime]]&lt;&gt;"",1/Table9[[#This Row],[dTime]],"")</f>
        <v>14.705882352941643</v>
      </c>
    </row>
    <row r="814" spans="1:3" x14ac:dyDescent="0.25">
      <c r="A814">
        <v>138</v>
      </c>
      <c r="B814">
        <v>6.6000000000002501E-2</v>
      </c>
      <c r="C814" s="1">
        <f>IF(Table9[[#This Row],[dTime]]&lt;&gt;"",1/Table9[[#This Row],[dTime]],"")</f>
        <v>15.151515151514577</v>
      </c>
    </row>
    <row r="815" spans="1:3" x14ac:dyDescent="0.25">
      <c r="A815">
        <v>139</v>
      </c>
      <c r="B815">
        <v>6.9999999999993179E-2</v>
      </c>
      <c r="C815" s="1">
        <f>IF(Table9[[#This Row],[dTime]]&lt;&gt;"",1/Table9[[#This Row],[dTime]],"")</f>
        <v>14.285714285715677</v>
      </c>
    </row>
    <row r="816" spans="1:3" x14ac:dyDescent="0.25">
      <c r="A816">
        <v>140</v>
      </c>
      <c r="B816">
        <v>6.0000000000002274E-2</v>
      </c>
      <c r="C816" s="1">
        <f>IF(Table9[[#This Row],[dTime]]&lt;&gt;"",1/Table9[[#This Row],[dTime]],"")</f>
        <v>16.666666666666035</v>
      </c>
    </row>
    <row r="817" spans="1:3" x14ac:dyDescent="0.25">
      <c r="A817">
        <v>141</v>
      </c>
      <c r="B817">
        <v>7.5000000000002842E-2</v>
      </c>
      <c r="C817" s="1">
        <f>IF(Table9[[#This Row],[dTime]]&lt;&gt;"",1/Table9[[#This Row],[dTime]],"")</f>
        <v>13.333333333332828</v>
      </c>
    </row>
    <row r="818" spans="1:3" x14ac:dyDescent="0.25">
      <c r="A818">
        <v>142</v>
      </c>
      <c r="B818">
        <v>6.0999999999992838E-2</v>
      </c>
      <c r="C818" s="1">
        <f>IF(Table9[[#This Row],[dTime]]&lt;&gt;"",1/Table9[[#This Row],[dTime]],"")</f>
        <v>16.393442622952744</v>
      </c>
    </row>
    <row r="819" spans="1:3" x14ac:dyDescent="0.25">
      <c r="A819">
        <v>143</v>
      </c>
      <c r="B819">
        <v>6.799999999999784E-2</v>
      </c>
      <c r="C819" s="1">
        <f>IF(Table9[[#This Row],[dTime]]&lt;&gt;"",1/Table9[[#This Row],[dTime]],"")</f>
        <v>14.705882352941643</v>
      </c>
    </row>
    <row r="820" spans="1:3" x14ac:dyDescent="0.25">
      <c r="A820">
        <v>144</v>
      </c>
      <c r="B820">
        <v>6.6000000000002501E-2</v>
      </c>
      <c r="C820" s="1">
        <f>IF(Table9[[#This Row],[dTime]]&lt;&gt;"",1/Table9[[#This Row],[dTime]],"")</f>
        <v>15.151515151514577</v>
      </c>
    </row>
    <row r="821" spans="1:3" x14ac:dyDescent="0.25">
      <c r="A821">
        <v>145</v>
      </c>
      <c r="B821">
        <v>7.000000000000739E-2</v>
      </c>
      <c r="C821" s="1">
        <f>IF(Table9[[#This Row],[dTime]]&lt;&gt;"",1/Table9[[#This Row],[dTime]],"")</f>
        <v>14.285714285712778</v>
      </c>
    </row>
    <row r="822" spans="1:3" x14ac:dyDescent="0.25">
      <c r="A822">
        <v>146</v>
      </c>
      <c r="B822">
        <v>2.2999999999996135E-2</v>
      </c>
      <c r="C822" s="1">
        <f>IF(Table9[[#This Row],[dTime]]&lt;&gt;"",1/Table9[[#This Row],[dTime]],"")</f>
        <v>43.478260869572523</v>
      </c>
    </row>
    <row r="823" spans="1:3" x14ac:dyDescent="0.25">
      <c r="A823">
        <v>147</v>
      </c>
      <c r="B823">
        <v>0.10999999999999943</v>
      </c>
      <c r="C823" s="1">
        <f>IF(Table9[[#This Row],[dTime]]&lt;&gt;"",1/Table9[[#This Row],[dTime]],"")</f>
        <v>9.0909090909091379</v>
      </c>
    </row>
    <row r="824" spans="1:3" x14ac:dyDescent="0.25">
      <c r="A824">
        <v>148</v>
      </c>
      <c r="B824">
        <v>6.3000000000002387E-2</v>
      </c>
      <c r="C824" s="1">
        <f>IF(Table9[[#This Row],[dTime]]&lt;&gt;"",1/Table9[[#This Row],[dTime]],"")</f>
        <v>15.873015873015271</v>
      </c>
    </row>
    <row r="825" spans="1:3" x14ac:dyDescent="0.25">
      <c r="A825">
        <v>149</v>
      </c>
      <c r="B825">
        <v>6.9999999999993179E-2</v>
      </c>
      <c r="C825" s="1">
        <f>IF(Table9[[#This Row],[dTime]]&lt;&gt;"",1/Table9[[#This Row],[dTime]],"")</f>
        <v>14.285714285715677</v>
      </c>
    </row>
    <row r="826" spans="1:3" x14ac:dyDescent="0.25">
      <c r="A826">
        <v>150</v>
      </c>
      <c r="B826">
        <v>7.1000000000012164E-2</v>
      </c>
      <c r="C826" s="1">
        <f>IF(Table9[[#This Row],[dTime]]&lt;&gt;"",1/Table9[[#This Row],[dTime]],"")</f>
        <v>14.084507042251108</v>
      </c>
    </row>
    <row r="827" spans="1:3" x14ac:dyDescent="0.25">
      <c r="A827">
        <v>151</v>
      </c>
      <c r="B827">
        <v>5.9999999999988063E-2</v>
      </c>
      <c r="C827" s="1">
        <f>IF(Table9[[#This Row],[dTime]]&lt;&gt;"",1/Table9[[#This Row],[dTime]],"")</f>
        <v>16.666666666669983</v>
      </c>
    </row>
    <row r="828" spans="1:3" x14ac:dyDescent="0.25">
      <c r="A828">
        <v>152</v>
      </c>
      <c r="B828">
        <v>6.0000000000002274E-2</v>
      </c>
      <c r="C828" s="1">
        <f>IF(Table9[[#This Row],[dTime]]&lt;&gt;"",1/Table9[[#This Row],[dTime]],"")</f>
        <v>16.666666666666035</v>
      </c>
    </row>
    <row r="829" spans="1:3" x14ac:dyDescent="0.25">
      <c r="A829">
        <v>153</v>
      </c>
      <c r="B829">
        <v>3.0000000000001137E-2</v>
      </c>
      <c r="C829" s="1">
        <f>IF(Table9[[#This Row],[dTime]]&lt;&gt;"",1/Table9[[#This Row],[dTime]],"")</f>
        <v>33.333333333332071</v>
      </c>
    </row>
    <row r="830" spans="1:3" x14ac:dyDescent="0.25">
      <c r="A830">
        <v>154</v>
      </c>
      <c r="B830">
        <v>0.11299999999999955</v>
      </c>
      <c r="C830" s="1">
        <f>IF(Table9[[#This Row],[dTime]]&lt;&gt;"",1/Table9[[#This Row],[dTime]],"")</f>
        <v>8.8495575221239289</v>
      </c>
    </row>
    <row r="831" spans="1:3" x14ac:dyDescent="0.25">
      <c r="A831">
        <v>155</v>
      </c>
      <c r="B831">
        <v>6.1999999999997613E-2</v>
      </c>
      <c r="C831" s="1">
        <f>IF(Table9[[#This Row],[dTime]]&lt;&gt;"",1/Table9[[#This Row],[dTime]],"")</f>
        <v>16.129032258065138</v>
      </c>
    </row>
    <row r="832" spans="1:3" x14ac:dyDescent="0.25">
      <c r="A832">
        <v>156</v>
      </c>
      <c r="B832">
        <v>6.9000000000002615E-2</v>
      </c>
      <c r="C832" s="1">
        <f>IF(Table9[[#This Row],[dTime]]&lt;&gt;"",1/Table9[[#This Row],[dTime]],"")</f>
        <v>14.492753623187857</v>
      </c>
    </row>
    <row r="833" spans="1:3" x14ac:dyDescent="0.25">
      <c r="A833">
        <v>157</v>
      </c>
      <c r="B833">
        <v>6.4999999999997726E-2</v>
      </c>
      <c r="C833" s="1">
        <f>IF(Table9[[#This Row],[dTime]]&lt;&gt;"",1/Table9[[#This Row],[dTime]],"")</f>
        <v>15.384615384615923</v>
      </c>
    </row>
    <row r="834" spans="1:3" x14ac:dyDescent="0.25">
      <c r="A834">
        <v>158</v>
      </c>
      <c r="B834">
        <v>7.000000000000739E-2</v>
      </c>
      <c r="C834" s="1">
        <f>IF(Table9[[#This Row],[dTime]]&lt;&gt;"",1/Table9[[#This Row],[dTime]],"")</f>
        <v>14.285714285712778</v>
      </c>
    </row>
    <row r="835" spans="1:3" x14ac:dyDescent="0.25">
      <c r="A835">
        <v>159</v>
      </c>
      <c r="B835">
        <v>6.6999999999993065E-2</v>
      </c>
      <c r="C835" s="1">
        <f>IF(Table9[[#This Row],[dTime]]&lt;&gt;"",1/Table9[[#This Row],[dTime]],"")</f>
        <v>14.925373134329902</v>
      </c>
    </row>
    <row r="836" spans="1:3" x14ac:dyDescent="0.25">
      <c r="A836">
        <v>160</v>
      </c>
      <c r="B836">
        <v>4.9999999999997158E-2</v>
      </c>
      <c r="C836" s="1">
        <f>IF(Table9[[#This Row],[dTime]]&lt;&gt;"",1/Table9[[#This Row],[dTime]],"")</f>
        <v>20.000000000001137</v>
      </c>
    </row>
    <row r="837" spans="1:3" x14ac:dyDescent="0.25">
      <c r="A837">
        <v>161</v>
      </c>
      <c r="B837">
        <v>8.3000000000012619E-2</v>
      </c>
      <c r="C837" s="1">
        <f>IF(Table9[[#This Row],[dTime]]&lt;&gt;"",1/Table9[[#This Row],[dTime]],"")</f>
        <v>12.048192771082505</v>
      </c>
    </row>
    <row r="838" spans="1:3" x14ac:dyDescent="0.25">
      <c r="A838">
        <v>162</v>
      </c>
      <c r="B838">
        <v>6.799999999999784E-2</v>
      </c>
      <c r="C838" s="1">
        <f>IF(Table9[[#This Row],[dTime]]&lt;&gt;"",1/Table9[[#This Row],[dTime]],"")</f>
        <v>14.705882352941643</v>
      </c>
    </row>
    <row r="839" spans="1:3" x14ac:dyDescent="0.25">
      <c r="A839">
        <v>163</v>
      </c>
      <c r="B839">
        <v>6.6999999999993065E-2</v>
      </c>
      <c r="C839" s="1">
        <f>IF(Table9[[#This Row],[dTime]]&lt;&gt;"",1/Table9[[#This Row],[dTime]],"")</f>
        <v>14.925373134329902</v>
      </c>
    </row>
    <row r="840" spans="1:3" x14ac:dyDescent="0.25">
      <c r="A840">
        <v>164</v>
      </c>
      <c r="B840">
        <v>6.4999999999997726E-2</v>
      </c>
      <c r="C840" s="1">
        <f>IF(Table9[[#This Row],[dTime]]&lt;&gt;"",1/Table9[[#This Row],[dTime]],"")</f>
        <v>15.384615384615923</v>
      </c>
    </row>
    <row r="841" spans="1:3" x14ac:dyDescent="0.25">
      <c r="A841">
        <v>165</v>
      </c>
      <c r="B841">
        <v>6.8000000000012051E-2</v>
      </c>
      <c r="C841" s="1">
        <f>IF(Table9[[#This Row],[dTime]]&lt;&gt;"",1/Table9[[#This Row],[dTime]],"")</f>
        <v>14.70588235293857</v>
      </c>
    </row>
    <row r="842" spans="1:3" x14ac:dyDescent="0.25">
      <c r="A842">
        <v>166</v>
      </c>
      <c r="B842">
        <v>6.2999999999988177E-2</v>
      </c>
      <c r="C842" s="1">
        <f>IF(Table9[[#This Row],[dTime]]&lt;&gt;"",1/Table9[[#This Row],[dTime]],"")</f>
        <v>15.873015873018852</v>
      </c>
    </row>
    <row r="843" spans="1:3" x14ac:dyDescent="0.25">
      <c r="A843">
        <v>167</v>
      </c>
      <c r="B843">
        <v>6.7000000000007276E-2</v>
      </c>
      <c r="C843" s="1">
        <f>IF(Table9[[#This Row],[dTime]]&lt;&gt;"",1/Table9[[#This Row],[dTime]],"")</f>
        <v>14.925373134326737</v>
      </c>
    </row>
    <row r="844" spans="1:3" x14ac:dyDescent="0.25">
      <c r="A844">
        <v>168</v>
      </c>
      <c r="B844">
        <v>6.9999999999993179E-2</v>
      </c>
      <c r="C844" s="1">
        <f>IF(Table9[[#This Row],[dTime]]&lt;&gt;"",1/Table9[[#This Row],[dTime]],"")</f>
        <v>14.285714285715677</v>
      </c>
    </row>
    <row r="845" spans="1:3" x14ac:dyDescent="0.25">
      <c r="A845">
        <v>169</v>
      </c>
      <c r="B845">
        <v>6.3000000000002387E-2</v>
      </c>
      <c r="C845" s="1">
        <f>IF(Table9[[#This Row],[dTime]]&lt;&gt;"",1/Table9[[#This Row],[dTime]],"")</f>
        <v>15.873015873015271</v>
      </c>
    </row>
    <row r="846" spans="1:3" x14ac:dyDescent="0.25">
      <c r="A846">
        <v>170</v>
      </c>
      <c r="B846">
        <v>4.2000000000001592E-2</v>
      </c>
      <c r="C846" s="1">
        <f>IF(Table9[[#This Row],[dTime]]&lt;&gt;"",1/Table9[[#This Row],[dTime]],"")</f>
        <v>23.809523809522908</v>
      </c>
    </row>
    <row r="847" spans="1:3" x14ac:dyDescent="0.25">
      <c r="A847">
        <v>171</v>
      </c>
      <c r="B847">
        <v>5.700000000000216E-2</v>
      </c>
      <c r="C847" s="1">
        <f>IF(Table9[[#This Row],[dTime]]&lt;&gt;"",1/Table9[[#This Row],[dTime]],"")</f>
        <v>17.543859649122144</v>
      </c>
    </row>
    <row r="848" spans="1:3" x14ac:dyDescent="0.25">
      <c r="A848">
        <v>172</v>
      </c>
      <c r="B848">
        <v>8.8999999999998636E-2</v>
      </c>
      <c r="C848" s="1">
        <f>IF(Table9[[#This Row],[dTime]]&lt;&gt;"",1/Table9[[#This Row],[dTime]],"")</f>
        <v>11.235955056179948</v>
      </c>
    </row>
    <row r="849" spans="1:3" x14ac:dyDescent="0.25">
      <c r="A849">
        <v>173</v>
      </c>
      <c r="B849">
        <v>8.5999999999998522E-2</v>
      </c>
      <c r="C849" s="1">
        <f>IF(Table9[[#This Row],[dTime]]&lt;&gt;"",1/Table9[[#This Row],[dTime]],"")</f>
        <v>11.627906976744386</v>
      </c>
    </row>
    <row r="850" spans="1:3" x14ac:dyDescent="0.25">
      <c r="A850">
        <v>174</v>
      </c>
      <c r="B850">
        <v>6.1999999999997613E-2</v>
      </c>
      <c r="C850" s="1">
        <f>IF(Table9[[#This Row],[dTime]]&lt;&gt;"",1/Table9[[#This Row],[dTime]],"")</f>
        <v>16.129032258065138</v>
      </c>
    </row>
    <row r="851" spans="1:3" x14ac:dyDescent="0.25">
      <c r="A851">
        <v>175</v>
      </c>
      <c r="B851">
        <v>6.1000000000007049E-2</v>
      </c>
      <c r="C851" s="1">
        <f>IF(Table9[[#This Row],[dTime]]&lt;&gt;"",1/Table9[[#This Row],[dTime]],"")</f>
        <v>16.393442622948925</v>
      </c>
    </row>
    <row r="852" spans="1:3" x14ac:dyDescent="0.25">
      <c r="A852">
        <v>176</v>
      </c>
      <c r="B852">
        <v>6.3999999999992951E-2</v>
      </c>
      <c r="C852" s="1">
        <f>IF(Table9[[#This Row],[dTime]]&lt;&gt;"",1/Table9[[#This Row],[dTime]],"")</f>
        <v>15.625000000001721</v>
      </c>
    </row>
    <row r="853" spans="1:3" x14ac:dyDescent="0.25">
      <c r="A853">
        <v>177</v>
      </c>
      <c r="B853">
        <v>7.3999999999998067E-2</v>
      </c>
      <c r="C853" s="1">
        <f>IF(Table9[[#This Row],[dTime]]&lt;&gt;"",1/Table9[[#This Row],[dTime]],"")</f>
        <v>13.513513513513866</v>
      </c>
    </row>
    <row r="854" spans="1:3" x14ac:dyDescent="0.25">
      <c r="A854">
        <v>178</v>
      </c>
      <c r="B854">
        <v>6.9000000000002615E-2</v>
      </c>
      <c r="C854" s="1">
        <f>IF(Table9[[#This Row],[dTime]]&lt;&gt;"",1/Table9[[#This Row],[dTime]],"")</f>
        <v>14.492753623187857</v>
      </c>
    </row>
    <row r="855" spans="1:3" x14ac:dyDescent="0.25">
      <c r="A855">
        <v>179</v>
      </c>
      <c r="B855">
        <v>6.1000000000007049E-2</v>
      </c>
      <c r="C855" s="1">
        <f>IF(Table9[[#This Row],[dTime]]&lt;&gt;"",1/Table9[[#This Row],[dTime]],"")</f>
        <v>16.393442622948925</v>
      </c>
    </row>
    <row r="856" spans="1:3" x14ac:dyDescent="0.25">
      <c r="A856">
        <v>180</v>
      </c>
      <c r="B856">
        <v>7.2000000000002728E-2</v>
      </c>
      <c r="C856" s="1">
        <f>IF(Table9[[#This Row],[dTime]]&lt;&gt;"",1/Table9[[#This Row],[dTime]],"")</f>
        <v>13.888888888888362</v>
      </c>
    </row>
    <row r="857" spans="1:3" x14ac:dyDescent="0.25">
      <c r="A857">
        <v>181</v>
      </c>
      <c r="B857">
        <v>5.499999999999261E-2</v>
      </c>
      <c r="C857" s="1">
        <f>IF(Table9[[#This Row],[dTime]]&lt;&gt;"",1/Table9[[#This Row],[dTime]],"")</f>
        <v>18.181818181820624</v>
      </c>
    </row>
    <row r="858" spans="1:3" x14ac:dyDescent="0.25">
      <c r="A858">
        <v>182</v>
      </c>
      <c r="B858">
        <v>7.899999999999352E-2</v>
      </c>
      <c r="C858" s="1">
        <f>IF(Table9[[#This Row],[dTime]]&lt;&gt;"",1/Table9[[#This Row],[dTime]],"")</f>
        <v>12.658227848102305</v>
      </c>
    </row>
    <row r="859" spans="1:3" x14ac:dyDescent="0.25">
      <c r="A859">
        <v>183</v>
      </c>
      <c r="B859">
        <v>4.8000000000001819E-2</v>
      </c>
      <c r="C859" s="1">
        <f>IF(Table9[[#This Row],[dTime]]&lt;&gt;"",1/Table9[[#This Row],[dTime]],"")</f>
        <v>20.833333333332543</v>
      </c>
    </row>
    <row r="860" spans="1:3" x14ac:dyDescent="0.25">
      <c r="A860">
        <v>184</v>
      </c>
      <c r="B860">
        <v>7.6999999999998181E-2</v>
      </c>
      <c r="C860" s="1">
        <f>IF(Table9[[#This Row],[dTime]]&lt;&gt;"",1/Table9[[#This Row],[dTime]],"")</f>
        <v>12.987012987013294</v>
      </c>
    </row>
    <row r="861" spans="1:3" x14ac:dyDescent="0.25">
      <c r="A861">
        <v>185</v>
      </c>
      <c r="B861">
        <v>7.2000000000002728E-2</v>
      </c>
      <c r="C861" s="1">
        <f>IF(Table9[[#This Row],[dTime]]&lt;&gt;"",1/Table9[[#This Row],[dTime]],"")</f>
        <v>13.888888888888362</v>
      </c>
    </row>
    <row r="862" spans="1:3" x14ac:dyDescent="0.25">
      <c r="A862">
        <v>186</v>
      </c>
      <c r="B862">
        <v>6.4999999999997726E-2</v>
      </c>
      <c r="C862" s="1">
        <f>IF(Table9[[#This Row],[dTime]]&lt;&gt;"",1/Table9[[#This Row],[dTime]],"")</f>
        <v>15.384615384615923</v>
      </c>
    </row>
    <row r="863" spans="1:3" x14ac:dyDescent="0.25">
      <c r="A863">
        <v>187</v>
      </c>
      <c r="B863">
        <v>7.000000000000739E-2</v>
      </c>
      <c r="C863" s="1">
        <f>IF(Table9[[#This Row],[dTime]]&lt;&gt;"",1/Table9[[#This Row],[dTime]],"")</f>
        <v>14.285714285712778</v>
      </c>
    </row>
    <row r="864" spans="1:3" x14ac:dyDescent="0.25">
      <c r="A864">
        <v>188</v>
      </c>
      <c r="B864">
        <v>6.4999999999997726E-2</v>
      </c>
      <c r="C864" s="1">
        <f>IF(Table9[[#This Row],[dTime]]&lt;&gt;"",1/Table9[[#This Row],[dTime]],"")</f>
        <v>15.384615384615923</v>
      </c>
    </row>
    <row r="865" spans="1:3" x14ac:dyDescent="0.25">
      <c r="A865">
        <v>189</v>
      </c>
      <c r="B865">
        <v>7.000000000000739E-2</v>
      </c>
      <c r="C865" s="1">
        <f>IF(Table9[[#This Row],[dTime]]&lt;&gt;"",1/Table9[[#This Row],[dTime]],"")</f>
        <v>14.285714285712778</v>
      </c>
    </row>
    <row r="866" spans="1:3" x14ac:dyDescent="0.25">
      <c r="A866">
        <v>190</v>
      </c>
      <c r="B866">
        <v>6.3999999999992951E-2</v>
      </c>
      <c r="C866" s="1">
        <f>IF(Table9[[#This Row],[dTime]]&lt;&gt;"",1/Table9[[#This Row],[dTime]],"")</f>
        <v>15.625000000001721</v>
      </c>
    </row>
    <row r="867" spans="1:3" x14ac:dyDescent="0.25">
      <c r="A867">
        <v>191</v>
      </c>
      <c r="B867">
        <v>4.0999999999996817E-2</v>
      </c>
      <c r="C867" s="1">
        <f>IF(Table9[[#This Row],[dTime]]&lt;&gt;"",1/Table9[[#This Row],[dTime]],"")</f>
        <v>24.390243902440918</v>
      </c>
    </row>
    <row r="868" spans="1:3" x14ac:dyDescent="0.25">
      <c r="A868">
        <v>192</v>
      </c>
      <c r="B868">
        <v>9.4999999999998863E-2</v>
      </c>
      <c r="C868" s="1">
        <f>IF(Table9[[#This Row],[dTime]]&lt;&gt;"",1/Table9[[#This Row],[dTime]],"")</f>
        <v>10.526315789473809</v>
      </c>
    </row>
    <row r="869" spans="1:3" x14ac:dyDescent="0.25">
      <c r="A869">
        <v>193</v>
      </c>
      <c r="B869">
        <v>6.2000000000011823E-2</v>
      </c>
      <c r="C869" s="1">
        <f>IF(Table9[[#This Row],[dTime]]&lt;&gt;"",1/Table9[[#This Row],[dTime]],"")</f>
        <v>16.129032258061439</v>
      </c>
    </row>
    <row r="870" spans="1:3" x14ac:dyDescent="0.25">
      <c r="A870">
        <v>194</v>
      </c>
      <c r="B870">
        <v>6.6999999999993065E-2</v>
      </c>
      <c r="C870" s="1">
        <f>IF(Table9[[#This Row],[dTime]]&lt;&gt;"",1/Table9[[#This Row],[dTime]],"")</f>
        <v>14.925373134329902</v>
      </c>
    </row>
    <row r="871" spans="1:3" x14ac:dyDescent="0.25">
      <c r="A871">
        <v>195</v>
      </c>
      <c r="B871">
        <v>6.9000000000002615E-2</v>
      </c>
      <c r="C871" s="1">
        <f>IF(Table9[[#This Row],[dTime]]&lt;&gt;"",1/Table9[[#This Row],[dTime]],"")</f>
        <v>14.492753623187857</v>
      </c>
    </row>
    <row r="872" spans="1:3" x14ac:dyDescent="0.25">
      <c r="A872">
        <v>196</v>
      </c>
      <c r="B872">
        <v>6.799999999999784E-2</v>
      </c>
      <c r="C872" s="1">
        <f>IF(Table9[[#This Row],[dTime]]&lt;&gt;"",1/Table9[[#This Row],[dTime]],"")</f>
        <v>14.705882352941643</v>
      </c>
    </row>
    <row r="873" spans="1:3" x14ac:dyDescent="0.25">
      <c r="A873">
        <v>197</v>
      </c>
      <c r="B873">
        <v>6.4999999999997726E-2</v>
      </c>
      <c r="C873" s="1">
        <f>IF(Table9[[#This Row],[dTime]]&lt;&gt;"",1/Table9[[#This Row],[dTime]],"")</f>
        <v>15.384615384615923</v>
      </c>
    </row>
    <row r="874" spans="1:3" x14ac:dyDescent="0.25">
      <c r="A874">
        <v>198</v>
      </c>
      <c r="B874">
        <v>6.4000000000007162E-2</v>
      </c>
      <c r="C874" s="1">
        <f>IF(Table9[[#This Row],[dTime]]&lt;&gt;"",1/Table9[[#This Row],[dTime]],"")</f>
        <v>15.624999999998252</v>
      </c>
    </row>
    <row r="875" spans="1:3" x14ac:dyDescent="0.25">
      <c r="A875">
        <v>199</v>
      </c>
      <c r="B875">
        <v>6.6999999999993065E-2</v>
      </c>
      <c r="C875" s="1">
        <f>IF(Table9[[#This Row],[dTime]]&lt;&gt;"",1/Table9[[#This Row],[dTime]],"")</f>
        <v>14.925373134329902</v>
      </c>
    </row>
    <row r="876" spans="1:3" x14ac:dyDescent="0.25">
      <c r="A876">
        <v>200</v>
      </c>
      <c r="B876">
        <v>1.9000000000005457E-2</v>
      </c>
      <c r="C876" s="1">
        <f>IF(Table9[[#This Row],[dTime]]&lt;&gt;"",1/Table9[[#This Row],[dTime]],"")</f>
        <v>52.631578947353304</v>
      </c>
    </row>
    <row r="877" spans="1:3" x14ac:dyDescent="0.25">
      <c r="A877">
        <v>201</v>
      </c>
      <c r="B877">
        <v>0.11399999999999011</v>
      </c>
      <c r="C877" s="1">
        <f>IF(Table9[[#This Row],[dTime]]&lt;&gt;"",1/Table9[[#This Row],[dTime]],"")</f>
        <v>8.7719298245621644</v>
      </c>
    </row>
    <row r="878" spans="1:3" x14ac:dyDescent="0.25">
      <c r="A878">
        <v>202</v>
      </c>
      <c r="B878">
        <v>5.5000000000006821E-2</v>
      </c>
      <c r="C878" s="1">
        <f>IF(Table9[[#This Row],[dTime]]&lt;&gt;"",1/Table9[[#This Row],[dTime]],"")</f>
        <v>18.181818181815927</v>
      </c>
    </row>
    <row r="879" spans="1:3" x14ac:dyDescent="0.25">
      <c r="A879">
        <v>203</v>
      </c>
      <c r="B879">
        <v>8.2999999999998408E-2</v>
      </c>
      <c r="C879" s="1">
        <f>IF(Table9[[#This Row],[dTime]]&lt;&gt;"",1/Table9[[#This Row],[dTime]],"")</f>
        <v>12.048192771084569</v>
      </c>
    </row>
    <row r="880" spans="1:3" x14ac:dyDescent="0.25">
      <c r="A880">
        <v>204</v>
      </c>
      <c r="B880">
        <v>6.1999999999997613E-2</v>
      </c>
      <c r="C880" s="1">
        <f>IF(Table9[[#This Row],[dTime]]&lt;&gt;"",1/Table9[[#This Row],[dTime]],"")</f>
        <v>16.129032258065138</v>
      </c>
    </row>
    <row r="881" spans="1:3" x14ac:dyDescent="0.25">
      <c r="A881">
        <v>205</v>
      </c>
      <c r="B881">
        <v>6.6000000000002501E-2</v>
      </c>
      <c r="C881" s="1">
        <f>IF(Table9[[#This Row],[dTime]]&lt;&gt;"",1/Table9[[#This Row],[dTime]],"")</f>
        <v>15.151515151514577</v>
      </c>
    </row>
    <row r="882" spans="1:3" x14ac:dyDescent="0.25">
      <c r="A882">
        <v>206</v>
      </c>
      <c r="B882">
        <v>6.9000000000002615E-2</v>
      </c>
      <c r="C882" s="1">
        <f>IF(Table9[[#This Row],[dTime]]&lt;&gt;"",1/Table9[[#This Row],[dTime]],"")</f>
        <v>14.492753623187857</v>
      </c>
    </row>
    <row r="883" spans="1:3" x14ac:dyDescent="0.25">
      <c r="A883">
        <v>207</v>
      </c>
      <c r="B883">
        <v>6.3999999999992951E-2</v>
      </c>
      <c r="C883" s="1">
        <f>IF(Table9[[#This Row],[dTime]]&lt;&gt;"",1/Table9[[#This Row],[dTime]],"")</f>
        <v>15.625000000001721</v>
      </c>
    </row>
    <row r="884" spans="1:3" x14ac:dyDescent="0.25">
      <c r="A884">
        <v>208</v>
      </c>
      <c r="B884">
        <v>6.9000000000002615E-2</v>
      </c>
      <c r="C884" s="1">
        <f>IF(Table9[[#This Row],[dTime]]&lt;&gt;"",1/Table9[[#This Row],[dTime]],"")</f>
        <v>14.492753623187857</v>
      </c>
    </row>
    <row r="885" spans="1:3" x14ac:dyDescent="0.25">
      <c r="A885">
        <v>209</v>
      </c>
      <c r="B885">
        <v>6.7000000000007276E-2</v>
      </c>
      <c r="C885" s="1">
        <f>IF(Table9[[#This Row],[dTime]]&lt;&gt;"",1/Table9[[#This Row],[dTime]],"")</f>
        <v>14.925373134326737</v>
      </c>
    </row>
    <row r="886" spans="1:3" x14ac:dyDescent="0.25">
      <c r="A886">
        <v>210</v>
      </c>
      <c r="B886">
        <v>6.6000000000002501E-2</v>
      </c>
      <c r="C886" s="1">
        <f>IF(Table9[[#This Row],[dTime]]&lt;&gt;"",1/Table9[[#This Row],[dTime]],"")</f>
        <v>15.151515151514577</v>
      </c>
    </row>
    <row r="887" spans="1:3" x14ac:dyDescent="0.25">
      <c r="A887">
        <v>211</v>
      </c>
      <c r="B887">
        <v>6.4999999999997726E-2</v>
      </c>
      <c r="C887" s="1">
        <f>IF(Table9[[#This Row],[dTime]]&lt;&gt;"",1/Table9[[#This Row],[dTime]],"")</f>
        <v>15.384615384615923</v>
      </c>
    </row>
    <row r="888" spans="1:3" x14ac:dyDescent="0.25">
      <c r="A888">
        <v>212</v>
      </c>
      <c r="B888">
        <v>6.6999999999993065E-2</v>
      </c>
      <c r="C888" s="1">
        <f>IF(Table9[[#This Row],[dTime]]&lt;&gt;"",1/Table9[[#This Row],[dTime]],"")</f>
        <v>14.925373134329902</v>
      </c>
    </row>
    <row r="889" spans="1:3" x14ac:dyDescent="0.25">
      <c r="A889">
        <v>213</v>
      </c>
      <c r="B889">
        <v>7.000000000000739E-2</v>
      </c>
      <c r="C889" s="1">
        <f>IF(Table9[[#This Row],[dTime]]&lt;&gt;"",1/Table9[[#This Row],[dTime]],"")</f>
        <v>14.285714285712778</v>
      </c>
    </row>
    <row r="890" spans="1:3" x14ac:dyDescent="0.25">
      <c r="A890">
        <v>214</v>
      </c>
      <c r="B890">
        <v>6.2999999999988177E-2</v>
      </c>
      <c r="C890" s="1">
        <f>IF(Table9[[#This Row],[dTime]]&lt;&gt;"",1/Table9[[#This Row],[dTime]],"")</f>
        <v>15.873015873018852</v>
      </c>
    </row>
    <row r="891" spans="1:3" x14ac:dyDescent="0.25">
      <c r="A891">
        <v>215</v>
      </c>
      <c r="B891">
        <v>7.000000000000739E-2</v>
      </c>
      <c r="C891" s="1">
        <f>IF(Table9[[#This Row],[dTime]]&lt;&gt;"",1/Table9[[#This Row],[dTime]],"")</f>
        <v>14.285714285712778</v>
      </c>
    </row>
    <row r="892" spans="1:3" x14ac:dyDescent="0.25">
      <c r="A892">
        <v>216</v>
      </c>
      <c r="B892">
        <v>6.0000000000002274E-2</v>
      </c>
      <c r="C892" s="1">
        <f>IF(Table9[[#This Row],[dTime]]&lt;&gt;"",1/Table9[[#This Row],[dTime]],"")</f>
        <v>16.666666666666035</v>
      </c>
    </row>
    <row r="893" spans="1:3" x14ac:dyDescent="0.25">
      <c r="A893">
        <v>217</v>
      </c>
      <c r="B893">
        <v>5.700000000000216E-2</v>
      </c>
      <c r="C893" s="1">
        <f>IF(Table9[[#This Row],[dTime]]&lt;&gt;"",1/Table9[[#This Row],[dTime]],"")</f>
        <v>17.543859649122144</v>
      </c>
    </row>
    <row r="894" spans="1:3" x14ac:dyDescent="0.25">
      <c r="A894">
        <v>218</v>
      </c>
      <c r="B894">
        <v>8.2999999999998408E-2</v>
      </c>
      <c r="C894" s="1">
        <f>IF(Table9[[#This Row],[dTime]]&lt;&gt;"",1/Table9[[#This Row],[dTime]],"")</f>
        <v>12.048192771084569</v>
      </c>
    </row>
    <row r="895" spans="1:3" x14ac:dyDescent="0.25">
      <c r="A895">
        <v>219</v>
      </c>
      <c r="B895">
        <v>6.9000000000002615E-2</v>
      </c>
      <c r="C895" s="1">
        <f>IF(Table9[[#This Row],[dTime]]&lt;&gt;"",1/Table9[[#This Row],[dTime]],"")</f>
        <v>14.492753623187857</v>
      </c>
    </row>
    <row r="896" spans="1:3" x14ac:dyDescent="0.25">
      <c r="A896">
        <v>220</v>
      </c>
      <c r="B896">
        <v>6.4999999999997726E-2</v>
      </c>
      <c r="C896" s="1">
        <f>IF(Table9[[#This Row],[dTime]]&lt;&gt;"",1/Table9[[#This Row],[dTime]],"")</f>
        <v>15.384615384615923</v>
      </c>
    </row>
    <row r="897" spans="1:3" x14ac:dyDescent="0.25">
      <c r="A897">
        <v>221</v>
      </c>
      <c r="B897">
        <v>6.4999999999997726E-2</v>
      </c>
      <c r="C897" s="1">
        <f>IF(Table9[[#This Row],[dTime]]&lt;&gt;"",1/Table9[[#This Row],[dTime]],"")</f>
        <v>15.384615384615923</v>
      </c>
    </row>
    <row r="898" spans="1:3" x14ac:dyDescent="0.25">
      <c r="A898">
        <v>222</v>
      </c>
      <c r="B898">
        <v>6.0999999999992838E-2</v>
      </c>
      <c r="C898" s="1">
        <f>IF(Table9[[#This Row],[dTime]]&lt;&gt;"",1/Table9[[#This Row],[dTime]],"")</f>
        <v>16.393442622952744</v>
      </c>
    </row>
    <row r="899" spans="1:3" x14ac:dyDescent="0.25">
      <c r="A899">
        <v>223</v>
      </c>
      <c r="B899">
        <v>7.5000000000002842E-2</v>
      </c>
      <c r="C899" s="1">
        <f>IF(Table9[[#This Row],[dTime]]&lt;&gt;"",1/Table9[[#This Row],[dTime]],"")</f>
        <v>13.333333333332828</v>
      </c>
    </row>
    <row r="900" spans="1:3" x14ac:dyDescent="0.25">
      <c r="A900">
        <v>224</v>
      </c>
      <c r="B900">
        <v>6.0000000000002274E-2</v>
      </c>
      <c r="C900" s="1">
        <f>IF(Table9[[#This Row],[dTime]]&lt;&gt;"",1/Table9[[#This Row],[dTime]],"")</f>
        <v>16.666666666666035</v>
      </c>
    </row>
    <row r="901" spans="1:3" x14ac:dyDescent="0.25">
      <c r="A901">
        <v>225</v>
      </c>
      <c r="B901">
        <v>3.4999999999996589E-2</v>
      </c>
      <c r="C901" s="1">
        <f>IF(Table9[[#This Row],[dTime]]&lt;&gt;"",1/Table9[[#This Row],[dTime]],"")</f>
        <v>28.571428571431355</v>
      </c>
    </row>
    <row r="902" spans="1:3" x14ac:dyDescent="0.25">
      <c r="A902">
        <v>226</v>
      </c>
      <c r="B902">
        <v>0.10099999999999909</v>
      </c>
      <c r="C902" s="1">
        <f>IF(Table9[[#This Row],[dTime]]&lt;&gt;"",1/Table9[[#This Row],[dTime]],"")</f>
        <v>9.9009900990099897</v>
      </c>
    </row>
    <row r="903" spans="1:3" x14ac:dyDescent="0.25">
      <c r="A903">
        <v>227</v>
      </c>
      <c r="B903">
        <v>6.8000000000012051E-2</v>
      </c>
      <c r="C903" s="1">
        <f>IF(Table9[[#This Row],[dTime]]&lt;&gt;"",1/Table9[[#This Row],[dTime]],"")</f>
        <v>14.70588235293857</v>
      </c>
    </row>
    <row r="904" spans="1:3" x14ac:dyDescent="0.25">
      <c r="A904">
        <v>228</v>
      </c>
      <c r="B904">
        <v>6.8999999999988404E-2</v>
      </c>
      <c r="C904" s="1">
        <f>IF(Table9[[#This Row],[dTime]]&lt;&gt;"",1/Table9[[#This Row],[dTime]],"")</f>
        <v>14.492753623190842</v>
      </c>
    </row>
    <row r="905" spans="1:3" x14ac:dyDescent="0.25">
      <c r="A905">
        <v>229</v>
      </c>
      <c r="B905">
        <v>6.4999999999997726E-2</v>
      </c>
      <c r="C905" s="1">
        <f>IF(Table9[[#This Row],[dTime]]&lt;&gt;"",1/Table9[[#This Row],[dTime]],"")</f>
        <v>15.384615384615923</v>
      </c>
    </row>
    <row r="906" spans="1:3" x14ac:dyDescent="0.25">
      <c r="A906">
        <v>230</v>
      </c>
      <c r="B906">
        <v>6.8000000000012051E-2</v>
      </c>
      <c r="C906" s="1">
        <f>IF(Table9[[#This Row],[dTime]]&lt;&gt;"",1/Table9[[#This Row],[dTime]],"")</f>
        <v>14.70588235293857</v>
      </c>
    </row>
    <row r="907" spans="1:3" x14ac:dyDescent="0.25">
      <c r="A907">
        <v>231</v>
      </c>
      <c r="B907">
        <v>6.3999999999992951E-2</v>
      </c>
      <c r="C907" s="1">
        <f>IF(Table9[[#This Row],[dTime]]&lt;&gt;"",1/Table9[[#This Row],[dTime]],"")</f>
        <v>15.625000000001721</v>
      </c>
    </row>
    <row r="908" spans="1:3" x14ac:dyDescent="0.25">
      <c r="A908">
        <v>232</v>
      </c>
      <c r="B908">
        <v>6.6000000000002501E-2</v>
      </c>
      <c r="C908" s="1">
        <f>IF(Table9[[#This Row],[dTime]]&lt;&gt;"",1/Table9[[#This Row],[dTime]],"")</f>
        <v>15.151515151514577</v>
      </c>
    </row>
    <row r="909" spans="1:3" x14ac:dyDescent="0.25">
      <c r="A909">
        <v>233</v>
      </c>
      <c r="B909">
        <v>6.6000000000002501E-2</v>
      </c>
      <c r="C909" s="1">
        <f>IF(Table9[[#This Row],[dTime]]&lt;&gt;"",1/Table9[[#This Row],[dTime]],"")</f>
        <v>15.151515151514577</v>
      </c>
    </row>
    <row r="910" spans="1:3" x14ac:dyDescent="0.25">
      <c r="A910">
        <v>234</v>
      </c>
      <c r="B910">
        <v>2.7000000000001023E-2</v>
      </c>
      <c r="C910" s="1">
        <f>IF(Table9[[#This Row],[dTime]]&lt;&gt;"",1/Table9[[#This Row],[dTime]],"")</f>
        <v>37.037037037035631</v>
      </c>
    </row>
    <row r="911" spans="1:3" x14ac:dyDescent="0.25">
      <c r="A911">
        <v>235</v>
      </c>
      <c r="B911">
        <v>0.10499999999998977</v>
      </c>
      <c r="C911" s="1">
        <f>IF(Table9[[#This Row],[dTime]]&lt;&gt;"",1/Table9[[#This Row],[dTime]],"")</f>
        <v>9.523809523810451</v>
      </c>
    </row>
    <row r="912" spans="1:3" x14ac:dyDescent="0.25">
      <c r="A912">
        <v>236</v>
      </c>
      <c r="B912">
        <v>7.1000000000012164E-2</v>
      </c>
      <c r="C912" s="1">
        <f>IF(Table9[[#This Row],[dTime]]&lt;&gt;"",1/Table9[[#This Row],[dTime]],"")</f>
        <v>14.084507042251108</v>
      </c>
    </row>
    <row r="913" spans="1:3" x14ac:dyDescent="0.25">
      <c r="A913">
        <v>237</v>
      </c>
      <c r="B913">
        <v>6.6999999999993065E-2</v>
      </c>
      <c r="C913" s="1">
        <f>IF(Table9[[#This Row],[dTime]]&lt;&gt;"",1/Table9[[#This Row],[dTime]],"")</f>
        <v>14.925373134329902</v>
      </c>
    </row>
    <row r="914" spans="1:3" x14ac:dyDescent="0.25">
      <c r="A914">
        <v>238</v>
      </c>
      <c r="B914">
        <v>6.799999999999784E-2</v>
      </c>
      <c r="C914" s="1">
        <f>IF(Table9[[#This Row],[dTime]]&lt;&gt;"",1/Table9[[#This Row],[dTime]],"")</f>
        <v>14.705882352941643</v>
      </c>
    </row>
    <row r="915" spans="1:3" x14ac:dyDescent="0.25">
      <c r="A915">
        <v>239</v>
      </c>
      <c r="B915">
        <v>6.4000000000007162E-2</v>
      </c>
      <c r="C915" s="1">
        <f>IF(Table9[[#This Row],[dTime]]&lt;&gt;"",1/Table9[[#This Row],[dTime]],"")</f>
        <v>15.624999999998252</v>
      </c>
    </row>
    <row r="916" spans="1:3" x14ac:dyDescent="0.25">
      <c r="A916">
        <v>240</v>
      </c>
      <c r="B916">
        <v>6.799999999999784E-2</v>
      </c>
      <c r="C916" s="1">
        <f>IF(Table9[[#This Row],[dTime]]&lt;&gt;"",1/Table9[[#This Row],[dTime]],"")</f>
        <v>14.705882352941643</v>
      </c>
    </row>
    <row r="917" spans="1:3" x14ac:dyDescent="0.25">
      <c r="A917">
        <v>241</v>
      </c>
      <c r="B917">
        <v>6.0000000000002274E-2</v>
      </c>
      <c r="C917" s="1">
        <f>IF(Table9[[#This Row],[dTime]]&lt;&gt;"",1/Table9[[#This Row],[dTime]],"")</f>
        <v>16.666666666666035</v>
      </c>
    </row>
    <row r="918" spans="1:3" x14ac:dyDescent="0.25">
      <c r="A918">
        <v>242</v>
      </c>
      <c r="B918">
        <v>6.9000000000002615E-2</v>
      </c>
      <c r="C918" s="1">
        <f>IF(Table9[[#This Row],[dTime]]&lt;&gt;"",1/Table9[[#This Row],[dTime]],"")</f>
        <v>14.492753623187857</v>
      </c>
    </row>
    <row r="919" spans="1:3" x14ac:dyDescent="0.25">
      <c r="A919">
        <v>243</v>
      </c>
      <c r="B919">
        <v>6.3999999999992951E-2</v>
      </c>
      <c r="C919" s="1">
        <f>IF(Table9[[#This Row],[dTime]]&lt;&gt;"",1/Table9[[#This Row],[dTime]],"")</f>
        <v>15.625000000001721</v>
      </c>
    </row>
    <row r="920" spans="1:3" x14ac:dyDescent="0.25">
      <c r="A920">
        <v>244</v>
      </c>
      <c r="B920">
        <v>7.0999999999997954E-2</v>
      </c>
      <c r="C920" s="1">
        <f>IF(Table9[[#This Row],[dTime]]&lt;&gt;"",1/Table9[[#This Row],[dTime]],"")</f>
        <v>14.084507042253927</v>
      </c>
    </row>
    <row r="921" spans="1:3" x14ac:dyDescent="0.25">
      <c r="A921">
        <v>245</v>
      </c>
      <c r="B921">
        <v>6.799999999999784E-2</v>
      </c>
      <c r="C921" s="1">
        <f>IF(Table9[[#This Row],[dTime]]&lt;&gt;"",1/Table9[[#This Row],[dTime]],"")</f>
        <v>14.705882352941643</v>
      </c>
    </row>
    <row r="922" spans="1:3" x14ac:dyDescent="0.25">
      <c r="A922">
        <v>246</v>
      </c>
      <c r="B922">
        <v>5.5999999999997385E-2</v>
      </c>
      <c r="C922" s="1">
        <f>IF(Table9[[#This Row],[dTime]]&lt;&gt;"",1/Table9[[#This Row],[dTime]],"")</f>
        <v>17.857142857143693</v>
      </c>
    </row>
    <row r="923" spans="1:3" x14ac:dyDescent="0.25">
      <c r="A923">
        <v>247</v>
      </c>
      <c r="B923">
        <v>7.7000000000012392E-2</v>
      </c>
      <c r="C923" s="1">
        <f>IF(Table9[[#This Row],[dTime]]&lt;&gt;"",1/Table9[[#This Row],[dTime]],"")</f>
        <v>12.987012987010896</v>
      </c>
    </row>
    <row r="924" spans="1:3" x14ac:dyDescent="0.25">
      <c r="A924">
        <v>248</v>
      </c>
      <c r="B924">
        <v>5.7999999999992724E-2</v>
      </c>
      <c r="C924" s="1">
        <f>IF(Table9[[#This Row],[dTime]]&lt;&gt;"",1/Table9[[#This Row],[dTime]],"")</f>
        <v>17.241379310346989</v>
      </c>
    </row>
    <row r="925" spans="1:3" x14ac:dyDescent="0.25">
      <c r="A925">
        <v>249</v>
      </c>
      <c r="B925">
        <v>7.2000000000002728E-2</v>
      </c>
      <c r="C925" s="1">
        <f>IF(Table9[[#This Row],[dTime]]&lt;&gt;"",1/Table9[[#This Row],[dTime]],"")</f>
        <v>13.888888888888362</v>
      </c>
    </row>
    <row r="926" spans="1:3" x14ac:dyDescent="0.25">
      <c r="A926">
        <v>250</v>
      </c>
      <c r="B926">
        <v>6.3000000000002387E-2</v>
      </c>
      <c r="C926" s="1">
        <f>IF(Table9[[#This Row],[dTime]]&lt;&gt;"",1/Table9[[#This Row],[dTime]],"")</f>
        <v>15.873015873015271</v>
      </c>
    </row>
    <row r="927" spans="1:3" x14ac:dyDescent="0.25">
      <c r="A927">
        <v>251</v>
      </c>
      <c r="B927">
        <v>7.2000000000002728E-2</v>
      </c>
      <c r="C927" s="1">
        <f>IF(Table9[[#This Row],[dTime]]&lt;&gt;"",1/Table9[[#This Row],[dTime]],"")</f>
        <v>13.888888888888362</v>
      </c>
    </row>
    <row r="928" spans="1:3" x14ac:dyDescent="0.25">
      <c r="A928">
        <v>252</v>
      </c>
      <c r="B928">
        <v>6.9999999999993179E-2</v>
      </c>
      <c r="C928" s="1">
        <f>IF(Table9[[#This Row],[dTime]]&lt;&gt;"",1/Table9[[#This Row],[dTime]],"")</f>
        <v>14.285714285715677</v>
      </c>
    </row>
    <row r="929" spans="1:3" x14ac:dyDescent="0.25">
      <c r="A929">
        <v>253</v>
      </c>
      <c r="B929">
        <v>6.4999999999997726E-2</v>
      </c>
      <c r="C929" s="1">
        <f>IF(Table9[[#This Row],[dTime]]&lt;&gt;"",1/Table9[[#This Row],[dTime]],"")</f>
        <v>15.384615384615923</v>
      </c>
    </row>
    <row r="930" spans="1:3" x14ac:dyDescent="0.25">
      <c r="A930">
        <v>254</v>
      </c>
      <c r="B930">
        <v>7.000000000000739E-2</v>
      </c>
      <c r="C930" s="1">
        <f>IF(Table9[[#This Row],[dTime]]&lt;&gt;"",1/Table9[[#This Row],[dTime]],"")</f>
        <v>14.285714285712778</v>
      </c>
    </row>
    <row r="931" spans="1:3" x14ac:dyDescent="0.25">
      <c r="A931">
        <v>255</v>
      </c>
      <c r="B931">
        <v>6.0999999999992838E-2</v>
      </c>
      <c r="C931" s="1">
        <f>IF(Table9[[#This Row],[dTime]]&lt;&gt;"",1/Table9[[#This Row],[dTime]],"")</f>
        <v>16.393442622952744</v>
      </c>
    </row>
    <row r="932" spans="1:3" x14ac:dyDescent="0.25">
      <c r="A932">
        <v>256</v>
      </c>
      <c r="B932">
        <v>7.9999999999998295E-2</v>
      </c>
      <c r="C932" s="1">
        <f>IF(Table9[[#This Row],[dTime]]&lt;&gt;"",1/Table9[[#This Row],[dTime]],"")</f>
        <v>12.500000000000266</v>
      </c>
    </row>
    <row r="933" spans="1:3" x14ac:dyDescent="0.25">
      <c r="A933">
        <v>257</v>
      </c>
      <c r="B933">
        <v>5.5000000000006821E-2</v>
      </c>
      <c r="C933" s="1">
        <f>IF(Table9[[#This Row],[dTime]]&lt;&gt;"",1/Table9[[#This Row],[dTime]],"")</f>
        <v>18.181818181815927</v>
      </c>
    </row>
    <row r="934" spans="1:3" x14ac:dyDescent="0.25">
      <c r="A934">
        <v>258</v>
      </c>
      <c r="B934">
        <v>7.2999999999993292E-2</v>
      </c>
      <c r="C934" s="1">
        <f>IF(Table9[[#This Row],[dTime]]&lt;&gt;"",1/Table9[[#This Row],[dTime]],"")</f>
        <v>13.69863013698756</v>
      </c>
    </row>
    <row r="935" spans="1:3" x14ac:dyDescent="0.25">
      <c r="A935">
        <v>259</v>
      </c>
      <c r="B935">
        <v>6.3000000000002387E-2</v>
      </c>
      <c r="C935" s="1">
        <f>IF(Table9[[#This Row],[dTime]]&lt;&gt;"",1/Table9[[#This Row],[dTime]],"")</f>
        <v>15.873015873015271</v>
      </c>
    </row>
    <row r="936" spans="1:3" x14ac:dyDescent="0.25">
      <c r="A936">
        <v>260</v>
      </c>
      <c r="B936">
        <v>6.1000000000007049E-2</v>
      </c>
      <c r="C936" s="1">
        <f>IF(Table9[[#This Row],[dTime]]&lt;&gt;"",1/Table9[[#This Row],[dTime]],"")</f>
        <v>16.393442622948925</v>
      </c>
    </row>
    <row r="937" spans="1:3" x14ac:dyDescent="0.25">
      <c r="A937">
        <v>261</v>
      </c>
      <c r="B937">
        <v>6.9999999999993179E-2</v>
      </c>
      <c r="C937" s="1">
        <f>IF(Table9[[#This Row],[dTime]]&lt;&gt;"",1/Table9[[#This Row],[dTime]],"")</f>
        <v>14.285714285715677</v>
      </c>
    </row>
    <row r="938" spans="1:3" x14ac:dyDescent="0.25">
      <c r="A938">
        <v>262</v>
      </c>
      <c r="B938">
        <v>7.2000000000002728E-2</v>
      </c>
      <c r="C938" s="1">
        <f>IF(Table9[[#This Row],[dTime]]&lt;&gt;"",1/Table9[[#This Row],[dTime]],"")</f>
        <v>13.888888888888362</v>
      </c>
    </row>
    <row r="939" spans="1:3" x14ac:dyDescent="0.25">
      <c r="A939">
        <v>263</v>
      </c>
      <c r="B939">
        <v>5.2999999999997272E-2</v>
      </c>
      <c r="C939" s="1">
        <f>IF(Table9[[#This Row],[dTime]]&lt;&gt;"",1/Table9[[#This Row],[dTime]],"")</f>
        <v>18.867924528302858</v>
      </c>
    </row>
    <row r="940" spans="1:3" x14ac:dyDescent="0.25">
      <c r="A940">
        <v>264</v>
      </c>
      <c r="B940">
        <v>7.6000000000007617E-2</v>
      </c>
      <c r="C940" s="1">
        <f>IF(Table9[[#This Row],[dTime]]&lt;&gt;"",1/Table9[[#This Row],[dTime]],"")</f>
        <v>13.157894736840786</v>
      </c>
    </row>
    <row r="941" spans="1:3" x14ac:dyDescent="0.25">
      <c r="A941">
        <v>265</v>
      </c>
      <c r="B941">
        <v>6.0999999999992838E-2</v>
      </c>
      <c r="C941" s="1">
        <f>IF(Table9[[#This Row],[dTime]]&lt;&gt;"",1/Table9[[#This Row],[dTime]],"")</f>
        <v>16.393442622952744</v>
      </c>
    </row>
    <row r="942" spans="1:3" x14ac:dyDescent="0.25">
      <c r="A942">
        <v>266</v>
      </c>
      <c r="B942">
        <v>4.600000000000648E-2</v>
      </c>
      <c r="C942" s="1">
        <f>IF(Table9[[#This Row],[dTime]]&lt;&gt;"",1/Table9[[#This Row],[dTime]],"")</f>
        <v>21.739130434779547</v>
      </c>
    </row>
    <row r="943" spans="1:3" x14ac:dyDescent="0.25">
      <c r="A943">
        <v>267</v>
      </c>
      <c r="B943">
        <v>4.5000000000001705E-2</v>
      </c>
      <c r="C943" s="1">
        <f>IF(Table9[[#This Row],[dTime]]&lt;&gt;"",1/Table9[[#This Row],[dTime]],"")</f>
        <v>22.222222222221379</v>
      </c>
    </row>
    <row r="944" spans="1:3" x14ac:dyDescent="0.25">
      <c r="A944">
        <v>268</v>
      </c>
      <c r="B944">
        <v>0.10899999999999466</v>
      </c>
      <c r="C944" s="1">
        <f>IF(Table9[[#This Row],[dTime]]&lt;&gt;"",1/Table9[[#This Row],[dTime]],"")</f>
        <v>9.1743119266059541</v>
      </c>
    </row>
    <row r="945" spans="1:3" x14ac:dyDescent="0.25">
      <c r="A945">
        <v>269</v>
      </c>
      <c r="B945">
        <v>6.3000000000002387E-2</v>
      </c>
      <c r="C945" s="1">
        <f>IF(Table9[[#This Row],[dTime]]&lt;&gt;"",1/Table9[[#This Row],[dTime]],"")</f>
        <v>15.873015873015271</v>
      </c>
    </row>
    <row r="946" spans="1:3" x14ac:dyDescent="0.25">
      <c r="A946">
        <v>270</v>
      </c>
      <c r="B946">
        <v>7.8000000000002956E-2</v>
      </c>
      <c r="C946" s="1">
        <f>IF(Table9[[#This Row],[dTime]]&lt;&gt;"",1/Table9[[#This Row],[dTime]],"")</f>
        <v>12.820512820512334</v>
      </c>
    </row>
    <row r="947" spans="1:3" x14ac:dyDescent="0.25">
      <c r="A947">
        <v>271</v>
      </c>
      <c r="B947">
        <v>2.6999999999986812E-2</v>
      </c>
      <c r="C947" s="1">
        <f>IF(Table9[[#This Row],[dTime]]&lt;&gt;"",1/Table9[[#This Row],[dTime]],"")</f>
        <v>37.037037037055129</v>
      </c>
    </row>
    <row r="948" spans="1:3" x14ac:dyDescent="0.25">
      <c r="A948">
        <v>272</v>
      </c>
      <c r="B948">
        <v>0.1010000000000133</v>
      </c>
      <c r="C948" s="1">
        <f>IF(Table9[[#This Row],[dTime]]&lt;&gt;"",1/Table9[[#This Row],[dTime]],"")</f>
        <v>9.9009900990085971</v>
      </c>
    </row>
    <row r="949" spans="1:3" x14ac:dyDescent="0.25">
      <c r="A949">
        <v>273</v>
      </c>
      <c r="B949">
        <v>6.1999999999997613E-2</v>
      </c>
      <c r="C949" s="1">
        <f>IF(Table9[[#This Row],[dTime]]&lt;&gt;"",1/Table9[[#This Row],[dTime]],"")</f>
        <v>16.129032258065138</v>
      </c>
    </row>
    <row r="950" spans="1:3" x14ac:dyDescent="0.25">
      <c r="A950">
        <v>274</v>
      </c>
      <c r="B950">
        <v>6.1999999999997613E-2</v>
      </c>
      <c r="C950" s="1">
        <f>IF(Table9[[#This Row],[dTime]]&lt;&gt;"",1/Table9[[#This Row],[dTime]],"")</f>
        <v>16.129032258065138</v>
      </c>
    </row>
    <row r="951" spans="1:3" x14ac:dyDescent="0.25">
      <c r="A951">
        <v>275</v>
      </c>
      <c r="B951">
        <v>8.2999999999998408E-2</v>
      </c>
      <c r="C951" s="1">
        <f>IF(Table9[[#This Row],[dTime]]&lt;&gt;"",1/Table9[[#This Row],[dTime]],"")</f>
        <v>12.048192771084569</v>
      </c>
    </row>
    <row r="952" spans="1:3" x14ac:dyDescent="0.25">
      <c r="A952">
        <v>276</v>
      </c>
      <c r="B952">
        <v>6.4999999999997726E-2</v>
      </c>
      <c r="C952" s="1">
        <f>IF(Table9[[#This Row],[dTime]]&lt;&gt;"",1/Table9[[#This Row],[dTime]],"")</f>
        <v>15.384615384615923</v>
      </c>
    </row>
    <row r="953" spans="1:3" x14ac:dyDescent="0.25">
      <c r="A953">
        <v>277</v>
      </c>
      <c r="B953">
        <v>6.1000000000007049E-2</v>
      </c>
      <c r="C953" s="1">
        <f>IF(Table9[[#This Row],[dTime]]&lt;&gt;"",1/Table9[[#This Row],[dTime]],"")</f>
        <v>16.393442622948925</v>
      </c>
    </row>
    <row r="954" spans="1:3" x14ac:dyDescent="0.25">
      <c r="A954">
        <v>278</v>
      </c>
      <c r="B954">
        <v>5.6999999999987949E-2</v>
      </c>
      <c r="C954" s="1">
        <f>IF(Table9[[#This Row],[dTime]]&lt;&gt;"",1/Table9[[#This Row],[dTime]],"")</f>
        <v>17.543859649126517</v>
      </c>
    </row>
    <row r="955" spans="1:3" x14ac:dyDescent="0.25">
      <c r="A955">
        <v>279</v>
      </c>
      <c r="B955">
        <v>8.3000000000012619E-2</v>
      </c>
      <c r="C955" s="1">
        <f>IF(Table9[[#This Row],[dTime]]&lt;&gt;"",1/Table9[[#This Row],[dTime]],"")</f>
        <v>12.048192771082505</v>
      </c>
    </row>
    <row r="956" spans="1:3" x14ac:dyDescent="0.25">
      <c r="A956">
        <v>280</v>
      </c>
      <c r="B956">
        <v>6.3999999999992951E-2</v>
      </c>
      <c r="C956" s="1">
        <f>IF(Table9[[#This Row],[dTime]]&lt;&gt;"",1/Table9[[#This Row],[dTime]],"")</f>
        <v>15.625000000001721</v>
      </c>
    </row>
    <row r="957" spans="1:3" x14ac:dyDescent="0.25">
      <c r="A957">
        <v>281</v>
      </c>
      <c r="B957">
        <v>6.7000000000007276E-2</v>
      </c>
      <c r="C957" s="1">
        <f>IF(Table9[[#This Row],[dTime]]&lt;&gt;"",1/Table9[[#This Row],[dTime]],"")</f>
        <v>14.925373134326737</v>
      </c>
    </row>
    <row r="958" spans="1:3" x14ac:dyDescent="0.25">
      <c r="A958">
        <v>282</v>
      </c>
      <c r="B958">
        <v>6.4999999999997726E-2</v>
      </c>
      <c r="C958" s="1">
        <f>IF(Table9[[#This Row],[dTime]]&lt;&gt;"",1/Table9[[#This Row],[dTime]],"")</f>
        <v>15.384615384615923</v>
      </c>
    </row>
    <row r="959" spans="1:3" x14ac:dyDescent="0.25">
      <c r="A959">
        <v>283</v>
      </c>
      <c r="B959">
        <v>6.4999999999997726E-2</v>
      </c>
      <c r="C959" s="1">
        <f>IF(Table9[[#This Row],[dTime]]&lt;&gt;"",1/Table9[[#This Row],[dTime]],"")</f>
        <v>15.384615384615923</v>
      </c>
    </row>
    <row r="960" spans="1:3" x14ac:dyDescent="0.25">
      <c r="A960">
        <v>284</v>
      </c>
      <c r="B960">
        <v>5.499999999999261E-2</v>
      </c>
      <c r="C960" s="1">
        <f>IF(Table9[[#This Row],[dTime]]&lt;&gt;"",1/Table9[[#This Row],[dTime]],"")</f>
        <v>18.181818181820624</v>
      </c>
    </row>
    <row r="961" spans="1:3" x14ac:dyDescent="0.25">
      <c r="A961">
        <v>285</v>
      </c>
      <c r="B961">
        <v>5.2000000000006708E-2</v>
      </c>
      <c r="C961" s="1">
        <f>IF(Table9[[#This Row],[dTime]]&lt;&gt;"",1/Table9[[#This Row],[dTime]],"")</f>
        <v>19.23076923076675</v>
      </c>
    </row>
    <row r="962" spans="1:3" x14ac:dyDescent="0.25">
      <c r="A962">
        <v>286</v>
      </c>
      <c r="B962">
        <v>9.0000000000003411E-2</v>
      </c>
      <c r="C962" s="1">
        <f>IF(Table9[[#This Row],[dTime]]&lt;&gt;"",1/Table9[[#This Row],[dTime]],"")</f>
        <v>11.11111111111069</v>
      </c>
    </row>
    <row r="963" spans="1:3" x14ac:dyDescent="0.25">
      <c r="A963">
        <v>287</v>
      </c>
      <c r="B963">
        <v>7.3999999999998067E-2</v>
      </c>
      <c r="C963" s="1">
        <f>IF(Table9[[#This Row],[dTime]]&lt;&gt;"",1/Table9[[#This Row],[dTime]],"")</f>
        <v>13.513513513513866</v>
      </c>
    </row>
    <row r="964" spans="1:3" x14ac:dyDescent="0.25">
      <c r="A964">
        <v>288</v>
      </c>
      <c r="B964">
        <v>6.6000000000002501E-2</v>
      </c>
      <c r="C964" s="1">
        <f>IF(Table9[[#This Row],[dTime]]&lt;&gt;"",1/Table9[[#This Row],[dTime]],"")</f>
        <v>15.151515151514577</v>
      </c>
    </row>
    <row r="965" spans="1:3" x14ac:dyDescent="0.25">
      <c r="A965">
        <v>289</v>
      </c>
      <c r="B965">
        <v>6.4999999999997726E-2</v>
      </c>
      <c r="C965" s="1">
        <f>IF(Table9[[#This Row],[dTime]]&lt;&gt;"",1/Table9[[#This Row],[dTime]],"")</f>
        <v>15.384615384615923</v>
      </c>
    </row>
    <row r="966" spans="1:3" x14ac:dyDescent="0.25">
      <c r="A966">
        <v>290</v>
      </c>
      <c r="B966">
        <v>5.5999999999997385E-2</v>
      </c>
      <c r="C966" s="1">
        <f>IF(Table9[[#This Row],[dTime]]&lt;&gt;"",1/Table9[[#This Row],[dTime]],"")</f>
        <v>17.857142857143693</v>
      </c>
    </row>
    <row r="967" spans="1:3" x14ac:dyDescent="0.25">
      <c r="A967">
        <v>291</v>
      </c>
      <c r="B967">
        <v>7.9999999999998295E-2</v>
      </c>
      <c r="C967" s="1">
        <f>IF(Table9[[#This Row],[dTime]]&lt;&gt;"",1/Table9[[#This Row],[dTime]],"")</f>
        <v>12.500000000000266</v>
      </c>
    </row>
    <row r="968" spans="1:3" x14ac:dyDescent="0.25">
      <c r="A968">
        <v>292</v>
      </c>
      <c r="B968">
        <v>6.4000000000007162E-2</v>
      </c>
      <c r="C968" s="1">
        <f>IF(Table9[[#This Row],[dTime]]&lt;&gt;"",1/Table9[[#This Row],[dTime]],"")</f>
        <v>15.624999999998252</v>
      </c>
    </row>
    <row r="969" spans="1:3" x14ac:dyDescent="0.25">
      <c r="A969">
        <v>293</v>
      </c>
      <c r="B969">
        <v>5.9999999999988063E-2</v>
      </c>
      <c r="C969" s="1">
        <f>IF(Table9[[#This Row],[dTime]]&lt;&gt;"",1/Table9[[#This Row],[dTime]],"")</f>
        <v>16.666666666669983</v>
      </c>
    </row>
    <row r="970" spans="1:3" x14ac:dyDescent="0.25">
      <c r="A970">
        <v>294</v>
      </c>
      <c r="B970">
        <v>7.4000000000012278E-2</v>
      </c>
      <c r="C970" s="1">
        <f>IF(Table9[[#This Row],[dTime]]&lt;&gt;"",1/Table9[[#This Row],[dTime]],"")</f>
        <v>13.513513513511271</v>
      </c>
    </row>
    <row r="971" spans="1:3" x14ac:dyDescent="0.25">
      <c r="A971">
        <v>295</v>
      </c>
      <c r="B971">
        <v>7.5999999999993406E-2</v>
      </c>
      <c r="C971" s="1">
        <f>IF(Table9[[#This Row],[dTime]]&lt;&gt;"",1/Table9[[#This Row],[dTime]],"")</f>
        <v>13.157894736843247</v>
      </c>
    </row>
    <row r="972" spans="1:3" x14ac:dyDescent="0.25">
      <c r="A972">
        <v>296</v>
      </c>
      <c r="B972">
        <v>4.3000000000006366E-2</v>
      </c>
      <c r="C972" s="1">
        <f>IF(Table9[[#This Row],[dTime]]&lt;&gt;"",1/Table9[[#This Row],[dTime]],"")</f>
        <v>23.255813953484928</v>
      </c>
    </row>
    <row r="973" spans="1:3" x14ac:dyDescent="0.25">
      <c r="A973">
        <v>297</v>
      </c>
      <c r="B973">
        <v>8.2999999999998408E-2</v>
      </c>
      <c r="C973" s="1">
        <f>IF(Table9[[#This Row],[dTime]]&lt;&gt;"",1/Table9[[#This Row],[dTime]],"")</f>
        <v>12.048192771084569</v>
      </c>
    </row>
    <row r="974" spans="1:3" x14ac:dyDescent="0.25">
      <c r="A974">
        <v>298</v>
      </c>
      <c r="B974">
        <v>6.6000000000002501E-2</v>
      </c>
      <c r="C974" s="1">
        <f>IF(Table9[[#This Row],[dTime]]&lt;&gt;"",1/Table9[[#This Row],[dTime]],"")</f>
        <v>15.151515151514577</v>
      </c>
    </row>
    <row r="975" spans="1:3" x14ac:dyDescent="0.25">
      <c r="A975">
        <v>299</v>
      </c>
      <c r="B975">
        <v>6.599999999998829E-2</v>
      </c>
      <c r="C975" s="1">
        <f>IF(Table9[[#This Row],[dTime]]&lt;&gt;"",1/Table9[[#This Row],[dTime]],"")</f>
        <v>15.15151515151784</v>
      </c>
    </row>
    <row r="976" spans="1:3" x14ac:dyDescent="0.25">
      <c r="A976">
        <v>300</v>
      </c>
      <c r="B976">
        <v>6.9000000000002615E-2</v>
      </c>
      <c r="C976" s="1">
        <f>IF(Table9[[#This Row],[dTime]]&lt;&gt;"",1/Table9[[#This Row],[dTime]],"")</f>
        <v>14.492753623187857</v>
      </c>
    </row>
    <row r="977" spans="1:3" x14ac:dyDescent="0.25">
      <c r="A977">
        <v>301</v>
      </c>
      <c r="B977">
        <v>5.8999999999997499E-2</v>
      </c>
      <c r="C977" s="1">
        <f>IF(Table9[[#This Row],[dTime]]&lt;&gt;"",1/Table9[[#This Row],[dTime]],"")</f>
        <v>16.9491525423736</v>
      </c>
    </row>
    <row r="978" spans="1:3" x14ac:dyDescent="0.25">
      <c r="A978">
        <v>302</v>
      </c>
      <c r="B978">
        <v>6.9000000000002615E-2</v>
      </c>
      <c r="C978" s="1">
        <f>IF(Table9[[#This Row],[dTime]]&lt;&gt;"",1/Table9[[#This Row],[dTime]],"")</f>
        <v>14.492753623187857</v>
      </c>
    </row>
    <row r="979" spans="1:3" x14ac:dyDescent="0.25">
      <c r="A979">
        <v>303</v>
      </c>
      <c r="B979">
        <v>6.4999999999997726E-2</v>
      </c>
      <c r="C979" s="1">
        <f>IF(Table9[[#This Row],[dTime]]&lt;&gt;"",1/Table9[[#This Row],[dTime]],"")</f>
        <v>15.384615384615923</v>
      </c>
    </row>
    <row r="980" spans="1:3" x14ac:dyDescent="0.25">
      <c r="A980">
        <v>304</v>
      </c>
      <c r="B980">
        <v>5.1000000000001933E-2</v>
      </c>
      <c r="C980" s="1">
        <f>IF(Table9[[#This Row],[dTime]]&lt;&gt;"",1/Table9[[#This Row],[dTime]],"")</f>
        <v>19.607843137254157</v>
      </c>
    </row>
    <row r="981" spans="1:3" x14ac:dyDescent="0.25">
      <c r="A981">
        <v>305</v>
      </c>
      <c r="B981">
        <v>8.2999999999998408E-2</v>
      </c>
      <c r="C981" s="1">
        <f>IF(Table9[[#This Row],[dTime]]&lt;&gt;"",1/Table9[[#This Row],[dTime]],"")</f>
        <v>12.048192771084569</v>
      </c>
    </row>
    <row r="982" spans="1:3" x14ac:dyDescent="0.25">
      <c r="A982">
        <v>306</v>
      </c>
      <c r="B982">
        <v>6.799999999999784E-2</v>
      </c>
      <c r="C982" s="1">
        <f>IF(Table9[[#This Row],[dTime]]&lt;&gt;"",1/Table9[[#This Row],[dTime]],"")</f>
        <v>14.705882352941643</v>
      </c>
    </row>
    <row r="983" spans="1:3" x14ac:dyDescent="0.25">
      <c r="A983">
        <v>307</v>
      </c>
      <c r="B983">
        <v>6.7000000000007276E-2</v>
      </c>
      <c r="C983" s="1">
        <f>IF(Table9[[#This Row],[dTime]]&lt;&gt;"",1/Table9[[#This Row],[dTime]],"")</f>
        <v>14.925373134326737</v>
      </c>
    </row>
    <row r="984" spans="1:3" x14ac:dyDescent="0.25">
      <c r="A984">
        <v>308</v>
      </c>
      <c r="B984">
        <v>6.799999999999784E-2</v>
      </c>
      <c r="C984" s="1">
        <f>IF(Table9[[#This Row],[dTime]]&lt;&gt;"",1/Table9[[#This Row],[dTime]],"")</f>
        <v>14.705882352941643</v>
      </c>
    </row>
    <row r="985" spans="1:3" x14ac:dyDescent="0.25">
      <c r="A985">
        <v>309</v>
      </c>
      <c r="B985">
        <v>6.1999999999997613E-2</v>
      </c>
      <c r="C985" s="1">
        <f>IF(Table9[[#This Row],[dTime]]&lt;&gt;"",1/Table9[[#This Row],[dTime]],"")</f>
        <v>16.129032258065138</v>
      </c>
    </row>
    <row r="986" spans="1:3" x14ac:dyDescent="0.25">
      <c r="A986">
        <v>310</v>
      </c>
      <c r="B986" t="s">
        <v>49</v>
      </c>
      <c r="C986" s="1" t="str">
        <f>IF(Table9[[#This Row],[dTime]]&lt;&gt;"",1/Table9[[#This Row],[dTime]],"")</f>
        <v/>
      </c>
    </row>
    <row r="987" spans="1:3" x14ac:dyDescent="0.25">
      <c r="A987">
        <v>1</v>
      </c>
      <c r="B987" t="s">
        <v>49</v>
      </c>
      <c r="C987" s="1" t="str">
        <f>IF(Table9[[#This Row],[dTime]]&lt;&gt;"",1/Table9[[#This Row],[dTime]],"")</f>
        <v/>
      </c>
    </row>
    <row r="988" spans="1:3" x14ac:dyDescent="0.25">
      <c r="A988">
        <v>2</v>
      </c>
      <c r="B988">
        <v>6.3999999999992951E-2</v>
      </c>
      <c r="C988" s="1">
        <f>IF(Table9[[#This Row],[dTime]]&lt;&gt;"",1/Table9[[#This Row],[dTime]],"")</f>
        <v>15.625000000001721</v>
      </c>
    </row>
    <row r="989" spans="1:3" x14ac:dyDescent="0.25">
      <c r="A989">
        <v>3</v>
      </c>
      <c r="B989">
        <v>6.4999999999997726E-2</v>
      </c>
      <c r="C989" s="1">
        <f>IF(Table9[[#This Row],[dTime]]&lt;&gt;"",1/Table9[[#This Row],[dTime]],"")</f>
        <v>15.384615384615923</v>
      </c>
    </row>
    <row r="990" spans="1:3" x14ac:dyDescent="0.25">
      <c r="A990">
        <v>4</v>
      </c>
      <c r="B990">
        <v>6.7000000000007276E-2</v>
      </c>
      <c r="C990" s="1">
        <f>IF(Table9[[#This Row],[dTime]]&lt;&gt;"",1/Table9[[#This Row],[dTime]],"")</f>
        <v>14.925373134326737</v>
      </c>
    </row>
    <row r="991" spans="1:3" x14ac:dyDescent="0.25">
      <c r="A991">
        <v>5</v>
      </c>
      <c r="B991">
        <v>6.6999999999993065E-2</v>
      </c>
      <c r="C991" s="1">
        <f>IF(Table9[[#This Row],[dTime]]&lt;&gt;"",1/Table9[[#This Row],[dTime]],"")</f>
        <v>14.925373134329902</v>
      </c>
    </row>
    <row r="992" spans="1:3" x14ac:dyDescent="0.25">
      <c r="A992">
        <v>6</v>
      </c>
      <c r="B992">
        <v>2.5000000000005684E-2</v>
      </c>
      <c r="C992" s="1">
        <f>IF(Table9[[#This Row],[dTime]]&lt;&gt;"",1/Table9[[#This Row],[dTime]],"")</f>
        <v>39.999999999990905</v>
      </c>
    </row>
    <row r="993" spans="1:3" x14ac:dyDescent="0.25">
      <c r="A993">
        <v>7</v>
      </c>
      <c r="B993">
        <v>0.10699999999999932</v>
      </c>
      <c r="C993" s="1">
        <f>IF(Table9[[#This Row],[dTime]]&lt;&gt;"",1/Table9[[#This Row],[dTime]],"")</f>
        <v>9.3457943925234233</v>
      </c>
    </row>
    <row r="994" spans="1:3" x14ac:dyDescent="0.25">
      <c r="A994">
        <v>8</v>
      </c>
      <c r="B994">
        <v>7.2000000000002728E-2</v>
      </c>
      <c r="C994" s="1">
        <f>IF(Table9[[#This Row],[dTime]]&lt;&gt;"",1/Table9[[#This Row],[dTime]],"")</f>
        <v>13.888888888888362</v>
      </c>
    </row>
    <row r="995" spans="1:3" x14ac:dyDescent="0.25">
      <c r="A995">
        <v>9</v>
      </c>
      <c r="B995">
        <v>4.5999999999992269E-2</v>
      </c>
      <c r="C995" s="1">
        <f>IF(Table9[[#This Row],[dTime]]&lt;&gt;"",1/Table9[[#This Row],[dTime]],"")</f>
        <v>21.739130434786262</v>
      </c>
    </row>
    <row r="996" spans="1:3" x14ac:dyDescent="0.25">
      <c r="A996">
        <v>10</v>
      </c>
      <c r="B996">
        <v>8.2999999999998408E-2</v>
      </c>
      <c r="C996" s="1">
        <f>IF(Table9[[#This Row],[dTime]]&lt;&gt;"",1/Table9[[#This Row],[dTime]],"")</f>
        <v>12.048192771084569</v>
      </c>
    </row>
    <row r="997" spans="1:3" x14ac:dyDescent="0.25">
      <c r="A997">
        <v>11</v>
      </c>
      <c r="B997">
        <v>6.7000000000007276E-2</v>
      </c>
      <c r="C997" s="1">
        <f>IF(Table9[[#This Row],[dTime]]&lt;&gt;"",1/Table9[[#This Row],[dTime]],"")</f>
        <v>14.925373134326737</v>
      </c>
    </row>
    <row r="998" spans="1:3" x14ac:dyDescent="0.25">
      <c r="A998">
        <v>12</v>
      </c>
      <c r="B998">
        <v>6.799999999999784E-2</v>
      </c>
      <c r="C998" s="1">
        <f>IF(Table9[[#This Row],[dTime]]&lt;&gt;"",1/Table9[[#This Row],[dTime]],"")</f>
        <v>14.705882352941643</v>
      </c>
    </row>
    <row r="999" spans="1:3" x14ac:dyDescent="0.25">
      <c r="A999">
        <v>13</v>
      </c>
      <c r="B999">
        <v>6.4000000000007162E-2</v>
      </c>
      <c r="C999" s="1">
        <f>IF(Table9[[#This Row],[dTime]]&lt;&gt;"",1/Table9[[#This Row],[dTime]],"")</f>
        <v>15.624999999998252</v>
      </c>
    </row>
    <row r="1000" spans="1:3" x14ac:dyDescent="0.25">
      <c r="A1000">
        <v>14</v>
      </c>
      <c r="B1000">
        <v>6.4999999999997726E-2</v>
      </c>
      <c r="C1000" s="1">
        <f>IF(Table9[[#This Row],[dTime]]&lt;&gt;"",1/Table9[[#This Row],[dTime]],"")</f>
        <v>15.384615384615923</v>
      </c>
    </row>
    <row r="1001" spans="1:3" x14ac:dyDescent="0.25">
      <c r="A1001">
        <v>15</v>
      </c>
      <c r="B1001">
        <v>7.2000000000002728E-2</v>
      </c>
      <c r="C1001" s="1">
        <f>IF(Table9[[#This Row],[dTime]]&lt;&gt;"",1/Table9[[#This Row],[dTime]],"")</f>
        <v>13.888888888888362</v>
      </c>
    </row>
    <row r="1002" spans="1:3" x14ac:dyDescent="0.25">
      <c r="A1002">
        <v>16</v>
      </c>
      <c r="B1002">
        <v>7.0999999999997954E-2</v>
      </c>
      <c r="C1002" s="1">
        <f>IF(Table9[[#This Row],[dTime]]&lt;&gt;"",1/Table9[[#This Row],[dTime]],"")</f>
        <v>14.084507042253927</v>
      </c>
    </row>
    <row r="1003" spans="1:3" x14ac:dyDescent="0.25">
      <c r="A1003">
        <v>17</v>
      </c>
      <c r="B1003">
        <v>4.5000000000001705E-2</v>
      </c>
      <c r="C1003" s="1">
        <f>IF(Table9[[#This Row],[dTime]]&lt;&gt;"",1/Table9[[#This Row],[dTime]],"")</f>
        <v>22.222222222221379</v>
      </c>
    </row>
    <row r="1004" spans="1:3" x14ac:dyDescent="0.25">
      <c r="A1004">
        <v>18</v>
      </c>
      <c r="B1004">
        <v>8.3999999999988972E-2</v>
      </c>
      <c r="C1004" s="1">
        <f>IF(Table9[[#This Row],[dTime]]&lt;&gt;"",1/Table9[[#This Row],[dTime]],"")</f>
        <v>11.904761904763468</v>
      </c>
    </row>
    <row r="1005" spans="1:3" x14ac:dyDescent="0.25">
      <c r="A1005">
        <v>19</v>
      </c>
      <c r="B1005">
        <v>6.6000000000002501E-2</v>
      </c>
      <c r="C1005" s="1">
        <f>IF(Table9[[#This Row],[dTime]]&lt;&gt;"",1/Table9[[#This Row],[dTime]],"")</f>
        <v>15.151515151514577</v>
      </c>
    </row>
    <row r="1006" spans="1:3" x14ac:dyDescent="0.25">
      <c r="A1006">
        <v>20</v>
      </c>
      <c r="B1006">
        <v>6.799999999999784E-2</v>
      </c>
      <c r="C1006" s="1">
        <f>IF(Table9[[#This Row],[dTime]]&lt;&gt;"",1/Table9[[#This Row],[dTime]],"")</f>
        <v>14.705882352941643</v>
      </c>
    </row>
    <row r="1007" spans="1:3" x14ac:dyDescent="0.25">
      <c r="A1007">
        <v>21</v>
      </c>
      <c r="B1007">
        <v>6.5000000000011937E-2</v>
      </c>
      <c r="C1007" s="1">
        <f>IF(Table9[[#This Row],[dTime]]&lt;&gt;"",1/Table9[[#This Row],[dTime]],"")</f>
        <v>15.384615384612559</v>
      </c>
    </row>
    <row r="1008" spans="1:3" x14ac:dyDescent="0.25">
      <c r="A1008">
        <v>22</v>
      </c>
      <c r="B1008">
        <v>2.199999999999136E-2</v>
      </c>
      <c r="C1008" s="1">
        <f>IF(Table9[[#This Row],[dTime]]&lt;&gt;"",1/Table9[[#This Row],[dTime]],"")</f>
        <v>45.454545454563309</v>
      </c>
    </row>
    <row r="1009" spans="1:3" x14ac:dyDescent="0.25">
      <c r="A1009">
        <v>23</v>
      </c>
      <c r="B1009">
        <v>0.10800000000000409</v>
      </c>
      <c r="C1009" s="1">
        <f>IF(Table9[[#This Row],[dTime]]&lt;&gt;"",1/Table9[[#This Row],[dTime]],"")</f>
        <v>9.2592592592589078</v>
      </c>
    </row>
    <row r="1010" spans="1:3" x14ac:dyDescent="0.25">
      <c r="A1010">
        <v>24</v>
      </c>
      <c r="B1010">
        <v>6.9000000000002615E-2</v>
      </c>
      <c r="C1010" s="1">
        <f>IF(Table9[[#This Row],[dTime]]&lt;&gt;"",1/Table9[[#This Row],[dTime]],"")</f>
        <v>14.492753623187857</v>
      </c>
    </row>
    <row r="1011" spans="1:3" x14ac:dyDescent="0.25">
      <c r="A1011">
        <v>25</v>
      </c>
      <c r="B1011">
        <v>6.6999999999993065E-2</v>
      </c>
      <c r="C1011" s="1">
        <f>IF(Table9[[#This Row],[dTime]]&lt;&gt;"",1/Table9[[#This Row],[dTime]],"")</f>
        <v>14.925373134329902</v>
      </c>
    </row>
    <row r="1012" spans="1:3" x14ac:dyDescent="0.25">
      <c r="A1012">
        <v>26</v>
      </c>
      <c r="B1012">
        <v>6.6000000000002501E-2</v>
      </c>
      <c r="C1012" s="1">
        <f>IF(Table9[[#This Row],[dTime]]&lt;&gt;"",1/Table9[[#This Row],[dTime]],"")</f>
        <v>15.151515151514577</v>
      </c>
    </row>
    <row r="1013" spans="1:3" x14ac:dyDescent="0.25">
      <c r="A1013">
        <v>27</v>
      </c>
      <c r="B1013">
        <v>4.8000000000001819E-2</v>
      </c>
      <c r="C1013" s="1">
        <f>IF(Table9[[#This Row],[dTime]]&lt;&gt;"",1/Table9[[#This Row],[dTime]],"")</f>
        <v>20.833333333332543</v>
      </c>
    </row>
    <row r="1014" spans="1:3" x14ac:dyDescent="0.25">
      <c r="A1014">
        <v>28</v>
      </c>
      <c r="B1014">
        <v>8.7000000000003297E-2</v>
      </c>
      <c r="C1014" s="1">
        <f>IF(Table9[[#This Row],[dTime]]&lt;&gt;"",1/Table9[[#This Row],[dTime]],"")</f>
        <v>11.494252873562782</v>
      </c>
    </row>
    <row r="1015" spans="1:3" x14ac:dyDescent="0.25">
      <c r="A1015">
        <v>29</v>
      </c>
      <c r="B1015">
        <v>6.2999999999988177E-2</v>
      </c>
      <c r="C1015" s="1">
        <f>IF(Table9[[#This Row],[dTime]]&lt;&gt;"",1/Table9[[#This Row],[dTime]],"")</f>
        <v>15.873015873018852</v>
      </c>
    </row>
    <row r="1016" spans="1:3" x14ac:dyDescent="0.25">
      <c r="A1016">
        <v>30</v>
      </c>
      <c r="B1016">
        <v>6.8000000000012051E-2</v>
      </c>
      <c r="C1016" s="1">
        <f>IF(Table9[[#This Row],[dTime]]&lt;&gt;"",1/Table9[[#This Row],[dTime]],"")</f>
        <v>14.70588235293857</v>
      </c>
    </row>
    <row r="1017" spans="1:3" x14ac:dyDescent="0.25">
      <c r="A1017">
        <v>31</v>
      </c>
      <c r="B1017">
        <v>6.4999999999997726E-2</v>
      </c>
      <c r="C1017" s="1">
        <f>IF(Table9[[#This Row],[dTime]]&lt;&gt;"",1/Table9[[#This Row],[dTime]],"")</f>
        <v>15.384615384615923</v>
      </c>
    </row>
    <row r="1018" spans="1:3" x14ac:dyDescent="0.25">
      <c r="A1018">
        <v>32</v>
      </c>
      <c r="B1018">
        <v>6.9000000000002615E-2</v>
      </c>
      <c r="C1018" s="1">
        <f>IF(Table9[[#This Row],[dTime]]&lt;&gt;"",1/Table9[[#This Row],[dTime]],"")</f>
        <v>14.492753623187857</v>
      </c>
    </row>
    <row r="1019" spans="1:3" x14ac:dyDescent="0.25">
      <c r="A1019">
        <v>33</v>
      </c>
      <c r="B1019">
        <v>7.0999999999997954E-2</v>
      </c>
      <c r="C1019" s="1">
        <f>IF(Table9[[#This Row],[dTime]]&lt;&gt;"",1/Table9[[#This Row],[dTime]],"")</f>
        <v>14.084507042253927</v>
      </c>
    </row>
    <row r="1020" spans="1:3" x14ac:dyDescent="0.25">
      <c r="A1020">
        <v>34</v>
      </c>
      <c r="B1020">
        <v>6.3999999999992951E-2</v>
      </c>
      <c r="C1020" s="1">
        <f>IF(Table9[[#This Row],[dTime]]&lt;&gt;"",1/Table9[[#This Row],[dTime]],"")</f>
        <v>15.625000000001721</v>
      </c>
    </row>
    <row r="1021" spans="1:3" x14ac:dyDescent="0.25">
      <c r="A1021">
        <v>35</v>
      </c>
      <c r="B1021">
        <v>5.4000000000002046E-2</v>
      </c>
      <c r="C1021" s="1">
        <f>IF(Table9[[#This Row],[dTime]]&lt;&gt;"",1/Table9[[#This Row],[dTime]],"")</f>
        <v>18.518518518517816</v>
      </c>
    </row>
    <row r="1022" spans="1:3" x14ac:dyDescent="0.25">
      <c r="A1022">
        <v>36</v>
      </c>
      <c r="B1022">
        <v>7.9999999999998295E-2</v>
      </c>
      <c r="C1022" s="1">
        <f>IF(Table9[[#This Row],[dTime]]&lt;&gt;"",1/Table9[[#This Row],[dTime]],"")</f>
        <v>12.500000000000266</v>
      </c>
    </row>
    <row r="1023" spans="1:3" x14ac:dyDescent="0.25">
      <c r="A1023">
        <v>37</v>
      </c>
      <c r="B1023">
        <v>6.3000000000002387E-2</v>
      </c>
      <c r="C1023" s="1">
        <f>IF(Table9[[#This Row],[dTime]]&lt;&gt;"",1/Table9[[#This Row],[dTime]],"")</f>
        <v>15.873015873015271</v>
      </c>
    </row>
    <row r="1024" spans="1:3" x14ac:dyDescent="0.25">
      <c r="A1024">
        <v>38</v>
      </c>
      <c r="B1024">
        <v>6.799999999999784E-2</v>
      </c>
      <c r="C1024" s="1">
        <f>IF(Table9[[#This Row],[dTime]]&lt;&gt;"",1/Table9[[#This Row],[dTime]],"")</f>
        <v>14.705882352941643</v>
      </c>
    </row>
    <row r="1025" spans="1:3" x14ac:dyDescent="0.25">
      <c r="A1025">
        <v>39</v>
      </c>
      <c r="B1025">
        <v>6.799999999999784E-2</v>
      </c>
      <c r="C1025" s="1">
        <f>IF(Table9[[#This Row],[dTime]]&lt;&gt;"",1/Table9[[#This Row],[dTime]],"")</f>
        <v>14.705882352941643</v>
      </c>
    </row>
    <row r="1026" spans="1:3" x14ac:dyDescent="0.25">
      <c r="A1026">
        <v>40</v>
      </c>
      <c r="B1026">
        <v>6.6000000000002501E-2</v>
      </c>
      <c r="C1026" s="1">
        <f>IF(Table9[[#This Row],[dTime]]&lt;&gt;"",1/Table9[[#This Row],[dTime]],"")</f>
        <v>15.151515151514577</v>
      </c>
    </row>
    <row r="1027" spans="1:3" x14ac:dyDescent="0.25">
      <c r="A1027">
        <v>41</v>
      </c>
      <c r="B1027">
        <v>6.6000000000002501E-2</v>
      </c>
      <c r="C1027" s="1">
        <f>IF(Table9[[#This Row],[dTime]]&lt;&gt;"",1/Table9[[#This Row],[dTime]],"")</f>
        <v>15.151515151514577</v>
      </c>
    </row>
    <row r="1028" spans="1:3" x14ac:dyDescent="0.25">
      <c r="A1028">
        <v>42</v>
      </c>
      <c r="B1028">
        <v>6.6999999999993065E-2</v>
      </c>
      <c r="C1028" s="1">
        <f>IF(Table9[[#This Row],[dTime]]&lt;&gt;"",1/Table9[[#This Row],[dTime]],"")</f>
        <v>14.925373134329902</v>
      </c>
    </row>
    <row r="1029" spans="1:3" x14ac:dyDescent="0.25">
      <c r="A1029">
        <v>43</v>
      </c>
      <c r="B1029">
        <v>6.7000000000007276E-2</v>
      </c>
      <c r="C1029" s="1">
        <f>IF(Table9[[#This Row],[dTime]]&lt;&gt;"",1/Table9[[#This Row],[dTime]],"")</f>
        <v>14.925373134326737</v>
      </c>
    </row>
    <row r="1030" spans="1:3" x14ac:dyDescent="0.25">
      <c r="A1030">
        <v>44</v>
      </c>
      <c r="B1030">
        <v>7.6999999999998181E-2</v>
      </c>
      <c r="C1030" s="1">
        <f>IF(Table9[[#This Row],[dTime]]&lt;&gt;"",1/Table9[[#This Row],[dTime]],"")</f>
        <v>12.987012987013294</v>
      </c>
    </row>
    <row r="1031" spans="1:3" x14ac:dyDescent="0.25">
      <c r="A1031">
        <v>45</v>
      </c>
      <c r="B1031">
        <v>5.2999999999997272E-2</v>
      </c>
      <c r="C1031" s="1">
        <f>IF(Table9[[#This Row],[dTime]]&lt;&gt;"",1/Table9[[#This Row],[dTime]],"")</f>
        <v>18.867924528302858</v>
      </c>
    </row>
    <row r="1032" spans="1:3" x14ac:dyDescent="0.25">
      <c r="A1032">
        <v>46</v>
      </c>
      <c r="B1032">
        <v>7.3999999999998067E-2</v>
      </c>
      <c r="C1032" s="1">
        <f>IF(Table9[[#This Row],[dTime]]&lt;&gt;"",1/Table9[[#This Row],[dTime]],"")</f>
        <v>13.513513513513866</v>
      </c>
    </row>
    <row r="1033" spans="1:3" x14ac:dyDescent="0.25">
      <c r="A1033">
        <v>47</v>
      </c>
      <c r="B1033">
        <v>3.9000000000001478E-2</v>
      </c>
      <c r="C1033" s="1">
        <f>IF(Table9[[#This Row],[dTime]]&lt;&gt;"",1/Table9[[#This Row],[dTime]],"")</f>
        <v>25.641025641024669</v>
      </c>
    </row>
    <row r="1034" spans="1:3" x14ac:dyDescent="0.25">
      <c r="A1034">
        <v>48</v>
      </c>
      <c r="B1034">
        <v>9.1000000000008185E-2</v>
      </c>
      <c r="C1034" s="1">
        <f>IF(Table9[[#This Row],[dTime]]&lt;&gt;"",1/Table9[[#This Row],[dTime]],"")</f>
        <v>10.989010989010001</v>
      </c>
    </row>
    <row r="1035" spans="1:3" x14ac:dyDescent="0.25">
      <c r="A1035">
        <v>49</v>
      </c>
      <c r="B1035">
        <v>6.6999999999993065E-2</v>
      </c>
      <c r="C1035" s="1">
        <f>IF(Table9[[#This Row],[dTime]]&lt;&gt;"",1/Table9[[#This Row],[dTime]],"")</f>
        <v>14.925373134329902</v>
      </c>
    </row>
    <row r="1036" spans="1:3" x14ac:dyDescent="0.25">
      <c r="A1036">
        <v>50</v>
      </c>
      <c r="B1036">
        <v>7.000000000000739E-2</v>
      </c>
      <c r="C1036" s="1">
        <f>IF(Table9[[#This Row],[dTime]]&lt;&gt;"",1/Table9[[#This Row],[dTime]],"")</f>
        <v>14.285714285712778</v>
      </c>
    </row>
    <row r="1037" spans="1:3" x14ac:dyDescent="0.25">
      <c r="A1037">
        <v>51</v>
      </c>
      <c r="B1037">
        <v>6.799999999999784E-2</v>
      </c>
      <c r="C1037" s="1">
        <f>IF(Table9[[#This Row],[dTime]]&lt;&gt;"",1/Table9[[#This Row],[dTime]],"")</f>
        <v>14.705882352941643</v>
      </c>
    </row>
    <row r="1038" spans="1:3" x14ac:dyDescent="0.25">
      <c r="A1038">
        <v>52</v>
      </c>
      <c r="B1038">
        <v>5.5999999999997385E-2</v>
      </c>
      <c r="C1038" s="1">
        <f>IF(Table9[[#This Row],[dTime]]&lt;&gt;"",1/Table9[[#This Row],[dTime]],"")</f>
        <v>17.857142857143693</v>
      </c>
    </row>
    <row r="1039" spans="1:3" x14ac:dyDescent="0.25">
      <c r="A1039">
        <v>53</v>
      </c>
      <c r="B1039">
        <v>6.9999999999993179E-2</v>
      </c>
      <c r="C1039" s="1">
        <f>IF(Table9[[#This Row],[dTime]]&lt;&gt;"",1/Table9[[#This Row],[dTime]],"")</f>
        <v>14.285714285715677</v>
      </c>
    </row>
    <row r="1040" spans="1:3" x14ac:dyDescent="0.25">
      <c r="A1040">
        <v>54</v>
      </c>
      <c r="B1040">
        <v>6.8000000000012051E-2</v>
      </c>
      <c r="C1040" s="1">
        <f>IF(Table9[[#This Row],[dTime]]&lt;&gt;"",1/Table9[[#This Row],[dTime]],"")</f>
        <v>14.70588235293857</v>
      </c>
    </row>
    <row r="1041" spans="1:3" x14ac:dyDescent="0.25">
      <c r="A1041">
        <v>55</v>
      </c>
      <c r="B1041">
        <v>6.1999999999997613E-2</v>
      </c>
      <c r="C1041" s="1">
        <f>IF(Table9[[#This Row],[dTime]]&lt;&gt;"",1/Table9[[#This Row],[dTime]],"")</f>
        <v>16.129032258065138</v>
      </c>
    </row>
    <row r="1042" spans="1:3" x14ac:dyDescent="0.25">
      <c r="A1042">
        <v>56</v>
      </c>
      <c r="B1042">
        <v>7.2999999999993292E-2</v>
      </c>
      <c r="C1042" s="1">
        <f>IF(Table9[[#This Row],[dTime]]&lt;&gt;"",1/Table9[[#This Row],[dTime]],"")</f>
        <v>13.69863013698756</v>
      </c>
    </row>
    <row r="1043" spans="1:3" x14ac:dyDescent="0.25">
      <c r="A1043">
        <v>57</v>
      </c>
      <c r="B1043">
        <v>6.4000000000007162E-2</v>
      </c>
      <c r="C1043" s="1">
        <f>IF(Table9[[#This Row],[dTime]]&lt;&gt;"",1/Table9[[#This Row],[dTime]],"")</f>
        <v>15.624999999998252</v>
      </c>
    </row>
    <row r="1044" spans="1:3" x14ac:dyDescent="0.25">
      <c r="A1044">
        <v>58</v>
      </c>
      <c r="B1044">
        <v>7.2000000000002728E-2</v>
      </c>
      <c r="C1044" s="1">
        <f>IF(Table9[[#This Row],[dTime]]&lt;&gt;"",1/Table9[[#This Row],[dTime]],"")</f>
        <v>13.888888888888362</v>
      </c>
    </row>
    <row r="1045" spans="1:3" x14ac:dyDescent="0.25">
      <c r="A1045">
        <v>59</v>
      </c>
      <c r="B1045">
        <v>6.0999999999992838E-2</v>
      </c>
      <c r="C1045" s="1">
        <f>IF(Table9[[#This Row],[dTime]]&lt;&gt;"",1/Table9[[#This Row],[dTime]],"")</f>
        <v>16.393442622952744</v>
      </c>
    </row>
    <row r="1046" spans="1:3" x14ac:dyDescent="0.25">
      <c r="A1046">
        <v>60</v>
      </c>
      <c r="B1046">
        <v>5.2000000000006708E-2</v>
      </c>
      <c r="C1046" s="1">
        <f>IF(Table9[[#This Row],[dTime]]&lt;&gt;"",1/Table9[[#This Row],[dTime]],"")</f>
        <v>19.23076923076675</v>
      </c>
    </row>
    <row r="1047" spans="1:3" x14ac:dyDescent="0.25">
      <c r="A1047">
        <v>61</v>
      </c>
      <c r="B1047">
        <v>8.3999999999988972E-2</v>
      </c>
      <c r="C1047" s="1">
        <f>IF(Table9[[#This Row],[dTime]]&lt;&gt;"",1/Table9[[#This Row],[dTime]],"")</f>
        <v>11.904761904763468</v>
      </c>
    </row>
    <row r="1048" spans="1:3" x14ac:dyDescent="0.25">
      <c r="A1048">
        <v>62</v>
      </c>
      <c r="B1048">
        <v>4.1000000000011028E-2</v>
      </c>
      <c r="C1048" s="1">
        <f>IF(Table9[[#This Row],[dTime]]&lt;&gt;"",1/Table9[[#This Row],[dTime]],"")</f>
        <v>24.390243902432463</v>
      </c>
    </row>
    <row r="1049" spans="1:3" x14ac:dyDescent="0.25">
      <c r="A1049">
        <v>63</v>
      </c>
      <c r="B1049">
        <v>9.0999999999993975E-2</v>
      </c>
      <c r="C1049" s="1">
        <f>IF(Table9[[#This Row],[dTime]]&lt;&gt;"",1/Table9[[#This Row],[dTime]],"")</f>
        <v>10.989010989011717</v>
      </c>
    </row>
    <row r="1050" spans="1:3" x14ac:dyDescent="0.25">
      <c r="A1050">
        <v>64</v>
      </c>
      <c r="B1050">
        <v>2.8000000000005798E-2</v>
      </c>
      <c r="C1050" s="1">
        <f>IF(Table9[[#This Row],[dTime]]&lt;&gt;"",1/Table9[[#This Row],[dTime]],"")</f>
        <v>35.714285714278319</v>
      </c>
    </row>
    <row r="1051" spans="1:3" x14ac:dyDescent="0.25">
      <c r="A1051">
        <v>65</v>
      </c>
      <c r="B1051">
        <v>9.7999999999998977E-2</v>
      </c>
      <c r="C1051" s="1">
        <f>IF(Table9[[#This Row],[dTime]]&lt;&gt;"",1/Table9[[#This Row],[dTime]],"")</f>
        <v>10.204081632653168</v>
      </c>
    </row>
    <row r="1052" spans="1:3" x14ac:dyDescent="0.25">
      <c r="A1052">
        <v>66</v>
      </c>
      <c r="B1052">
        <v>7.5999999999993406E-2</v>
      </c>
      <c r="C1052" s="1">
        <f>IF(Table9[[#This Row],[dTime]]&lt;&gt;"",1/Table9[[#This Row],[dTime]],"")</f>
        <v>13.157894736843247</v>
      </c>
    </row>
    <row r="1053" spans="1:3" x14ac:dyDescent="0.25">
      <c r="A1053">
        <v>67</v>
      </c>
      <c r="B1053">
        <v>5.1000000000001933E-2</v>
      </c>
      <c r="C1053" s="1">
        <f>IF(Table9[[#This Row],[dTime]]&lt;&gt;"",1/Table9[[#This Row],[dTime]],"")</f>
        <v>19.607843137254157</v>
      </c>
    </row>
    <row r="1054" spans="1:3" x14ac:dyDescent="0.25">
      <c r="A1054">
        <v>68</v>
      </c>
      <c r="B1054">
        <v>8.4000000000003183E-2</v>
      </c>
      <c r="C1054" s="1">
        <f>IF(Table9[[#This Row],[dTime]]&lt;&gt;"",1/Table9[[#This Row],[dTime]],"")</f>
        <v>11.904761904761454</v>
      </c>
    </row>
    <row r="1055" spans="1:3" x14ac:dyDescent="0.25">
      <c r="A1055">
        <v>69</v>
      </c>
      <c r="B1055">
        <v>5.5999999999997385E-2</v>
      </c>
      <c r="C1055" s="1">
        <f>IF(Table9[[#This Row],[dTime]]&lt;&gt;"",1/Table9[[#This Row],[dTime]],"")</f>
        <v>17.857142857143693</v>
      </c>
    </row>
    <row r="1056" spans="1:3" x14ac:dyDescent="0.25">
      <c r="A1056">
        <v>70</v>
      </c>
      <c r="B1056">
        <v>7.5999999999993406E-2</v>
      </c>
      <c r="C1056" s="1">
        <f>IF(Table9[[#This Row],[dTime]]&lt;&gt;"",1/Table9[[#This Row],[dTime]],"")</f>
        <v>13.157894736843247</v>
      </c>
    </row>
    <row r="1057" spans="1:3" x14ac:dyDescent="0.25">
      <c r="A1057">
        <v>71</v>
      </c>
      <c r="B1057">
        <v>6.8000000000012051E-2</v>
      </c>
      <c r="C1057" s="1">
        <f>IF(Table9[[#This Row],[dTime]]&lt;&gt;"",1/Table9[[#This Row],[dTime]],"")</f>
        <v>14.70588235293857</v>
      </c>
    </row>
    <row r="1058" spans="1:3" x14ac:dyDescent="0.25">
      <c r="A1058">
        <v>72</v>
      </c>
      <c r="B1058">
        <v>6.2999999999988177E-2</v>
      </c>
      <c r="C1058" s="1">
        <f>IF(Table9[[#This Row],[dTime]]&lt;&gt;"",1/Table9[[#This Row],[dTime]],"")</f>
        <v>15.873015873018852</v>
      </c>
    </row>
    <row r="1059" spans="1:3" x14ac:dyDescent="0.25">
      <c r="A1059">
        <v>73</v>
      </c>
      <c r="B1059">
        <v>6.8000000000012051E-2</v>
      </c>
      <c r="C1059" s="1">
        <f>IF(Table9[[#This Row],[dTime]]&lt;&gt;"",1/Table9[[#This Row],[dTime]],"")</f>
        <v>14.70588235293857</v>
      </c>
    </row>
    <row r="1060" spans="1:3" x14ac:dyDescent="0.25">
      <c r="A1060">
        <v>74</v>
      </c>
      <c r="B1060">
        <v>6.8999999999988404E-2</v>
      </c>
      <c r="C1060" s="1">
        <f>IF(Table9[[#This Row],[dTime]]&lt;&gt;"",1/Table9[[#This Row],[dTime]],"")</f>
        <v>14.492753623190842</v>
      </c>
    </row>
    <row r="1061" spans="1:3" x14ac:dyDescent="0.25">
      <c r="A1061">
        <v>75</v>
      </c>
      <c r="B1061">
        <v>6.2000000000011823E-2</v>
      </c>
      <c r="C1061" s="1">
        <f>IF(Table9[[#This Row],[dTime]]&lt;&gt;"",1/Table9[[#This Row],[dTime]],"")</f>
        <v>16.129032258061439</v>
      </c>
    </row>
    <row r="1062" spans="1:3" x14ac:dyDescent="0.25">
      <c r="A1062">
        <v>76</v>
      </c>
      <c r="B1062">
        <v>6.8999999999988404E-2</v>
      </c>
      <c r="C1062" s="1">
        <f>IF(Table9[[#This Row],[dTime]]&lt;&gt;"",1/Table9[[#This Row],[dTime]],"")</f>
        <v>14.492753623190842</v>
      </c>
    </row>
    <row r="1063" spans="1:3" x14ac:dyDescent="0.25">
      <c r="A1063">
        <v>77</v>
      </c>
      <c r="B1063">
        <v>6.8000000000012051E-2</v>
      </c>
      <c r="C1063" s="1">
        <f>IF(Table9[[#This Row],[dTime]]&lt;&gt;"",1/Table9[[#This Row],[dTime]],"")</f>
        <v>14.70588235293857</v>
      </c>
    </row>
    <row r="1064" spans="1:3" x14ac:dyDescent="0.25">
      <c r="A1064">
        <v>78</v>
      </c>
      <c r="B1064">
        <v>6.2999999999988177E-2</v>
      </c>
      <c r="C1064" s="1">
        <f>IF(Table9[[#This Row],[dTime]]&lt;&gt;"",1/Table9[[#This Row],[dTime]],"")</f>
        <v>15.873015873018852</v>
      </c>
    </row>
    <row r="1065" spans="1:3" x14ac:dyDescent="0.25">
      <c r="A1065">
        <v>79</v>
      </c>
      <c r="B1065">
        <v>6.5000000000011937E-2</v>
      </c>
      <c r="C1065" s="1">
        <f>IF(Table9[[#This Row],[dTime]]&lt;&gt;"",1/Table9[[#This Row],[dTime]],"")</f>
        <v>15.384615384612559</v>
      </c>
    </row>
    <row r="1066" spans="1:3" x14ac:dyDescent="0.25">
      <c r="A1066">
        <v>80</v>
      </c>
      <c r="B1066">
        <v>7.1999999999988518E-2</v>
      </c>
      <c r="C1066" s="1">
        <f>IF(Table9[[#This Row],[dTime]]&lt;&gt;"",1/Table9[[#This Row],[dTime]],"")</f>
        <v>13.888888888891104</v>
      </c>
    </row>
    <row r="1067" spans="1:3" x14ac:dyDescent="0.25">
      <c r="A1067">
        <v>81</v>
      </c>
      <c r="B1067">
        <v>6.7000000000007276E-2</v>
      </c>
      <c r="C1067" s="1">
        <f>IF(Table9[[#This Row],[dTime]]&lt;&gt;"",1/Table9[[#This Row],[dTime]],"")</f>
        <v>14.925373134326737</v>
      </c>
    </row>
    <row r="1068" spans="1:3" x14ac:dyDescent="0.25">
      <c r="A1068">
        <v>82</v>
      </c>
      <c r="B1068">
        <v>6.4999999999997726E-2</v>
      </c>
      <c r="C1068" s="1">
        <f>IF(Table9[[#This Row],[dTime]]&lt;&gt;"",1/Table9[[#This Row],[dTime]],"")</f>
        <v>15.384615384615923</v>
      </c>
    </row>
    <row r="1069" spans="1:3" x14ac:dyDescent="0.25">
      <c r="A1069">
        <v>83</v>
      </c>
      <c r="B1069">
        <v>6.6000000000002501E-2</v>
      </c>
      <c r="C1069" s="1">
        <f>IF(Table9[[#This Row],[dTime]]&lt;&gt;"",1/Table9[[#This Row],[dTime]],"")</f>
        <v>15.151515151514577</v>
      </c>
    </row>
    <row r="1070" spans="1:3" x14ac:dyDescent="0.25">
      <c r="A1070">
        <v>84</v>
      </c>
      <c r="B1070">
        <v>7.3999999999998067E-2</v>
      </c>
      <c r="C1070" s="1">
        <f>IF(Table9[[#This Row],[dTime]]&lt;&gt;"",1/Table9[[#This Row],[dTime]],"")</f>
        <v>13.513513513513866</v>
      </c>
    </row>
    <row r="1071" spans="1:3" x14ac:dyDescent="0.25">
      <c r="A1071">
        <v>85</v>
      </c>
      <c r="B1071">
        <v>6.3000000000002387E-2</v>
      </c>
      <c r="C1071" s="1">
        <f>IF(Table9[[#This Row],[dTime]]&lt;&gt;"",1/Table9[[#This Row],[dTime]],"")</f>
        <v>15.873015873015271</v>
      </c>
    </row>
    <row r="1072" spans="1:3" x14ac:dyDescent="0.25">
      <c r="A1072">
        <v>86</v>
      </c>
      <c r="B1072">
        <v>6.3000000000002387E-2</v>
      </c>
      <c r="C1072" s="1">
        <f>IF(Table9[[#This Row],[dTime]]&lt;&gt;"",1/Table9[[#This Row],[dTime]],"")</f>
        <v>15.873015873015271</v>
      </c>
    </row>
    <row r="1073" spans="1:3" x14ac:dyDescent="0.25">
      <c r="A1073">
        <v>87</v>
      </c>
      <c r="B1073">
        <v>6.599999999998829E-2</v>
      </c>
      <c r="C1073" s="1">
        <f>IF(Table9[[#This Row],[dTime]]&lt;&gt;"",1/Table9[[#This Row],[dTime]],"")</f>
        <v>15.15151515151784</v>
      </c>
    </row>
    <row r="1074" spans="1:3" x14ac:dyDescent="0.25">
      <c r="A1074">
        <v>88</v>
      </c>
      <c r="B1074">
        <v>7.1000000000012164E-2</v>
      </c>
      <c r="C1074" s="1">
        <f>IF(Table9[[#This Row],[dTime]]&lt;&gt;"",1/Table9[[#This Row],[dTime]],"")</f>
        <v>14.084507042251108</v>
      </c>
    </row>
    <row r="1075" spans="1:3" x14ac:dyDescent="0.25">
      <c r="A1075">
        <v>89</v>
      </c>
      <c r="B1075">
        <v>6.0999999999992838E-2</v>
      </c>
      <c r="C1075" s="1">
        <f>IF(Table9[[#This Row],[dTime]]&lt;&gt;"",1/Table9[[#This Row],[dTime]],"")</f>
        <v>16.393442622952744</v>
      </c>
    </row>
    <row r="1076" spans="1:3" x14ac:dyDescent="0.25">
      <c r="A1076">
        <v>90</v>
      </c>
      <c r="B1076">
        <v>6.799999999999784E-2</v>
      </c>
      <c r="C1076" s="1">
        <f>IF(Table9[[#This Row],[dTime]]&lt;&gt;"",1/Table9[[#This Row],[dTime]],"")</f>
        <v>14.705882352941643</v>
      </c>
    </row>
    <row r="1077" spans="1:3" x14ac:dyDescent="0.25">
      <c r="A1077">
        <v>91</v>
      </c>
      <c r="B1077">
        <v>6.6000000000002501E-2</v>
      </c>
      <c r="C1077" s="1">
        <f>IF(Table9[[#This Row],[dTime]]&lt;&gt;"",1/Table9[[#This Row],[dTime]],"")</f>
        <v>15.151515151514577</v>
      </c>
    </row>
    <row r="1078" spans="1:3" x14ac:dyDescent="0.25">
      <c r="A1078">
        <v>92</v>
      </c>
      <c r="B1078">
        <v>4.600000000000648E-2</v>
      </c>
      <c r="C1078" s="1">
        <f>IF(Table9[[#This Row],[dTime]]&lt;&gt;"",1/Table9[[#This Row],[dTime]],"")</f>
        <v>21.739130434779547</v>
      </c>
    </row>
    <row r="1079" spans="1:3" x14ac:dyDescent="0.25">
      <c r="A1079">
        <v>93</v>
      </c>
      <c r="B1079">
        <v>8.3999999999988972E-2</v>
      </c>
      <c r="C1079" s="1">
        <f>IF(Table9[[#This Row],[dTime]]&lt;&gt;"",1/Table9[[#This Row],[dTime]],"")</f>
        <v>11.904761904763468</v>
      </c>
    </row>
    <row r="1080" spans="1:3" x14ac:dyDescent="0.25">
      <c r="A1080">
        <v>94</v>
      </c>
      <c r="B1080">
        <v>2.9000000000010573E-2</v>
      </c>
      <c r="C1080" s="1">
        <f>IF(Table9[[#This Row],[dTime]]&lt;&gt;"",1/Table9[[#This Row],[dTime]],"")</f>
        <v>34.482758620677082</v>
      </c>
    </row>
    <row r="1081" spans="1:3" x14ac:dyDescent="0.25">
      <c r="A1081">
        <v>95</v>
      </c>
      <c r="B1081">
        <v>0.10699999999999932</v>
      </c>
      <c r="C1081" s="1">
        <f>IF(Table9[[#This Row],[dTime]]&lt;&gt;"",1/Table9[[#This Row],[dTime]],"")</f>
        <v>9.3457943925234233</v>
      </c>
    </row>
    <row r="1082" spans="1:3" x14ac:dyDescent="0.25">
      <c r="A1082">
        <v>96</v>
      </c>
      <c r="B1082">
        <v>6.6000000000002501E-2</v>
      </c>
      <c r="C1082" s="1">
        <f>IF(Table9[[#This Row],[dTime]]&lt;&gt;"",1/Table9[[#This Row],[dTime]],"")</f>
        <v>15.151515151514577</v>
      </c>
    </row>
    <row r="1083" spans="1:3" x14ac:dyDescent="0.25">
      <c r="A1083">
        <v>97</v>
      </c>
      <c r="B1083">
        <v>6.8999999999988404E-2</v>
      </c>
      <c r="C1083" s="1">
        <f>IF(Table9[[#This Row],[dTime]]&lt;&gt;"",1/Table9[[#This Row],[dTime]],"")</f>
        <v>14.492753623190842</v>
      </c>
    </row>
    <row r="1084" spans="1:3" x14ac:dyDescent="0.25">
      <c r="A1084">
        <v>98</v>
      </c>
      <c r="B1084">
        <v>4.9000000000006594E-2</v>
      </c>
      <c r="C1084" s="1">
        <f>IF(Table9[[#This Row],[dTime]]&lt;&gt;"",1/Table9[[#This Row],[dTime]],"")</f>
        <v>20.408163265303376</v>
      </c>
    </row>
    <row r="1085" spans="1:3" x14ac:dyDescent="0.25">
      <c r="A1085">
        <v>99</v>
      </c>
      <c r="B1085">
        <v>8.5999999999998522E-2</v>
      </c>
      <c r="C1085" s="1">
        <f>IF(Table9[[#This Row],[dTime]]&lt;&gt;"",1/Table9[[#This Row],[dTime]],"")</f>
        <v>11.627906976744386</v>
      </c>
    </row>
    <row r="1086" spans="1:3" x14ac:dyDescent="0.25">
      <c r="A1086">
        <v>100</v>
      </c>
      <c r="B1086">
        <v>5.1000000000001933E-2</v>
      </c>
      <c r="C1086" s="1">
        <f>IF(Table9[[#This Row],[dTime]]&lt;&gt;"",1/Table9[[#This Row],[dTime]],"")</f>
        <v>19.607843137254157</v>
      </c>
    </row>
    <row r="1087" spans="1:3" x14ac:dyDescent="0.25">
      <c r="A1087">
        <v>101</v>
      </c>
      <c r="B1087">
        <v>8.1999999999993634E-2</v>
      </c>
      <c r="C1087" s="1">
        <f>IF(Table9[[#This Row],[dTime]]&lt;&gt;"",1/Table9[[#This Row],[dTime]],"")</f>
        <v>12.195121951220459</v>
      </c>
    </row>
    <row r="1088" spans="1:3" x14ac:dyDescent="0.25">
      <c r="A1088">
        <v>102</v>
      </c>
      <c r="B1088">
        <v>6.799999999999784E-2</v>
      </c>
      <c r="C1088" s="1">
        <f>IF(Table9[[#This Row],[dTime]]&lt;&gt;"",1/Table9[[#This Row],[dTime]],"")</f>
        <v>14.705882352941643</v>
      </c>
    </row>
    <row r="1089" spans="1:3" x14ac:dyDescent="0.25">
      <c r="A1089">
        <v>103</v>
      </c>
      <c r="B1089">
        <v>6.7000000000007276E-2</v>
      </c>
      <c r="C1089" s="1">
        <f>IF(Table9[[#This Row],[dTime]]&lt;&gt;"",1/Table9[[#This Row],[dTime]],"")</f>
        <v>14.925373134326737</v>
      </c>
    </row>
    <row r="1090" spans="1:3" x14ac:dyDescent="0.25">
      <c r="A1090">
        <v>104</v>
      </c>
      <c r="B1090">
        <v>6.6000000000002501E-2</v>
      </c>
      <c r="C1090" s="1">
        <f>IF(Table9[[#This Row],[dTime]]&lt;&gt;"",1/Table9[[#This Row],[dTime]],"")</f>
        <v>15.151515151514577</v>
      </c>
    </row>
    <row r="1091" spans="1:3" x14ac:dyDescent="0.25">
      <c r="A1091">
        <v>105</v>
      </c>
      <c r="B1091">
        <v>5.499999999999261E-2</v>
      </c>
      <c r="C1091" s="1">
        <f>IF(Table9[[#This Row],[dTime]]&lt;&gt;"",1/Table9[[#This Row],[dTime]],"")</f>
        <v>18.181818181820624</v>
      </c>
    </row>
    <row r="1092" spans="1:3" x14ac:dyDescent="0.25">
      <c r="A1092">
        <v>106</v>
      </c>
      <c r="B1092">
        <v>8.100000000000307E-2</v>
      </c>
      <c r="C1092" s="1">
        <f>IF(Table9[[#This Row],[dTime]]&lt;&gt;"",1/Table9[[#This Row],[dTime]],"")</f>
        <v>12.345679012345212</v>
      </c>
    </row>
    <row r="1093" spans="1:3" x14ac:dyDescent="0.25">
      <c r="A1093">
        <v>107</v>
      </c>
      <c r="B1093">
        <v>6.1999999999997613E-2</v>
      </c>
      <c r="C1093" s="1">
        <f>IF(Table9[[#This Row],[dTime]]&lt;&gt;"",1/Table9[[#This Row],[dTime]],"")</f>
        <v>16.129032258065138</v>
      </c>
    </row>
    <row r="1094" spans="1:3" x14ac:dyDescent="0.25">
      <c r="A1094">
        <v>108</v>
      </c>
      <c r="B1094">
        <v>6.6000000000002501E-2</v>
      </c>
      <c r="C1094" s="1">
        <f>IF(Table9[[#This Row],[dTime]]&lt;&gt;"",1/Table9[[#This Row],[dTime]],"")</f>
        <v>15.151515151514577</v>
      </c>
    </row>
    <row r="1095" spans="1:3" x14ac:dyDescent="0.25">
      <c r="A1095">
        <v>109</v>
      </c>
      <c r="B1095">
        <v>6.799999999999784E-2</v>
      </c>
      <c r="C1095" s="1">
        <f>IF(Table9[[#This Row],[dTime]]&lt;&gt;"",1/Table9[[#This Row],[dTime]],"")</f>
        <v>14.705882352941643</v>
      </c>
    </row>
    <row r="1096" spans="1:3" x14ac:dyDescent="0.25">
      <c r="A1096">
        <v>110</v>
      </c>
      <c r="B1096">
        <v>6.799999999999784E-2</v>
      </c>
      <c r="C1096" s="1">
        <f>IF(Table9[[#This Row],[dTime]]&lt;&gt;"",1/Table9[[#This Row],[dTime]],"")</f>
        <v>14.705882352941643</v>
      </c>
    </row>
    <row r="1097" spans="1:3" x14ac:dyDescent="0.25">
      <c r="A1097">
        <v>111</v>
      </c>
      <c r="B1097">
        <v>6.6000000000002501E-2</v>
      </c>
      <c r="C1097" s="1">
        <f>IF(Table9[[#This Row],[dTime]]&lt;&gt;"",1/Table9[[#This Row],[dTime]],"")</f>
        <v>15.151515151514577</v>
      </c>
    </row>
    <row r="1098" spans="1:3" x14ac:dyDescent="0.25">
      <c r="A1098">
        <v>112</v>
      </c>
      <c r="B1098">
        <v>6.6000000000002501E-2</v>
      </c>
      <c r="C1098" s="1">
        <f>IF(Table9[[#This Row],[dTime]]&lt;&gt;"",1/Table9[[#This Row],[dTime]],"")</f>
        <v>15.151515151514577</v>
      </c>
    </row>
    <row r="1099" spans="1:3" x14ac:dyDescent="0.25">
      <c r="A1099">
        <v>113</v>
      </c>
      <c r="B1099">
        <v>6.6999999999993065E-2</v>
      </c>
      <c r="C1099" s="1">
        <f>IF(Table9[[#This Row],[dTime]]&lt;&gt;"",1/Table9[[#This Row],[dTime]],"")</f>
        <v>14.925373134329902</v>
      </c>
    </row>
    <row r="1100" spans="1:3" x14ac:dyDescent="0.25">
      <c r="A1100">
        <v>114</v>
      </c>
      <c r="B1100">
        <v>6.6000000000002501E-2</v>
      </c>
      <c r="C1100" s="1">
        <f>IF(Table9[[#This Row],[dTime]]&lt;&gt;"",1/Table9[[#This Row],[dTime]],"")</f>
        <v>15.151515151514577</v>
      </c>
    </row>
    <row r="1101" spans="1:3" x14ac:dyDescent="0.25">
      <c r="A1101">
        <v>115</v>
      </c>
      <c r="B1101">
        <v>6.799999999999784E-2</v>
      </c>
      <c r="C1101" s="1">
        <f>IF(Table9[[#This Row],[dTime]]&lt;&gt;"",1/Table9[[#This Row],[dTime]],"")</f>
        <v>14.705882352941643</v>
      </c>
    </row>
    <row r="1102" spans="1:3" x14ac:dyDescent="0.25">
      <c r="A1102">
        <v>116</v>
      </c>
      <c r="B1102">
        <v>6.6000000000002501E-2</v>
      </c>
      <c r="C1102" s="1">
        <f>IF(Table9[[#This Row],[dTime]]&lt;&gt;"",1/Table9[[#This Row],[dTime]],"")</f>
        <v>15.151515151514577</v>
      </c>
    </row>
    <row r="1103" spans="1:3" x14ac:dyDescent="0.25">
      <c r="A1103">
        <v>117</v>
      </c>
      <c r="B1103">
        <v>6.799999999999784E-2</v>
      </c>
      <c r="C1103" s="1">
        <f>IF(Table9[[#This Row],[dTime]]&lt;&gt;"",1/Table9[[#This Row],[dTime]],"")</f>
        <v>14.705882352941643</v>
      </c>
    </row>
    <row r="1104" spans="1:3" x14ac:dyDescent="0.25">
      <c r="A1104">
        <v>118</v>
      </c>
      <c r="B1104">
        <v>6.7000000000007276E-2</v>
      </c>
      <c r="C1104" s="1">
        <f>IF(Table9[[#This Row],[dTime]]&lt;&gt;"",1/Table9[[#This Row],[dTime]],"")</f>
        <v>14.925373134326737</v>
      </c>
    </row>
    <row r="1105" spans="1:3" x14ac:dyDescent="0.25">
      <c r="A1105">
        <v>119</v>
      </c>
      <c r="B1105">
        <v>6.0999999999992838E-2</v>
      </c>
      <c r="C1105" s="1">
        <f>IF(Table9[[#This Row],[dTime]]&lt;&gt;"",1/Table9[[#This Row],[dTime]],"")</f>
        <v>16.393442622952744</v>
      </c>
    </row>
    <row r="1106" spans="1:3" x14ac:dyDescent="0.25">
      <c r="A1106">
        <v>120</v>
      </c>
      <c r="B1106">
        <v>5.8000000000006935E-2</v>
      </c>
      <c r="C1106" s="1">
        <f>IF(Table9[[#This Row],[dTime]]&lt;&gt;"",1/Table9[[#This Row],[dTime]],"")</f>
        <v>17.241379310342765</v>
      </c>
    </row>
    <row r="1107" spans="1:3" x14ac:dyDescent="0.25">
      <c r="A1107">
        <v>121</v>
      </c>
      <c r="B1107">
        <v>7.6999999999998181E-2</v>
      </c>
      <c r="C1107" s="1">
        <f>IF(Table9[[#This Row],[dTime]]&lt;&gt;"",1/Table9[[#This Row],[dTime]],"")</f>
        <v>12.987012987013294</v>
      </c>
    </row>
    <row r="1108" spans="1:3" x14ac:dyDescent="0.25">
      <c r="A1108">
        <v>122</v>
      </c>
      <c r="B1108">
        <v>7.0999999999997954E-2</v>
      </c>
      <c r="C1108" s="1">
        <f>IF(Table9[[#This Row],[dTime]]&lt;&gt;"",1/Table9[[#This Row],[dTime]],"")</f>
        <v>14.084507042253927</v>
      </c>
    </row>
    <row r="1109" spans="1:3" x14ac:dyDescent="0.25">
      <c r="A1109">
        <v>123</v>
      </c>
      <c r="B1109">
        <v>6.0000000000002274E-2</v>
      </c>
      <c r="C1109" s="1">
        <f>IF(Table9[[#This Row],[dTime]]&lt;&gt;"",1/Table9[[#This Row],[dTime]],"")</f>
        <v>16.666666666666035</v>
      </c>
    </row>
    <row r="1110" spans="1:3" x14ac:dyDescent="0.25">
      <c r="A1110">
        <v>124</v>
      </c>
      <c r="B1110">
        <v>6.4000000000007162E-2</v>
      </c>
      <c r="C1110" s="1">
        <f>IF(Table9[[#This Row],[dTime]]&lt;&gt;"",1/Table9[[#This Row],[dTime]],"")</f>
        <v>15.624999999998252</v>
      </c>
    </row>
    <row r="1111" spans="1:3" x14ac:dyDescent="0.25">
      <c r="A1111">
        <v>125</v>
      </c>
      <c r="B1111">
        <v>7.4999999999988631E-2</v>
      </c>
      <c r="C1111" s="1">
        <f>IF(Table9[[#This Row],[dTime]]&lt;&gt;"",1/Table9[[#This Row],[dTime]],"")</f>
        <v>13.333333333335354</v>
      </c>
    </row>
    <row r="1112" spans="1:3" x14ac:dyDescent="0.25">
      <c r="A1112">
        <v>126</v>
      </c>
      <c r="B1112">
        <v>6.5000000000011937E-2</v>
      </c>
      <c r="C1112" s="1">
        <f>IF(Table9[[#This Row],[dTime]]&lt;&gt;"",1/Table9[[#This Row],[dTime]],"")</f>
        <v>15.384615384612559</v>
      </c>
    </row>
    <row r="1113" spans="1:3" x14ac:dyDescent="0.25">
      <c r="A1113">
        <v>127</v>
      </c>
      <c r="B1113">
        <v>5.5999999999997385E-2</v>
      </c>
      <c r="C1113" s="1">
        <f>IF(Table9[[#This Row],[dTime]]&lt;&gt;"",1/Table9[[#This Row],[dTime]],"")</f>
        <v>17.857142857143693</v>
      </c>
    </row>
    <row r="1114" spans="1:3" x14ac:dyDescent="0.25">
      <c r="A1114">
        <v>128</v>
      </c>
      <c r="B1114">
        <v>7.5999999999993406E-2</v>
      </c>
      <c r="C1114" s="1">
        <f>IF(Table9[[#This Row],[dTime]]&lt;&gt;"",1/Table9[[#This Row],[dTime]],"")</f>
        <v>13.157894736843247</v>
      </c>
    </row>
    <row r="1115" spans="1:3" x14ac:dyDescent="0.25">
      <c r="A1115">
        <v>129</v>
      </c>
      <c r="B1115">
        <v>7.000000000000739E-2</v>
      </c>
      <c r="C1115" s="1">
        <f>IF(Table9[[#This Row],[dTime]]&lt;&gt;"",1/Table9[[#This Row],[dTime]],"")</f>
        <v>14.285714285712778</v>
      </c>
    </row>
    <row r="1116" spans="1:3" x14ac:dyDescent="0.25">
      <c r="A1116">
        <v>130</v>
      </c>
      <c r="B1116">
        <v>6.599999999998829E-2</v>
      </c>
      <c r="C1116" s="1">
        <f>IF(Table9[[#This Row],[dTime]]&lt;&gt;"",1/Table9[[#This Row],[dTime]],"")</f>
        <v>15.15151515151784</v>
      </c>
    </row>
    <row r="1117" spans="1:3" x14ac:dyDescent="0.25">
      <c r="A1117">
        <v>131</v>
      </c>
      <c r="B1117">
        <v>6.6000000000002501E-2</v>
      </c>
      <c r="C1117" s="1">
        <f>IF(Table9[[#This Row],[dTime]]&lt;&gt;"",1/Table9[[#This Row],[dTime]],"")</f>
        <v>15.151515151514577</v>
      </c>
    </row>
    <row r="1118" spans="1:3" x14ac:dyDescent="0.25">
      <c r="A1118">
        <v>132</v>
      </c>
      <c r="B1118">
        <v>6.0000000000002274E-2</v>
      </c>
      <c r="C1118" s="1">
        <f>IF(Table9[[#This Row],[dTime]]&lt;&gt;"",1/Table9[[#This Row],[dTime]],"")</f>
        <v>16.666666666666035</v>
      </c>
    </row>
    <row r="1119" spans="1:3" x14ac:dyDescent="0.25">
      <c r="A1119">
        <v>133</v>
      </c>
      <c r="B1119">
        <v>7.9000000000007731E-2</v>
      </c>
      <c r="C1119" s="1">
        <f>IF(Table9[[#This Row],[dTime]]&lt;&gt;"",1/Table9[[#This Row],[dTime]],"")</f>
        <v>12.658227848100028</v>
      </c>
    </row>
    <row r="1120" spans="1:3" x14ac:dyDescent="0.25">
      <c r="A1120">
        <v>134</v>
      </c>
      <c r="B1120">
        <v>5.7999999999992724E-2</v>
      </c>
      <c r="C1120" s="1">
        <f>IF(Table9[[#This Row],[dTime]]&lt;&gt;"",1/Table9[[#This Row],[dTime]],"")</f>
        <v>17.241379310346989</v>
      </c>
    </row>
    <row r="1121" spans="1:3" x14ac:dyDescent="0.25">
      <c r="A1121">
        <v>135</v>
      </c>
      <c r="B1121">
        <v>4.2000000000001592E-2</v>
      </c>
      <c r="C1121" s="1">
        <f>IF(Table9[[#This Row],[dTime]]&lt;&gt;"",1/Table9[[#This Row],[dTime]],"")</f>
        <v>23.809523809522908</v>
      </c>
    </row>
    <row r="1122" spans="1:3" x14ac:dyDescent="0.25">
      <c r="A1122">
        <v>136</v>
      </c>
      <c r="B1122">
        <v>9.1999999999998749E-2</v>
      </c>
      <c r="C1122" s="1">
        <f>IF(Table9[[#This Row],[dTime]]&lt;&gt;"",1/Table9[[#This Row],[dTime]],"")</f>
        <v>10.869565217391452</v>
      </c>
    </row>
    <row r="1123" spans="1:3" x14ac:dyDescent="0.25">
      <c r="A1123">
        <v>137</v>
      </c>
      <c r="B1123">
        <v>4.0000000000006253E-2</v>
      </c>
      <c r="C1123" s="1">
        <f>IF(Table9[[#This Row],[dTime]]&lt;&gt;"",1/Table9[[#This Row],[dTime]],"")</f>
        <v>24.999999999996092</v>
      </c>
    </row>
    <row r="1124" spans="1:3" x14ac:dyDescent="0.25">
      <c r="A1124">
        <v>138</v>
      </c>
      <c r="B1124">
        <v>9.2999999999989313E-2</v>
      </c>
      <c r="C1124" s="1">
        <f>IF(Table9[[#This Row],[dTime]]&lt;&gt;"",1/Table9[[#This Row],[dTime]],"")</f>
        <v>10.752688172044246</v>
      </c>
    </row>
    <row r="1125" spans="1:3" x14ac:dyDescent="0.25">
      <c r="A1125">
        <v>139</v>
      </c>
      <c r="B1125">
        <v>6.2000000000011823E-2</v>
      </c>
      <c r="C1125" s="1">
        <f>IF(Table9[[#This Row],[dTime]]&lt;&gt;"",1/Table9[[#This Row],[dTime]],"")</f>
        <v>16.129032258061439</v>
      </c>
    </row>
    <row r="1126" spans="1:3" x14ac:dyDescent="0.25">
      <c r="A1126">
        <v>140</v>
      </c>
      <c r="B1126">
        <v>7.2999999999993292E-2</v>
      </c>
      <c r="C1126" s="1">
        <f>IF(Table9[[#This Row],[dTime]]&lt;&gt;"",1/Table9[[#This Row],[dTime]],"")</f>
        <v>13.69863013698756</v>
      </c>
    </row>
    <row r="1127" spans="1:3" x14ac:dyDescent="0.25">
      <c r="A1127">
        <v>141</v>
      </c>
      <c r="B1127">
        <v>6.799999999999784E-2</v>
      </c>
      <c r="C1127" s="1">
        <f>IF(Table9[[#This Row],[dTime]]&lt;&gt;"",1/Table9[[#This Row],[dTime]],"")</f>
        <v>14.705882352941643</v>
      </c>
    </row>
    <row r="1128" spans="1:3" x14ac:dyDescent="0.25">
      <c r="A1128">
        <v>142</v>
      </c>
      <c r="B1128">
        <v>7.3000000000007503E-2</v>
      </c>
      <c r="C1128" s="1">
        <f>IF(Table9[[#This Row],[dTime]]&lt;&gt;"",1/Table9[[#This Row],[dTime]],"")</f>
        <v>13.698630136984894</v>
      </c>
    </row>
    <row r="1129" spans="1:3" x14ac:dyDescent="0.25">
      <c r="A1129">
        <v>143</v>
      </c>
      <c r="B1129">
        <v>5.6999999999987949E-2</v>
      </c>
      <c r="C1129" s="1">
        <f>IF(Table9[[#This Row],[dTime]]&lt;&gt;"",1/Table9[[#This Row],[dTime]],"")</f>
        <v>17.543859649126517</v>
      </c>
    </row>
    <row r="1130" spans="1:3" x14ac:dyDescent="0.25">
      <c r="A1130">
        <v>144</v>
      </c>
      <c r="B1130">
        <v>7.000000000000739E-2</v>
      </c>
      <c r="C1130" s="1">
        <f>IF(Table9[[#This Row],[dTime]]&lt;&gt;"",1/Table9[[#This Row],[dTime]],"")</f>
        <v>14.285714285712778</v>
      </c>
    </row>
    <row r="1131" spans="1:3" x14ac:dyDescent="0.25">
      <c r="A1131">
        <v>145</v>
      </c>
      <c r="B1131">
        <v>6.9000000000002615E-2</v>
      </c>
      <c r="C1131" s="1">
        <f>IF(Table9[[#This Row],[dTime]]&lt;&gt;"",1/Table9[[#This Row],[dTime]],"")</f>
        <v>14.492753623187857</v>
      </c>
    </row>
    <row r="1132" spans="1:3" x14ac:dyDescent="0.25">
      <c r="A1132">
        <v>146</v>
      </c>
      <c r="B1132">
        <v>6.4999999999997726E-2</v>
      </c>
      <c r="C1132" s="1">
        <f>IF(Table9[[#This Row],[dTime]]&lt;&gt;"",1/Table9[[#This Row],[dTime]],"")</f>
        <v>15.384615384615923</v>
      </c>
    </row>
    <row r="1133" spans="1:3" x14ac:dyDescent="0.25">
      <c r="A1133">
        <v>147</v>
      </c>
      <c r="B1133">
        <v>6.1999999999997613E-2</v>
      </c>
      <c r="C1133" s="1">
        <f>IF(Table9[[#This Row],[dTime]]&lt;&gt;"",1/Table9[[#This Row],[dTime]],"")</f>
        <v>16.129032258065138</v>
      </c>
    </row>
    <row r="1134" spans="1:3" x14ac:dyDescent="0.25">
      <c r="A1134">
        <v>148</v>
      </c>
      <c r="B1134">
        <v>6.7000000000007276E-2</v>
      </c>
      <c r="C1134" s="1">
        <f>IF(Table9[[#This Row],[dTime]]&lt;&gt;"",1/Table9[[#This Row],[dTime]],"")</f>
        <v>14.925373134326737</v>
      </c>
    </row>
    <row r="1135" spans="1:3" x14ac:dyDescent="0.25">
      <c r="A1135">
        <v>149</v>
      </c>
      <c r="B1135">
        <v>8.0999999999988859E-2</v>
      </c>
      <c r="C1135" s="1">
        <f>IF(Table9[[#This Row],[dTime]]&lt;&gt;"",1/Table9[[#This Row],[dTime]],"")</f>
        <v>12.345679012347377</v>
      </c>
    </row>
    <row r="1136" spans="1:3" x14ac:dyDescent="0.25">
      <c r="A1136">
        <v>150</v>
      </c>
      <c r="B1136">
        <v>4.9000000000006594E-2</v>
      </c>
      <c r="C1136" s="1">
        <f>IF(Table9[[#This Row],[dTime]]&lt;&gt;"",1/Table9[[#This Row],[dTime]],"")</f>
        <v>20.408163265303376</v>
      </c>
    </row>
    <row r="1137" spans="1:3" x14ac:dyDescent="0.25">
      <c r="A1137">
        <v>151</v>
      </c>
      <c r="B1137">
        <v>6.9999999999993179E-2</v>
      </c>
      <c r="C1137" s="1">
        <f>IF(Table9[[#This Row],[dTime]]&lt;&gt;"",1/Table9[[#This Row],[dTime]],"")</f>
        <v>14.285714285715677</v>
      </c>
    </row>
    <row r="1138" spans="1:3" x14ac:dyDescent="0.25">
      <c r="A1138">
        <v>152</v>
      </c>
      <c r="B1138">
        <v>6.8000000000012051E-2</v>
      </c>
      <c r="C1138" s="1">
        <f>IF(Table9[[#This Row],[dTime]]&lt;&gt;"",1/Table9[[#This Row],[dTime]],"")</f>
        <v>14.70588235293857</v>
      </c>
    </row>
    <row r="1139" spans="1:3" x14ac:dyDescent="0.25">
      <c r="A1139">
        <v>153</v>
      </c>
      <c r="B1139">
        <v>6.599999999998829E-2</v>
      </c>
      <c r="C1139" s="1">
        <f>IF(Table9[[#This Row],[dTime]]&lt;&gt;"",1/Table9[[#This Row],[dTime]],"")</f>
        <v>15.15151515151784</v>
      </c>
    </row>
    <row r="1140" spans="1:3" x14ac:dyDescent="0.25">
      <c r="A1140">
        <v>154</v>
      </c>
      <c r="B1140">
        <v>6.9000000000002615E-2</v>
      </c>
      <c r="C1140" s="1">
        <f>IF(Table9[[#This Row],[dTime]]&lt;&gt;"",1/Table9[[#This Row],[dTime]],"")</f>
        <v>14.492753623187857</v>
      </c>
    </row>
    <row r="1141" spans="1:3" x14ac:dyDescent="0.25">
      <c r="A1141">
        <v>155</v>
      </c>
      <c r="B1141">
        <v>6.4999999999997726E-2</v>
      </c>
      <c r="C1141" s="1">
        <f>IF(Table9[[#This Row],[dTime]]&lt;&gt;"",1/Table9[[#This Row],[dTime]],"")</f>
        <v>15.384615384615923</v>
      </c>
    </row>
    <row r="1142" spans="1:3" x14ac:dyDescent="0.25">
      <c r="A1142">
        <v>156</v>
      </c>
      <c r="B1142">
        <v>7.2000000000002728E-2</v>
      </c>
      <c r="C1142" s="1">
        <f>IF(Table9[[#This Row],[dTime]]&lt;&gt;"",1/Table9[[#This Row],[dTime]],"")</f>
        <v>13.888888888888362</v>
      </c>
    </row>
    <row r="1143" spans="1:3" x14ac:dyDescent="0.25">
      <c r="A1143">
        <v>157</v>
      </c>
      <c r="B1143">
        <v>6.1000000000007049E-2</v>
      </c>
      <c r="C1143" s="1">
        <f>IF(Table9[[#This Row],[dTime]]&lt;&gt;"",1/Table9[[#This Row],[dTime]],"")</f>
        <v>16.393442622948925</v>
      </c>
    </row>
    <row r="1144" spans="1:3" x14ac:dyDescent="0.25">
      <c r="A1144">
        <v>158</v>
      </c>
      <c r="B1144">
        <v>5.5999999999997385E-2</v>
      </c>
      <c r="C1144" s="1">
        <f>IF(Table9[[#This Row],[dTime]]&lt;&gt;"",1/Table9[[#This Row],[dTime]],"")</f>
        <v>17.857142857143693</v>
      </c>
    </row>
    <row r="1145" spans="1:3" x14ac:dyDescent="0.25">
      <c r="A1145">
        <v>159</v>
      </c>
      <c r="B1145">
        <v>7.8000000000002956E-2</v>
      </c>
      <c r="C1145" s="1">
        <f>IF(Table9[[#This Row],[dTime]]&lt;&gt;"",1/Table9[[#This Row],[dTime]],"")</f>
        <v>12.820512820512334</v>
      </c>
    </row>
    <row r="1146" spans="1:3" x14ac:dyDescent="0.25">
      <c r="A1146">
        <v>160</v>
      </c>
      <c r="B1146">
        <v>2.1000000000000796E-2</v>
      </c>
      <c r="C1146" s="1">
        <f>IF(Table9[[#This Row],[dTime]]&lt;&gt;"",1/Table9[[#This Row],[dTime]],"")</f>
        <v>47.619047619045816</v>
      </c>
    </row>
    <row r="1147" spans="1:3" x14ac:dyDescent="0.25">
      <c r="A1147">
        <v>161</v>
      </c>
      <c r="B1147">
        <v>0.11699999999999022</v>
      </c>
      <c r="C1147" s="1">
        <f>IF(Table9[[#This Row],[dTime]]&lt;&gt;"",1/Table9[[#This Row],[dTime]],"")</f>
        <v>8.5470085470092609</v>
      </c>
    </row>
    <row r="1148" spans="1:3" x14ac:dyDescent="0.25">
      <c r="A1148">
        <v>162</v>
      </c>
      <c r="B1148">
        <v>6.4999999999997726E-2</v>
      </c>
      <c r="C1148" s="1">
        <f>IF(Table9[[#This Row],[dTime]]&lt;&gt;"",1/Table9[[#This Row],[dTime]],"")</f>
        <v>15.384615384615923</v>
      </c>
    </row>
    <row r="1149" spans="1:3" x14ac:dyDescent="0.25">
      <c r="A1149">
        <v>163</v>
      </c>
      <c r="B1149">
        <v>6.6000000000002501E-2</v>
      </c>
      <c r="C1149" s="1">
        <f>IF(Table9[[#This Row],[dTime]]&lt;&gt;"",1/Table9[[#This Row],[dTime]],"")</f>
        <v>15.151515151514577</v>
      </c>
    </row>
    <row r="1150" spans="1:3" x14ac:dyDescent="0.25">
      <c r="A1150">
        <v>164</v>
      </c>
      <c r="B1150">
        <v>6.4000000000007162E-2</v>
      </c>
      <c r="C1150" s="1">
        <f>IF(Table9[[#This Row],[dTime]]&lt;&gt;"",1/Table9[[#This Row],[dTime]],"")</f>
        <v>15.624999999998252</v>
      </c>
    </row>
    <row r="1151" spans="1:3" x14ac:dyDescent="0.25">
      <c r="A1151">
        <v>165</v>
      </c>
      <c r="B1151">
        <v>7.2000000000002728E-2</v>
      </c>
      <c r="C1151" s="1">
        <f>IF(Table9[[#This Row],[dTime]]&lt;&gt;"",1/Table9[[#This Row],[dTime]],"")</f>
        <v>13.888888888888362</v>
      </c>
    </row>
    <row r="1152" spans="1:3" x14ac:dyDescent="0.25">
      <c r="A1152">
        <v>166</v>
      </c>
      <c r="B1152">
        <v>6.0999999999992838E-2</v>
      </c>
      <c r="C1152" s="1">
        <f>IF(Table9[[#This Row],[dTime]]&lt;&gt;"",1/Table9[[#This Row],[dTime]],"")</f>
        <v>16.393442622952744</v>
      </c>
    </row>
    <row r="1153" spans="1:3" x14ac:dyDescent="0.25">
      <c r="A1153">
        <v>167</v>
      </c>
      <c r="B1153">
        <v>6.799999999999784E-2</v>
      </c>
      <c r="C1153" s="1">
        <f>IF(Table9[[#This Row],[dTime]]&lt;&gt;"",1/Table9[[#This Row],[dTime]],"")</f>
        <v>14.705882352941643</v>
      </c>
    </row>
    <row r="1154" spans="1:3" x14ac:dyDescent="0.25">
      <c r="A1154">
        <v>168</v>
      </c>
      <c r="B1154">
        <v>4.5000000000001705E-2</v>
      </c>
      <c r="C1154" s="1">
        <f>IF(Table9[[#This Row],[dTime]]&lt;&gt;"",1/Table9[[#This Row],[dTime]],"")</f>
        <v>22.222222222221379</v>
      </c>
    </row>
    <row r="1155" spans="1:3" x14ac:dyDescent="0.25">
      <c r="A1155">
        <v>169</v>
      </c>
      <c r="B1155">
        <v>9.1000000000008185E-2</v>
      </c>
      <c r="C1155" s="1">
        <f>IF(Table9[[#This Row],[dTime]]&lt;&gt;"",1/Table9[[#This Row],[dTime]],"")</f>
        <v>10.989010989010001</v>
      </c>
    </row>
    <row r="1156" spans="1:3" x14ac:dyDescent="0.25">
      <c r="A1156">
        <v>170</v>
      </c>
      <c r="B1156">
        <v>6.6999999999993065E-2</v>
      </c>
      <c r="C1156" s="1">
        <f>IF(Table9[[#This Row],[dTime]]&lt;&gt;"",1/Table9[[#This Row],[dTime]],"")</f>
        <v>14.925373134329902</v>
      </c>
    </row>
    <row r="1157" spans="1:3" x14ac:dyDescent="0.25">
      <c r="A1157">
        <v>171</v>
      </c>
      <c r="B1157">
        <v>4.3000000000006366E-2</v>
      </c>
      <c r="C1157" s="1">
        <f>IF(Table9[[#This Row],[dTime]]&lt;&gt;"",1/Table9[[#This Row],[dTime]],"")</f>
        <v>23.255813953484928</v>
      </c>
    </row>
    <row r="1158" spans="1:3" x14ac:dyDescent="0.25">
      <c r="A1158">
        <v>172</v>
      </c>
      <c r="B1158">
        <v>8.7999999999993861E-2</v>
      </c>
      <c r="C1158" s="1">
        <f>IF(Table9[[#This Row],[dTime]]&lt;&gt;"",1/Table9[[#This Row],[dTime]],"")</f>
        <v>11.363636363637156</v>
      </c>
    </row>
    <row r="1159" spans="1:3" x14ac:dyDescent="0.25">
      <c r="A1159">
        <v>173</v>
      </c>
      <c r="B1159">
        <v>6.3999999999992951E-2</v>
      </c>
      <c r="C1159" s="1">
        <f>IF(Table9[[#This Row],[dTime]]&lt;&gt;"",1/Table9[[#This Row],[dTime]],"")</f>
        <v>15.625000000001721</v>
      </c>
    </row>
    <row r="1160" spans="1:3" x14ac:dyDescent="0.25">
      <c r="A1160">
        <v>174</v>
      </c>
      <c r="B1160">
        <v>6.4000000000007162E-2</v>
      </c>
      <c r="C1160" s="1">
        <f>IF(Table9[[#This Row],[dTime]]&lt;&gt;"",1/Table9[[#This Row],[dTime]],"")</f>
        <v>15.624999999998252</v>
      </c>
    </row>
    <row r="1161" spans="1:3" x14ac:dyDescent="0.25">
      <c r="A1161">
        <v>175</v>
      </c>
      <c r="B1161">
        <v>6.6000000000002501E-2</v>
      </c>
      <c r="C1161" s="1">
        <f>IF(Table9[[#This Row],[dTime]]&lt;&gt;"",1/Table9[[#This Row],[dTime]],"")</f>
        <v>15.151515151514577</v>
      </c>
    </row>
    <row r="1162" spans="1:3" x14ac:dyDescent="0.25">
      <c r="A1162">
        <v>176</v>
      </c>
      <c r="B1162">
        <v>7.3999999999998067E-2</v>
      </c>
      <c r="C1162" s="1">
        <f>IF(Table9[[#This Row],[dTime]]&lt;&gt;"",1/Table9[[#This Row],[dTime]],"")</f>
        <v>13.513513513513866</v>
      </c>
    </row>
    <row r="1163" spans="1:3" x14ac:dyDescent="0.25">
      <c r="A1163">
        <v>177</v>
      </c>
      <c r="B1163">
        <v>6.4999999999997726E-2</v>
      </c>
      <c r="C1163" s="1">
        <f>IF(Table9[[#This Row],[dTime]]&lt;&gt;"",1/Table9[[#This Row],[dTime]],"")</f>
        <v>15.384615384615923</v>
      </c>
    </row>
    <row r="1164" spans="1:3" x14ac:dyDescent="0.25">
      <c r="A1164">
        <v>178</v>
      </c>
      <c r="B1164">
        <v>6.4999999999997726E-2</v>
      </c>
      <c r="C1164" s="1">
        <f>IF(Table9[[#This Row],[dTime]]&lt;&gt;"",1/Table9[[#This Row],[dTime]],"")</f>
        <v>15.384615384615923</v>
      </c>
    </row>
    <row r="1165" spans="1:3" x14ac:dyDescent="0.25">
      <c r="A1165">
        <v>179</v>
      </c>
      <c r="B1165">
        <v>6.799999999999784E-2</v>
      </c>
      <c r="C1165" s="1">
        <f>IF(Table9[[#This Row],[dTime]]&lt;&gt;"",1/Table9[[#This Row],[dTime]],"")</f>
        <v>14.705882352941643</v>
      </c>
    </row>
    <row r="1166" spans="1:3" x14ac:dyDescent="0.25">
      <c r="A1166">
        <v>180</v>
      </c>
      <c r="B1166">
        <v>6.9000000000002615E-2</v>
      </c>
      <c r="C1166" s="1">
        <f>IF(Table9[[#This Row],[dTime]]&lt;&gt;"",1/Table9[[#This Row],[dTime]],"")</f>
        <v>14.492753623187857</v>
      </c>
    </row>
    <row r="1167" spans="1:3" x14ac:dyDescent="0.25">
      <c r="A1167">
        <v>181</v>
      </c>
      <c r="B1167">
        <v>6.3000000000002387E-2</v>
      </c>
      <c r="C1167" s="1">
        <f>IF(Table9[[#This Row],[dTime]]&lt;&gt;"",1/Table9[[#This Row],[dTime]],"")</f>
        <v>15.873015873015271</v>
      </c>
    </row>
    <row r="1168" spans="1:3" x14ac:dyDescent="0.25">
      <c r="A1168">
        <v>182</v>
      </c>
      <c r="B1168">
        <v>6.9000000000002615E-2</v>
      </c>
      <c r="C1168" s="1">
        <f>IF(Table9[[#This Row],[dTime]]&lt;&gt;"",1/Table9[[#This Row],[dTime]],"")</f>
        <v>14.492753623187857</v>
      </c>
    </row>
    <row r="1169" spans="1:3" x14ac:dyDescent="0.25">
      <c r="A1169">
        <v>183</v>
      </c>
      <c r="B1169">
        <v>6.3000000000002387E-2</v>
      </c>
      <c r="C1169" s="1">
        <f>IF(Table9[[#This Row],[dTime]]&lt;&gt;"",1/Table9[[#This Row],[dTime]],"")</f>
        <v>15.873015873015271</v>
      </c>
    </row>
    <row r="1170" spans="1:3" x14ac:dyDescent="0.25">
      <c r="A1170">
        <v>184</v>
      </c>
      <c r="B1170">
        <v>2.199999999999136E-2</v>
      </c>
      <c r="C1170" s="1">
        <f>IF(Table9[[#This Row],[dTime]]&lt;&gt;"",1/Table9[[#This Row],[dTime]],"")</f>
        <v>45.454545454563309</v>
      </c>
    </row>
    <row r="1171" spans="1:3" x14ac:dyDescent="0.25">
      <c r="A1171">
        <v>185</v>
      </c>
      <c r="B1171">
        <v>0.11700000000000443</v>
      </c>
      <c r="C1171" s="1">
        <f>IF(Table9[[#This Row],[dTime]]&lt;&gt;"",1/Table9[[#This Row],[dTime]],"")</f>
        <v>8.5470085470082235</v>
      </c>
    </row>
    <row r="1172" spans="1:3" x14ac:dyDescent="0.25">
      <c r="A1172">
        <v>186</v>
      </c>
      <c r="B1172">
        <v>5.4000000000002046E-2</v>
      </c>
      <c r="C1172" s="1">
        <f>IF(Table9[[#This Row],[dTime]]&lt;&gt;"",1/Table9[[#This Row],[dTime]],"")</f>
        <v>18.518518518517816</v>
      </c>
    </row>
    <row r="1173" spans="1:3" x14ac:dyDescent="0.25">
      <c r="A1173">
        <v>187</v>
      </c>
      <c r="B1173">
        <v>7.9999999999998295E-2</v>
      </c>
      <c r="C1173" s="1">
        <f>IF(Table9[[#This Row],[dTime]]&lt;&gt;"",1/Table9[[#This Row],[dTime]],"")</f>
        <v>12.500000000000266</v>
      </c>
    </row>
    <row r="1174" spans="1:3" x14ac:dyDescent="0.25">
      <c r="A1174">
        <v>188</v>
      </c>
      <c r="B1174">
        <v>6.4999999999997726E-2</v>
      </c>
      <c r="C1174" s="1">
        <f>IF(Table9[[#This Row],[dTime]]&lt;&gt;"",1/Table9[[#This Row],[dTime]],"")</f>
        <v>15.384615384615923</v>
      </c>
    </row>
    <row r="1175" spans="1:3" x14ac:dyDescent="0.25">
      <c r="A1175">
        <v>189</v>
      </c>
      <c r="B1175">
        <v>2.1000000000000796E-2</v>
      </c>
      <c r="C1175" s="1">
        <f>IF(Table9[[#This Row],[dTime]]&lt;&gt;"",1/Table9[[#This Row],[dTime]],"")</f>
        <v>47.619047619045816</v>
      </c>
    </row>
    <row r="1176" spans="1:3" x14ac:dyDescent="0.25">
      <c r="A1176">
        <v>190</v>
      </c>
      <c r="B1176">
        <v>0.11100000000000421</v>
      </c>
      <c r="C1176" s="1">
        <f>IF(Table9[[#This Row],[dTime]]&lt;&gt;"",1/Table9[[#This Row],[dTime]],"")</f>
        <v>9.0090090090086683</v>
      </c>
    </row>
    <row r="1177" spans="1:3" x14ac:dyDescent="0.25">
      <c r="A1177">
        <v>191</v>
      </c>
      <c r="B1177">
        <v>4.9999999999997158E-2</v>
      </c>
      <c r="C1177" s="1">
        <f>IF(Table9[[#This Row],[dTime]]&lt;&gt;"",1/Table9[[#This Row],[dTime]],"")</f>
        <v>20.000000000001137</v>
      </c>
    </row>
    <row r="1178" spans="1:3" x14ac:dyDescent="0.25">
      <c r="A1178">
        <v>192</v>
      </c>
      <c r="B1178">
        <v>5.2999999999997272E-2</v>
      </c>
      <c r="C1178" s="1">
        <f>IF(Table9[[#This Row],[dTime]]&lt;&gt;"",1/Table9[[#This Row],[dTime]],"")</f>
        <v>18.867924528302858</v>
      </c>
    </row>
    <row r="1179" spans="1:3" x14ac:dyDescent="0.25">
      <c r="A1179">
        <v>193</v>
      </c>
      <c r="B1179">
        <v>9.6000000000003638E-2</v>
      </c>
      <c r="C1179" s="1">
        <f>IF(Table9[[#This Row],[dTime]]&lt;&gt;"",1/Table9[[#This Row],[dTime]],"")</f>
        <v>10.416666666666272</v>
      </c>
    </row>
    <row r="1180" spans="1:3" x14ac:dyDescent="0.25">
      <c r="A1180">
        <v>194</v>
      </c>
      <c r="B1180">
        <v>6.9999999999993179E-2</v>
      </c>
      <c r="C1180" s="1">
        <f>IF(Table9[[#This Row],[dTime]]&lt;&gt;"",1/Table9[[#This Row],[dTime]],"")</f>
        <v>14.285714285715677</v>
      </c>
    </row>
    <row r="1181" spans="1:3" x14ac:dyDescent="0.25">
      <c r="A1181">
        <v>195</v>
      </c>
      <c r="B1181">
        <v>6.4000000000007162E-2</v>
      </c>
      <c r="C1181" s="1">
        <f>IF(Table9[[#This Row],[dTime]]&lt;&gt;"",1/Table9[[#This Row],[dTime]],"")</f>
        <v>15.624999999998252</v>
      </c>
    </row>
    <row r="1182" spans="1:3" x14ac:dyDescent="0.25">
      <c r="A1182">
        <v>196</v>
      </c>
      <c r="B1182">
        <v>5.5999999999997385E-2</v>
      </c>
      <c r="C1182" s="1">
        <f>IF(Table9[[#This Row],[dTime]]&lt;&gt;"",1/Table9[[#This Row],[dTime]],"")</f>
        <v>17.857142857143693</v>
      </c>
    </row>
    <row r="1183" spans="1:3" x14ac:dyDescent="0.25">
      <c r="A1183">
        <v>197</v>
      </c>
      <c r="B1183">
        <v>7.5000000000002842E-2</v>
      </c>
      <c r="C1183" s="1">
        <f>IF(Table9[[#This Row],[dTime]]&lt;&gt;"",1/Table9[[#This Row],[dTime]],"")</f>
        <v>13.333333333332828</v>
      </c>
    </row>
    <row r="1184" spans="1:3" x14ac:dyDescent="0.25">
      <c r="A1184">
        <v>198</v>
      </c>
      <c r="B1184">
        <v>5.8999999999997499E-2</v>
      </c>
      <c r="C1184" s="1">
        <f>IF(Table9[[#This Row],[dTime]]&lt;&gt;"",1/Table9[[#This Row],[dTime]],"")</f>
        <v>16.9491525423736</v>
      </c>
    </row>
    <row r="1185" spans="1:3" x14ac:dyDescent="0.25">
      <c r="A1185">
        <v>199</v>
      </c>
      <c r="B1185">
        <v>5.4000000000002046E-2</v>
      </c>
      <c r="C1185" s="1">
        <f>IF(Table9[[#This Row],[dTime]]&lt;&gt;"",1/Table9[[#This Row],[dTime]],"")</f>
        <v>18.518518518517816</v>
      </c>
    </row>
    <row r="1186" spans="1:3" x14ac:dyDescent="0.25">
      <c r="A1186">
        <v>200</v>
      </c>
      <c r="B1186">
        <v>8.7999999999993861E-2</v>
      </c>
      <c r="C1186" s="1">
        <f>IF(Table9[[#This Row],[dTime]]&lt;&gt;"",1/Table9[[#This Row],[dTime]],"")</f>
        <v>11.363636363637156</v>
      </c>
    </row>
    <row r="1187" spans="1:3" x14ac:dyDescent="0.25">
      <c r="A1187">
        <v>201</v>
      </c>
      <c r="B1187">
        <v>6.9000000000002615E-2</v>
      </c>
      <c r="C1187" s="1">
        <f>IF(Table9[[#This Row],[dTime]]&lt;&gt;"",1/Table9[[#This Row],[dTime]],"")</f>
        <v>14.492753623187857</v>
      </c>
    </row>
    <row r="1188" spans="1:3" x14ac:dyDescent="0.25">
      <c r="A1188">
        <v>202</v>
      </c>
      <c r="B1188">
        <v>6.7000000000007276E-2</v>
      </c>
      <c r="C1188" s="1">
        <f>IF(Table9[[#This Row],[dTime]]&lt;&gt;"",1/Table9[[#This Row],[dTime]],"")</f>
        <v>14.925373134326737</v>
      </c>
    </row>
    <row r="1189" spans="1:3" x14ac:dyDescent="0.25">
      <c r="A1189">
        <v>203</v>
      </c>
      <c r="B1189">
        <v>6.4999999999997726E-2</v>
      </c>
      <c r="C1189" s="1">
        <f>IF(Table9[[#This Row],[dTime]]&lt;&gt;"",1/Table9[[#This Row],[dTime]],"")</f>
        <v>15.384615384615923</v>
      </c>
    </row>
    <row r="1190" spans="1:3" x14ac:dyDescent="0.25">
      <c r="A1190">
        <v>204</v>
      </c>
      <c r="B1190">
        <v>6.799999999999784E-2</v>
      </c>
      <c r="C1190" s="1">
        <f>IF(Table9[[#This Row],[dTime]]&lt;&gt;"",1/Table9[[#This Row],[dTime]],"")</f>
        <v>14.705882352941643</v>
      </c>
    </row>
    <row r="1191" spans="1:3" x14ac:dyDescent="0.25">
      <c r="A1191">
        <v>205</v>
      </c>
      <c r="B1191">
        <v>6.6000000000002501E-2</v>
      </c>
      <c r="C1191" s="1">
        <f>IF(Table9[[#This Row],[dTime]]&lt;&gt;"",1/Table9[[#This Row],[dTime]],"")</f>
        <v>15.151515151514577</v>
      </c>
    </row>
    <row r="1192" spans="1:3" x14ac:dyDescent="0.25">
      <c r="A1192">
        <v>206</v>
      </c>
      <c r="B1192">
        <v>5.1000000000001933E-2</v>
      </c>
      <c r="C1192" s="1">
        <f>IF(Table9[[#This Row],[dTime]]&lt;&gt;"",1/Table9[[#This Row],[dTime]],"")</f>
        <v>19.607843137254157</v>
      </c>
    </row>
    <row r="1193" spans="1:3" x14ac:dyDescent="0.25">
      <c r="A1193">
        <v>207</v>
      </c>
      <c r="B1193">
        <v>8.4999999999993747E-2</v>
      </c>
      <c r="C1193" s="1">
        <f>IF(Table9[[#This Row],[dTime]]&lt;&gt;"",1/Table9[[#This Row],[dTime]],"")</f>
        <v>11.764705882353807</v>
      </c>
    </row>
    <row r="1194" spans="1:3" x14ac:dyDescent="0.25">
      <c r="A1194">
        <v>208</v>
      </c>
      <c r="B1194">
        <v>5.8999999999997499E-2</v>
      </c>
      <c r="C1194" s="1">
        <f>IF(Table9[[#This Row],[dTime]]&lt;&gt;"",1/Table9[[#This Row],[dTime]],"")</f>
        <v>16.9491525423736</v>
      </c>
    </row>
    <row r="1195" spans="1:3" x14ac:dyDescent="0.25">
      <c r="A1195">
        <v>209</v>
      </c>
      <c r="B1195">
        <v>7.2000000000002728E-2</v>
      </c>
      <c r="C1195" s="1">
        <f>IF(Table9[[#This Row],[dTime]]&lt;&gt;"",1/Table9[[#This Row],[dTime]],"")</f>
        <v>13.888888888888362</v>
      </c>
    </row>
    <row r="1196" spans="1:3" x14ac:dyDescent="0.25">
      <c r="A1196">
        <v>210</v>
      </c>
      <c r="B1196">
        <v>6.7000000000007276E-2</v>
      </c>
      <c r="C1196" s="1">
        <f>IF(Table9[[#This Row],[dTime]]&lt;&gt;"",1/Table9[[#This Row],[dTime]],"")</f>
        <v>14.925373134326737</v>
      </c>
    </row>
    <row r="1197" spans="1:3" x14ac:dyDescent="0.25">
      <c r="A1197">
        <v>211</v>
      </c>
      <c r="B1197">
        <v>6.3999999999992951E-2</v>
      </c>
      <c r="C1197" s="1">
        <f>IF(Table9[[#This Row],[dTime]]&lt;&gt;"",1/Table9[[#This Row],[dTime]],"")</f>
        <v>15.625000000001721</v>
      </c>
    </row>
    <row r="1198" spans="1:3" x14ac:dyDescent="0.25">
      <c r="A1198">
        <v>212</v>
      </c>
      <c r="B1198">
        <v>6.6000000000002501E-2</v>
      </c>
      <c r="C1198" s="1">
        <f>IF(Table9[[#This Row],[dTime]]&lt;&gt;"",1/Table9[[#This Row],[dTime]],"")</f>
        <v>15.151515151514577</v>
      </c>
    </row>
    <row r="1199" spans="1:3" x14ac:dyDescent="0.25">
      <c r="A1199">
        <v>213</v>
      </c>
      <c r="B1199">
        <v>6.9000000000002615E-2</v>
      </c>
      <c r="C1199" s="1">
        <f>IF(Table9[[#This Row],[dTime]]&lt;&gt;"",1/Table9[[#This Row],[dTime]],"")</f>
        <v>14.492753623187857</v>
      </c>
    </row>
    <row r="1200" spans="1:3" x14ac:dyDescent="0.25">
      <c r="A1200">
        <v>214</v>
      </c>
      <c r="B1200">
        <v>6.9999999999993179E-2</v>
      </c>
      <c r="C1200" s="1">
        <f>IF(Table9[[#This Row],[dTime]]&lt;&gt;"",1/Table9[[#This Row],[dTime]],"")</f>
        <v>14.285714285715677</v>
      </c>
    </row>
    <row r="1201" spans="1:3" x14ac:dyDescent="0.25">
      <c r="A1201">
        <v>215</v>
      </c>
      <c r="B1201">
        <v>1.8000000000000682E-2</v>
      </c>
      <c r="C1201" s="1">
        <f>IF(Table9[[#This Row],[dTime]]&lt;&gt;"",1/Table9[[#This Row],[dTime]],"")</f>
        <v>55.555555555553447</v>
      </c>
    </row>
    <row r="1202" spans="1:3" x14ac:dyDescent="0.25">
      <c r="A1202">
        <v>216</v>
      </c>
      <c r="B1202">
        <v>0.11299999999999955</v>
      </c>
      <c r="C1202" s="1">
        <f>IF(Table9[[#This Row],[dTime]]&lt;&gt;"",1/Table9[[#This Row],[dTime]],"")</f>
        <v>8.8495575221239289</v>
      </c>
    </row>
    <row r="1203" spans="1:3" x14ac:dyDescent="0.25">
      <c r="A1203">
        <v>217</v>
      </c>
      <c r="B1203">
        <v>6.1999999999997613E-2</v>
      </c>
      <c r="C1203" s="1">
        <f>IF(Table9[[#This Row],[dTime]]&lt;&gt;"",1/Table9[[#This Row],[dTime]],"")</f>
        <v>16.129032258065138</v>
      </c>
    </row>
    <row r="1204" spans="1:3" x14ac:dyDescent="0.25">
      <c r="A1204">
        <v>218</v>
      </c>
      <c r="B1204">
        <v>7.0999999999997954E-2</v>
      </c>
      <c r="C1204" s="1">
        <f>IF(Table9[[#This Row],[dTime]]&lt;&gt;"",1/Table9[[#This Row],[dTime]],"")</f>
        <v>14.084507042253927</v>
      </c>
    </row>
    <row r="1205" spans="1:3" x14ac:dyDescent="0.25">
      <c r="A1205">
        <v>219</v>
      </c>
      <c r="B1205">
        <v>6.7000000000007276E-2</v>
      </c>
      <c r="C1205" s="1">
        <f>IF(Table9[[#This Row],[dTime]]&lt;&gt;"",1/Table9[[#This Row],[dTime]],"")</f>
        <v>14.925373134326737</v>
      </c>
    </row>
    <row r="1206" spans="1:3" x14ac:dyDescent="0.25">
      <c r="A1206">
        <v>220</v>
      </c>
      <c r="B1206">
        <v>6.799999999999784E-2</v>
      </c>
      <c r="C1206" s="1">
        <f>IF(Table9[[#This Row],[dTime]]&lt;&gt;"",1/Table9[[#This Row],[dTime]],"")</f>
        <v>14.705882352941643</v>
      </c>
    </row>
    <row r="1207" spans="1:3" x14ac:dyDescent="0.25">
      <c r="A1207">
        <v>221</v>
      </c>
      <c r="B1207">
        <v>5.8999999999997499E-2</v>
      </c>
      <c r="C1207" s="1">
        <f>IF(Table9[[#This Row],[dTime]]&lt;&gt;"",1/Table9[[#This Row],[dTime]],"")</f>
        <v>16.9491525423736</v>
      </c>
    </row>
    <row r="1208" spans="1:3" x14ac:dyDescent="0.25">
      <c r="A1208">
        <v>222</v>
      </c>
      <c r="B1208">
        <v>7.3999999999998067E-2</v>
      </c>
      <c r="C1208" s="1">
        <f>IF(Table9[[#This Row],[dTime]]&lt;&gt;"",1/Table9[[#This Row],[dTime]],"")</f>
        <v>13.513513513513866</v>
      </c>
    </row>
    <row r="1209" spans="1:3" x14ac:dyDescent="0.25">
      <c r="A1209">
        <v>223</v>
      </c>
      <c r="B1209">
        <v>5.8000000000006935E-2</v>
      </c>
      <c r="C1209" s="1">
        <f>IF(Table9[[#This Row],[dTime]]&lt;&gt;"",1/Table9[[#This Row],[dTime]],"")</f>
        <v>17.241379310342765</v>
      </c>
    </row>
    <row r="1210" spans="1:3" x14ac:dyDescent="0.25">
      <c r="A1210">
        <v>224</v>
      </c>
      <c r="B1210">
        <v>7.2000000000002728E-2</v>
      </c>
      <c r="C1210" s="1">
        <f>IF(Table9[[#This Row],[dTime]]&lt;&gt;"",1/Table9[[#This Row],[dTime]],"")</f>
        <v>13.888888888888362</v>
      </c>
    </row>
    <row r="1211" spans="1:3" x14ac:dyDescent="0.25">
      <c r="A1211">
        <v>225</v>
      </c>
      <c r="B1211">
        <v>6.9000000000002615E-2</v>
      </c>
      <c r="C1211" s="1">
        <f>IF(Table9[[#This Row],[dTime]]&lt;&gt;"",1/Table9[[#This Row],[dTime]],"")</f>
        <v>14.492753623187857</v>
      </c>
    </row>
    <row r="1212" spans="1:3" x14ac:dyDescent="0.25">
      <c r="A1212">
        <v>226</v>
      </c>
      <c r="B1212">
        <v>7.3999999999998067E-2</v>
      </c>
      <c r="C1212" s="1">
        <f>IF(Table9[[#This Row],[dTime]]&lt;&gt;"",1/Table9[[#This Row],[dTime]],"")</f>
        <v>13.513513513513866</v>
      </c>
    </row>
    <row r="1213" spans="1:3" x14ac:dyDescent="0.25">
      <c r="A1213">
        <v>227</v>
      </c>
      <c r="B1213">
        <v>5.700000000000216E-2</v>
      </c>
      <c r="C1213" s="1">
        <f>IF(Table9[[#This Row],[dTime]]&lt;&gt;"",1/Table9[[#This Row],[dTime]],"")</f>
        <v>17.543859649122144</v>
      </c>
    </row>
    <row r="1214" spans="1:3" x14ac:dyDescent="0.25">
      <c r="A1214">
        <v>228</v>
      </c>
      <c r="B1214">
        <v>6.6999999999993065E-2</v>
      </c>
      <c r="C1214" s="1">
        <f>IF(Table9[[#This Row],[dTime]]&lt;&gt;"",1/Table9[[#This Row],[dTime]],"")</f>
        <v>14.925373134329902</v>
      </c>
    </row>
    <row r="1215" spans="1:3" x14ac:dyDescent="0.25">
      <c r="A1215">
        <v>229</v>
      </c>
      <c r="B1215">
        <v>6.7000000000007276E-2</v>
      </c>
      <c r="C1215" s="1">
        <f>IF(Table9[[#This Row],[dTime]]&lt;&gt;"",1/Table9[[#This Row],[dTime]],"")</f>
        <v>14.925373134326737</v>
      </c>
    </row>
    <row r="1216" spans="1:3" x14ac:dyDescent="0.25">
      <c r="A1216">
        <v>230</v>
      </c>
      <c r="B1216">
        <v>6.6999999999993065E-2</v>
      </c>
      <c r="C1216" s="1">
        <f>IF(Table9[[#This Row],[dTime]]&lt;&gt;"",1/Table9[[#This Row],[dTime]],"")</f>
        <v>14.925373134329902</v>
      </c>
    </row>
    <row r="1217" spans="1:3" x14ac:dyDescent="0.25">
      <c r="A1217">
        <v>231</v>
      </c>
      <c r="B1217">
        <v>7.0999999999997954E-2</v>
      </c>
      <c r="C1217" s="1">
        <f>IF(Table9[[#This Row],[dTime]]&lt;&gt;"",1/Table9[[#This Row],[dTime]],"")</f>
        <v>14.084507042253927</v>
      </c>
    </row>
    <row r="1218" spans="1:3" x14ac:dyDescent="0.25">
      <c r="A1218">
        <v>232</v>
      </c>
      <c r="B1218">
        <v>6.1999999999997613E-2</v>
      </c>
      <c r="C1218" s="1">
        <f>IF(Table9[[#This Row],[dTime]]&lt;&gt;"",1/Table9[[#This Row],[dTime]],"")</f>
        <v>16.129032258065138</v>
      </c>
    </row>
    <row r="1219" spans="1:3" x14ac:dyDescent="0.25">
      <c r="A1219">
        <v>233</v>
      </c>
      <c r="B1219">
        <v>6.9000000000002615E-2</v>
      </c>
      <c r="C1219" s="1">
        <f>IF(Table9[[#This Row],[dTime]]&lt;&gt;"",1/Table9[[#This Row],[dTime]],"")</f>
        <v>14.492753623187857</v>
      </c>
    </row>
    <row r="1220" spans="1:3" x14ac:dyDescent="0.25">
      <c r="A1220">
        <v>234</v>
      </c>
      <c r="B1220">
        <v>6.6000000000002501E-2</v>
      </c>
      <c r="C1220" s="1">
        <f>IF(Table9[[#This Row],[dTime]]&lt;&gt;"",1/Table9[[#This Row],[dTime]],"")</f>
        <v>15.151515151514577</v>
      </c>
    </row>
    <row r="1221" spans="1:3" x14ac:dyDescent="0.25">
      <c r="A1221">
        <v>235</v>
      </c>
      <c r="B1221">
        <v>6.799999999999784E-2</v>
      </c>
      <c r="C1221" s="1">
        <f>IF(Table9[[#This Row],[dTime]]&lt;&gt;"",1/Table9[[#This Row],[dTime]],"")</f>
        <v>14.705882352941643</v>
      </c>
    </row>
    <row r="1222" spans="1:3" x14ac:dyDescent="0.25">
      <c r="A1222">
        <v>236</v>
      </c>
      <c r="B1222">
        <v>6.1999999999997613E-2</v>
      </c>
      <c r="C1222" s="1">
        <f>IF(Table9[[#This Row],[dTime]]&lt;&gt;"",1/Table9[[#This Row],[dTime]],"")</f>
        <v>16.129032258065138</v>
      </c>
    </row>
    <row r="1223" spans="1:3" x14ac:dyDescent="0.25">
      <c r="A1223">
        <v>237</v>
      </c>
      <c r="B1223">
        <v>6.9000000000002615E-2</v>
      </c>
      <c r="C1223" s="1">
        <f>IF(Table9[[#This Row],[dTime]]&lt;&gt;"",1/Table9[[#This Row],[dTime]],"")</f>
        <v>14.492753623187857</v>
      </c>
    </row>
    <row r="1224" spans="1:3" x14ac:dyDescent="0.25">
      <c r="A1224">
        <v>238</v>
      </c>
      <c r="B1224">
        <v>6.9000000000002615E-2</v>
      </c>
      <c r="C1224" s="1">
        <f>IF(Table9[[#This Row],[dTime]]&lt;&gt;"",1/Table9[[#This Row],[dTime]],"")</f>
        <v>14.492753623187857</v>
      </c>
    </row>
    <row r="1225" spans="1:3" x14ac:dyDescent="0.25">
      <c r="A1225">
        <v>239</v>
      </c>
      <c r="B1225">
        <v>6.3000000000002387E-2</v>
      </c>
      <c r="C1225" s="1">
        <f>IF(Table9[[#This Row],[dTime]]&lt;&gt;"",1/Table9[[#This Row],[dTime]],"")</f>
        <v>15.873015873015271</v>
      </c>
    </row>
    <row r="1226" spans="1:3" x14ac:dyDescent="0.25">
      <c r="A1226">
        <v>240</v>
      </c>
      <c r="B1226">
        <v>6.6999999999993065E-2</v>
      </c>
      <c r="C1226" s="1">
        <f>IF(Table9[[#This Row],[dTime]]&lt;&gt;"",1/Table9[[#This Row],[dTime]],"")</f>
        <v>14.925373134329902</v>
      </c>
    </row>
    <row r="1227" spans="1:3" x14ac:dyDescent="0.25">
      <c r="A1227">
        <v>241</v>
      </c>
      <c r="B1227">
        <v>6.6000000000002501E-2</v>
      </c>
      <c r="C1227" s="1">
        <f>IF(Table9[[#This Row],[dTime]]&lt;&gt;"",1/Table9[[#This Row],[dTime]],"")</f>
        <v>15.151515151514577</v>
      </c>
    </row>
    <row r="1228" spans="1:3" x14ac:dyDescent="0.25">
      <c r="A1228">
        <v>242</v>
      </c>
      <c r="B1228">
        <v>5.8000000000006935E-2</v>
      </c>
      <c r="C1228" s="1">
        <f>IF(Table9[[#This Row],[dTime]]&lt;&gt;"",1/Table9[[#This Row],[dTime]],"")</f>
        <v>17.241379310342765</v>
      </c>
    </row>
    <row r="1229" spans="1:3" x14ac:dyDescent="0.25">
      <c r="A1229">
        <v>243</v>
      </c>
      <c r="B1229">
        <v>7.4999999999988631E-2</v>
      </c>
      <c r="C1229" s="1">
        <f>IF(Table9[[#This Row],[dTime]]&lt;&gt;"",1/Table9[[#This Row],[dTime]],"")</f>
        <v>13.333333333335354</v>
      </c>
    </row>
    <row r="1230" spans="1:3" x14ac:dyDescent="0.25">
      <c r="A1230">
        <v>244</v>
      </c>
      <c r="B1230">
        <v>7.1000000000012164E-2</v>
      </c>
      <c r="C1230" s="1">
        <f>IF(Table9[[#This Row],[dTime]]&lt;&gt;"",1/Table9[[#This Row],[dTime]],"")</f>
        <v>14.084507042251108</v>
      </c>
    </row>
    <row r="1231" spans="1:3" x14ac:dyDescent="0.25">
      <c r="A1231">
        <v>245</v>
      </c>
      <c r="B1231">
        <v>6.2999999999988177E-2</v>
      </c>
      <c r="C1231" s="1">
        <f>IF(Table9[[#This Row],[dTime]]&lt;&gt;"",1/Table9[[#This Row],[dTime]],"")</f>
        <v>15.873015873018852</v>
      </c>
    </row>
    <row r="1232" spans="1:3" x14ac:dyDescent="0.25">
      <c r="A1232">
        <v>246</v>
      </c>
      <c r="B1232">
        <v>6.3000000000002387E-2</v>
      </c>
      <c r="C1232" s="1">
        <f>IF(Table9[[#This Row],[dTime]]&lt;&gt;"",1/Table9[[#This Row],[dTime]],"")</f>
        <v>15.873015873015271</v>
      </c>
    </row>
    <row r="1233" spans="1:3" x14ac:dyDescent="0.25">
      <c r="A1233">
        <v>247</v>
      </c>
      <c r="B1233">
        <v>6.7000000000007276E-2</v>
      </c>
      <c r="C1233" s="1">
        <f>IF(Table9[[#This Row],[dTime]]&lt;&gt;"",1/Table9[[#This Row],[dTime]],"")</f>
        <v>14.925373134326737</v>
      </c>
    </row>
    <row r="1234" spans="1:3" x14ac:dyDescent="0.25">
      <c r="A1234">
        <v>248</v>
      </c>
      <c r="B1234">
        <v>6.599999999998829E-2</v>
      </c>
      <c r="C1234" s="1">
        <f>IF(Table9[[#This Row],[dTime]]&lt;&gt;"",1/Table9[[#This Row],[dTime]],"")</f>
        <v>15.15151515151784</v>
      </c>
    </row>
    <row r="1235" spans="1:3" x14ac:dyDescent="0.25">
      <c r="A1235">
        <v>249</v>
      </c>
      <c r="B1235">
        <v>7.4000000000012278E-2</v>
      </c>
      <c r="C1235" s="1">
        <f>IF(Table9[[#This Row],[dTime]]&lt;&gt;"",1/Table9[[#This Row],[dTime]],"")</f>
        <v>13.513513513511271</v>
      </c>
    </row>
    <row r="1236" spans="1:3" x14ac:dyDescent="0.25">
      <c r="A1236">
        <v>250</v>
      </c>
      <c r="B1236">
        <v>6.2999999999988177E-2</v>
      </c>
      <c r="C1236" s="1">
        <f>IF(Table9[[#This Row],[dTime]]&lt;&gt;"",1/Table9[[#This Row],[dTime]],"")</f>
        <v>15.873015873018852</v>
      </c>
    </row>
    <row r="1237" spans="1:3" x14ac:dyDescent="0.25">
      <c r="A1237">
        <v>251</v>
      </c>
      <c r="B1237">
        <v>5.3000000000011482E-2</v>
      </c>
      <c r="C1237" s="1">
        <f>IF(Table9[[#This Row],[dTime]]&lt;&gt;"",1/Table9[[#This Row],[dTime]],"")</f>
        <v>18.867924528297799</v>
      </c>
    </row>
    <row r="1238" spans="1:3" x14ac:dyDescent="0.25">
      <c r="A1238">
        <v>252</v>
      </c>
      <c r="B1238">
        <v>8.4999999999993747E-2</v>
      </c>
      <c r="C1238" s="1">
        <f>IF(Table9[[#This Row],[dTime]]&lt;&gt;"",1/Table9[[#This Row],[dTime]],"")</f>
        <v>11.764705882353807</v>
      </c>
    </row>
    <row r="1239" spans="1:3" x14ac:dyDescent="0.25">
      <c r="A1239">
        <v>253</v>
      </c>
      <c r="B1239">
        <v>6.1000000000007049E-2</v>
      </c>
      <c r="C1239" s="1">
        <f>IF(Table9[[#This Row],[dTime]]&lt;&gt;"",1/Table9[[#This Row],[dTime]],"")</f>
        <v>16.393442622948925</v>
      </c>
    </row>
    <row r="1240" spans="1:3" x14ac:dyDescent="0.25">
      <c r="A1240">
        <v>254</v>
      </c>
      <c r="B1240">
        <v>7.0999999999997954E-2</v>
      </c>
      <c r="C1240" s="1">
        <f>IF(Table9[[#This Row],[dTime]]&lt;&gt;"",1/Table9[[#This Row],[dTime]],"")</f>
        <v>14.084507042253927</v>
      </c>
    </row>
    <row r="1241" spans="1:3" x14ac:dyDescent="0.25">
      <c r="A1241">
        <v>255</v>
      </c>
      <c r="B1241">
        <v>6.6000000000002501E-2</v>
      </c>
      <c r="C1241" s="1">
        <f>IF(Table9[[#This Row],[dTime]]&lt;&gt;"",1/Table9[[#This Row],[dTime]],"")</f>
        <v>15.151515151514577</v>
      </c>
    </row>
    <row r="1242" spans="1:3" x14ac:dyDescent="0.25">
      <c r="A1242">
        <v>256</v>
      </c>
      <c r="B1242">
        <v>6.6999999999993065E-2</v>
      </c>
      <c r="C1242" s="1">
        <f>IF(Table9[[#This Row],[dTime]]&lt;&gt;"",1/Table9[[#This Row],[dTime]],"")</f>
        <v>14.925373134329902</v>
      </c>
    </row>
    <row r="1243" spans="1:3" x14ac:dyDescent="0.25">
      <c r="A1243">
        <v>257</v>
      </c>
      <c r="B1243">
        <v>6.6000000000002501E-2</v>
      </c>
      <c r="C1243" s="1">
        <f>IF(Table9[[#This Row],[dTime]]&lt;&gt;"",1/Table9[[#This Row],[dTime]],"")</f>
        <v>15.151515151514577</v>
      </c>
    </row>
    <row r="1244" spans="1:3" x14ac:dyDescent="0.25">
      <c r="A1244">
        <v>258</v>
      </c>
      <c r="B1244">
        <v>6.6000000000002501E-2</v>
      </c>
      <c r="C1244" s="1">
        <f>IF(Table9[[#This Row],[dTime]]&lt;&gt;"",1/Table9[[#This Row],[dTime]],"")</f>
        <v>15.151515151514577</v>
      </c>
    </row>
    <row r="1245" spans="1:3" x14ac:dyDescent="0.25">
      <c r="A1245">
        <v>259</v>
      </c>
      <c r="B1245">
        <v>2.2999999999996135E-2</v>
      </c>
      <c r="C1245" s="1">
        <f>IF(Table9[[#This Row],[dTime]]&lt;&gt;"",1/Table9[[#This Row],[dTime]],"")</f>
        <v>43.478260869572523</v>
      </c>
    </row>
    <row r="1246" spans="1:3" x14ac:dyDescent="0.25">
      <c r="A1246">
        <v>260</v>
      </c>
      <c r="B1246">
        <v>0.11100000000000421</v>
      </c>
      <c r="C1246" s="1">
        <f>IF(Table9[[#This Row],[dTime]]&lt;&gt;"",1/Table9[[#This Row],[dTime]],"")</f>
        <v>9.0090090090086683</v>
      </c>
    </row>
    <row r="1247" spans="1:3" x14ac:dyDescent="0.25">
      <c r="A1247">
        <v>261</v>
      </c>
      <c r="B1247">
        <v>6.3000000000002387E-2</v>
      </c>
      <c r="C1247" s="1">
        <f>IF(Table9[[#This Row],[dTime]]&lt;&gt;"",1/Table9[[#This Row],[dTime]],"")</f>
        <v>15.873015873015271</v>
      </c>
    </row>
    <row r="1248" spans="1:3" x14ac:dyDescent="0.25">
      <c r="A1248">
        <v>262</v>
      </c>
      <c r="B1248">
        <v>6.2999999999988177E-2</v>
      </c>
      <c r="C1248" s="1">
        <f>IF(Table9[[#This Row],[dTime]]&lt;&gt;"",1/Table9[[#This Row],[dTime]],"")</f>
        <v>15.873015873018852</v>
      </c>
    </row>
    <row r="1249" spans="1:3" x14ac:dyDescent="0.25">
      <c r="A1249">
        <v>263</v>
      </c>
      <c r="B1249">
        <v>7.3000000000007503E-2</v>
      </c>
      <c r="C1249" s="1">
        <f>IF(Table9[[#This Row],[dTime]]&lt;&gt;"",1/Table9[[#This Row],[dTime]],"")</f>
        <v>13.698630136984894</v>
      </c>
    </row>
    <row r="1250" spans="1:3" x14ac:dyDescent="0.25">
      <c r="A1250">
        <v>264</v>
      </c>
      <c r="B1250">
        <v>4.399999999999693E-2</v>
      </c>
      <c r="C1250" s="1">
        <f>IF(Table9[[#This Row],[dTime]]&lt;&gt;"",1/Table9[[#This Row],[dTime]],"")</f>
        <v>22.727272727274311</v>
      </c>
    </row>
    <row r="1251" spans="1:3" x14ac:dyDescent="0.25">
      <c r="A1251">
        <v>265</v>
      </c>
      <c r="B1251">
        <v>8.8999999999998636E-2</v>
      </c>
      <c r="C1251" s="1">
        <f>IF(Table9[[#This Row],[dTime]]&lt;&gt;"",1/Table9[[#This Row],[dTime]],"")</f>
        <v>11.235955056179948</v>
      </c>
    </row>
    <row r="1252" spans="1:3" x14ac:dyDescent="0.25">
      <c r="A1252">
        <v>266</v>
      </c>
      <c r="B1252">
        <v>6.6000000000002501E-2</v>
      </c>
      <c r="C1252" s="1">
        <f>IF(Table9[[#This Row],[dTime]]&lt;&gt;"",1/Table9[[#This Row],[dTime]],"")</f>
        <v>15.151515151514577</v>
      </c>
    </row>
    <row r="1253" spans="1:3" x14ac:dyDescent="0.25">
      <c r="A1253">
        <v>267</v>
      </c>
      <c r="B1253">
        <v>6.9999999999993179E-2</v>
      </c>
      <c r="C1253" s="1">
        <f>IF(Table9[[#This Row],[dTime]]&lt;&gt;"",1/Table9[[#This Row],[dTime]],"")</f>
        <v>14.285714285715677</v>
      </c>
    </row>
    <row r="1254" spans="1:3" x14ac:dyDescent="0.25">
      <c r="A1254">
        <v>268</v>
      </c>
      <c r="B1254">
        <v>6.4000000000007162E-2</v>
      </c>
      <c r="C1254" s="1">
        <f>IF(Table9[[#This Row],[dTime]]&lt;&gt;"",1/Table9[[#This Row],[dTime]],"")</f>
        <v>15.624999999998252</v>
      </c>
    </row>
    <row r="1255" spans="1:3" x14ac:dyDescent="0.25">
      <c r="A1255">
        <v>269</v>
      </c>
      <c r="B1255">
        <v>6.4999999999997726E-2</v>
      </c>
      <c r="C1255" s="1">
        <f>IF(Table9[[#This Row],[dTime]]&lt;&gt;"",1/Table9[[#This Row],[dTime]],"")</f>
        <v>15.384615384615923</v>
      </c>
    </row>
    <row r="1256" spans="1:3" x14ac:dyDescent="0.25">
      <c r="A1256">
        <v>270</v>
      </c>
      <c r="B1256">
        <v>6.7000000000007276E-2</v>
      </c>
      <c r="C1256" s="1">
        <f>IF(Table9[[#This Row],[dTime]]&lt;&gt;"",1/Table9[[#This Row],[dTime]],"")</f>
        <v>14.925373134326737</v>
      </c>
    </row>
    <row r="1257" spans="1:3" x14ac:dyDescent="0.25">
      <c r="A1257">
        <v>271</v>
      </c>
      <c r="B1257">
        <v>6.8999999999988404E-2</v>
      </c>
      <c r="C1257" s="1">
        <f>IF(Table9[[#This Row],[dTime]]&lt;&gt;"",1/Table9[[#This Row],[dTime]],"")</f>
        <v>14.492753623190842</v>
      </c>
    </row>
    <row r="1258" spans="1:3" x14ac:dyDescent="0.25">
      <c r="A1258">
        <v>272</v>
      </c>
      <c r="B1258">
        <v>6.3000000000002387E-2</v>
      </c>
      <c r="C1258" s="1">
        <f>IF(Table9[[#This Row],[dTime]]&lt;&gt;"",1/Table9[[#This Row],[dTime]],"")</f>
        <v>15.873015873015271</v>
      </c>
    </row>
    <row r="1259" spans="1:3" x14ac:dyDescent="0.25">
      <c r="A1259">
        <v>273</v>
      </c>
      <c r="B1259">
        <v>7.0999999999997954E-2</v>
      </c>
      <c r="C1259" s="1">
        <f>IF(Table9[[#This Row],[dTime]]&lt;&gt;"",1/Table9[[#This Row],[dTime]],"")</f>
        <v>14.084507042253927</v>
      </c>
    </row>
    <row r="1260" spans="1:3" x14ac:dyDescent="0.25">
      <c r="A1260">
        <v>274</v>
      </c>
      <c r="B1260">
        <v>6.4000000000007162E-2</v>
      </c>
      <c r="C1260" s="1">
        <f>IF(Table9[[#This Row],[dTime]]&lt;&gt;"",1/Table9[[#This Row],[dTime]],"")</f>
        <v>15.624999999998252</v>
      </c>
    </row>
    <row r="1261" spans="1:3" x14ac:dyDescent="0.25">
      <c r="A1261">
        <v>275</v>
      </c>
      <c r="B1261">
        <v>6.9000000000002615E-2</v>
      </c>
      <c r="C1261" s="1">
        <f>IF(Table9[[#This Row],[dTime]]&lt;&gt;"",1/Table9[[#This Row],[dTime]],"")</f>
        <v>14.492753623187857</v>
      </c>
    </row>
    <row r="1262" spans="1:3" x14ac:dyDescent="0.25">
      <c r="A1262">
        <v>276</v>
      </c>
      <c r="B1262">
        <v>4.9999999999997158E-2</v>
      </c>
      <c r="C1262" s="1">
        <f>IF(Table9[[#This Row],[dTime]]&lt;&gt;"",1/Table9[[#This Row],[dTime]],"")</f>
        <v>20.000000000001137</v>
      </c>
    </row>
    <row r="1263" spans="1:3" x14ac:dyDescent="0.25">
      <c r="A1263">
        <v>277</v>
      </c>
      <c r="B1263">
        <v>8.100000000000307E-2</v>
      </c>
      <c r="C1263" s="1">
        <f>IF(Table9[[#This Row],[dTime]]&lt;&gt;"",1/Table9[[#This Row],[dTime]],"")</f>
        <v>12.345679012345212</v>
      </c>
    </row>
    <row r="1264" spans="1:3" x14ac:dyDescent="0.25">
      <c r="A1264">
        <v>278</v>
      </c>
      <c r="B1264">
        <v>7.1999999999988518E-2</v>
      </c>
      <c r="C1264" s="1">
        <f>IF(Table9[[#This Row],[dTime]]&lt;&gt;"",1/Table9[[#This Row],[dTime]],"")</f>
        <v>13.888888888891104</v>
      </c>
    </row>
    <row r="1265" spans="1:3" x14ac:dyDescent="0.25">
      <c r="A1265">
        <v>279</v>
      </c>
      <c r="B1265">
        <v>7.1000000000012164E-2</v>
      </c>
      <c r="C1265" s="1">
        <f>IF(Table9[[#This Row],[dTime]]&lt;&gt;"",1/Table9[[#This Row],[dTime]],"")</f>
        <v>14.084507042251108</v>
      </c>
    </row>
    <row r="1266" spans="1:3" x14ac:dyDescent="0.25">
      <c r="A1266">
        <v>280</v>
      </c>
      <c r="B1266">
        <v>5.3999999999987836E-2</v>
      </c>
      <c r="C1266" s="1">
        <f>IF(Table9[[#This Row],[dTime]]&lt;&gt;"",1/Table9[[#This Row],[dTime]],"")</f>
        <v>18.51851851852269</v>
      </c>
    </row>
    <row r="1267" spans="1:3" x14ac:dyDescent="0.25">
      <c r="A1267">
        <v>281</v>
      </c>
      <c r="B1267">
        <v>7.000000000000739E-2</v>
      </c>
      <c r="C1267" s="1">
        <f>IF(Table9[[#This Row],[dTime]]&lt;&gt;"",1/Table9[[#This Row],[dTime]],"")</f>
        <v>14.285714285712778</v>
      </c>
    </row>
    <row r="1268" spans="1:3" x14ac:dyDescent="0.25">
      <c r="A1268">
        <v>282</v>
      </c>
      <c r="B1268">
        <v>6.6999999999993065E-2</v>
      </c>
      <c r="C1268" s="1">
        <f>IF(Table9[[#This Row],[dTime]]&lt;&gt;"",1/Table9[[#This Row],[dTime]],"")</f>
        <v>14.925373134329902</v>
      </c>
    </row>
    <row r="1269" spans="1:3" x14ac:dyDescent="0.25">
      <c r="A1269">
        <v>283</v>
      </c>
      <c r="B1269">
        <v>6.3000000000002387E-2</v>
      </c>
      <c r="C1269" s="1">
        <f>IF(Table9[[#This Row],[dTime]]&lt;&gt;"",1/Table9[[#This Row],[dTime]],"")</f>
        <v>15.873015873015271</v>
      </c>
    </row>
    <row r="1270" spans="1:3" x14ac:dyDescent="0.25">
      <c r="A1270">
        <v>284</v>
      </c>
      <c r="B1270">
        <v>3.3000000000001251E-2</v>
      </c>
      <c r="C1270" s="1">
        <f>IF(Table9[[#This Row],[dTime]]&lt;&gt;"",1/Table9[[#This Row],[dTime]],"")</f>
        <v>30.303030303029153</v>
      </c>
    </row>
    <row r="1271" spans="1:3" x14ac:dyDescent="0.25">
      <c r="A1271">
        <v>285</v>
      </c>
      <c r="B1271">
        <v>9.3000000000003524E-2</v>
      </c>
      <c r="C1271" s="1">
        <f>IF(Table9[[#This Row],[dTime]]&lt;&gt;"",1/Table9[[#This Row],[dTime]],"")</f>
        <v>10.752688172042603</v>
      </c>
    </row>
    <row r="1272" spans="1:3" x14ac:dyDescent="0.25">
      <c r="A1272">
        <v>286</v>
      </c>
      <c r="B1272">
        <v>7.899999999999352E-2</v>
      </c>
      <c r="C1272" s="1">
        <f>IF(Table9[[#This Row],[dTime]]&lt;&gt;"",1/Table9[[#This Row],[dTime]],"")</f>
        <v>12.658227848102305</v>
      </c>
    </row>
    <row r="1273" spans="1:3" x14ac:dyDescent="0.25">
      <c r="A1273">
        <v>287</v>
      </c>
      <c r="B1273">
        <v>2.6000000000010459E-2</v>
      </c>
      <c r="C1273" s="1">
        <f>IF(Table9[[#This Row],[dTime]]&lt;&gt;"",1/Table9[[#This Row],[dTime]],"")</f>
        <v>38.461538461522991</v>
      </c>
    </row>
    <row r="1274" spans="1:3" x14ac:dyDescent="0.25">
      <c r="A1274">
        <v>288</v>
      </c>
      <c r="B1274">
        <v>0.10599999999999454</v>
      </c>
      <c r="C1274" s="1">
        <f>IF(Table9[[#This Row],[dTime]]&lt;&gt;"",1/Table9[[#This Row],[dTime]],"")</f>
        <v>9.4339622641514289</v>
      </c>
    </row>
    <row r="1275" spans="1:3" x14ac:dyDescent="0.25">
      <c r="A1275">
        <v>289</v>
      </c>
      <c r="B1275">
        <v>7.0999999999997954E-2</v>
      </c>
      <c r="C1275" s="1">
        <f>IF(Table9[[#This Row],[dTime]]&lt;&gt;"",1/Table9[[#This Row],[dTime]],"")</f>
        <v>14.084507042253927</v>
      </c>
    </row>
    <row r="1276" spans="1:3" x14ac:dyDescent="0.25">
      <c r="A1276">
        <v>290</v>
      </c>
      <c r="B1276">
        <v>6.4999999999997726E-2</v>
      </c>
      <c r="C1276" s="1">
        <f>IF(Table9[[#This Row],[dTime]]&lt;&gt;"",1/Table9[[#This Row],[dTime]],"")</f>
        <v>15.384615384615923</v>
      </c>
    </row>
    <row r="1277" spans="1:3" x14ac:dyDescent="0.25">
      <c r="A1277">
        <v>291</v>
      </c>
      <c r="B1277">
        <v>6.799999999999784E-2</v>
      </c>
      <c r="C1277" s="1">
        <f>IF(Table9[[#This Row],[dTime]]&lt;&gt;"",1/Table9[[#This Row],[dTime]],"")</f>
        <v>14.705882352941643</v>
      </c>
    </row>
    <row r="1278" spans="1:3" x14ac:dyDescent="0.25">
      <c r="A1278">
        <v>292</v>
      </c>
      <c r="B1278">
        <v>6.1000000000007049E-2</v>
      </c>
      <c r="C1278" s="1">
        <f>IF(Table9[[#This Row],[dTime]]&lt;&gt;"",1/Table9[[#This Row],[dTime]],"")</f>
        <v>16.393442622948925</v>
      </c>
    </row>
    <row r="1279" spans="1:3" x14ac:dyDescent="0.25">
      <c r="A1279">
        <v>293</v>
      </c>
      <c r="B1279">
        <v>6.6999999999993065E-2</v>
      </c>
      <c r="C1279" s="1">
        <f>IF(Table9[[#This Row],[dTime]]&lt;&gt;"",1/Table9[[#This Row],[dTime]],"")</f>
        <v>14.925373134329902</v>
      </c>
    </row>
    <row r="1280" spans="1:3" x14ac:dyDescent="0.25">
      <c r="A1280">
        <v>294</v>
      </c>
      <c r="B1280">
        <v>6.9000000000002615E-2</v>
      </c>
      <c r="C1280" s="1">
        <f>IF(Table9[[#This Row],[dTime]]&lt;&gt;"",1/Table9[[#This Row],[dTime]],"")</f>
        <v>14.492753623187857</v>
      </c>
    </row>
    <row r="1281" spans="1:3" x14ac:dyDescent="0.25">
      <c r="A1281">
        <v>295</v>
      </c>
      <c r="B1281">
        <v>5.700000000000216E-2</v>
      </c>
      <c r="C1281" s="1">
        <f>IF(Table9[[#This Row],[dTime]]&lt;&gt;"",1/Table9[[#This Row],[dTime]],"")</f>
        <v>17.543859649122144</v>
      </c>
    </row>
    <row r="1282" spans="1:3" x14ac:dyDescent="0.25">
      <c r="A1282">
        <v>296</v>
      </c>
      <c r="B1282">
        <v>7.6999999999998181E-2</v>
      </c>
      <c r="C1282" s="1">
        <f>IF(Table9[[#This Row],[dTime]]&lt;&gt;"",1/Table9[[#This Row],[dTime]],"")</f>
        <v>12.987012987013294</v>
      </c>
    </row>
    <row r="1283" spans="1:3" x14ac:dyDescent="0.25">
      <c r="A1283">
        <v>297</v>
      </c>
      <c r="B1283">
        <v>6.7000000000007276E-2</v>
      </c>
      <c r="C1283" s="1">
        <f>IF(Table9[[#This Row],[dTime]]&lt;&gt;"",1/Table9[[#This Row],[dTime]],"")</f>
        <v>14.925373134326737</v>
      </c>
    </row>
    <row r="1284" spans="1:3" x14ac:dyDescent="0.25">
      <c r="A1284">
        <v>298</v>
      </c>
      <c r="B1284">
        <v>6.0000000000002274E-2</v>
      </c>
      <c r="C1284" s="1">
        <f>IF(Table9[[#This Row],[dTime]]&lt;&gt;"",1/Table9[[#This Row],[dTime]],"")</f>
        <v>16.666666666666035</v>
      </c>
    </row>
    <row r="1285" spans="1:3" x14ac:dyDescent="0.25">
      <c r="A1285">
        <v>299</v>
      </c>
      <c r="B1285">
        <v>7.0999999999997954E-2</v>
      </c>
      <c r="C1285" s="1">
        <f>IF(Table9[[#This Row],[dTime]]&lt;&gt;"",1/Table9[[#This Row],[dTime]],"")</f>
        <v>14.084507042253927</v>
      </c>
    </row>
    <row r="1286" spans="1:3" x14ac:dyDescent="0.25">
      <c r="A1286">
        <v>300</v>
      </c>
      <c r="B1286">
        <v>6.9999999999993179E-2</v>
      </c>
      <c r="C1286" s="1">
        <f>IF(Table9[[#This Row],[dTime]]&lt;&gt;"",1/Table9[[#This Row],[dTime]],"")</f>
        <v>14.285714285715677</v>
      </c>
    </row>
    <row r="1287" spans="1:3" x14ac:dyDescent="0.25">
      <c r="A1287">
        <v>301</v>
      </c>
      <c r="B1287">
        <v>2.5999999999996248E-2</v>
      </c>
      <c r="C1287" s="1">
        <f>IF(Table9[[#This Row],[dTime]]&lt;&gt;"",1/Table9[[#This Row],[dTime]],"")</f>
        <v>38.461538461544009</v>
      </c>
    </row>
    <row r="1288" spans="1:3" x14ac:dyDescent="0.25">
      <c r="A1288">
        <v>302</v>
      </c>
      <c r="B1288">
        <v>0.10000000000000853</v>
      </c>
      <c r="C1288" s="1">
        <f>IF(Table9[[#This Row],[dTime]]&lt;&gt;"",1/Table9[[#This Row],[dTime]],"")</f>
        <v>9.9999999999991473</v>
      </c>
    </row>
    <row r="1289" spans="1:3" x14ac:dyDescent="0.25">
      <c r="A1289">
        <v>303</v>
      </c>
      <c r="B1289">
        <v>6.4999999999997726E-2</v>
      </c>
      <c r="C1289" s="1">
        <f>IF(Table9[[#This Row],[dTime]]&lt;&gt;"",1/Table9[[#This Row],[dTime]],"")</f>
        <v>15.384615384615923</v>
      </c>
    </row>
    <row r="1290" spans="1:3" x14ac:dyDescent="0.25">
      <c r="A1290">
        <v>304</v>
      </c>
      <c r="B1290">
        <v>7.5000000000002842E-2</v>
      </c>
      <c r="C1290" s="1">
        <f>IF(Table9[[#This Row],[dTime]]&lt;&gt;"",1/Table9[[#This Row],[dTime]],"")</f>
        <v>13.333333333332828</v>
      </c>
    </row>
    <row r="1291" spans="1:3" x14ac:dyDescent="0.25">
      <c r="A1291">
        <v>305</v>
      </c>
      <c r="B1291">
        <v>3.3000000000001251E-2</v>
      </c>
      <c r="C1291" s="1">
        <f>IF(Table9[[#This Row],[dTime]]&lt;&gt;"",1/Table9[[#This Row],[dTime]],"")</f>
        <v>30.303030303029153</v>
      </c>
    </row>
    <row r="1292" spans="1:3" x14ac:dyDescent="0.25">
      <c r="A1292">
        <v>306</v>
      </c>
      <c r="B1292">
        <v>9.9000000000003752E-2</v>
      </c>
      <c r="C1292" s="1">
        <f>IF(Table9[[#This Row],[dTime]]&lt;&gt;"",1/Table9[[#This Row],[dTime]],"")</f>
        <v>10.101010101009718</v>
      </c>
    </row>
    <row r="1293" spans="1:3" x14ac:dyDescent="0.25">
      <c r="A1293">
        <v>307</v>
      </c>
      <c r="B1293">
        <v>6.8999999999988404E-2</v>
      </c>
      <c r="C1293" s="1">
        <f>IF(Table9[[#This Row],[dTime]]&lt;&gt;"",1/Table9[[#This Row],[dTime]],"")</f>
        <v>14.492753623190842</v>
      </c>
    </row>
    <row r="1294" spans="1:3" x14ac:dyDescent="0.25">
      <c r="A1294">
        <v>308</v>
      </c>
      <c r="B1294">
        <v>6.4000000000007162E-2</v>
      </c>
      <c r="C1294" s="1">
        <f>IF(Table9[[#This Row],[dTime]]&lt;&gt;"",1/Table9[[#This Row],[dTime]],"")</f>
        <v>15.624999999998252</v>
      </c>
    </row>
    <row r="1295" spans="1:3" x14ac:dyDescent="0.25">
      <c r="A1295">
        <v>309</v>
      </c>
      <c r="B1295">
        <v>6.6999999999993065E-2</v>
      </c>
      <c r="C1295" s="1">
        <f>IF(Table9[[#This Row],[dTime]]&lt;&gt;"",1/Table9[[#This Row],[dTime]],"")</f>
        <v>14.925373134329902</v>
      </c>
    </row>
    <row r="1296" spans="1:3" x14ac:dyDescent="0.25">
      <c r="A1296">
        <v>310</v>
      </c>
      <c r="B1296">
        <v>6.4999999999997726E-2</v>
      </c>
      <c r="C1296" s="1">
        <f>IF(Table9[[#This Row],[dTime]]&lt;&gt;"",1/Table9[[#This Row],[dTime]],"")</f>
        <v>15.384615384615923</v>
      </c>
    </row>
    <row r="1297" spans="1:3" x14ac:dyDescent="0.25">
      <c r="A1297">
        <v>311</v>
      </c>
      <c r="B1297">
        <v>3.7000000000006139E-2</v>
      </c>
      <c r="C1297" s="1">
        <f>IF(Table9[[#This Row],[dTime]]&lt;&gt;"",1/Table9[[#This Row],[dTime]],"")</f>
        <v>27.027027027022541</v>
      </c>
    </row>
    <row r="1298" spans="1:3" x14ac:dyDescent="0.25">
      <c r="A1298">
        <v>312</v>
      </c>
      <c r="B1298">
        <v>9.6000000000003638E-2</v>
      </c>
      <c r="C1298" s="1">
        <f>IF(Table9[[#This Row],[dTime]]&lt;&gt;"",1/Table9[[#This Row],[dTime]],"")</f>
        <v>10.416666666666272</v>
      </c>
    </row>
    <row r="1299" spans="1:3" x14ac:dyDescent="0.25">
      <c r="A1299">
        <v>313</v>
      </c>
      <c r="B1299">
        <v>7.0999999999997954E-2</v>
      </c>
      <c r="C1299" s="1">
        <f>IF(Table9[[#This Row],[dTime]]&lt;&gt;"",1/Table9[[#This Row],[dTime]],"")</f>
        <v>14.084507042253927</v>
      </c>
    </row>
    <row r="1300" spans="1:3" x14ac:dyDescent="0.25">
      <c r="A1300">
        <v>314</v>
      </c>
      <c r="B1300">
        <v>6.3000000000002387E-2</v>
      </c>
      <c r="C1300" s="1">
        <f>IF(Table9[[#This Row],[dTime]]&lt;&gt;"",1/Table9[[#This Row],[dTime]],"")</f>
        <v>15.873015873015271</v>
      </c>
    </row>
    <row r="1301" spans="1:3" x14ac:dyDescent="0.25">
      <c r="A1301">
        <v>315</v>
      </c>
      <c r="B1301">
        <v>6.799999999999784E-2</v>
      </c>
      <c r="C1301" s="1">
        <f>IF(Table9[[#This Row],[dTime]]&lt;&gt;"",1/Table9[[#This Row],[dTime]],"")</f>
        <v>14.705882352941643</v>
      </c>
    </row>
    <row r="1302" spans="1:3" x14ac:dyDescent="0.25">
      <c r="A1302">
        <v>316</v>
      </c>
      <c r="B1302" t="s">
        <v>49</v>
      </c>
      <c r="C1302" s="1" t="str">
        <f>IF(Table9[[#This Row],[dTime]]&lt;&gt;"",1/Table9[[#This Row],[dTime]],"")</f>
        <v/>
      </c>
    </row>
    <row r="1303" spans="1:3" x14ac:dyDescent="0.25">
      <c r="A1303">
        <v>1</v>
      </c>
      <c r="B1303" t="s">
        <v>49</v>
      </c>
      <c r="C1303" s="1" t="str">
        <f>IF(Table9[[#This Row],[dTime]]&lt;&gt;"",1/Table9[[#This Row],[dTime]],"")</f>
        <v/>
      </c>
    </row>
    <row r="1304" spans="1:3" x14ac:dyDescent="0.25">
      <c r="A1304">
        <v>2</v>
      </c>
      <c r="B1304">
        <v>7.2000000000002728E-2</v>
      </c>
      <c r="C1304" s="1">
        <f>IF(Table9[[#This Row],[dTime]]&lt;&gt;"",1/Table9[[#This Row],[dTime]],"")</f>
        <v>13.888888888888362</v>
      </c>
    </row>
    <row r="1305" spans="1:3" x14ac:dyDescent="0.25">
      <c r="A1305">
        <v>3</v>
      </c>
      <c r="B1305">
        <v>5.7999999999992724E-2</v>
      </c>
      <c r="C1305" s="1">
        <f>IF(Table9[[#This Row],[dTime]]&lt;&gt;"",1/Table9[[#This Row],[dTime]],"")</f>
        <v>17.241379310346989</v>
      </c>
    </row>
    <row r="1306" spans="1:3" x14ac:dyDescent="0.25">
      <c r="A1306">
        <v>4</v>
      </c>
      <c r="B1306">
        <v>6.7000000000007276E-2</v>
      </c>
      <c r="C1306" s="1">
        <f>IF(Table9[[#This Row],[dTime]]&lt;&gt;"",1/Table9[[#This Row],[dTime]],"")</f>
        <v>14.925373134326737</v>
      </c>
    </row>
    <row r="1307" spans="1:3" x14ac:dyDescent="0.25">
      <c r="A1307">
        <v>5</v>
      </c>
      <c r="B1307">
        <v>5.700000000000216E-2</v>
      </c>
      <c r="C1307" s="1">
        <f>IF(Table9[[#This Row],[dTime]]&lt;&gt;"",1/Table9[[#This Row],[dTime]],"")</f>
        <v>17.543859649122144</v>
      </c>
    </row>
    <row r="1308" spans="1:3" x14ac:dyDescent="0.25">
      <c r="A1308">
        <v>6</v>
      </c>
      <c r="B1308">
        <v>7.0999999999997954E-2</v>
      </c>
      <c r="C1308" s="1">
        <f>IF(Table9[[#This Row],[dTime]]&lt;&gt;"",1/Table9[[#This Row],[dTime]],"")</f>
        <v>14.084507042253927</v>
      </c>
    </row>
    <row r="1309" spans="1:3" x14ac:dyDescent="0.25">
      <c r="A1309">
        <v>7</v>
      </c>
      <c r="B1309">
        <v>5.1000000000001933E-2</v>
      </c>
      <c r="C1309" s="1">
        <f>IF(Table9[[#This Row],[dTime]]&lt;&gt;"",1/Table9[[#This Row],[dTime]],"")</f>
        <v>19.607843137254157</v>
      </c>
    </row>
    <row r="1310" spans="1:3" x14ac:dyDescent="0.25">
      <c r="A1310">
        <v>8</v>
      </c>
      <c r="B1310">
        <v>8.4999999999993747E-2</v>
      </c>
      <c r="C1310" s="1">
        <f>IF(Table9[[#This Row],[dTime]]&lt;&gt;"",1/Table9[[#This Row],[dTime]],"")</f>
        <v>11.764705882353807</v>
      </c>
    </row>
    <row r="1311" spans="1:3" x14ac:dyDescent="0.25">
      <c r="A1311">
        <v>9</v>
      </c>
      <c r="B1311">
        <v>6.4000000000007162E-2</v>
      </c>
      <c r="C1311" s="1">
        <f>IF(Table9[[#This Row],[dTime]]&lt;&gt;"",1/Table9[[#This Row],[dTime]],"")</f>
        <v>15.624999999998252</v>
      </c>
    </row>
    <row r="1312" spans="1:3" x14ac:dyDescent="0.25">
      <c r="A1312">
        <v>10</v>
      </c>
      <c r="B1312">
        <v>7.1999999999988518E-2</v>
      </c>
      <c r="C1312" s="1">
        <f>IF(Table9[[#This Row],[dTime]]&lt;&gt;"",1/Table9[[#This Row],[dTime]],"")</f>
        <v>13.888888888891104</v>
      </c>
    </row>
    <row r="1313" spans="1:3" x14ac:dyDescent="0.25">
      <c r="A1313">
        <v>11</v>
      </c>
      <c r="B1313">
        <v>7.000000000000739E-2</v>
      </c>
      <c r="C1313" s="1">
        <f>IF(Table9[[#This Row],[dTime]]&lt;&gt;"",1/Table9[[#This Row],[dTime]],"")</f>
        <v>14.285714285712778</v>
      </c>
    </row>
    <row r="1314" spans="1:3" x14ac:dyDescent="0.25">
      <c r="A1314">
        <v>12</v>
      </c>
      <c r="B1314">
        <v>6.3999999999992951E-2</v>
      </c>
      <c r="C1314" s="1">
        <f>IF(Table9[[#This Row],[dTime]]&lt;&gt;"",1/Table9[[#This Row],[dTime]],"")</f>
        <v>15.625000000001721</v>
      </c>
    </row>
    <row r="1315" spans="1:3" x14ac:dyDescent="0.25">
      <c r="A1315">
        <v>13</v>
      </c>
      <c r="B1315">
        <v>6.9000000000002615E-2</v>
      </c>
      <c r="C1315" s="1">
        <f>IF(Table9[[#This Row],[dTime]]&lt;&gt;"",1/Table9[[#This Row],[dTime]],"")</f>
        <v>14.492753623187857</v>
      </c>
    </row>
    <row r="1316" spans="1:3" x14ac:dyDescent="0.25">
      <c r="A1316">
        <v>14</v>
      </c>
      <c r="B1316">
        <v>6.3000000000002387E-2</v>
      </c>
      <c r="C1316" s="1">
        <f>IF(Table9[[#This Row],[dTime]]&lt;&gt;"",1/Table9[[#This Row],[dTime]],"")</f>
        <v>15.873015873015271</v>
      </c>
    </row>
    <row r="1317" spans="1:3" x14ac:dyDescent="0.25">
      <c r="A1317">
        <v>15</v>
      </c>
      <c r="B1317">
        <v>5.700000000000216E-2</v>
      </c>
      <c r="C1317" s="1">
        <f>IF(Table9[[#This Row],[dTime]]&lt;&gt;"",1/Table9[[#This Row],[dTime]],"")</f>
        <v>17.543859649122144</v>
      </c>
    </row>
    <row r="1318" spans="1:3" x14ac:dyDescent="0.25">
      <c r="A1318">
        <v>16</v>
      </c>
      <c r="B1318">
        <v>8.100000000000307E-2</v>
      </c>
      <c r="C1318" s="1">
        <f>IF(Table9[[#This Row],[dTime]]&lt;&gt;"",1/Table9[[#This Row],[dTime]],"")</f>
        <v>12.345679012345212</v>
      </c>
    </row>
    <row r="1319" spans="1:3" x14ac:dyDescent="0.25">
      <c r="A1319">
        <v>17</v>
      </c>
      <c r="B1319">
        <v>6.3999999999992951E-2</v>
      </c>
      <c r="C1319" s="1">
        <f>IF(Table9[[#This Row],[dTime]]&lt;&gt;"",1/Table9[[#This Row],[dTime]],"")</f>
        <v>15.625000000001721</v>
      </c>
    </row>
    <row r="1320" spans="1:3" x14ac:dyDescent="0.25">
      <c r="A1320">
        <v>18</v>
      </c>
      <c r="B1320">
        <v>6.7000000000007276E-2</v>
      </c>
      <c r="C1320" s="1">
        <f>IF(Table9[[#This Row],[dTime]]&lt;&gt;"",1/Table9[[#This Row],[dTime]],"")</f>
        <v>14.925373134326737</v>
      </c>
    </row>
    <row r="1321" spans="1:3" x14ac:dyDescent="0.25">
      <c r="A1321">
        <v>19</v>
      </c>
      <c r="B1321">
        <v>5.700000000000216E-2</v>
      </c>
      <c r="C1321" s="1">
        <f>IF(Table9[[#This Row],[dTime]]&lt;&gt;"",1/Table9[[#This Row],[dTime]],"")</f>
        <v>17.543859649122144</v>
      </c>
    </row>
    <row r="1322" spans="1:3" x14ac:dyDescent="0.25">
      <c r="A1322">
        <v>20</v>
      </c>
      <c r="B1322">
        <v>7.5999999999993406E-2</v>
      </c>
      <c r="C1322" s="1">
        <f>IF(Table9[[#This Row],[dTime]]&lt;&gt;"",1/Table9[[#This Row],[dTime]],"")</f>
        <v>13.157894736843247</v>
      </c>
    </row>
    <row r="1323" spans="1:3" x14ac:dyDescent="0.25">
      <c r="A1323">
        <v>21</v>
      </c>
      <c r="B1323">
        <v>6.9000000000002615E-2</v>
      </c>
      <c r="C1323" s="1">
        <f>IF(Table9[[#This Row],[dTime]]&lt;&gt;"",1/Table9[[#This Row],[dTime]],"")</f>
        <v>14.492753623187857</v>
      </c>
    </row>
    <row r="1324" spans="1:3" x14ac:dyDescent="0.25">
      <c r="A1324">
        <v>22</v>
      </c>
      <c r="B1324">
        <v>6.6000000000002501E-2</v>
      </c>
      <c r="C1324" s="1">
        <f>IF(Table9[[#This Row],[dTime]]&lt;&gt;"",1/Table9[[#This Row],[dTime]],"")</f>
        <v>15.151515151514577</v>
      </c>
    </row>
    <row r="1325" spans="1:3" x14ac:dyDescent="0.25">
      <c r="A1325">
        <v>23</v>
      </c>
      <c r="B1325">
        <v>6.2999999999988177E-2</v>
      </c>
      <c r="C1325" s="1">
        <f>IF(Table9[[#This Row],[dTime]]&lt;&gt;"",1/Table9[[#This Row],[dTime]],"")</f>
        <v>15.873015873018852</v>
      </c>
    </row>
    <row r="1326" spans="1:3" x14ac:dyDescent="0.25">
      <c r="A1326">
        <v>24</v>
      </c>
      <c r="B1326">
        <v>7.000000000000739E-2</v>
      </c>
      <c r="C1326" s="1">
        <f>IF(Table9[[#This Row],[dTime]]&lt;&gt;"",1/Table9[[#This Row],[dTime]],"")</f>
        <v>14.285714285712778</v>
      </c>
    </row>
    <row r="1327" spans="1:3" x14ac:dyDescent="0.25">
      <c r="A1327">
        <v>25</v>
      </c>
      <c r="B1327">
        <v>6.4999999999997726E-2</v>
      </c>
      <c r="C1327" s="1">
        <f>IF(Table9[[#This Row],[dTime]]&lt;&gt;"",1/Table9[[#This Row],[dTime]],"")</f>
        <v>15.384615384615923</v>
      </c>
    </row>
    <row r="1328" spans="1:3" x14ac:dyDescent="0.25">
      <c r="A1328">
        <v>26</v>
      </c>
      <c r="B1328">
        <v>6.7000000000007276E-2</v>
      </c>
      <c r="C1328" s="1">
        <f>IF(Table9[[#This Row],[dTime]]&lt;&gt;"",1/Table9[[#This Row],[dTime]],"")</f>
        <v>14.925373134326737</v>
      </c>
    </row>
    <row r="1329" spans="1:3" x14ac:dyDescent="0.25">
      <c r="A1329">
        <v>27</v>
      </c>
      <c r="B1329">
        <v>6.599999999998829E-2</v>
      </c>
      <c r="C1329" s="1">
        <f>IF(Table9[[#This Row],[dTime]]&lt;&gt;"",1/Table9[[#This Row],[dTime]],"")</f>
        <v>15.15151515151784</v>
      </c>
    </row>
    <row r="1330" spans="1:3" x14ac:dyDescent="0.25">
      <c r="A1330">
        <v>28</v>
      </c>
      <c r="B1330">
        <v>6.6000000000002501E-2</v>
      </c>
      <c r="C1330" s="1">
        <f>IF(Table9[[#This Row],[dTime]]&lt;&gt;"",1/Table9[[#This Row],[dTime]],"")</f>
        <v>15.151515151514577</v>
      </c>
    </row>
    <row r="1331" spans="1:3" x14ac:dyDescent="0.25">
      <c r="A1331">
        <v>29</v>
      </c>
      <c r="B1331">
        <v>6.4999999999997726E-2</v>
      </c>
      <c r="C1331" s="1">
        <f>IF(Table9[[#This Row],[dTime]]&lt;&gt;"",1/Table9[[#This Row],[dTime]],"")</f>
        <v>15.384615384615923</v>
      </c>
    </row>
    <row r="1332" spans="1:3" x14ac:dyDescent="0.25">
      <c r="A1332">
        <v>30</v>
      </c>
      <c r="B1332">
        <v>7.2000000000002728E-2</v>
      </c>
      <c r="C1332" s="1">
        <f>IF(Table9[[#This Row],[dTime]]&lt;&gt;"",1/Table9[[#This Row],[dTime]],"")</f>
        <v>13.888888888888362</v>
      </c>
    </row>
    <row r="1333" spans="1:3" x14ac:dyDescent="0.25">
      <c r="A1333">
        <v>31</v>
      </c>
      <c r="B1333">
        <v>6.6000000000002501E-2</v>
      </c>
      <c r="C1333" s="1">
        <f>IF(Table9[[#This Row],[dTime]]&lt;&gt;"",1/Table9[[#This Row],[dTime]],"")</f>
        <v>15.151515151514577</v>
      </c>
    </row>
    <row r="1334" spans="1:3" x14ac:dyDescent="0.25">
      <c r="A1334">
        <v>32</v>
      </c>
      <c r="B1334">
        <v>6.3000000000002387E-2</v>
      </c>
      <c r="C1334" s="1">
        <f>IF(Table9[[#This Row],[dTime]]&lt;&gt;"",1/Table9[[#This Row],[dTime]],"")</f>
        <v>15.873015873015271</v>
      </c>
    </row>
    <row r="1335" spans="1:3" x14ac:dyDescent="0.25">
      <c r="A1335">
        <v>33</v>
      </c>
      <c r="B1335">
        <v>4.5999999999992269E-2</v>
      </c>
      <c r="C1335" s="1">
        <f>IF(Table9[[#This Row],[dTime]]&lt;&gt;"",1/Table9[[#This Row],[dTime]],"")</f>
        <v>21.739130434786262</v>
      </c>
    </row>
    <row r="1336" spans="1:3" x14ac:dyDescent="0.25">
      <c r="A1336">
        <v>34</v>
      </c>
      <c r="B1336">
        <v>8.6000000000012733E-2</v>
      </c>
      <c r="C1336" s="1">
        <f>IF(Table9[[#This Row],[dTime]]&lt;&gt;"",1/Table9[[#This Row],[dTime]],"")</f>
        <v>11.627906976742464</v>
      </c>
    </row>
    <row r="1337" spans="1:3" x14ac:dyDescent="0.25">
      <c r="A1337">
        <v>35</v>
      </c>
      <c r="B1337">
        <v>6.6999999999993065E-2</v>
      </c>
      <c r="C1337" s="1">
        <f>IF(Table9[[#This Row],[dTime]]&lt;&gt;"",1/Table9[[#This Row],[dTime]],"")</f>
        <v>14.925373134329902</v>
      </c>
    </row>
    <row r="1338" spans="1:3" x14ac:dyDescent="0.25">
      <c r="A1338">
        <v>36</v>
      </c>
      <c r="B1338">
        <v>6.1999999999997613E-2</v>
      </c>
      <c r="C1338" s="1">
        <f>IF(Table9[[#This Row],[dTime]]&lt;&gt;"",1/Table9[[#This Row],[dTime]],"")</f>
        <v>16.129032258065138</v>
      </c>
    </row>
    <row r="1339" spans="1:3" x14ac:dyDescent="0.25">
      <c r="A1339">
        <v>37</v>
      </c>
      <c r="B1339">
        <v>7.3999999999998067E-2</v>
      </c>
      <c r="C1339" s="1">
        <f>IF(Table9[[#This Row],[dTime]]&lt;&gt;"",1/Table9[[#This Row],[dTime]],"")</f>
        <v>13.513513513513866</v>
      </c>
    </row>
    <row r="1340" spans="1:3" x14ac:dyDescent="0.25">
      <c r="A1340">
        <v>38</v>
      </c>
      <c r="B1340">
        <v>2.0000000000010232E-2</v>
      </c>
      <c r="C1340" s="1">
        <f>IF(Table9[[#This Row],[dTime]]&lt;&gt;"",1/Table9[[#This Row],[dTime]],"")</f>
        <v>49.99999999997442</v>
      </c>
    </row>
    <row r="1341" spans="1:3" x14ac:dyDescent="0.25">
      <c r="A1341">
        <v>39</v>
      </c>
      <c r="B1341">
        <v>8.99999999999892E-2</v>
      </c>
      <c r="C1341" s="1">
        <f>IF(Table9[[#This Row],[dTime]]&lt;&gt;"",1/Table9[[#This Row],[dTime]],"")</f>
        <v>11.111111111112445</v>
      </c>
    </row>
    <row r="1342" spans="1:3" x14ac:dyDescent="0.25">
      <c r="A1342">
        <v>40</v>
      </c>
      <c r="B1342">
        <v>8.8999999999998636E-2</v>
      </c>
      <c r="C1342" s="1">
        <f>IF(Table9[[#This Row],[dTime]]&lt;&gt;"",1/Table9[[#This Row],[dTime]],"")</f>
        <v>11.235955056179948</v>
      </c>
    </row>
    <row r="1343" spans="1:3" x14ac:dyDescent="0.25">
      <c r="A1343">
        <v>41</v>
      </c>
      <c r="B1343">
        <v>6.8000000000012051E-2</v>
      </c>
      <c r="C1343" s="1">
        <f>IF(Table9[[#This Row],[dTime]]&lt;&gt;"",1/Table9[[#This Row],[dTime]],"")</f>
        <v>14.70588235293857</v>
      </c>
    </row>
    <row r="1344" spans="1:3" x14ac:dyDescent="0.25">
      <c r="A1344">
        <v>42</v>
      </c>
      <c r="B1344">
        <v>6.4999999999997726E-2</v>
      </c>
      <c r="C1344" s="1">
        <f>IF(Table9[[#This Row],[dTime]]&lt;&gt;"",1/Table9[[#This Row],[dTime]],"")</f>
        <v>15.384615384615923</v>
      </c>
    </row>
    <row r="1345" spans="1:3" x14ac:dyDescent="0.25">
      <c r="A1345">
        <v>43</v>
      </c>
      <c r="B1345">
        <v>6.799999999999784E-2</v>
      </c>
      <c r="C1345" s="1">
        <f>IF(Table9[[#This Row],[dTime]]&lt;&gt;"",1/Table9[[#This Row],[dTime]],"")</f>
        <v>14.705882352941643</v>
      </c>
    </row>
    <row r="1346" spans="1:3" x14ac:dyDescent="0.25">
      <c r="A1346">
        <v>44</v>
      </c>
      <c r="B1346">
        <v>6.6000000000002501E-2</v>
      </c>
      <c r="C1346" s="1">
        <f>IF(Table9[[#This Row],[dTime]]&lt;&gt;"",1/Table9[[#This Row],[dTime]],"")</f>
        <v>15.151515151514577</v>
      </c>
    </row>
    <row r="1347" spans="1:3" x14ac:dyDescent="0.25">
      <c r="A1347">
        <v>45</v>
      </c>
      <c r="B1347">
        <v>6.799999999999784E-2</v>
      </c>
      <c r="C1347" s="1">
        <f>IF(Table9[[#This Row],[dTime]]&lt;&gt;"",1/Table9[[#This Row],[dTime]],"")</f>
        <v>14.705882352941643</v>
      </c>
    </row>
    <row r="1348" spans="1:3" x14ac:dyDescent="0.25">
      <c r="A1348">
        <v>46</v>
      </c>
      <c r="B1348">
        <v>6.6000000000002501E-2</v>
      </c>
      <c r="C1348" s="1">
        <f>IF(Table9[[#This Row],[dTime]]&lt;&gt;"",1/Table9[[#This Row],[dTime]],"")</f>
        <v>15.151515151514577</v>
      </c>
    </row>
    <row r="1349" spans="1:3" x14ac:dyDescent="0.25">
      <c r="A1349">
        <v>47</v>
      </c>
      <c r="B1349">
        <v>6.3999999999992951E-2</v>
      </c>
      <c r="C1349" s="1">
        <f>IF(Table9[[#This Row],[dTime]]&lt;&gt;"",1/Table9[[#This Row],[dTime]],"")</f>
        <v>15.625000000001721</v>
      </c>
    </row>
    <row r="1350" spans="1:3" x14ac:dyDescent="0.25">
      <c r="A1350">
        <v>48</v>
      </c>
      <c r="B1350">
        <v>6.6000000000002501E-2</v>
      </c>
      <c r="C1350" s="1">
        <f>IF(Table9[[#This Row],[dTime]]&lt;&gt;"",1/Table9[[#This Row],[dTime]],"")</f>
        <v>15.151515151514577</v>
      </c>
    </row>
    <row r="1351" spans="1:3" x14ac:dyDescent="0.25">
      <c r="A1351">
        <v>49</v>
      </c>
      <c r="B1351">
        <v>6.799999999999784E-2</v>
      </c>
      <c r="C1351" s="1">
        <f>IF(Table9[[#This Row],[dTime]]&lt;&gt;"",1/Table9[[#This Row],[dTime]],"")</f>
        <v>14.705882352941643</v>
      </c>
    </row>
    <row r="1352" spans="1:3" x14ac:dyDescent="0.25">
      <c r="A1352">
        <v>50</v>
      </c>
      <c r="B1352">
        <v>7.2000000000002728E-2</v>
      </c>
      <c r="C1352" s="1">
        <f>IF(Table9[[#This Row],[dTime]]&lt;&gt;"",1/Table9[[#This Row],[dTime]],"")</f>
        <v>13.888888888888362</v>
      </c>
    </row>
    <row r="1353" spans="1:3" x14ac:dyDescent="0.25">
      <c r="A1353">
        <v>51</v>
      </c>
      <c r="B1353">
        <v>6.3000000000002387E-2</v>
      </c>
      <c r="C1353" s="1">
        <f>IF(Table9[[#This Row],[dTime]]&lt;&gt;"",1/Table9[[#This Row],[dTime]],"")</f>
        <v>15.873015873015271</v>
      </c>
    </row>
    <row r="1354" spans="1:3" x14ac:dyDescent="0.25">
      <c r="A1354">
        <v>52</v>
      </c>
      <c r="B1354">
        <v>6.6000000000002501E-2</v>
      </c>
      <c r="C1354" s="1">
        <f>IF(Table9[[#This Row],[dTime]]&lt;&gt;"",1/Table9[[#This Row],[dTime]],"")</f>
        <v>15.151515151514577</v>
      </c>
    </row>
    <row r="1355" spans="1:3" x14ac:dyDescent="0.25">
      <c r="A1355">
        <v>53</v>
      </c>
      <c r="B1355">
        <v>4.8999999999992383E-2</v>
      </c>
      <c r="C1355" s="1">
        <f>IF(Table9[[#This Row],[dTime]]&lt;&gt;"",1/Table9[[#This Row],[dTime]],"")</f>
        <v>20.408163265309295</v>
      </c>
    </row>
    <row r="1356" spans="1:3" x14ac:dyDescent="0.25">
      <c r="A1356">
        <v>54</v>
      </c>
      <c r="B1356">
        <v>8.4000000000003183E-2</v>
      </c>
      <c r="C1356" s="1">
        <f>IF(Table9[[#This Row],[dTime]]&lt;&gt;"",1/Table9[[#This Row],[dTime]],"")</f>
        <v>11.904761904761454</v>
      </c>
    </row>
    <row r="1357" spans="1:3" x14ac:dyDescent="0.25">
      <c r="A1357">
        <v>55</v>
      </c>
      <c r="B1357">
        <v>6.6999999999993065E-2</v>
      </c>
      <c r="C1357" s="1">
        <f>IF(Table9[[#This Row],[dTime]]&lt;&gt;"",1/Table9[[#This Row],[dTime]],"")</f>
        <v>14.925373134329902</v>
      </c>
    </row>
    <row r="1358" spans="1:3" x14ac:dyDescent="0.25">
      <c r="A1358">
        <v>56</v>
      </c>
      <c r="B1358">
        <v>7.1000000000012164E-2</v>
      </c>
      <c r="C1358" s="1">
        <f>IF(Table9[[#This Row],[dTime]]&lt;&gt;"",1/Table9[[#This Row],[dTime]],"")</f>
        <v>14.084507042251108</v>
      </c>
    </row>
    <row r="1359" spans="1:3" x14ac:dyDescent="0.25">
      <c r="A1359">
        <v>57</v>
      </c>
      <c r="B1359">
        <v>6.0999999999992838E-2</v>
      </c>
      <c r="C1359" s="1">
        <f>IF(Table9[[#This Row],[dTime]]&lt;&gt;"",1/Table9[[#This Row],[dTime]],"")</f>
        <v>16.393442622952744</v>
      </c>
    </row>
    <row r="1360" spans="1:3" x14ac:dyDescent="0.25">
      <c r="A1360">
        <v>58</v>
      </c>
      <c r="B1360">
        <v>3.6000000000001364E-2</v>
      </c>
      <c r="C1360" s="1">
        <f>IF(Table9[[#This Row],[dTime]]&lt;&gt;"",1/Table9[[#This Row],[dTime]],"")</f>
        <v>27.777777777776723</v>
      </c>
    </row>
    <row r="1361" spans="1:3" x14ac:dyDescent="0.25">
      <c r="A1361">
        <v>59</v>
      </c>
      <c r="B1361">
        <v>0.10299999999999443</v>
      </c>
      <c r="C1361" s="1">
        <f>IF(Table9[[#This Row],[dTime]]&lt;&gt;"",1/Table9[[#This Row],[dTime]],"")</f>
        <v>9.7087378640781949</v>
      </c>
    </row>
    <row r="1362" spans="1:3" x14ac:dyDescent="0.25">
      <c r="A1362">
        <v>60</v>
      </c>
      <c r="B1362">
        <v>6.1000000000007049E-2</v>
      </c>
      <c r="C1362" s="1">
        <f>IF(Table9[[#This Row],[dTime]]&lt;&gt;"",1/Table9[[#This Row],[dTime]],"")</f>
        <v>16.393442622948925</v>
      </c>
    </row>
    <row r="1363" spans="1:3" x14ac:dyDescent="0.25">
      <c r="A1363">
        <v>61</v>
      </c>
      <c r="B1363">
        <v>7.0999999999997954E-2</v>
      </c>
      <c r="C1363" s="1">
        <f>IF(Table9[[#This Row],[dTime]]&lt;&gt;"",1/Table9[[#This Row],[dTime]],"")</f>
        <v>14.084507042253927</v>
      </c>
    </row>
    <row r="1364" spans="1:3" x14ac:dyDescent="0.25">
      <c r="A1364">
        <v>62</v>
      </c>
      <c r="B1364">
        <v>6.4000000000007162E-2</v>
      </c>
      <c r="C1364" s="1">
        <f>IF(Table9[[#This Row],[dTime]]&lt;&gt;"",1/Table9[[#This Row],[dTime]],"")</f>
        <v>15.624999999998252</v>
      </c>
    </row>
    <row r="1365" spans="1:3" x14ac:dyDescent="0.25">
      <c r="A1365">
        <v>63</v>
      </c>
      <c r="B1365">
        <v>6.8999999999988404E-2</v>
      </c>
      <c r="C1365" s="1">
        <f>IF(Table9[[#This Row],[dTime]]&lt;&gt;"",1/Table9[[#This Row],[dTime]],"")</f>
        <v>14.492753623190842</v>
      </c>
    </row>
    <row r="1366" spans="1:3" x14ac:dyDescent="0.25">
      <c r="A1366">
        <v>64</v>
      </c>
      <c r="B1366">
        <v>6.4000000000007162E-2</v>
      </c>
      <c r="C1366" s="1">
        <f>IF(Table9[[#This Row],[dTime]]&lt;&gt;"",1/Table9[[#This Row],[dTime]],"")</f>
        <v>15.624999999998252</v>
      </c>
    </row>
    <row r="1367" spans="1:3" x14ac:dyDescent="0.25">
      <c r="A1367">
        <v>65</v>
      </c>
      <c r="B1367">
        <v>7.5000000000002842E-2</v>
      </c>
      <c r="C1367" s="1">
        <f>IF(Table9[[#This Row],[dTime]]&lt;&gt;"",1/Table9[[#This Row],[dTime]],"")</f>
        <v>13.333333333332828</v>
      </c>
    </row>
    <row r="1368" spans="1:3" x14ac:dyDescent="0.25">
      <c r="A1368">
        <v>66</v>
      </c>
      <c r="B1368">
        <v>5.2999999999997272E-2</v>
      </c>
      <c r="C1368" s="1">
        <f>IF(Table9[[#This Row],[dTime]]&lt;&gt;"",1/Table9[[#This Row],[dTime]],"")</f>
        <v>18.867924528302858</v>
      </c>
    </row>
    <row r="1369" spans="1:3" x14ac:dyDescent="0.25">
      <c r="A1369">
        <v>67</v>
      </c>
      <c r="B1369">
        <v>6.9999999999993179E-2</v>
      </c>
      <c r="C1369" s="1">
        <f>IF(Table9[[#This Row],[dTime]]&lt;&gt;"",1/Table9[[#This Row],[dTime]],"")</f>
        <v>14.285714285715677</v>
      </c>
    </row>
    <row r="1370" spans="1:3" x14ac:dyDescent="0.25">
      <c r="A1370">
        <v>68</v>
      </c>
      <c r="B1370">
        <v>7.0999999999997954E-2</v>
      </c>
      <c r="C1370" s="1">
        <f>IF(Table9[[#This Row],[dTime]]&lt;&gt;"",1/Table9[[#This Row],[dTime]],"")</f>
        <v>14.084507042253927</v>
      </c>
    </row>
    <row r="1371" spans="1:3" x14ac:dyDescent="0.25">
      <c r="A1371">
        <v>69</v>
      </c>
      <c r="B1371">
        <v>4.2000000000001592E-2</v>
      </c>
      <c r="C1371" s="1">
        <f>IF(Table9[[#This Row],[dTime]]&lt;&gt;"",1/Table9[[#This Row],[dTime]],"")</f>
        <v>23.809523809522908</v>
      </c>
    </row>
    <row r="1372" spans="1:3" x14ac:dyDescent="0.25">
      <c r="A1372">
        <v>70</v>
      </c>
      <c r="B1372">
        <v>8.8999999999998636E-2</v>
      </c>
      <c r="C1372" s="1">
        <f>IF(Table9[[#This Row],[dTime]]&lt;&gt;"",1/Table9[[#This Row],[dTime]],"")</f>
        <v>11.235955056179948</v>
      </c>
    </row>
    <row r="1373" spans="1:3" x14ac:dyDescent="0.25">
      <c r="A1373">
        <v>71</v>
      </c>
      <c r="B1373">
        <v>6.7000000000007276E-2</v>
      </c>
      <c r="C1373" s="1">
        <f>IF(Table9[[#This Row],[dTime]]&lt;&gt;"",1/Table9[[#This Row],[dTime]],"")</f>
        <v>14.925373134326737</v>
      </c>
    </row>
    <row r="1374" spans="1:3" x14ac:dyDescent="0.25">
      <c r="A1374">
        <v>72</v>
      </c>
      <c r="B1374">
        <v>5.700000000000216E-2</v>
      </c>
      <c r="C1374" s="1">
        <f>IF(Table9[[#This Row],[dTime]]&lt;&gt;"",1/Table9[[#This Row],[dTime]],"")</f>
        <v>17.543859649122144</v>
      </c>
    </row>
    <row r="1375" spans="1:3" x14ac:dyDescent="0.25">
      <c r="A1375">
        <v>73</v>
      </c>
      <c r="B1375">
        <v>8.100000000000307E-2</v>
      </c>
      <c r="C1375" s="1">
        <f>IF(Table9[[#This Row],[dTime]]&lt;&gt;"",1/Table9[[#This Row],[dTime]],"")</f>
        <v>12.345679012345212</v>
      </c>
    </row>
    <row r="1376" spans="1:3" x14ac:dyDescent="0.25">
      <c r="A1376">
        <v>74</v>
      </c>
      <c r="B1376">
        <v>5.9999999999988063E-2</v>
      </c>
      <c r="C1376" s="1">
        <f>IF(Table9[[#This Row],[dTime]]&lt;&gt;"",1/Table9[[#This Row],[dTime]],"")</f>
        <v>16.666666666669983</v>
      </c>
    </row>
    <row r="1377" spans="1:3" x14ac:dyDescent="0.25">
      <c r="A1377">
        <v>75</v>
      </c>
      <c r="B1377">
        <v>5.3000000000011482E-2</v>
      </c>
      <c r="C1377" s="1">
        <f>IF(Table9[[#This Row],[dTime]]&lt;&gt;"",1/Table9[[#This Row],[dTime]],"")</f>
        <v>18.867924528297799</v>
      </c>
    </row>
    <row r="1378" spans="1:3" x14ac:dyDescent="0.25">
      <c r="A1378">
        <v>76</v>
      </c>
      <c r="B1378">
        <v>7.899999999999352E-2</v>
      </c>
      <c r="C1378" s="1">
        <f>IF(Table9[[#This Row],[dTime]]&lt;&gt;"",1/Table9[[#This Row],[dTime]],"")</f>
        <v>12.658227848102305</v>
      </c>
    </row>
    <row r="1379" spans="1:3" x14ac:dyDescent="0.25">
      <c r="A1379">
        <v>77</v>
      </c>
      <c r="B1379">
        <v>5.8000000000006935E-2</v>
      </c>
      <c r="C1379" s="1">
        <f>IF(Table9[[#This Row],[dTime]]&lt;&gt;"",1/Table9[[#This Row],[dTime]],"")</f>
        <v>17.241379310342765</v>
      </c>
    </row>
    <row r="1380" spans="1:3" x14ac:dyDescent="0.25">
      <c r="A1380">
        <v>78</v>
      </c>
      <c r="B1380">
        <v>3.4999999999996589E-2</v>
      </c>
      <c r="C1380" s="1">
        <f>IF(Table9[[#This Row],[dTime]]&lt;&gt;"",1/Table9[[#This Row],[dTime]],"")</f>
        <v>28.571428571431355</v>
      </c>
    </row>
    <row r="1381" spans="1:3" x14ac:dyDescent="0.25">
      <c r="A1381">
        <v>79</v>
      </c>
      <c r="B1381">
        <v>0.1039999999999992</v>
      </c>
      <c r="C1381" s="1">
        <f>IF(Table9[[#This Row],[dTime]]&lt;&gt;"",1/Table9[[#This Row],[dTime]],"")</f>
        <v>9.6153846153846896</v>
      </c>
    </row>
    <row r="1382" spans="1:3" x14ac:dyDescent="0.25">
      <c r="A1382">
        <v>80</v>
      </c>
      <c r="B1382">
        <v>7.2000000000002728E-2</v>
      </c>
      <c r="C1382" s="1">
        <f>IF(Table9[[#This Row],[dTime]]&lt;&gt;"",1/Table9[[#This Row],[dTime]],"")</f>
        <v>13.888888888888362</v>
      </c>
    </row>
    <row r="1383" spans="1:3" x14ac:dyDescent="0.25">
      <c r="A1383">
        <v>81</v>
      </c>
      <c r="B1383">
        <v>6.6999999999993065E-2</v>
      </c>
      <c r="C1383" s="1">
        <f>IF(Table9[[#This Row],[dTime]]&lt;&gt;"",1/Table9[[#This Row],[dTime]],"")</f>
        <v>14.925373134329902</v>
      </c>
    </row>
    <row r="1384" spans="1:3" x14ac:dyDescent="0.25">
      <c r="A1384">
        <v>82</v>
      </c>
      <c r="B1384">
        <v>6.799999999999784E-2</v>
      </c>
      <c r="C1384" s="1">
        <f>IF(Table9[[#This Row],[dTime]]&lt;&gt;"",1/Table9[[#This Row],[dTime]],"")</f>
        <v>14.705882352941643</v>
      </c>
    </row>
    <row r="1385" spans="1:3" x14ac:dyDescent="0.25">
      <c r="A1385">
        <v>83</v>
      </c>
      <c r="B1385">
        <v>6.4000000000007162E-2</v>
      </c>
      <c r="C1385" s="1">
        <f>IF(Table9[[#This Row],[dTime]]&lt;&gt;"",1/Table9[[#This Row],[dTime]],"")</f>
        <v>15.624999999998252</v>
      </c>
    </row>
    <row r="1386" spans="1:3" x14ac:dyDescent="0.25">
      <c r="A1386">
        <v>84</v>
      </c>
      <c r="B1386">
        <v>5.5999999999997385E-2</v>
      </c>
      <c r="C1386" s="1">
        <f>IF(Table9[[#This Row],[dTime]]&lt;&gt;"",1/Table9[[#This Row],[dTime]],"")</f>
        <v>17.857142857143693</v>
      </c>
    </row>
    <row r="1387" spans="1:3" x14ac:dyDescent="0.25">
      <c r="A1387">
        <v>85</v>
      </c>
      <c r="B1387">
        <v>8.5999999999998522E-2</v>
      </c>
      <c r="C1387" s="1">
        <f>IF(Table9[[#This Row],[dTime]]&lt;&gt;"",1/Table9[[#This Row],[dTime]],"")</f>
        <v>11.627906976744386</v>
      </c>
    </row>
    <row r="1388" spans="1:3" x14ac:dyDescent="0.25">
      <c r="A1388">
        <v>86</v>
      </c>
      <c r="B1388">
        <v>4.9999999999997158E-2</v>
      </c>
      <c r="C1388" s="1">
        <f>IF(Table9[[#This Row],[dTime]]&lt;&gt;"",1/Table9[[#This Row],[dTime]],"")</f>
        <v>20.000000000001137</v>
      </c>
    </row>
    <row r="1389" spans="1:3" x14ac:dyDescent="0.25">
      <c r="A1389">
        <v>87</v>
      </c>
      <c r="B1389">
        <v>7.8000000000002956E-2</v>
      </c>
      <c r="C1389" s="1">
        <f>IF(Table9[[#This Row],[dTime]]&lt;&gt;"",1/Table9[[#This Row],[dTime]],"")</f>
        <v>12.820512820512334</v>
      </c>
    </row>
    <row r="1390" spans="1:3" x14ac:dyDescent="0.25">
      <c r="A1390">
        <v>88</v>
      </c>
      <c r="B1390">
        <v>6.1999999999997613E-2</v>
      </c>
      <c r="C1390" s="1">
        <f>IF(Table9[[#This Row],[dTime]]&lt;&gt;"",1/Table9[[#This Row],[dTime]],"")</f>
        <v>16.129032258065138</v>
      </c>
    </row>
    <row r="1391" spans="1:3" x14ac:dyDescent="0.25">
      <c r="A1391">
        <v>89</v>
      </c>
      <c r="B1391">
        <v>7.3000000000007503E-2</v>
      </c>
      <c r="C1391" s="1">
        <f>IF(Table9[[#This Row],[dTime]]&lt;&gt;"",1/Table9[[#This Row],[dTime]],"")</f>
        <v>13.698630136984894</v>
      </c>
    </row>
    <row r="1392" spans="1:3" x14ac:dyDescent="0.25">
      <c r="A1392">
        <v>90</v>
      </c>
      <c r="B1392">
        <v>3.4999999999996589E-2</v>
      </c>
      <c r="C1392" s="1">
        <f>IF(Table9[[#This Row],[dTime]]&lt;&gt;"",1/Table9[[#This Row],[dTime]],"")</f>
        <v>28.571428571431355</v>
      </c>
    </row>
    <row r="1393" spans="1:3" x14ac:dyDescent="0.25">
      <c r="A1393">
        <v>91</v>
      </c>
      <c r="B1393">
        <v>8.8999999999998636E-2</v>
      </c>
      <c r="C1393" s="1">
        <f>IF(Table9[[#This Row],[dTime]]&lt;&gt;"",1/Table9[[#This Row],[dTime]],"")</f>
        <v>11.235955056179948</v>
      </c>
    </row>
    <row r="1394" spans="1:3" x14ac:dyDescent="0.25">
      <c r="A1394">
        <v>92</v>
      </c>
      <c r="B1394">
        <v>7.3000000000007503E-2</v>
      </c>
      <c r="C1394" s="1">
        <f>IF(Table9[[#This Row],[dTime]]&lt;&gt;"",1/Table9[[#This Row],[dTime]],"")</f>
        <v>13.698630136984894</v>
      </c>
    </row>
    <row r="1395" spans="1:3" x14ac:dyDescent="0.25">
      <c r="A1395">
        <v>93</v>
      </c>
      <c r="B1395">
        <v>6.3999999999992951E-2</v>
      </c>
      <c r="C1395" s="1">
        <f>IF(Table9[[#This Row],[dTime]]&lt;&gt;"",1/Table9[[#This Row],[dTime]],"")</f>
        <v>15.625000000001721</v>
      </c>
    </row>
    <row r="1396" spans="1:3" x14ac:dyDescent="0.25">
      <c r="A1396">
        <v>94</v>
      </c>
      <c r="B1396">
        <v>6.6000000000002501E-2</v>
      </c>
      <c r="C1396" s="1">
        <f>IF(Table9[[#This Row],[dTime]]&lt;&gt;"",1/Table9[[#This Row],[dTime]],"")</f>
        <v>15.151515151514577</v>
      </c>
    </row>
    <row r="1397" spans="1:3" x14ac:dyDescent="0.25">
      <c r="A1397">
        <v>95</v>
      </c>
      <c r="B1397">
        <v>7.2000000000002728E-2</v>
      </c>
      <c r="C1397" s="1">
        <f>IF(Table9[[#This Row],[dTime]]&lt;&gt;"",1/Table9[[#This Row],[dTime]],"")</f>
        <v>13.888888888888362</v>
      </c>
    </row>
    <row r="1398" spans="1:3" x14ac:dyDescent="0.25">
      <c r="A1398">
        <v>96</v>
      </c>
      <c r="B1398">
        <v>6.2999999999988177E-2</v>
      </c>
      <c r="C1398" s="1">
        <f>IF(Table9[[#This Row],[dTime]]&lt;&gt;"",1/Table9[[#This Row],[dTime]],"")</f>
        <v>15.873015873018852</v>
      </c>
    </row>
    <row r="1399" spans="1:3" x14ac:dyDescent="0.25">
      <c r="A1399">
        <v>97</v>
      </c>
      <c r="B1399">
        <v>7.000000000000739E-2</v>
      </c>
      <c r="C1399" s="1">
        <f>IF(Table9[[#This Row],[dTime]]&lt;&gt;"",1/Table9[[#This Row],[dTime]],"")</f>
        <v>14.285714285712778</v>
      </c>
    </row>
    <row r="1400" spans="1:3" x14ac:dyDescent="0.25">
      <c r="A1400">
        <v>98</v>
      </c>
      <c r="B1400">
        <v>6.3000000000002387E-2</v>
      </c>
      <c r="C1400" s="1">
        <f>IF(Table9[[#This Row],[dTime]]&lt;&gt;"",1/Table9[[#This Row],[dTime]],"")</f>
        <v>15.873015873015271</v>
      </c>
    </row>
    <row r="1401" spans="1:3" x14ac:dyDescent="0.25">
      <c r="A1401">
        <v>99</v>
      </c>
      <c r="B1401">
        <v>7.0999999999997954E-2</v>
      </c>
      <c r="C1401" s="1">
        <f>IF(Table9[[#This Row],[dTime]]&lt;&gt;"",1/Table9[[#This Row],[dTime]],"")</f>
        <v>14.084507042253927</v>
      </c>
    </row>
    <row r="1402" spans="1:3" x14ac:dyDescent="0.25">
      <c r="A1402">
        <v>100</v>
      </c>
      <c r="B1402">
        <v>5.7999999999992724E-2</v>
      </c>
      <c r="C1402" s="1">
        <f>IF(Table9[[#This Row],[dTime]]&lt;&gt;"",1/Table9[[#This Row],[dTime]],"")</f>
        <v>17.241379310346989</v>
      </c>
    </row>
    <row r="1403" spans="1:3" x14ac:dyDescent="0.25">
      <c r="A1403">
        <v>101</v>
      </c>
      <c r="B1403">
        <v>7.1000000000012164E-2</v>
      </c>
      <c r="C1403" s="1">
        <f>IF(Table9[[#This Row],[dTime]]&lt;&gt;"",1/Table9[[#This Row],[dTime]],"")</f>
        <v>14.084507042251108</v>
      </c>
    </row>
    <row r="1404" spans="1:3" x14ac:dyDescent="0.25">
      <c r="A1404">
        <v>102</v>
      </c>
      <c r="B1404">
        <v>6.3999999999992951E-2</v>
      </c>
      <c r="C1404" s="1">
        <f>IF(Table9[[#This Row],[dTime]]&lt;&gt;"",1/Table9[[#This Row],[dTime]],"")</f>
        <v>15.625000000001721</v>
      </c>
    </row>
    <row r="1405" spans="1:3" x14ac:dyDescent="0.25">
      <c r="A1405">
        <v>103</v>
      </c>
      <c r="B1405">
        <v>7.3000000000007503E-2</v>
      </c>
      <c r="C1405" s="1">
        <f>IF(Table9[[#This Row],[dTime]]&lt;&gt;"",1/Table9[[#This Row],[dTime]],"")</f>
        <v>13.698630136984894</v>
      </c>
    </row>
    <row r="1406" spans="1:3" x14ac:dyDescent="0.25">
      <c r="A1406">
        <v>104</v>
      </c>
      <c r="B1406">
        <v>6.6999999999993065E-2</v>
      </c>
      <c r="C1406" s="1">
        <f>IF(Table9[[#This Row],[dTime]]&lt;&gt;"",1/Table9[[#This Row],[dTime]],"")</f>
        <v>14.925373134329902</v>
      </c>
    </row>
    <row r="1407" spans="1:3" x14ac:dyDescent="0.25">
      <c r="A1407">
        <v>105</v>
      </c>
      <c r="B1407">
        <v>6.7000000000007276E-2</v>
      </c>
      <c r="C1407" s="1">
        <f>IF(Table9[[#This Row],[dTime]]&lt;&gt;"",1/Table9[[#This Row],[dTime]],"")</f>
        <v>14.925373134326737</v>
      </c>
    </row>
    <row r="1408" spans="1:3" x14ac:dyDescent="0.25">
      <c r="A1408">
        <v>106</v>
      </c>
      <c r="B1408">
        <v>1.6999999999995907E-2</v>
      </c>
      <c r="C1408" s="1">
        <f>IF(Table9[[#This Row],[dTime]]&lt;&gt;"",1/Table9[[#This Row],[dTime]],"")</f>
        <v>58.823529411778864</v>
      </c>
    </row>
    <row r="1409" spans="1:3" x14ac:dyDescent="0.25">
      <c r="A1409">
        <v>107</v>
      </c>
      <c r="B1409">
        <v>0.11199999999999477</v>
      </c>
      <c r="C1409" s="1">
        <f>IF(Table9[[#This Row],[dTime]]&lt;&gt;"",1/Table9[[#This Row],[dTime]],"")</f>
        <v>8.9285714285718463</v>
      </c>
    </row>
    <row r="1410" spans="1:3" x14ac:dyDescent="0.25">
      <c r="A1410">
        <v>108</v>
      </c>
      <c r="B1410">
        <v>7.2000000000002728E-2</v>
      </c>
      <c r="C1410" s="1">
        <f>IF(Table9[[#This Row],[dTime]]&lt;&gt;"",1/Table9[[#This Row],[dTime]],"")</f>
        <v>13.888888888888362</v>
      </c>
    </row>
    <row r="1411" spans="1:3" x14ac:dyDescent="0.25">
      <c r="A1411">
        <v>109</v>
      </c>
      <c r="B1411">
        <v>5.8000000000006935E-2</v>
      </c>
      <c r="C1411" s="1">
        <f>IF(Table9[[#This Row],[dTime]]&lt;&gt;"",1/Table9[[#This Row],[dTime]],"")</f>
        <v>17.241379310342765</v>
      </c>
    </row>
    <row r="1412" spans="1:3" x14ac:dyDescent="0.25">
      <c r="A1412">
        <v>110</v>
      </c>
      <c r="B1412">
        <v>7.2999999999993292E-2</v>
      </c>
      <c r="C1412" s="1">
        <f>IF(Table9[[#This Row],[dTime]]&lt;&gt;"",1/Table9[[#This Row],[dTime]],"")</f>
        <v>13.69863013698756</v>
      </c>
    </row>
    <row r="1413" spans="1:3" x14ac:dyDescent="0.25">
      <c r="A1413">
        <v>111</v>
      </c>
      <c r="B1413">
        <v>2.5000000000005684E-2</v>
      </c>
      <c r="C1413" s="1">
        <f>IF(Table9[[#This Row],[dTime]]&lt;&gt;"",1/Table9[[#This Row],[dTime]],"")</f>
        <v>39.999999999990905</v>
      </c>
    </row>
    <row r="1414" spans="1:3" x14ac:dyDescent="0.25">
      <c r="A1414">
        <v>112</v>
      </c>
      <c r="B1414">
        <v>0.10799999999998988</v>
      </c>
      <c r="C1414" s="1">
        <f>IF(Table9[[#This Row],[dTime]]&lt;&gt;"",1/Table9[[#This Row],[dTime]],"")</f>
        <v>9.2592592592601264</v>
      </c>
    </row>
    <row r="1415" spans="1:3" x14ac:dyDescent="0.25">
      <c r="A1415">
        <v>113</v>
      </c>
      <c r="B1415">
        <v>6.799999999999784E-2</v>
      </c>
      <c r="C1415" s="1">
        <f>IF(Table9[[#This Row],[dTime]]&lt;&gt;"",1/Table9[[#This Row],[dTime]],"")</f>
        <v>14.705882352941643</v>
      </c>
    </row>
    <row r="1416" spans="1:3" x14ac:dyDescent="0.25">
      <c r="A1416">
        <v>114</v>
      </c>
      <c r="B1416">
        <v>6.5000000000011937E-2</v>
      </c>
      <c r="C1416" s="1">
        <f>IF(Table9[[#This Row],[dTime]]&lt;&gt;"",1/Table9[[#This Row],[dTime]],"")</f>
        <v>15.384615384612559</v>
      </c>
    </row>
    <row r="1417" spans="1:3" x14ac:dyDescent="0.25">
      <c r="A1417">
        <v>115</v>
      </c>
      <c r="B1417">
        <v>6.8999999999988404E-2</v>
      </c>
      <c r="C1417" s="1">
        <f>IF(Table9[[#This Row],[dTime]]&lt;&gt;"",1/Table9[[#This Row],[dTime]],"")</f>
        <v>14.492753623190842</v>
      </c>
    </row>
    <row r="1418" spans="1:3" x14ac:dyDescent="0.25">
      <c r="A1418">
        <v>116</v>
      </c>
      <c r="B1418">
        <v>5.700000000000216E-2</v>
      </c>
      <c r="C1418" s="1">
        <f>IF(Table9[[#This Row],[dTime]]&lt;&gt;"",1/Table9[[#This Row],[dTime]],"")</f>
        <v>17.543859649122144</v>
      </c>
    </row>
    <row r="1419" spans="1:3" x14ac:dyDescent="0.25">
      <c r="A1419">
        <v>117</v>
      </c>
      <c r="B1419">
        <v>7.3000000000007503E-2</v>
      </c>
      <c r="C1419" s="1">
        <f>IF(Table9[[#This Row],[dTime]]&lt;&gt;"",1/Table9[[#This Row],[dTime]],"")</f>
        <v>13.698630136984894</v>
      </c>
    </row>
    <row r="1420" spans="1:3" x14ac:dyDescent="0.25">
      <c r="A1420">
        <v>118</v>
      </c>
      <c r="B1420">
        <v>6.9000000000002615E-2</v>
      </c>
      <c r="C1420" s="1">
        <f>IF(Table9[[#This Row],[dTime]]&lt;&gt;"",1/Table9[[#This Row],[dTime]],"")</f>
        <v>14.492753623187857</v>
      </c>
    </row>
    <row r="1421" spans="1:3" x14ac:dyDescent="0.25">
      <c r="A1421">
        <v>119</v>
      </c>
      <c r="B1421">
        <v>5.8999999999997499E-2</v>
      </c>
      <c r="C1421" s="1">
        <f>IF(Table9[[#This Row],[dTime]]&lt;&gt;"",1/Table9[[#This Row],[dTime]],"")</f>
        <v>16.9491525423736</v>
      </c>
    </row>
    <row r="1422" spans="1:3" x14ac:dyDescent="0.25">
      <c r="A1422">
        <v>120</v>
      </c>
      <c r="B1422">
        <v>7.5999999999993406E-2</v>
      </c>
      <c r="C1422" s="1">
        <f>IF(Table9[[#This Row],[dTime]]&lt;&gt;"",1/Table9[[#This Row],[dTime]],"")</f>
        <v>13.157894736843247</v>
      </c>
    </row>
    <row r="1423" spans="1:3" x14ac:dyDescent="0.25">
      <c r="A1423">
        <v>121</v>
      </c>
      <c r="B1423">
        <v>6.7000000000007276E-2</v>
      </c>
      <c r="C1423" s="1">
        <f>IF(Table9[[#This Row],[dTime]]&lt;&gt;"",1/Table9[[#This Row],[dTime]],"")</f>
        <v>14.925373134326737</v>
      </c>
    </row>
    <row r="1424" spans="1:3" x14ac:dyDescent="0.25">
      <c r="A1424">
        <v>122</v>
      </c>
      <c r="B1424">
        <v>6.1999999999997613E-2</v>
      </c>
      <c r="C1424" s="1">
        <f>IF(Table9[[#This Row],[dTime]]&lt;&gt;"",1/Table9[[#This Row],[dTime]],"")</f>
        <v>16.129032258065138</v>
      </c>
    </row>
    <row r="1425" spans="1:3" x14ac:dyDescent="0.25">
      <c r="A1425">
        <v>123</v>
      </c>
      <c r="B1425">
        <v>6.1999999999997613E-2</v>
      </c>
      <c r="C1425" s="1">
        <f>IF(Table9[[#This Row],[dTime]]&lt;&gt;"",1/Table9[[#This Row],[dTime]],"")</f>
        <v>16.129032258065138</v>
      </c>
    </row>
    <row r="1426" spans="1:3" x14ac:dyDescent="0.25">
      <c r="A1426">
        <v>124</v>
      </c>
      <c r="B1426">
        <v>7.000000000000739E-2</v>
      </c>
      <c r="C1426" s="1">
        <f>IF(Table9[[#This Row],[dTime]]&lt;&gt;"",1/Table9[[#This Row],[dTime]],"")</f>
        <v>14.285714285712778</v>
      </c>
    </row>
    <row r="1427" spans="1:3" x14ac:dyDescent="0.25">
      <c r="A1427">
        <v>125</v>
      </c>
      <c r="B1427">
        <v>5.9999999999988063E-2</v>
      </c>
      <c r="C1427" s="1">
        <f>IF(Table9[[#This Row],[dTime]]&lt;&gt;"",1/Table9[[#This Row],[dTime]],"")</f>
        <v>16.666666666669983</v>
      </c>
    </row>
    <row r="1428" spans="1:3" x14ac:dyDescent="0.25">
      <c r="A1428">
        <v>126</v>
      </c>
      <c r="B1428">
        <v>7.2000000000002728E-2</v>
      </c>
      <c r="C1428" s="1">
        <f>IF(Table9[[#This Row],[dTime]]&lt;&gt;"",1/Table9[[#This Row],[dTime]],"")</f>
        <v>13.888888888888362</v>
      </c>
    </row>
    <row r="1429" spans="1:3" x14ac:dyDescent="0.25">
      <c r="A1429">
        <v>127</v>
      </c>
      <c r="B1429">
        <v>6.0000000000002274E-2</v>
      </c>
      <c r="C1429" s="1">
        <f>IF(Table9[[#This Row],[dTime]]&lt;&gt;"",1/Table9[[#This Row],[dTime]],"")</f>
        <v>16.666666666666035</v>
      </c>
    </row>
    <row r="1430" spans="1:3" x14ac:dyDescent="0.25">
      <c r="A1430">
        <v>128</v>
      </c>
      <c r="B1430">
        <v>7.5999999999993406E-2</v>
      </c>
      <c r="C1430" s="1">
        <f>IF(Table9[[#This Row],[dTime]]&lt;&gt;"",1/Table9[[#This Row],[dTime]],"")</f>
        <v>13.157894736843247</v>
      </c>
    </row>
    <row r="1431" spans="1:3" x14ac:dyDescent="0.25">
      <c r="A1431">
        <v>129</v>
      </c>
      <c r="B1431">
        <v>6.8000000000012051E-2</v>
      </c>
      <c r="C1431" s="1">
        <f>IF(Table9[[#This Row],[dTime]]&lt;&gt;"",1/Table9[[#This Row],[dTime]],"")</f>
        <v>14.70588235293857</v>
      </c>
    </row>
    <row r="1432" spans="1:3" x14ac:dyDescent="0.25">
      <c r="A1432">
        <v>130</v>
      </c>
      <c r="B1432">
        <v>5.499999999999261E-2</v>
      </c>
      <c r="C1432" s="1">
        <f>IF(Table9[[#This Row],[dTime]]&lt;&gt;"",1/Table9[[#This Row],[dTime]],"")</f>
        <v>18.181818181820624</v>
      </c>
    </row>
    <row r="1433" spans="1:3" x14ac:dyDescent="0.25">
      <c r="A1433">
        <v>131</v>
      </c>
      <c r="B1433">
        <v>7.8000000000002956E-2</v>
      </c>
      <c r="C1433" s="1">
        <f>IF(Table9[[#This Row],[dTime]]&lt;&gt;"",1/Table9[[#This Row],[dTime]],"")</f>
        <v>12.820512820512334</v>
      </c>
    </row>
    <row r="1434" spans="1:3" x14ac:dyDescent="0.25">
      <c r="A1434">
        <v>132</v>
      </c>
      <c r="B1434">
        <v>6.6000000000002501E-2</v>
      </c>
      <c r="C1434" s="1">
        <f>IF(Table9[[#This Row],[dTime]]&lt;&gt;"",1/Table9[[#This Row],[dTime]],"")</f>
        <v>15.151515151514577</v>
      </c>
    </row>
    <row r="1435" spans="1:3" x14ac:dyDescent="0.25">
      <c r="A1435">
        <v>133</v>
      </c>
      <c r="B1435">
        <v>4.2000000000001592E-2</v>
      </c>
      <c r="C1435" s="1">
        <f>IF(Table9[[#This Row],[dTime]]&lt;&gt;"",1/Table9[[#This Row],[dTime]],"")</f>
        <v>23.809523809522908</v>
      </c>
    </row>
    <row r="1436" spans="1:3" x14ac:dyDescent="0.25">
      <c r="A1436">
        <v>134</v>
      </c>
      <c r="B1436">
        <v>9.5999999999989427E-2</v>
      </c>
      <c r="C1436" s="1">
        <f>IF(Table9[[#This Row],[dTime]]&lt;&gt;"",1/Table9[[#This Row],[dTime]],"")</f>
        <v>10.416666666667814</v>
      </c>
    </row>
    <row r="1437" spans="1:3" x14ac:dyDescent="0.25">
      <c r="A1437">
        <v>135</v>
      </c>
      <c r="B1437">
        <v>5.900000000001171E-2</v>
      </c>
      <c r="C1437" s="1">
        <f>IF(Table9[[#This Row],[dTime]]&lt;&gt;"",1/Table9[[#This Row],[dTime]],"")</f>
        <v>16.949152542369518</v>
      </c>
    </row>
    <row r="1438" spans="1:3" x14ac:dyDescent="0.25">
      <c r="A1438">
        <v>136</v>
      </c>
      <c r="B1438">
        <v>4.0999999999996817E-2</v>
      </c>
      <c r="C1438" s="1">
        <f>IF(Table9[[#This Row],[dTime]]&lt;&gt;"",1/Table9[[#This Row],[dTime]],"")</f>
        <v>24.390243902440918</v>
      </c>
    </row>
    <row r="1439" spans="1:3" x14ac:dyDescent="0.25">
      <c r="A1439">
        <v>137</v>
      </c>
      <c r="B1439">
        <v>9.3999999999994088E-2</v>
      </c>
      <c r="C1439" s="1">
        <f>IF(Table9[[#This Row],[dTime]]&lt;&gt;"",1/Table9[[#This Row],[dTime]],"")</f>
        <v>10.638297872341095</v>
      </c>
    </row>
    <row r="1440" spans="1:3" x14ac:dyDescent="0.25">
      <c r="A1440">
        <v>138</v>
      </c>
      <c r="B1440">
        <v>7.2000000000002728E-2</v>
      </c>
      <c r="C1440" s="1">
        <f>IF(Table9[[#This Row],[dTime]]&lt;&gt;"",1/Table9[[#This Row],[dTime]],"")</f>
        <v>13.888888888888362</v>
      </c>
    </row>
    <row r="1441" spans="1:3" x14ac:dyDescent="0.25">
      <c r="A1441">
        <v>139</v>
      </c>
      <c r="B1441">
        <v>5.5999999999997385E-2</v>
      </c>
      <c r="C1441" s="1">
        <f>IF(Table9[[#This Row],[dTime]]&lt;&gt;"",1/Table9[[#This Row],[dTime]],"")</f>
        <v>17.857142857143693</v>
      </c>
    </row>
    <row r="1442" spans="1:3" x14ac:dyDescent="0.25">
      <c r="A1442">
        <v>140</v>
      </c>
      <c r="B1442">
        <v>7.000000000000739E-2</v>
      </c>
      <c r="C1442" s="1">
        <f>IF(Table9[[#This Row],[dTime]]&lt;&gt;"",1/Table9[[#This Row],[dTime]],"")</f>
        <v>14.285714285712778</v>
      </c>
    </row>
    <row r="1443" spans="1:3" x14ac:dyDescent="0.25">
      <c r="A1443">
        <v>141</v>
      </c>
      <c r="B1443">
        <v>6.4999999999997726E-2</v>
      </c>
      <c r="C1443" s="1">
        <f>IF(Table9[[#This Row],[dTime]]&lt;&gt;"",1/Table9[[#This Row],[dTime]],"")</f>
        <v>15.384615384615923</v>
      </c>
    </row>
    <row r="1444" spans="1:3" x14ac:dyDescent="0.25">
      <c r="A1444">
        <v>142</v>
      </c>
      <c r="B1444">
        <v>6.6999999999993065E-2</v>
      </c>
      <c r="C1444" s="1">
        <f>IF(Table9[[#This Row],[dTime]]&lt;&gt;"",1/Table9[[#This Row],[dTime]],"")</f>
        <v>14.925373134329902</v>
      </c>
    </row>
    <row r="1445" spans="1:3" x14ac:dyDescent="0.25">
      <c r="A1445">
        <v>143</v>
      </c>
      <c r="B1445">
        <v>5.6000000000011596E-2</v>
      </c>
      <c r="C1445" s="1">
        <f>IF(Table9[[#This Row],[dTime]]&lt;&gt;"",1/Table9[[#This Row],[dTime]],"")</f>
        <v>17.857142857139159</v>
      </c>
    </row>
    <row r="1446" spans="1:3" x14ac:dyDescent="0.25">
      <c r="A1446">
        <v>144</v>
      </c>
      <c r="B1446">
        <v>7.899999999999352E-2</v>
      </c>
      <c r="C1446" s="1">
        <f>IF(Table9[[#This Row],[dTime]]&lt;&gt;"",1/Table9[[#This Row],[dTime]],"")</f>
        <v>12.658227848102305</v>
      </c>
    </row>
    <row r="1447" spans="1:3" x14ac:dyDescent="0.25">
      <c r="A1447">
        <v>145</v>
      </c>
      <c r="B1447">
        <v>2.8999999999996362E-2</v>
      </c>
      <c r="C1447" s="1">
        <f>IF(Table9[[#This Row],[dTime]]&lt;&gt;"",1/Table9[[#This Row],[dTime]],"")</f>
        <v>34.482758620693978</v>
      </c>
    </row>
    <row r="1448" spans="1:3" x14ac:dyDescent="0.25">
      <c r="A1448">
        <v>146</v>
      </c>
      <c r="B1448">
        <v>0.10800000000000409</v>
      </c>
      <c r="C1448" s="1">
        <f>IF(Table9[[#This Row],[dTime]]&lt;&gt;"",1/Table9[[#This Row],[dTime]],"")</f>
        <v>9.2592592592589078</v>
      </c>
    </row>
    <row r="1449" spans="1:3" x14ac:dyDescent="0.25">
      <c r="A1449">
        <v>147</v>
      </c>
      <c r="B1449">
        <v>2.1000000000000796E-2</v>
      </c>
      <c r="C1449" s="1">
        <f>IF(Table9[[#This Row],[dTime]]&lt;&gt;"",1/Table9[[#This Row],[dTime]],"")</f>
        <v>47.619047619045816</v>
      </c>
    </row>
    <row r="1450" spans="1:3" x14ac:dyDescent="0.25">
      <c r="A1450">
        <v>148</v>
      </c>
      <c r="B1450">
        <v>0.12000000000000455</v>
      </c>
      <c r="C1450" s="1">
        <f>IF(Table9[[#This Row],[dTime]]&lt;&gt;"",1/Table9[[#This Row],[dTime]],"")</f>
        <v>8.3333333333330177</v>
      </c>
    </row>
    <row r="1451" spans="1:3" x14ac:dyDescent="0.25">
      <c r="A1451">
        <v>149</v>
      </c>
      <c r="B1451">
        <v>6.3999999999992951E-2</v>
      </c>
      <c r="C1451" s="1">
        <f>IF(Table9[[#This Row],[dTime]]&lt;&gt;"",1/Table9[[#This Row],[dTime]],"")</f>
        <v>15.625000000001721</v>
      </c>
    </row>
    <row r="1452" spans="1:3" x14ac:dyDescent="0.25">
      <c r="A1452">
        <v>150</v>
      </c>
      <c r="B1452">
        <v>5.8000000000006935E-2</v>
      </c>
      <c r="C1452" s="1">
        <f>IF(Table9[[#This Row],[dTime]]&lt;&gt;"",1/Table9[[#This Row],[dTime]],"")</f>
        <v>17.241379310342765</v>
      </c>
    </row>
    <row r="1453" spans="1:3" x14ac:dyDescent="0.25">
      <c r="A1453">
        <v>151</v>
      </c>
      <c r="B1453">
        <v>7.0999999999997954E-2</v>
      </c>
      <c r="C1453" s="1">
        <f>IF(Table9[[#This Row],[dTime]]&lt;&gt;"",1/Table9[[#This Row],[dTime]],"")</f>
        <v>14.084507042253927</v>
      </c>
    </row>
    <row r="1454" spans="1:3" x14ac:dyDescent="0.25">
      <c r="A1454">
        <v>152</v>
      </c>
      <c r="B1454">
        <v>6.799999999999784E-2</v>
      </c>
      <c r="C1454" s="1">
        <f>IF(Table9[[#This Row],[dTime]]&lt;&gt;"",1/Table9[[#This Row],[dTime]],"")</f>
        <v>14.705882352941643</v>
      </c>
    </row>
    <row r="1455" spans="1:3" x14ac:dyDescent="0.25">
      <c r="A1455">
        <v>153</v>
      </c>
      <c r="B1455">
        <v>6.6000000000002501E-2</v>
      </c>
      <c r="C1455" s="1">
        <f>IF(Table9[[#This Row],[dTime]]&lt;&gt;"",1/Table9[[#This Row],[dTime]],"")</f>
        <v>15.151515151514577</v>
      </c>
    </row>
    <row r="1456" spans="1:3" x14ac:dyDescent="0.25">
      <c r="A1456">
        <v>154</v>
      </c>
      <c r="B1456">
        <v>6.3000000000002387E-2</v>
      </c>
      <c r="C1456" s="1">
        <f>IF(Table9[[#This Row],[dTime]]&lt;&gt;"",1/Table9[[#This Row],[dTime]],"")</f>
        <v>15.873015873015271</v>
      </c>
    </row>
    <row r="1457" spans="1:3" x14ac:dyDescent="0.25">
      <c r="A1457">
        <v>155</v>
      </c>
      <c r="B1457">
        <v>6.799999999999784E-2</v>
      </c>
      <c r="C1457" s="1">
        <f>IF(Table9[[#This Row],[dTime]]&lt;&gt;"",1/Table9[[#This Row],[dTime]],"")</f>
        <v>14.705882352941643</v>
      </c>
    </row>
    <row r="1458" spans="1:3" x14ac:dyDescent="0.25">
      <c r="A1458">
        <v>156</v>
      </c>
      <c r="B1458">
        <v>7.0999999999997954E-2</v>
      </c>
      <c r="C1458" s="1">
        <f>IF(Table9[[#This Row],[dTime]]&lt;&gt;"",1/Table9[[#This Row],[dTime]],"")</f>
        <v>14.084507042253927</v>
      </c>
    </row>
    <row r="1459" spans="1:3" x14ac:dyDescent="0.25">
      <c r="A1459">
        <v>157</v>
      </c>
      <c r="B1459">
        <v>5.7999999999992724E-2</v>
      </c>
      <c r="C1459" s="1">
        <f>IF(Table9[[#This Row],[dTime]]&lt;&gt;"",1/Table9[[#This Row],[dTime]],"")</f>
        <v>17.241379310346989</v>
      </c>
    </row>
    <row r="1460" spans="1:3" x14ac:dyDescent="0.25">
      <c r="A1460">
        <v>158</v>
      </c>
      <c r="B1460">
        <v>7.2000000000002728E-2</v>
      </c>
      <c r="C1460" s="1">
        <f>IF(Table9[[#This Row],[dTime]]&lt;&gt;"",1/Table9[[#This Row],[dTime]],"")</f>
        <v>13.888888888888362</v>
      </c>
    </row>
    <row r="1461" spans="1:3" x14ac:dyDescent="0.25">
      <c r="A1461">
        <v>159</v>
      </c>
      <c r="B1461">
        <v>6.799999999999784E-2</v>
      </c>
      <c r="C1461" s="1">
        <f>IF(Table9[[#This Row],[dTime]]&lt;&gt;"",1/Table9[[#This Row],[dTime]],"")</f>
        <v>14.705882352941643</v>
      </c>
    </row>
    <row r="1462" spans="1:3" x14ac:dyDescent="0.25">
      <c r="A1462">
        <v>160</v>
      </c>
      <c r="B1462">
        <v>6.6000000000002501E-2</v>
      </c>
      <c r="C1462" s="1">
        <f>IF(Table9[[#This Row],[dTime]]&lt;&gt;"",1/Table9[[#This Row],[dTime]],"")</f>
        <v>15.151515151514577</v>
      </c>
    </row>
    <row r="1463" spans="1:3" x14ac:dyDescent="0.25">
      <c r="A1463">
        <v>161</v>
      </c>
      <c r="B1463">
        <v>6.7000000000007276E-2</v>
      </c>
      <c r="C1463" s="1">
        <f>IF(Table9[[#This Row],[dTime]]&lt;&gt;"",1/Table9[[#This Row],[dTime]],"")</f>
        <v>14.925373134326737</v>
      </c>
    </row>
    <row r="1464" spans="1:3" x14ac:dyDescent="0.25">
      <c r="A1464">
        <v>162</v>
      </c>
      <c r="B1464">
        <v>5.1999999999992497E-2</v>
      </c>
      <c r="C1464" s="1">
        <f>IF(Table9[[#This Row],[dTime]]&lt;&gt;"",1/Table9[[#This Row],[dTime]],"")</f>
        <v>19.230769230772005</v>
      </c>
    </row>
    <row r="1465" spans="1:3" x14ac:dyDescent="0.25">
      <c r="A1465">
        <v>163</v>
      </c>
      <c r="B1465">
        <v>7.9999999999998295E-2</v>
      </c>
      <c r="C1465" s="1">
        <f>IF(Table9[[#This Row],[dTime]]&lt;&gt;"",1/Table9[[#This Row],[dTime]],"")</f>
        <v>12.500000000000266</v>
      </c>
    </row>
    <row r="1466" spans="1:3" x14ac:dyDescent="0.25">
      <c r="A1466">
        <v>164</v>
      </c>
      <c r="B1466">
        <v>7.2000000000002728E-2</v>
      </c>
      <c r="C1466" s="1">
        <f>IF(Table9[[#This Row],[dTime]]&lt;&gt;"",1/Table9[[#This Row],[dTime]],"")</f>
        <v>13.888888888888362</v>
      </c>
    </row>
    <row r="1467" spans="1:3" x14ac:dyDescent="0.25">
      <c r="A1467">
        <v>165</v>
      </c>
      <c r="B1467">
        <v>5.2999999999997272E-2</v>
      </c>
      <c r="C1467" s="1">
        <f>IF(Table9[[#This Row],[dTime]]&lt;&gt;"",1/Table9[[#This Row],[dTime]],"")</f>
        <v>18.867924528302858</v>
      </c>
    </row>
    <row r="1468" spans="1:3" x14ac:dyDescent="0.25">
      <c r="A1468">
        <v>166</v>
      </c>
      <c r="B1468">
        <v>7.6999999999998181E-2</v>
      </c>
      <c r="C1468" s="1">
        <f>IF(Table9[[#This Row],[dTime]]&lt;&gt;"",1/Table9[[#This Row],[dTime]],"")</f>
        <v>12.987012987013294</v>
      </c>
    </row>
    <row r="1469" spans="1:3" x14ac:dyDescent="0.25">
      <c r="A1469">
        <v>167</v>
      </c>
      <c r="B1469">
        <v>6.4000000000007162E-2</v>
      </c>
      <c r="C1469" s="1">
        <f>IF(Table9[[#This Row],[dTime]]&lt;&gt;"",1/Table9[[#This Row],[dTime]],"")</f>
        <v>15.624999999998252</v>
      </c>
    </row>
    <row r="1470" spans="1:3" x14ac:dyDescent="0.25">
      <c r="A1470">
        <v>168</v>
      </c>
      <c r="B1470">
        <v>6.799999999999784E-2</v>
      </c>
      <c r="C1470" s="1">
        <f>IF(Table9[[#This Row],[dTime]]&lt;&gt;"",1/Table9[[#This Row],[dTime]],"")</f>
        <v>14.705882352941643</v>
      </c>
    </row>
    <row r="1471" spans="1:3" x14ac:dyDescent="0.25">
      <c r="A1471">
        <v>169</v>
      </c>
      <c r="B1471">
        <v>6.7000000000007276E-2</v>
      </c>
      <c r="C1471" s="1">
        <f>IF(Table9[[#This Row],[dTime]]&lt;&gt;"",1/Table9[[#This Row],[dTime]],"")</f>
        <v>14.925373134326737</v>
      </c>
    </row>
    <row r="1472" spans="1:3" x14ac:dyDescent="0.25">
      <c r="A1472">
        <v>170</v>
      </c>
      <c r="B1472">
        <v>6.4999999999997726E-2</v>
      </c>
      <c r="C1472" s="1">
        <f>IF(Table9[[#This Row],[dTime]]&lt;&gt;"",1/Table9[[#This Row],[dTime]],"")</f>
        <v>15.384615384615923</v>
      </c>
    </row>
    <row r="1473" spans="1:3" x14ac:dyDescent="0.25">
      <c r="A1473">
        <v>171</v>
      </c>
      <c r="B1473">
        <v>6.799999999999784E-2</v>
      </c>
      <c r="C1473" s="1">
        <f>IF(Table9[[#This Row],[dTime]]&lt;&gt;"",1/Table9[[#This Row],[dTime]],"")</f>
        <v>14.705882352941643</v>
      </c>
    </row>
    <row r="1474" spans="1:3" x14ac:dyDescent="0.25">
      <c r="A1474">
        <v>172</v>
      </c>
      <c r="B1474">
        <v>5.7999999999992724E-2</v>
      </c>
      <c r="C1474" s="1">
        <f>IF(Table9[[#This Row],[dTime]]&lt;&gt;"",1/Table9[[#This Row],[dTime]],"")</f>
        <v>17.241379310346989</v>
      </c>
    </row>
    <row r="1475" spans="1:3" x14ac:dyDescent="0.25">
      <c r="A1475">
        <v>173</v>
      </c>
      <c r="B1475">
        <v>7.3999999999998067E-2</v>
      </c>
      <c r="C1475" s="1">
        <f>IF(Table9[[#This Row],[dTime]]&lt;&gt;"",1/Table9[[#This Row],[dTime]],"")</f>
        <v>13.513513513513866</v>
      </c>
    </row>
    <row r="1476" spans="1:3" x14ac:dyDescent="0.25">
      <c r="A1476">
        <v>174</v>
      </c>
      <c r="B1476">
        <v>6.9000000000002615E-2</v>
      </c>
      <c r="C1476" s="1">
        <f>IF(Table9[[#This Row],[dTime]]&lt;&gt;"",1/Table9[[#This Row],[dTime]],"")</f>
        <v>14.492753623187857</v>
      </c>
    </row>
    <row r="1477" spans="1:3" x14ac:dyDescent="0.25">
      <c r="A1477">
        <v>175</v>
      </c>
      <c r="B1477">
        <v>4.6999999999997044E-2</v>
      </c>
      <c r="C1477" s="1">
        <f>IF(Table9[[#This Row],[dTime]]&lt;&gt;"",1/Table9[[#This Row],[dTime]],"")</f>
        <v>21.27659574468219</v>
      </c>
    </row>
    <row r="1478" spans="1:3" x14ac:dyDescent="0.25">
      <c r="A1478">
        <v>176</v>
      </c>
      <c r="B1478">
        <v>8.4000000000003183E-2</v>
      </c>
      <c r="C1478" s="1">
        <f>IF(Table9[[#This Row],[dTime]]&lt;&gt;"",1/Table9[[#This Row],[dTime]],"")</f>
        <v>11.904761904761454</v>
      </c>
    </row>
    <row r="1479" spans="1:3" x14ac:dyDescent="0.25">
      <c r="A1479">
        <v>177</v>
      </c>
      <c r="B1479">
        <v>6.4999999999997726E-2</v>
      </c>
      <c r="C1479" s="1">
        <f>IF(Table9[[#This Row],[dTime]]&lt;&gt;"",1/Table9[[#This Row],[dTime]],"")</f>
        <v>15.384615384615923</v>
      </c>
    </row>
    <row r="1480" spans="1:3" x14ac:dyDescent="0.25">
      <c r="A1480">
        <v>178</v>
      </c>
      <c r="B1480">
        <v>7.2000000000002728E-2</v>
      </c>
      <c r="C1480" s="1">
        <f>IF(Table9[[#This Row],[dTime]]&lt;&gt;"",1/Table9[[#This Row],[dTime]],"")</f>
        <v>13.888888888888362</v>
      </c>
    </row>
    <row r="1481" spans="1:3" x14ac:dyDescent="0.25">
      <c r="A1481">
        <v>179</v>
      </c>
      <c r="B1481">
        <v>6.4000000000007162E-2</v>
      </c>
      <c r="C1481" s="1">
        <f>IF(Table9[[#This Row],[dTime]]&lt;&gt;"",1/Table9[[#This Row],[dTime]],"")</f>
        <v>15.624999999998252</v>
      </c>
    </row>
    <row r="1482" spans="1:3" x14ac:dyDescent="0.25">
      <c r="A1482">
        <v>180</v>
      </c>
      <c r="B1482">
        <v>3.6000000000001364E-2</v>
      </c>
      <c r="C1482" s="1">
        <f>IF(Table9[[#This Row],[dTime]]&lt;&gt;"",1/Table9[[#This Row],[dTime]],"")</f>
        <v>27.777777777776723</v>
      </c>
    </row>
    <row r="1483" spans="1:3" x14ac:dyDescent="0.25">
      <c r="A1483">
        <v>181</v>
      </c>
      <c r="B1483">
        <v>9.3999999999994088E-2</v>
      </c>
      <c r="C1483" s="1">
        <f>IF(Table9[[#This Row],[dTime]]&lt;&gt;"",1/Table9[[#This Row],[dTime]],"")</f>
        <v>10.638297872341095</v>
      </c>
    </row>
    <row r="1484" spans="1:3" x14ac:dyDescent="0.25">
      <c r="A1484">
        <v>182</v>
      </c>
      <c r="B1484">
        <v>7.3000000000007503E-2</v>
      </c>
      <c r="C1484" s="1">
        <f>IF(Table9[[#This Row],[dTime]]&lt;&gt;"",1/Table9[[#This Row],[dTime]],"")</f>
        <v>13.698630136984894</v>
      </c>
    </row>
    <row r="1485" spans="1:3" x14ac:dyDescent="0.25">
      <c r="A1485">
        <v>183</v>
      </c>
      <c r="B1485">
        <v>6.3999999999992951E-2</v>
      </c>
      <c r="C1485" s="1">
        <f>IF(Table9[[#This Row],[dTime]]&lt;&gt;"",1/Table9[[#This Row],[dTime]],"")</f>
        <v>15.625000000001721</v>
      </c>
    </row>
    <row r="1486" spans="1:3" x14ac:dyDescent="0.25">
      <c r="A1486">
        <v>184</v>
      </c>
      <c r="B1486">
        <v>7.0999999999997954E-2</v>
      </c>
      <c r="C1486" s="1">
        <f>IF(Table9[[#This Row],[dTime]]&lt;&gt;"",1/Table9[[#This Row],[dTime]],"")</f>
        <v>14.084507042253927</v>
      </c>
    </row>
    <row r="1487" spans="1:3" x14ac:dyDescent="0.25">
      <c r="A1487">
        <v>185</v>
      </c>
      <c r="B1487">
        <v>6.4999999999997726E-2</v>
      </c>
      <c r="C1487" s="1">
        <f>IF(Table9[[#This Row],[dTime]]&lt;&gt;"",1/Table9[[#This Row],[dTime]],"")</f>
        <v>15.384615384615923</v>
      </c>
    </row>
    <row r="1488" spans="1:3" x14ac:dyDescent="0.25">
      <c r="A1488">
        <v>186</v>
      </c>
      <c r="B1488">
        <v>6.4000000000007162E-2</v>
      </c>
      <c r="C1488" s="1">
        <f>IF(Table9[[#This Row],[dTime]]&lt;&gt;"",1/Table9[[#This Row],[dTime]],"")</f>
        <v>15.624999999998252</v>
      </c>
    </row>
    <row r="1489" spans="1:3" x14ac:dyDescent="0.25">
      <c r="A1489">
        <v>187</v>
      </c>
      <c r="B1489">
        <v>3.9000000000001478E-2</v>
      </c>
      <c r="C1489" s="1">
        <f>IF(Table9[[#This Row],[dTime]]&lt;&gt;"",1/Table9[[#This Row],[dTime]],"")</f>
        <v>25.641025641024669</v>
      </c>
    </row>
    <row r="1490" spans="1:3" x14ac:dyDescent="0.25">
      <c r="A1490">
        <v>188</v>
      </c>
      <c r="B1490">
        <v>9.7999999999998977E-2</v>
      </c>
      <c r="C1490" s="1">
        <f>IF(Table9[[#This Row],[dTime]]&lt;&gt;"",1/Table9[[#This Row],[dTime]],"")</f>
        <v>10.204081632653168</v>
      </c>
    </row>
    <row r="1491" spans="1:3" x14ac:dyDescent="0.25">
      <c r="A1491">
        <v>189</v>
      </c>
      <c r="B1491">
        <v>6.3999999999992951E-2</v>
      </c>
      <c r="C1491" s="1">
        <f>IF(Table9[[#This Row],[dTime]]&lt;&gt;"",1/Table9[[#This Row],[dTime]],"")</f>
        <v>15.625000000001721</v>
      </c>
    </row>
    <row r="1492" spans="1:3" x14ac:dyDescent="0.25">
      <c r="A1492">
        <v>190</v>
      </c>
      <c r="B1492">
        <v>6.7000000000007276E-2</v>
      </c>
      <c r="C1492" s="1">
        <f>IF(Table9[[#This Row],[dTime]]&lt;&gt;"",1/Table9[[#This Row],[dTime]],"")</f>
        <v>14.925373134326737</v>
      </c>
    </row>
    <row r="1493" spans="1:3" x14ac:dyDescent="0.25">
      <c r="A1493">
        <v>191</v>
      </c>
      <c r="B1493">
        <v>6.3999999999992951E-2</v>
      </c>
      <c r="C1493" s="1">
        <f>IF(Table9[[#This Row],[dTime]]&lt;&gt;"",1/Table9[[#This Row],[dTime]],"")</f>
        <v>15.625000000001721</v>
      </c>
    </row>
    <row r="1494" spans="1:3" x14ac:dyDescent="0.25">
      <c r="A1494">
        <v>192</v>
      </c>
      <c r="B1494">
        <v>6.7000000000007276E-2</v>
      </c>
      <c r="C1494" s="1">
        <f>IF(Table9[[#This Row],[dTime]]&lt;&gt;"",1/Table9[[#This Row],[dTime]],"")</f>
        <v>14.925373134326737</v>
      </c>
    </row>
    <row r="1495" spans="1:3" x14ac:dyDescent="0.25">
      <c r="A1495">
        <v>193</v>
      </c>
      <c r="B1495">
        <v>7.0999999999997954E-2</v>
      </c>
      <c r="C1495" s="1">
        <f>IF(Table9[[#This Row],[dTime]]&lt;&gt;"",1/Table9[[#This Row],[dTime]],"")</f>
        <v>14.084507042253927</v>
      </c>
    </row>
    <row r="1496" spans="1:3" x14ac:dyDescent="0.25">
      <c r="A1496">
        <v>194</v>
      </c>
      <c r="B1496">
        <v>6.1999999999997613E-2</v>
      </c>
      <c r="C1496" s="1">
        <f>IF(Table9[[#This Row],[dTime]]&lt;&gt;"",1/Table9[[#This Row],[dTime]],"")</f>
        <v>16.129032258065138</v>
      </c>
    </row>
    <row r="1497" spans="1:3" x14ac:dyDescent="0.25">
      <c r="A1497">
        <v>195</v>
      </c>
      <c r="B1497">
        <v>7.8000000000002956E-2</v>
      </c>
      <c r="C1497" s="1">
        <f>IF(Table9[[#This Row],[dTime]]&lt;&gt;"",1/Table9[[#This Row],[dTime]],"")</f>
        <v>12.820512820512334</v>
      </c>
    </row>
    <row r="1498" spans="1:3" x14ac:dyDescent="0.25">
      <c r="A1498">
        <v>196</v>
      </c>
      <c r="B1498">
        <v>6.1999999999997613E-2</v>
      </c>
      <c r="C1498" s="1">
        <f>IF(Table9[[#This Row],[dTime]]&lt;&gt;"",1/Table9[[#This Row],[dTime]],"")</f>
        <v>16.129032258065138</v>
      </c>
    </row>
    <row r="1499" spans="1:3" x14ac:dyDescent="0.25">
      <c r="A1499">
        <v>197</v>
      </c>
      <c r="B1499">
        <v>6.4999999999997726E-2</v>
      </c>
      <c r="C1499" s="1">
        <f>IF(Table9[[#This Row],[dTime]]&lt;&gt;"",1/Table9[[#This Row],[dTime]],"")</f>
        <v>15.384615384615923</v>
      </c>
    </row>
    <row r="1500" spans="1:3" x14ac:dyDescent="0.25">
      <c r="A1500">
        <v>198</v>
      </c>
      <c r="B1500">
        <v>5.8999999999997499E-2</v>
      </c>
      <c r="C1500" s="1">
        <f>IF(Table9[[#This Row],[dTime]]&lt;&gt;"",1/Table9[[#This Row],[dTime]],"")</f>
        <v>16.9491525423736</v>
      </c>
    </row>
    <row r="1501" spans="1:3" x14ac:dyDescent="0.25">
      <c r="A1501">
        <v>199</v>
      </c>
      <c r="B1501">
        <v>6.9000000000002615E-2</v>
      </c>
      <c r="C1501" s="1">
        <f>IF(Table9[[#This Row],[dTime]]&lt;&gt;"",1/Table9[[#This Row],[dTime]],"")</f>
        <v>14.492753623187857</v>
      </c>
    </row>
    <row r="1502" spans="1:3" x14ac:dyDescent="0.25">
      <c r="A1502">
        <v>200</v>
      </c>
      <c r="B1502">
        <v>6.7000000000007276E-2</v>
      </c>
      <c r="C1502" s="1">
        <f>IF(Table9[[#This Row],[dTime]]&lt;&gt;"",1/Table9[[#This Row],[dTime]],"")</f>
        <v>14.925373134326737</v>
      </c>
    </row>
    <row r="1503" spans="1:3" x14ac:dyDescent="0.25">
      <c r="A1503">
        <v>201</v>
      </c>
      <c r="B1503">
        <v>5.499999999999261E-2</v>
      </c>
      <c r="C1503" s="1">
        <f>IF(Table9[[#This Row],[dTime]]&lt;&gt;"",1/Table9[[#This Row],[dTime]],"")</f>
        <v>18.181818181820624</v>
      </c>
    </row>
    <row r="1504" spans="1:3" x14ac:dyDescent="0.25">
      <c r="A1504">
        <v>202</v>
      </c>
      <c r="B1504">
        <v>8.100000000000307E-2</v>
      </c>
      <c r="C1504" s="1">
        <f>IF(Table9[[#This Row],[dTime]]&lt;&gt;"",1/Table9[[#This Row],[dTime]],"")</f>
        <v>12.345679012345212</v>
      </c>
    </row>
    <row r="1505" spans="1:3" x14ac:dyDescent="0.25">
      <c r="A1505">
        <v>203</v>
      </c>
      <c r="B1505">
        <v>6.6000000000002501E-2</v>
      </c>
      <c r="C1505" s="1">
        <f>IF(Table9[[#This Row],[dTime]]&lt;&gt;"",1/Table9[[#This Row],[dTime]],"")</f>
        <v>15.151515151514577</v>
      </c>
    </row>
    <row r="1506" spans="1:3" x14ac:dyDescent="0.25">
      <c r="A1506">
        <v>204</v>
      </c>
      <c r="B1506">
        <v>6.3999999999992951E-2</v>
      </c>
      <c r="C1506" s="1">
        <f>IF(Table9[[#This Row],[dTime]]&lt;&gt;"",1/Table9[[#This Row],[dTime]],"")</f>
        <v>15.625000000001721</v>
      </c>
    </row>
    <row r="1507" spans="1:3" x14ac:dyDescent="0.25">
      <c r="A1507">
        <v>205</v>
      </c>
      <c r="B1507">
        <v>7.000000000000739E-2</v>
      </c>
      <c r="C1507" s="1">
        <f>IF(Table9[[#This Row],[dTime]]&lt;&gt;"",1/Table9[[#This Row],[dTime]],"")</f>
        <v>14.285714285712778</v>
      </c>
    </row>
    <row r="1508" spans="1:3" x14ac:dyDescent="0.25">
      <c r="A1508">
        <v>206</v>
      </c>
      <c r="B1508">
        <v>6.3999999999992951E-2</v>
      </c>
      <c r="C1508" s="1">
        <f>IF(Table9[[#This Row],[dTime]]&lt;&gt;"",1/Table9[[#This Row],[dTime]],"")</f>
        <v>15.625000000001721</v>
      </c>
    </row>
    <row r="1509" spans="1:3" x14ac:dyDescent="0.25">
      <c r="A1509">
        <v>207</v>
      </c>
      <c r="B1509">
        <v>7.0999999999997954E-2</v>
      </c>
      <c r="C1509" s="1">
        <f>IF(Table9[[#This Row],[dTime]]&lt;&gt;"",1/Table9[[#This Row],[dTime]],"")</f>
        <v>14.084507042253927</v>
      </c>
    </row>
    <row r="1510" spans="1:3" x14ac:dyDescent="0.25">
      <c r="A1510">
        <v>208</v>
      </c>
      <c r="B1510">
        <v>6.3000000000002387E-2</v>
      </c>
      <c r="C1510" s="1">
        <f>IF(Table9[[#This Row],[dTime]]&lt;&gt;"",1/Table9[[#This Row],[dTime]],"")</f>
        <v>15.873015873015271</v>
      </c>
    </row>
    <row r="1511" spans="1:3" x14ac:dyDescent="0.25">
      <c r="A1511">
        <v>209</v>
      </c>
      <c r="B1511">
        <v>6.4999999999997726E-2</v>
      </c>
      <c r="C1511" s="1">
        <f>IF(Table9[[#This Row],[dTime]]&lt;&gt;"",1/Table9[[#This Row],[dTime]],"")</f>
        <v>15.384615384615923</v>
      </c>
    </row>
    <row r="1512" spans="1:3" x14ac:dyDescent="0.25">
      <c r="A1512">
        <v>210</v>
      </c>
      <c r="B1512">
        <v>7.000000000000739E-2</v>
      </c>
      <c r="C1512" s="1">
        <f>IF(Table9[[#This Row],[dTime]]&lt;&gt;"",1/Table9[[#This Row],[dTime]],"")</f>
        <v>14.285714285712778</v>
      </c>
    </row>
    <row r="1513" spans="1:3" x14ac:dyDescent="0.25">
      <c r="A1513">
        <v>211</v>
      </c>
      <c r="B1513">
        <v>6.6999999999993065E-2</v>
      </c>
      <c r="C1513" s="1">
        <f>IF(Table9[[#This Row],[dTime]]&lt;&gt;"",1/Table9[[#This Row],[dTime]],"")</f>
        <v>14.925373134329902</v>
      </c>
    </row>
    <row r="1514" spans="1:3" x14ac:dyDescent="0.25">
      <c r="A1514">
        <v>212</v>
      </c>
      <c r="B1514">
        <v>6.6000000000002501E-2</v>
      </c>
      <c r="C1514" s="1">
        <f>IF(Table9[[#This Row],[dTime]]&lt;&gt;"",1/Table9[[#This Row],[dTime]],"")</f>
        <v>15.151515151514577</v>
      </c>
    </row>
    <row r="1515" spans="1:3" x14ac:dyDescent="0.25">
      <c r="A1515">
        <v>213</v>
      </c>
      <c r="B1515">
        <v>7.3999999999998067E-2</v>
      </c>
      <c r="C1515" s="1">
        <f>IF(Table9[[#This Row],[dTime]]&lt;&gt;"",1/Table9[[#This Row],[dTime]],"")</f>
        <v>13.513513513513866</v>
      </c>
    </row>
    <row r="1516" spans="1:3" x14ac:dyDescent="0.25">
      <c r="A1516">
        <v>214</v>
      </c>
      <c r="B1516">
        <v>5.8000000000006935E-2</v>
      </c>
      <c r="C1516" s="1">
        <f>IF(Table9[[#This Row],[dTime]]&lt;&gt;"",1/Table9[[#This Row],[dTime]],"")</f>
        <v>17.241379310342765</v>
      </c>
    </row>
    <row r="1517" spans="1:3" x14ac:dyDescent="0.25">
      <c r="A1517">
        <v>215</v>
      </c>
      <c r="B1517">
        <v>6.4999999999997726E-2</v>
      </c>
      <c r="C1517" s="1">
        <f>IF(Table9[[#This Row],[dTime]]&lt;&gt;"",1/Table9[[#This Row],[dTime]],"")</f>
        <v>15.384615384615923</v>
      </c>
    </row>
    <row r="1518" spans="1:3" x14ac:dyDescent="0.25">
      <c r="A1518">
        <v>216</v>
      </c>
      <c r="B1518">
        <v>6.3000000000002387E-2</v>
      </c>
      <c r="C1518" s="1">
        <f>IF(Table9[[#This Row],[dTime]]&lt;&gt;"",1/Table9[[#This Row],[dTime]],"")</f>
        <v>15.873015873015271</v>
      </c>
    </row>
    <row r="1519" spans="1:3" x14ac:dyDescent="0.25">
      <c r="A1519">
        <v>217</v>
      </c>
      <c r="B1519">
        <v>7.3999999999998067E-2</v>
      </c>
      <c r="C1519" s="1">
        <f>IF(Table9[[#This Row],[dTime]]&lt;&gt;"",1/Table9[[#This Row],[dTime]],"")</f>
        <v>13.513513513513866</v>
      </c>
    </row>
    <row r="1520" spans="1:3" x14ac:dyDescent="0.25">
      <c r="A1520">
        <v>218</v>
      </c>
      <c r="B1520">
        <v>6.0000000000002274E-2</v>
      </c>
      <c r="C1520" s="1">
        <f>IF(Table9[[#This Row],[dTime]]&lt;&gt;"",1/Table9[[#This Row],[dTime]],"")</f>
        <v>16.666666666666035</v>
      </c>
    </row>
    <row r="1521" spans="1:3" x14ac:dyDescent="0.25">
      <c r="A1521">
        <v>219</v>
      </c>
      <c r="B1521">
        <v>7.2000000000002728E-2</v>
      </c>
      <c r="C1521" s="1">
        <f>IF(Table9[[#This Row],[dTime]]&lt;&gt;"",1/Table9[[#This Row],[dTime]],"")</f>
        <v>13.888888888888362</v>
      </c>
    </row>
    <row r="1522" spans="1:3" x14ac:dyDescent="0.25">
      <c r="A1522">
        <v>220</v>
      </c>
      <c r="B1522">
        <v>6.3999999999992951E-2</v>
      </c>
      <c r="C1522" s="1">
        <f>IF(Table9[[#This Row],[dTime]]&lt;&gt;"",1/Table9[[#This Row],[dTime]],"")</f>
        <v>15.625000000001721</v>
      </c>
    </row>
    <row r="1523" spans="1:3" x14ac:dyDescent="0.25">
      <c r="A1523">
        <v>221</v>
      </c>
      <c r="B1523">
        <v>5.1000000000001933E-2</v>
      </c>
      <c r="C1523" s="1">
        <f>IF(Table9[[#This Row],[dTime]]&lt;&gt;"",1/Table9[[#This Row],[dTime]],"")</f>
        <v>19.607843137254157</v>
      </c>
    </row>
    <row r="1524" spans="1:3" x14ac:dyDescent="0.25">
      <c r="A1524">
        <v>222</v>
      </c>
      <c r="B1524">
        <v>8.1999999999993634E-2</v>
      </c>
      <c r="C1524" s="1">
        <f>IF(Table9[[#This Row],[dTime]]&lt;&gt;"",1/Table9[[#This Row],[dTime]],"")</f>
        <v>12.195121951220459</v>
      </c>
    </row>
    <row r="1525" spans="1:3" x14ac:dyDescent="0.25">
      <c r="A1525">
        <v>223</v>
      </c>
      <c r="B1525">
        <v>7.1000000000012164E-2</v>
      </c>
      <c r="C1525" s="1">
        <f>IF(Table9[[#This Row],[dTime]]&lt;&gt;"",1/Table9[[#This Row],[dTime]],"")</f>
        <v>14.084507042251108</v>
      </c>
    </row>
    <row r="1526" spans="1:3" x14ac:dyDescent="0.25">
      <c r="A1526">
        <v>224</v>
      </c>
      <c r="B1526">
        <v>6.599999999998829E-2</v>
      </c>
      <c r="C1526" s="1">
        <f>IF(Table9[[#This Row],[dTime]]&lt;&gt;"",1/Table9[[#This Row],[dTime]],"")</f>
        <v>15.15151515151784</v>
      </c>
    </row>
    <row r="1527" spans="1:3" x14ac:dyDescent="0.25">
      <c r="A1527">
        <v>225</v>
      </c>
      <c r="B1527">
        <v>6.2000000000011823E-2</v>
      </c>
      <c r="C1527" s="1">
        <f>IF(Table9[[#This Row],[dTime]]&lt;&gt;"",1/Table9[[#This Row],[dTime]],"")</f>
        <v>16.129032258061439</v>
      </c>
    </row>
    <row r="1528" spans="1:3" x14ac:dyDescent="0.25">
      <c r="A1528">
        <v>226</v>
      </c>
      <c r="B1528">
        <v>7.3999999999998067E-2</v>
      </c>
      <c r="C1528" s="1">
        <f>IF(Table9[[#This Row],[dTime]]&lt;&gt;"",1/Table9[[#This Row],[dTime]],"")</f>
        <v>13.513513513513866</v>
      </c>
    </row>
    <row r="1529" spans="1:3" x14ac:dyDescent="0.25">
      <c r="A1529">
        <v>227</v>
      </c>
      <c r="B1529">
        <v>6.6999999999993065E-2</v>
      </c>
      <c r="C1529" s="1">
        <f>IF(Table9[[#This Row],[dTime]]&lt;&gt;"",1/Table9[[#This Row],[dTime]],"")</f>
        <v>14.925373134329902</v>
      </c>
    </row>
    <row r="1530" spans="1:3" x14ac:dyDescent="0.25">
      <c r="A1530">
        <v>228</v>
      </c>
      <c r="B1530">
        <v>6.4999999999997726E-2</v>
      </c>
      <c r="C1530" s="1">
        <f>IF(Table9[[#This Row],[dTime]]&lt;&gt;"",1/Table9[[#This Row],[dTime]],"")</f>
        <v>15.384615384615923</v>
      </c>
    </row>
    <row r="1531" spans="1:3" x14ac:dyDescent="0.25">
      <c r="A1531">
        <v>229</v>
      </c>
      <c r="B1531">
        <v>5.6000000000011596E-2</v>
      </c>
      <c r="C1531" s="1">
        <f>IF(Table9[[#This Row],[dTime]]&lt;&gt;"",1/Table9[[#This Row],[dTime]],"")</f>
        <v>17.857142857139159</v>
      </c>
    </row>
    <row r="1532" spans="1:3" x14ac:dyDescent="0.25">
      <c r="A1532">
        <v>230</v>
      </c>
      <c r="B1532">
        <v>7.3999999999998067E-2</v>
      </c>
      <c r="C1532" s="1">
        <f>IF(Table9[[#This Row],[dTime]]&lt;&gt;"",1/Table9[[#This Row],[dTime]],"")</f>
        <v>13.513513513513866</v>
      </c>
    </row>
    <row r="1533" spans="1:3" x14ac:dyDescent="0.25">
      <c r="A1533">
        <v>231</v>
      </c>
      <c r="B1533">
        <v>6.9999999999993179E-2</v>
      </c>
      <c r="C1533" s="1">
        <f>IF(Table9[[#This Row],[dTime]]&lt;&gt;"",1/Table9[[#This Row],[dTime]],"")</f>
        <v>14.285714285715677</v>
      </c>
    </row>
    <row r="1534" spans="1:3" x14ac:dyDescent="0.25">
      <c r="A1534">
        <v>232</v>
      </c>
      <c r="B1534">
        <v>6.3000000000002387E-2</v>
      </c>
      <c r="C1534" s="1">
        <f>IF(Table9[[#This Row],[dTime]]&lt;&gt;"",1/Table9[[#This Row],[dTime]],"")</f>
        <v>15.873015873015271</v>
      </c>
    </row>
    <row r="1535" spans="1:3" x14ac:dyDescent="0.25">
      <c r="A1535">
        <v>233</v>
      </c>
      <c r="B1535">
        <v>7.2000000000002728E-2</v>
      </c>
      <c r="C1535" s="1">
        <f>IF(Table9[[#This Row],[dTime]]&lt;&gt;"",1/Table9[[#This Row],[dTime]],"")</f>
        <v>13.888888888888362</v>
      </c>
    </row>
    <row r="1536" spans="1:3" x14ac:dyDescent="0.25">
      <c r="A1536">
        <v>234</v>
      </c>
      <c r="B1536">
        <v>5.8999999999997499E-2</v>
      </c>
      <c r="C1536" s="1">
        <f>IF(Table9[[#This Row],[dTime]]&lt;&gt;"",1/Table9[[#This Row],[dTime]],"")</f>
        <v>16.9491525423736</v>
      </c>
    </row>
    <row r="1537" spans="1:3" x14ac:dyDescent="0.25">
      <c r="A1537">
        <v>235</v>
      </c>
      <c r="B1537">
        <v>4.8999999999992383E-2</v>
      </c>
      <c r="C1537" s="1">
        <f>IF(Table9[[#This Row],[dTime]]&lt;&gt;"",1/Table9[[#This Row],[dTime]],"")</f>
        <v>20.408163265309295</v>
      </c>
    </row>
    <row r="1538" spans="1:3" x14ac:dyDescent="0.25">
      <c r="A1538">
        <v>236</v>
      </c>
      <c r="B1538">
        <v>9.1000000000008185E-2</v>
      </c>
      <c r="C1538" s="1">
        <f>IF(Table9[[#This Row],[dTime]]&lt;&gt;"",1/Table9[[#This Row],[dTime]],"")</f>
        <v>10.989010989010001</v>
      </c>
    </row>
    <row r="1539" spans="1:3" x14ac:dyDescent="0.25">
      <c r="A1539">
        <v>237</v>
      </c>
      <c r="B1539">
        <v>6.6000000000002501E-2</v>
      </c>
      <c r="C1539" s="1">
        <f>IF(Table9[[#This Row],[dTime]]&lt;&gt;"",1/Table9[[#This Row],[dTime]],"")</f>
        <v>15.151515151514577</v>
      </c>
    </row>
    <row r="1540" spans="1:3" x14ac:dyDescent="0.25">
      <c r="A1540">
        <v>238</v>
      </c>
      <c r="B1540">
        <v>6.0999999999992838E-2</v>
      </c>
      <c r="C1540" s="1">
        <f>IF(Table9[[#This Row],[dTime]]&lt;&gt;"",1/Table9[[#This Row],[dTime]],"")</f>
        <v>16.393442622952744</v>
      </c>
    </row>
    <row r="1541" spans="1:3" x14ac:dyDescent="0.25">
      <c r="A1541">
        <v>239</v>
      </c>
      <c r="B1541">
        <v>2.5000000000005684E-2</v>
      </c>
      <c r="C1541" s="1">
        <f>IF(Table9[[#This Row],[dTime]]&lt;&gt;"",1/Table9[[#This Row],[dTime]],"")</f>
        <v>39.999999999990905</v>
      </c>
    </row>
    <row r="1542" spans="1:3" x14ac:dyDescent="0.25">
      <c r="A1542">
        <v>240</v>
      </c>
      <c r="B1542">
        <v>0.11100000000000421</v>
      </c>
      <c r="C1542" s="1">
        <f>IF(Table9[[#This Row],[dTime]]&lt;&gt;"",1/Table9[[#This Row],[dTime]],"")</f>
        <v>9.0090090090086683</v>
      </c>
    </row>
    <row r="1543" spans="1:3" x14ac:dyDescent="0.25">
      <c r="A1543">
        <v>241</v>
      </c>
      <c r="B1543">
        <v>7.3999999999998067E-2</v>
      </c>
      <c r="C1543" s="1">
        <f>IF(Table9[[#This Row],[dTime]]&lt;&gt;"",1/Table9[[#This Row],[dTime]],"")</f>
        <v>13.513513513513866</v>
      </c>
    </row>
    <row r="1544" spans="1:3" x14ac:dyDescent="0.25">
      <c r="A1544">
        <v>242</v>
      </c>
      <c r="B1544">
        <v>5.499999999999261E-2</v>
      </c>
      <c r="C1544" s="1">
        <f>IF(Table9[[#This Row],[dTime]]&lt;&gt;"",1/Table9[[#This Row],[dTime]],"")</f>
        <v>18.181818181820624</v>
      </c>
    </row>
    <row r="1545" spans="1:3" x14ac:dyDescent="0.25">
      <c r="A1545">
        <v>243</v>
      </c>
      <c r="B1545">
        <v>7.3000000000007503E-2</v>
      </c>
      <c r="C1545" s="1">
        <f>IF(Table9[[#This Row],[dTime]]&lt;&gt;"",1/Table9[[#This Row],[dTime]],"")</f>
        <v>13.698630136984894</v>
      </c>
    </row>
    <row r="1546" spans="1:3" x14ac:dyDescent="0.25">
      <c r="A1546">
        <v>244</v>
      </c>
      <c r="B1546">
        <v>3.3000000000001251E-2</v>
      </c>
      <c r="C1546" s="1">
        <f>IF(Table9[[#This Row],[dTime]]&lt;&gt;"",1/Table9[[#This Row],[dTime]],"")</f>
        <v>30.303030303029153</v>
      </c>
    </row>
    <row r="1547" spans="1:3" x14ac:dyDescent="0.25">
      <c r="A1547">
        <v>245</v>
      </c>
      <c r="B1547">
        <v>0.10199999999998965</v>
      </c>
      <c r="C1547" s="1">
        <f>IF(Table9[[#This Row],[dTime]]&lt;&gt;"",1/Table9[[#This Row],[dTime]],"")</f>
        <v>9.8039215686284447</v>
      </c>
    </row>
    <row r="1548" spans="1:3" x14ac:dyDescent="0.25">
      <c r="A1548">
        <v>246</v>
      </c>
      <c r="B1548">
        <v>6.0000000000002274E-2</v>
      </c>
      <c r="C1548" s="1">
        <f>IF(Table9[[#This Row],[dTime]]&lt;&gt;"",1/Table9[[#This Row],[dTime]],"")</f>
        <v>16.666666666666035</v>
      </c>
    </row>
    <row r="1549" spans="1:3" x14ac:dyDescent="0.25">
      <c r="A1549">
        <v>247</v>
      </c>
      <c r="B1549">
        <v>7.5000000000002842E-2</v>
      </c>
      <c r="C1549" s="1">
        <f>IF(Table9[[#This Row],[dTime]]&lt;&gt;"",1/Table9[[#This Row],[dTime]],"")</f>
        <v>13.333333333332828</v>
      </c>
    </row>
    <row r="1550" spans="1:3" x14ac:dyDescent="0.25">
      <c r="A1550">
        <v>248</v>
      </c>
      <c r="B1550">
        <v>5.8999999999997499E-2</v>
      </c>
      <c r="C1550" s="1">
        <f>IF(Table9[[#This Row],[dTime]]&lt;&gt;"",1/Table9[[#This Row],[dTime]],"")</f>
        <v>16.9491525423736</v>
      </c>
    </row>
    <row r="1551" spans="1:3" x14ac:dyDescent="0.25">
      <c r="A1551">
        <v>249</v>
      </c>
      <c r="B1551">
        <v>7.000000000000739E-2</v>
      </c>
      <c r="C1551" s="1">
        <f>IF(Table9[[#This Row],[dTime]]&lt;&gt;"",1/Table9[[#This Row],[dTime]],"")</f>
        <v>14.285714285712778</v>
      </c>
    </row>
    <row r="1552" spans="1:3" x14ac:dyDescent="0.25">
      <c r="A1552">
        <v>250</v>
      </c>
      <c r="B1552">
        <v>6.599999999998829E-2</v>
      </c>
      <c r="C1552" s="1">
        <f>IF(Table9[[#This Row],[dTime]]&lt;&gt;"",1/Table9[[#This Row],[dTime]],"")</f>
        <v>15.15151515151784</v>
      </c>
    </row>
    <row r="1553" spans="1:3" x14ac:dyDescent="0.25">
      <c r="A1553">
        <v>251</v>
      </c>
      <c r="B1553">
        <v>6.7000000000007276E-2</v>
      </c>
      <c r="C1553" s="1">
        <f>IF(Table9[[#This Row],[dTime]]&lt;&gt;"",1/Table9[[#This Row],[dTime]],"")</f>
        <v>14.925373134326737</v>
      </c>
    </row>
    <row r="1554" spans="1:3" x14ac:dyDescent="0.25">
      <c r="A1554">
        <v>252</v>
      </c>
      <c r="B1554">
        <v>6.1999999999997613E-2</v>
      </c>
      <c r="C1554" s="1">
        <f>IF(Table9[[#This Row],[dTime]]&lt;&gt;"",1/Table9[[#This Row],[dTime]],"")</f>
        <v>16.129032258065138</v>
      </c>
    </row>
    <row r="1555" spans="1:3" x14ac:dyDescent="0.25">
      <c r="A1555">
        <v>253</v>
      </c>
      <c r="B1555">
        <v>4.600000000000648E-2</v>
      </c>
      <c r="C1555" s="1">
        <f>IF(Table9[[#This Row],[dTime]]&lt;&gt;"",1/Table9[[#This Row],[dTime]],"")</f>
        <v>21.739130434779547</v>
      </c>
    </row>
    <row r="1556" spans="1:3" x14ac:dyDescent="0.25">
      <c r="A1556">
        <v>254</v>
      </c>
      <c r="B1556">
        <v>9.3999999999994088E-2</v>
      </c>
      <c r="C1556" s="1">
        <f>IF(Table9[[#This Row],[dTime]]&lt;&gt;"",1/Table9[[#This Row],[dTime]],"")</f>
        <v>10.638297872341095</v>
      </c>
    </row>
    <row r="1557" spans="1:3" x14ac:dyDescent="0.25">
      <c r="A1557">
        <v>255</v>
      </c>
      <c r="B1557">
        <v>5.4000000000002046E-2</v>
      </c>
      <c r="C1557" s="1">
        <f>IF(Table9[[#This Row],[dTime]]&lt;&gt;"",1/Table9[[#This Row],[dTime]],"")</f>
        <v>18.518518518517816</v>
      </c>
    </row>
    <row r="1558" spans="1:3" x14ac:dyDescent="0.25">
      <c r="A1558">
        <v>256</v>
      </c>
      <c r="B1558">
        <v>8.4999999999993747E-2</v>
      </c>
      <c r="C1558" s="1">
        <f>IF(Table9[[#This Row],[dTime]]&lt;&gt;"",1/Table9[[#This Row],[dTime]],"")</f>
        <v>11.764705882353807</v>
      </c>
    </row>
    <row r="1559" spans="1:3" x14ac:dyDescent="0.25">
      <c r="A1559">
        <v>257</v>
      </c>
      <c r="B1559">
        <v>6.1000000000007049E-2</v>
      </c>
      <c r="C1559" s="1">
        <f>IF(Table9[[#This Row],[dTime]]&lt;&gt;"",1/Table9[[#This Row],[dTime]],"")</f>
        <v>16.393442622948925</v>
      </c>
    </row>
    <row r="1560" spans="1:3" x14ac:dyDescent="0.25">
      <c r="A1560">
        <v>258</v>
      </c>
      <c r="B1560">
        <v>6.0999999999992838E-2</v>
      </c>
      <c r="C1560" s="1">
        <f>IF(Table9[[#This Row],[dTime]]&lt;&gt;"",1/Table9[[#This Row],[dTime]],"")</f>
        <v>16.393442622952744</v>
      </c>
    </row>
    <row r="1561" spans="1:3" x14ac:dyDescent="0.25">
      <c r="A1561">
        <v>259</v>
      </c>
      <c r="B1561">
        <v>7.2000000000002728E-2</v>
      </c>
      <c r="C1561" s="1">
        <f>IF(Table9[[#This Row],[dTime]]&lt;&gt;"",1/Table9[[#This Row],[dTime]],"")</f>
        <v>13.888888888888362</v>
      </c>
    </row>
    <row r="1562" spans="1:3" x14ac:dyDescent="0.25">
      <c r="A1562">
        <v>260</v>
      </c>
      <c r="B1562">
        <v>6.7000000000007276E-2</v>
      </c>
      <c r="C1562" s="1">
        <f>IF(Table9[[#This Row],[dTime]]&lt;&gt;"",1/Table9[[#This Row],[dTime]],"")</f>
        <v>14.925373134326737</v>
      </c>
    </row>
    <row r="1563" spans="1:3" x14ac:dyDescent="0.25">
      <c r="A1563">
        <v>261</v>
      </c>
      <c r="B1563">
        <v>6.4999999999997726E-2</v>
      </c>
      <c r="C1563" s="1">
        <f>IF(Table9[[#This Row],[dTime]]&lt;&gt;"",1/Table9[[#This Row],[dTime]],"")</f>
        <v>15.384615384615923</v>
      </c>
    </row>
    <row r="1564" spans="1:3" x14ac:dyDescent="0.25">
      <c r="A1564">
        <v>262</v>
      </c>
      <c r="B1564">
        <v>6.4999999999997726E-2</v>
      </c>
      <c r="C1564" s="1">
        <f>IF(Table9[[#This Row],[dTime]]&lt;&gt;"",1/Table9[[#This Row],[dTime]],"")</f>
        <v>15.384615384615923</v>
      </c>
    </row>
    <row r="1565" spans="1:3" x14ac:dyDescent="0.25">
      <c r="A1565">
        <v>263</v>
      </c>
      <c r="B1565">
        <v>6.0000000000002274E-2</v>
      </c>
      <c r="C1565" s="1">
        <f>IF(Table9[[#This Row],[dTime]]&lt;&gt;"",1/Table9[[#This Row],[dTime]],"")</f>
        <v>16.666666666666035</v>
      </c>
    </row>
    <row r="1566" spans="1:3" x14ac:dyDescent="0.25">
      <c r="A1566">
        <v>264</v>
      </c>
      <c r="B1566">
        <v>7.2000000000002728E-2</v>
      </c>
      <c r="C1566" s="1">
        <f>IF(Table9[[#This Row],[dTime]]&lt;&gt;"",1/Table9[[#This Row],[dTime]],"")</f>
        <v>13.888888888888362</v>
      </c>
    </row>
    <row r="1567" spans="1:3" x14ac:dyDescent="0.25">
      <c r="A1567">
        <v>265</v>
      </c>
      <c r="B1567">
        <v>6.8999999999988404E-2</v>
      </c>
      <c r="C1567" s="1">
        <f>IF(Table9[[#This Row],[dTime]]&lt;&gt;"",1/Table9[[#This Row],[dTime]],"")</f>
        <v>14.492753623190842</v>
      </c>
    </row>
    <row r="1568" spans="1:3" x14ac:dyDescent="0.25">
      <c r="A1568">
        <v>266</v>
      </c>
      <c r="B1568">
        <v>2.2000000000005571E-2</v>
      </c>
      <c r="C1568" s="1">
        <f>IF(Table9[[#This Row],[dTime]]&lt;&gt;"",1/Table9[[#This Row],[dTime]],"")</f>
        <v>45.454545454533942</v>
      </c>
    </row>
    <row r="1569" spans="1:3" x14ac:dyDescent="0.25">
      <c r="A1569">
        <v>267</v>
      </c>
      <c r="B1569">
        <v>0.10999999999999943</v>
      </c>
      <c r="C1569" s="1">
        <f>IF(Table9[[#This Row],[dTime]]&lt;&gt;"",1/Table9[[#This Row],[dTime]],"")</f>
        <v>9.0909090909091379</v>
      </c>
    </row>
    <row r="1570" spans="1:3" x14ac:dyDescent="0.25">
      <c r="A1570">
        <v>268</v>
      </c>
      <c r="B1570">
        <v>6.7000000000007276E-2</v>
      </c>
      <c r="C1570" s="1">
        <f>IF(Table9[[#This Row],[dTime]]&lt;&gt;"",1/Table9[[#This Row],[dTime]],"")</f>
        <v>14.925373134326737</v>
      </c>
    </row>
    <row r="1571" spans="1:3" x14ac:dyDescent="0.25">
      <c r="A1571">
        <v>269</v>
      </c>
      <c r="B1571">
        <v>1.8999999999991246E-2</v>
      </c>
      <c r="C1571" s="1">
        <f>IF(Table9[[#This Row],[dTime]]&lt;&gt;"",1/Table9[[#This Row],[dTime]],"")</f>
        <v>52.631578947392669</v>
      </c>
    </row>
    <row r="1572" spans="1:3" x14ac:dyDescent="0.25">
      <c r="A1572">
        <v>270</v>
      </c>
      <c r="B1572">
        <v>0.11400000000000432</v>
      </c>
      <c r="C1572" s="1">
        <f>IF(Table9[[#This Row],[dTime]]&lt;&gt;"",1/Table9[[#This Row],[dTime]],"")</f>
        <v>8.771929824561072</v>
      </c>
    </row>
    <row r="1573" spans="1:3" x14ac:dyDescent="0.25">
      <c r="A1573">
        <v>271</v>
      </c>
      <c r="B1573">
        <v>6.6000000000002501E-2</v>
      </c>
      <c r="C1573" s="1">
        <f>IF(Table9[[#This Row],[dTime]]&lt;&gt;"",1/Table9[[#This Row],[dTime]],"")</f>
        <v>15.151515151514577</v>
      </c>
    </row>
    <row r="1574" spans="1:3" x14ac:dyDescent="0.25">
      <c r="A1574">
        <v>272</v>
      </c>
      <c r="B1574">
        <v>7.0999999999997954E-2</v>
      </c>
      <c r="C1574" s="1">
        <f>IF(Table9[[#This Row],[dTime]]&lt;&gt;"",1/Table9[[#This Row],[dTime]],"")</f>
        <v>14.084507042253927</v>
      </c>
    </row>
    <row r="1575" spans="1:3" x14ac:dyDescent="0.25">
      <c r="A1575">
        <v>273</v>
      </c>
      <c r="B1575">
        <v>6.4999999999997726E-2</v>
      </c>
      <c r="C1575" s="1">
        <f>IF(Table9[[#This Row],[dTime]]&lt;&gt;"",1/Table9[[#This Row],[dTime]],"")</f>
        <v>15.384615384615923</v>
      </c>
    </row>
    <row r="1576" spans="1:3" x14ac:dyDescent="0.25">
      <c r="A1576">
        <v>274</v>
      </c>
      <c r="B1576">
        <v>7.3999999999998067E-2</v>
      </c>
      <c r="C1576" s="1">
        <f>IF(Table9[[#This Row],[dTime]]&lt;&gt;"",1/Table9[[#This Row],[dTime]],"")</f>
        <v>13.513513513513866</v>
      </c>
    </row>
    <row r="1577" spans="1:3" x14ac:dyDescent="0.25">
      <c r="A1577">
        <v>275</v>
      </c>
      <c r="B1577">
        <v>5.8999999999997499E-2</v>
      </c>
      <c r="C1577" s="1">
        <f>IF(Table9[[#This Row],[dTime]]&lt;&gt;"",1/Table9[[#This Row],[dTime]],"")</f>
        <v>16.9491525423736</v>
      </c>
    </row>
    <row r="1578" spans="1:3" x14ac:dyDescent="0.25">
      <c r="A1578">
        <v>276</v>
      </c>
      <c r="B1578">
        <v>6.1999999999997613E-2</v>
      </c>
      <c r="C1578" s="1">
        <f>IF(Table9[[#This Row],[dTime]]&lt;&gt;"",1/Table9[[#This Row],[dTime]],"")</f>
        <v>16.129032258065138</v>
      </c>
    </row>
    <row r="1579" spans="1:3" x14ac:dyDescent="0.25">
      <c r="A1579">
        <v>277</v>
      </c>
      <c r="B1579">
        <v>7.000000000000739E-2</v>
      </c>
      <c r="C1579" s="1">
        <f>IF(Table9[[#This Row],[dTime]]&lt;&gt;"",1/Table9[[#This Row],[dTime]],"")</f>
        <v>14.285714285712778</v>
      </c>
    </row>
    <row r="1580" spans="1:3" x14ac:dyDescent="0.25">
      <c r="A1580">
        <v>278</v>
      </c>
      <c r="B1580">
        <v>6.6999999999993065E-2</v>
      </c>
      <c r="C1580" s="1">
        <f>IF(Table9[[#This Row],[dTime]]&lt;&gt;"",1/Table9[[#This Row],[dTime]],"")</f>
        <v>14.925373134329902</v>
      </c>
    </row>
    <row r="1581" spans="1:3" x14ac:dyDescent="0.25">
      <c r="A1581">
        <v>279</v>
      </c>
      <c r="B1581">
        <v>6.6000000000002501E-2</v>
      </c>
      <c r="C1581" s="1">
        <f>IF(Table9[[#This Row],[dTime]]&lt;&gt;"",1/Table9[[#This Row],[dTime]],"")</f>
        <v>15.151515151514577</v>
      </c>
    </row>
    <row r="1582" spans="1:3" x14ac:dyDescent="0.25">
      <c r="A1582">
        <v>280</v>
      </c>
      <c r="B1582">
        <v>7.2000000000002728E-2</v>
      </c>
      <c r="C1582" s="1">
        <f>IF(Table9[[#This Row],[dTime]]&lt;&gt;"",1/Table9[[#This Row],[dTime]],"")</f>
        <v>13.888888888888362</v>
      </c>
    </row>
    <row r="1583" spans="1:3" x14ac:dyDescent="0.25">
      <c r="A1583">
        <v>281</v>
      </c>
      <c r="B1583">
        <v>6.3000000000002387E-2</v>
      </c>
      <c r="C1583" s="1">
        <f>IF(Table9[[#This Row],[dTime]]&lt;&gt;"",1/Table9[[#This Row],[dTime]],"")</f>
        <v>15.873015873015271</v>
      </c>
    </row>
    <row r="1584" spans="1:3" x14ac:dyDescent="0.25">
      <c r="A1584">
        <v>282</v>
      </c>
      <c r="B1584">
        <v>7.3999999999998067E-2</v>
      </c>
      <c r="C1584" s="1">
        <f>IF(Table9[[#This Row],[dTime]]&lt;&gt;"",1/Table9[[#This Row],[dTime]],"")</f>
        <v>13.513513513513866</v>
      </c>
    </row>
    <row r="1585" spans="1:3" x14ac:dyDescent="0.25">
      <c r="A1585">
        <v>283</v>
      </c>
      <c r="B1585">
        <v>4.9000000000006594E-2</v>
      </c>
      <c r="C1585" s="1">
        <f>IF(Table9[[#This Row],[dTime]]&lt;&gt;"",1/Table9[[#This Row],[dTime]],"")</f>
        <v>20.408163265303376</v>
      </c>
    </row>
    <row r="1586" spans="1:3" x14ac:dyDescent="0.25">
      <c r="A1586">
        <v>284</v>
      </c>
      <c r="B1586">
        <v>7.7999999999988745E-2</v>
      </c>
      <c r="C1586" s="1">
        <f>IF(Table9[[#This Row],[dTime]]&lt;&gt;"",1/Table9[[#This Row],[dTime]],"")</f>
        <v>12.82051282051467</v>
      </c>
    </row>
    <row r="1587" spans="1:3" x14ac:dyDescent="0.25">
      <c r="A1587">
        <v>285</v>
      </c>
      <c r="B1587">
        <v>6.6000000000002501E-2</v>
      </c>
      <c r="C1587" s="1">
        <f>IF(Table9[[#This Row],[dTime]]&lt;&gt;"",1/Table9[[#This Row],[dTime]],"")</f>
        <v>15.151515151514577</v>
      </c>
    </row>
    <row r="1588" spans="1:3" x14ac:dyDescent="0.25">
      <c r="A1588">
        <v>286</v>
      </c>
      <c r="B1588">
        <v>6.0000000000002274E-2</v>
      </c>
      <c r="C1588" s="1">
        <f>IF(Table9[[#This Row],[dTime]]&lt;&gt;"",1/Table9[[#This Row],[dTime]],"")</f>
        <v>16.666666666666035</v>
      </c>
    </row>
    <row r="1589" spans="1:3" x14ac:dyDescent="0.25">
      <c r="A1589">
        <v>287</v>
      </c>
      <c r="B1589">
        <v>7.3000000000007503E-2</v>
      </c>
      <c r="C1589" s="1">
        <f>IF(Table9[[#This Row],[dTime]]&lt;&gt;"",1/Table9[[#This Row],[dTime]],"")</f>
        <v>13.698630136984894</v>
      </c>
    </row>
    <row r="1590" spans="1:3" x14ac:dyDescent="0.25">
      <c r="A1590">
        <v>288</v>
      </c>
      <c r="B1590">
        <v>6.8999999999988404E-2</v>
      </c>
      <c r="C1590" s="1">
        <f>IF(Table9[[#This Row],[dTime]]&lt;&gt;"",1/Table9[[#This Row],[dTime]],"")</f>
        <v>14.492753623190842</v>
      </c>
    </row>
    <row r="1591" spans="1:3" x14ac:dyDescent="0.25">
      <c r="A1591">
        <v>289</v>
      </c>
      <c r="B1591">
        <v>6.799999999999784E-2</v>
      </c>
      <c r="C1591" s="1">
        <f>IF(Table9[[#This Row],[dTime]]&lt;&gt;"",1/Table9[[#This Row],[dTime]],"")</f>
        <v>14.705882352941643</v>
      </c>
    </row>
    <row r="1592" spans="1:3" x14ac:dyDescent="0.25">
      <c r="A1592">
        <v>290</v>
      </c>
      <c r="B1592">
        <v>4.2000000000001592E-2</v>
      </c>
      <c r="C1592" s="1">
        <f>IF(Table9[[#This Row],[dTime]]&lt;&gt;"",1/Table9[[#This Row],[dTime]],"")</f>
        <v>23.809523809522908</v>
      </c>
    </row>
    <row r="1593" spans="1:3" x14ac:dyDescent="0.25">
      <c r="A1593">
        <v>291</v>
      </c>
      <c r="B1593">
        <v>8.5999999999998522E-2</v>
      </c>
      <c r="C1593" s="1">
        <f>IF(Table9[[#This Row],[dTime]]&lt;&gt;"",1/Table9[[#This Row],[dTime]],"")</f>
        <v>11.627906976744386</v>
      </c>
    </row>
    <row r="1594" spans="1:3" x14ac:dyDescent="0.25">
      <c r="A1594">
        <v>292</v>
      </c>
      <c r="B1594">
        <v>6.8000000000012051E-2</v>
      </c>
      <c r="C1594" s="1">
        <f>IF(Table9[[#This Row],[dTime]]&lt;&gt;"",1/Table9[[#This Row],[dTime]],"")</f>
        <v>14.70588235293857</v>
      </c>
    </row>
    <row r="1595" spans="1:3" x14ac:dyDescent="0.25">
      <c r="A1595">
        <v>293</v>
      </c>
      <c r="B1595">
        <v>6.8999999999988404E-2</v>
      </c>
      <c r="C1595" s="1">
        <f>IF(Table9[[#This Row],[dTime]]&lt;&gt;"",1/Table9[[#This Row],[dTime]],"")</f>
        <v>14.492753623190842</v>
      </c>
    </row>
    <row r="1596" spans="1:3" x14ac:dyDescent="0.25">
      <c r="A1596">
        <v>294</v>
      </c>
      <c r="B1596">
        <v>6.5000000000011937E-2</v>
      </c>
      <c r="C1596" s="1">
        <f>IF(Table9[[#This Row],[dTime]]&lt;&gt;"",1/Table9[[#This Row],[dTime]],"")</f>
        <v>15.384615384612559</v>
      </c>
    </row>
    <row r="1597" spans="1:3" x14ac:dyDescent="0.25">
      <c r="A1597">
        <v>295</v>
      </c>
      <c r="B1597">
        <v>6.6999999999993065E-2</v>
      </c>
      <c r="C1597" s="1">
        <f>IF(Table9[[#This Row],[dTime]]&lt;&gt;"",1/Table9[[#This Row],[dTime]],"")</f>
        <v>14.925373134329902</v>
      </c>
    </row>
    <row r="1598" spans="1:3" x14ac:dyDescent="0.25">
      <c r="A1598">
        <v>296</v>
      </c>
      <c r="B1598">
        <v>6.9000000000002615E-2</v>
      </c>
      <c r="C1598" s="1">
        <f>IF(Table9[[#This Row],[dTime]]&lt;&gt;"",1/Table9[[#This Row],[dTime]],"")</f>
        <v>14.492753623187857</v>
      </c>
    </row>
    <row r="1599" spans="1:3" x14ac:dyDescent="0.25">
      <c r="A1599">
        <v>297</v>
      </c>
      <c r="B1599">
        <v>6.3999999999992951E-2</v>
      </c>
      <c r="C1599" s="1">
        <f>IF(Table9[[#This Row],[dTime]]&lt;&gt;"",1/Table9[[#This Row],[dTime]],"")</f>
        <v>15.625000000001721</v>
      </c>
    </row>
    <row r="1600" spans="1:3" x14ac:dyDescent="0.25">
      <c r="A1600">
        <v>298</v>
      </c>
      <c r="B1600">
        <v>6.5000000000011937E-2</v>
      </c>
      <c r="C1600" s="1">
        <f>IF(Table9[[#This Row],[dTime]]&lt;&gt;"",1/Table9[[#This Row],[dTime]],"")</f>
        <v>15.384615384612559</v>
      </c>
    </row>
    <row r="1601" spans="1:3" x14ac:dyDescent="0.25">
      <c r="A1601">
        <v>299</v>
      </c>
      <c r="B1601">
        <v>2.1000000000000796E-2</v>
      </c>
      <c r="C1601" s="1">
        <f>IF(Table9[[#This Row],[dTime]]&lt;&gt;"",1/Table9[[#This Row],[dTime]],"")</f>
        <v>47.619047619045816</v>
      </c>
    </row>
    <row r="1602" spans="1:3" x14ac:dyDescent="0.25">
      <c r="A1602">
        <v>300</v>
      </c>
      <c r="B1602">
        <v>0.117999999999995</v>
      </c>
      <c r="C1602" s="1">
        <f>IF(Table9[[#This Row],[dTime]]&lt;&gt;"",1/Table9[[#This Row],[dTime]],"")</f>
        <v>8.4745762711868</v>
      </c>
    </row>
    <row r="1603" spans="1:3" x14ac:dyDescent="0.25">
      <c r="A1603">
        <v>301</v>
      </c>
      <c r="B1603">
        <v>4.2999999999992156E-2</v>
      </c>
      <c r="C1603" s="1">
        <f>IF(Table9[[#This Row],[dTime]]&lt;&gt;"",1/Table9[[#This Row],[dTime]],"")</f>
        <v>23.255813953492616</v>
      </c>
    </row>
    <row r="1604" spans="1:3" x14ac:dyDescent="0.25">
      <c r="A1604">
        <v>302</v>
      </c>
      <c r="B1604">
        <v>8.8000000000008072E-2</v>
      </c>
      <c r="C1604" s="1">
        <f>IF(Table9[[#This Row],[dTime]]&lt;&gt;"",1/Table9[[#This Row],[dTime]],"")</f>
        <v>11.363636363635321</v>
      </c>
    </row>
    <row r="1605" spans="1:3" x14ac:dyDescent="0.25">
      <c r="A1605">
        <v>303</v>
      </c>
      <c r="B1605">
        <v>6.4999999999997726E-2</v>
      </c>
      <c r="C1605" s="1">
        <f>IF(Table9[[#This Row],[dTime]]&lt;&gt;"",1/Table9[[#This Row],[dTime]],"")</f>
        <v>15.384615384615923</v>
      </c>
    </row>
    <row r="1606" spans="1:3" x14ac:dyDescent="0.25">
      <c r="A1606">
        <v>304</v>
      </c>
      <c r="B1606">
        <v>6.799999999999784E-2</v>
      </c>
      <c r="C1606" s="1">
        <f>IF(Table9[[#This Row],[dTime]]&lt;&gt;"",1/Table9[[#This Row],[dTime]],"")</f>
        <v>14.705882352941643</v>
      </c>
    </row>
    <row r="1607" spans="1:3" x14ac:dyDescent="0.25">
      <c r="A1607">
        <v>305</v>
      </c>
      <c r="B1607">
        <v>3.9000000000001478E-2</v>
      </c>
      <c r="C1607" s="1">
        <f>IF(Table9[[#This Row],[dTime]]&lt;&gt;"",1/Table9[[#This Row],[dTime]],"")</f>
        <v>25.641025641024669</v>
      </c>
    </row>
    <row r="1608" spans="1:3" x14ac:dyDescent="0.25">
      <c r="A1608">
        <v>306</v>
      </c>
      <c r="B1608">
        <v>8.5999999999998522E-2</v>
      </c>
      <c r="C1608" s="1">
        <f>IF(Table9[[#This Row],[dTime]]&lt;&gt;"",1/Table9[[#This Row],[dTime]],"")</f>
        <v>11.627906976744386</v>
      </c>
    </row>
    <row r="1609" spans="1:3" x14ac:dyDescent="0.25">
      <c r="A1609">
        <v>307</v>
      </c>
      <c r="B1609">
        <v>7.2000000000002728E-2</v>
      </c>
      <c r="C1609" s="1">
        <f>IF(Table9[[#This Row],[dTime]]&lt;&gt;"",1/Table9[[#This Row],[dTime]],"")</f>
        <v>13.888888888888362</v>
      </c>
    </row>
    <row r="1610" spans="1:3" x14ac:dyDescent="0.25">
      <c r="A1610">
        <v>308</v>
      </c>
      <c r="B1610">
        <v>6.9999999999993179E-2</v>
      </c>
      <c r="C1610" s="1">
        <f>IF(Table9[[#This Row],[dTime]]&lt;&gt;"",1/Table9[[#This Row],[dTime]],"")</f>
        <v>14.285714285715677</v>
      </c>
    </row>
    <row r="1611" spans="1:3" x14ac:dyDescent="0.25">
      <c r="A1611">
        <v>309</v>
      </c>
      <c r="B1611">
        <v>6.6000000000002501E-2</v>
      </c>
      <c r="C1611" s="1">
        <f>IF(Table9[[#This Row],[dTime]]&lt;&gt;"",1/Table9[[#This Row],[dTime]],"")</f>
        <v>15.151515151514577</v>
      </c>
    </row>
    <row r="1612" spans="1:3" x14ac:dyDescent="0.25">
      <c r="A1612">
        <v>310</v>
      </c>
      <c r="B1612">
        <v>6.6000000000002501E-2</v>
      </c>
      <c r="C1612" s="1">
        <f>IF(Table9[[#This Row],[dTime]]&lt;&gt;"",1/Table9[[#This Row],[dTime]],"")</f>
        <v>15.151515151514577</v>
      </c>
    </row>
    <row r="1613" spans="1:3" x14ac:dyDescent="0.25">
      <c r="A1613">
        <v>311</v>
      </c>
      <c r="B1613" t="s">
        <v>49</v>
      </c>
      <c r="C1613" s="1" t="str">
        <f>IF(Table9[[#This Row],[dTime]]&lt;&gt;"",1/Table9[[#This Row],[dTime]],"")</f>
        <v/>
      </c>
    </row>
    <row r="1614" spans="1:3" x14ac:dyDescent="0.25">
      <c r="A1614">
        <v>1</v>
      </c>
      <c r="B1614" t="s">
        <v>49</v>
      </c>
      <c r="C1614" s="1" t="str">
        <f>IF(Table9[[#This Row],[dTime]]&lt;&gt;"",1/Table9[[#This Row],[dTime]],"")</f>
        <v/>
      </c>
    </row>
    <row r="1615" spans="1:3" x14ac:dyDescent="0.25">
      <c r="A1615">
        <v>2</v>
      </c>
      <c r="B1615">
        <v>7.2000000000002728E-2</v>
      </c>
      <c r="C1615" s="1">
        <f>IF(Table9[[#This Row],[dTime]]&lt;&gt;"",1/Table9[[#This Row],[dTime]],"")</f>
        <v>13.888888888888362</v>
      </c>
    </row>
    <row r="1616" spans="1:3" x14ac:dyDescent="0.25">
      <c r="A1616">
        <v>3</v>
      </c>
      <c r="B1616">
        <v>6.6000000000002501E-2</v>
      </c>
      <c r="C1616" s="1">
        <f>IF(Table9[[#This Row],[dTime]]&lt;&gt;"",1/Table9[[#This Row],[dTime]],"")</f>
        <v>15.151515151514577</v>
      </c>
    </row>
    <row r="1617" spans="1:3" x14ac:dyDescent="0.25">
      <c r="A1617">
        <v>4</v>
      </c>
      <c r="B1617">
        <v>6.3999999999992951E-2</v>
      </c>
      <c r="C1617" s="1">
        <f>IF(Table9[[#This Row],[dTime]]&lt;&gt;"",1/Table9[[#This Row],[dTime]],"")</f>
        <v>15.625000000001721</v>
      </c>
    </row>
    <row r="1618" spans="1:3" x14ac:dyDescent="0.25">
      <c r="A1618">
        <v>5</v>
      </c>
      <c r="B1618">
        <v>6.5000000000011937E-2</v>
      </c>
      <c r="C1618" s="1">
        <f>IF(Table9[[#This Row],[dTime]]&lt;&gt;"",1/Table9[[#This Row],[dTime]],"")</f>
        <v>15.384615384612559</v>
      </c>
    </row>
    <row r="1619" spans="1:3" x14ac:dyDescent="0.25">
      <c r="A1619">
        <v>6</v>
      </c>
      <c r="B1619">
        <v>6.9999999999993179E-2</v>
      </c>
      <c r="C1619" s="1">
        <f>IF(Table9[[#This Row],[dTime]]&lt;&gt;"",1/Table9[[#This Row],[dTime]],"")</f>
        <v>14.285714285715677</v>
      </c>
    </row>
    <row r="1620" spans="1:3" x14ac:dyDescent="0.25">
      <c r="A1620">
        <v>7</v>
      </c>
      <c r="B1620">
        <v>6.4999999999997726E-2</v>
      </c>
      <c r="C1620" s="1">
        <f>IF(Table9[[#This Row],[dTime]]&lt;&gt;"",1/Table9[[#This Row],[dTime]],"")</f>
        <v>15.384615384615923</v>
      </c>
    </row>
    <row r="1621" spans="1:3" x14ac:dyDescent="0.25">
      <c r="A1621">
        <v>8</v>
      </c>
      <c r="B1621">
        <v>7.0999999999997954E-2</v>
      </c>
      <c r="C1621" s="1">
        <f>IF(Table9[[#This Row],[dTime]]&lt;&gt;"",1/Table9[[#This Row],[dTime]],"")</f>
        <v>14.084507042253927</v>
      </c>
    </row>
    <row r="1622" spans="1:3" x14ac:dyDescent="0.25">
      <c r="A1622">
        <v>9</v>
      </c>
      <c r="B1622">
        <v>5.2000000000006708E-2</v>
      </c>
      <c r="C1622" s="1">
        <f>IF(Table9[[#This Row],[dTime]]&lt;&gt;"",1/Table9[[#This Row],[dTime]],"")</f>
        <v>19.23076923076675</v>
      </c>
    </row>
    <row r="1623" spans="1:3" x14ac:dyDescent="0.25">
      <c r="A1623">
        <v>10</v>
      </c>
      <c r="B1623">
        <v>3.3000000000001251E-2</v>
      </c>
      <c r="C1623" s="1">
        <f>IF(Table9[[#This Row],[dTime]]&lt;&gt;"",1/Table9[[#This Row],[dTime]],"")</f>
        <v>30.303030303029153</v>
      </c>
    </row>
    <row r="1624" spans="1:3" x14ac:dyDescent="0.25">
      <c r="A1624">
        <v>11</v>
      </c>
      <c r="B1624">
        <v>8.4999999999993747E-2</v>
      </c>
      <c r="C1624" s="1">
        <f>IF(Table9[[#This Row],[dTime]]&lt;&gt;"",1/Table9[[#This Row],[dTime]],"")</f>
        <v>11.764705882353807</v>
      </c>
    </row>
    <row r="1625" spans="1:3" x14ac:dyDescent="0.25">
      <c r="A1625">
        <v>12</v>
      </c>
      <c r="B1625">
        <v>9.4000000000008299E-2</v>
      </c>
      <c r="C1625" s="1">
        <f>IF(Table9[[#This Row],[dTime]]&lt;&gt;"",1/Table9[[#This Row],[dTime]],"")</f>
        <v>10.638297872339486</v>
      </c>
    </row>
    <row r="1626" spans="1:3" x14ac:dyDescent="0.25">
      <c r="A1626">
        <v>13</v>
      </c>
      <c r="B1626">
        <v>6.799999999999784E-2</v>
      </c>
      <c r="C1626" s="1">
        <f>IF(Table9[[#This Row],[dTime]]&lt;&gt;"",1/Table9[[#This Row],[dTime]],"")</f>
        <v>14.705882352941643</v>
      </c>
    </row>
    <row r="1627" spans="1:3" x14ac:dyDescent="0.25">
      <c r="A1627">
        <v>14</v>
      </c>
      <c r="B1627">
        <v>6.3999999999992951E-2</v>
      </c>
      <c r="C1627" s="1">
        <f>IF(Table9[[#This Row],[dTime]]&lt;&gt;"",1/Table9[[#This Row],[dTime]],"")</f>
        <v>15.625000000001721</v>
      </c>
    </row>
    <row r="1628" spans="1:3" x14ac:dyDescent="0.25">
      <c r="A1628">
        <v>15</v>
      </c>
      <c r="B1628">
        <v>5.8999999999997499E-2</v>
      </c>
      <c r="C1628" s="1">
        <f>IF(Table9[[#This Row],[dTime]]&lt;&gt;"",1/Table9[[#This Row],[dTime]],"")</f>
        <v>16.9491525423736</v>
      </c>
    </row>
    <row r="1629" spans="1:3" x14ac:dyDescent="0.25">
      <c r="A1629">
        <v>16</v>
      </c>
      <c r="B1629">
        <v>6.1000000000007049E-2</v>
      </c>
      <c r="C1629" s="1">
        <f>IF(Table9[[#This Row],[dTime]]&lt;&gt;"",1/Table9[[#This Row],[dTime]],"")</f>
        <v>16.393442622948925</v>
      </c>
    </row>
    <row r="1630" spans="1:3" x14ac:dyDescent="0.25">
      <c r="A1630">
        <v>17</v>
      </c>
      <c r="B1630">
        <v>8.4000000000003183E-2</v>
      </c>
      <c r="C1630" s="1">
        <f>IF(Table9[[#This Row],[dTime]]&lt;&gt;"",1/Table9[[#This Row],[dTime]],"")</f>
        <v>11.904761904761454</v>
      </c>
    </row>
    <row r="1631" spans="1:3" x14ac:dyDescent="0.25">
      <c r="A1631">
        <v>18</v>
      </c>
      <c r="B1631">
        <v>6.3999999999992951E-2</v>
      </c>
      <c r="C1631" s="1">
        <f>IF(Table9[[#This Row],[dTime]]&lt;&gt;"",1/Table9[[#This Row],[dTime]],"")</f>
        <v>15.625000000001721</v>
      </c>
    </row>
    <row r="1632" spans="1:3" x14ac:dyDescent="0.25">
      <c r="A1632">
        <v>19</v>
      </c>
      <c r="B1632">
        <v>6.6000000000002501E-2</v>
      </c>
      <c r="C1632" s="1">
        <f>IF(Table9[[#This Row],[dTime]]&lt;&gt;"",1/Table9[[#This Row],[dTime]],"")</f>
        <v>15.151515151514577</v>
      </c>
    </row>
    <row r="1633" spans="1:3" x14ac:dyDescent="0.25">
      <c r="A1633">
        <v>20</v>
      </c>
      <c r="B1633">
        <v>6.4999999999997726E-2</v>
      </c>
      <c r="C1633" s="1">
        <f>IF(Table9[[#This Row],[dTime]]&lt;&gt;"",1/Table9[[#This Row],[dTime]],"")</f>
        <v>15.384615384615923</v>
      </c>
    </row>
    <row r="1634" spans="1:3" x14ac:dyDescent="0.25">
      <c r="A1634">
        <v>21</v>
      </c>
      <c r="B1634">
        <v>6.7000000000007276E-2</v>
      </c>
      <c r="C1634" s="1">
        <f>IF(Table9[[#This Row],[dTime]]&lt;&gt;"",1/Table9[[#This Row],[dTime]],"")</f>
        <v>14.925373134326737</v>
      </c>
    </row>
    <row r="1635" spans="1:3" x14ac:dyDescent="0.25">
      <c r="A1635">
        <v>22</v>
      </c>
      <c r="B1635">
        <v>6.9999999999993179E-2</v>
      </c>
      <c r="C1635" s="1">
        <f>IF(Table9[[#This Row],[dTime]]&lt;&gt;"",1/Table9[[#This Row],[dTime]],"")</f>
        <v>14.285714285715677</v>
      </c>
    </row>
    <row r="1636" spans="1:3" x14ac:dyDescent="0.25">
      <c r="A1636">
        <v>23</v>
      </c>
      <c r="B1636">
        <v>7.000000000000739E-2</v>
      </c>
      <c r="C1636" s="1">
        <f>IF(Table9[[#This Row],[dTime]]&lt;&gt;"",1/Table9[[#This Row],[dTime]],"")</f>
        <v>14.285714285712778</v>
      </c>
    </row>
    <row r="1637" spans="1:3" x14ac:dyDescent="0.25">
      <c r="A1637">
        <v>24</v>
      </c>
      <c r="B1637">
        <v>5.9999999999988063E-2</v>
      </c>
      <c r="C1637" s="1">
        <f>IF(Table9[[#This Row],[dTime]]&lt;&gt;"",1/Table9[[#This Row],[dTime]],"")</f>
        <v>16.666666666669983</v>
      </c>
    </row>
    <row r="1638" spans="1:3" x14ac:dyDescent="0.25">
      <c r="A1638">
        <v>25</v>
      </c>
      <c r="B1638">
        <v>6.2000000000011823E-2</v>
      </c>
      <c r="C1638" s="1">
        <f>IF(Table9[[#This Row],[dTime]]&lt;&gt;"",1/Table9[[#This Row],[dTime]],"")</f>
        <v>16.129032258061439</v>
      </c>
    </row>
    <row r="1639" spans="1:3" x14ac:dyDescent="0.25">
      <c r="A1639">
        <v>26</v>
      </c>
      <c r="B1639">
        <v>7.4999999999988631E-2</v>
      </c>
      <c r="C1639" s="1">
        <f>IF(Table9[[#This Row],[dTime]]&lt;&gt;"",1/Table9[[#This Row],[dTime]],"")</f>
        <v>13.333333333335354</v>
      </c>
    </row>
    <row r="1640" spans="1:3" x14ac:dyDescent="0.25">
      <c r="A1640">
        <v>27</v>
      </c>
      <c r="B1640">
        <v>6.6000000000002501E-2</v>
      </c>
      <c r="C1640" s="1">
        <f>IF(Table9[[#This Row],[dTime]]&lt;&gt;"",1/Table9[[#This Row],[dTime]],"")</f>
        <v>15.151515151514577</v>
      </c>
    </row>
    <row r="1641" spans="1:3" x14ac:dyDescent="0.25">
      <c r="A1641">
        <v>28</v>
      </c>
      <c r="B1641">
        <v>5.2000000000006708E-2</v>
      </c>
      <c r="C1641" s="1">
        <f>IF(Table9[[#This Row],[dTime]]&lt;&gt;"",1/Table9[[#This Row],[dTime]],"")</f>
        <v>19.23076923076675</v>
      </c>
    </row>
    <row r="1642" spans="1:3" x14ac:dyDescent="0.25">
      <c r="A1642">
        <v>29</v>
      </c>
      <c r="B1642">
        <v>8.2999999999998408E-2</v>
      </c>
      <c r="C1642" s="1">
        <f>IF(Table9[[#This Row],[dTime]]&lt;&gt;"",1/Table9[[#This Row],[dTime]],"")</f>
        <v>12.048192771084569</v>
      </c>
    </row>
    <row r="1643" spans="1:3" x14ac:dyDescent="0.25">
      <c r="A1643">
        <v>30</v>
      </c>
      <c r="B1643">
        <v>6.3000000000002387E-2</v>
      </c>
      <c r="C1643" s="1">
        <f>IF(Table9[[#This Row],[dTime]]&lt;&gt;"",1/Table9[[#This Row],[dTime]],"")</f>
        <v>15.873015873015271</v>
      </c>
    </row>
    <row r="1644" spans="1:3" x14ac:dyDescent="0.25">
      <c r="A1644">
        <v>31</v>
      </c>
      <c r="B1644">
        <v>7.2000000000002728E-2</v>
      </c>
      <c r="C1644" s="1">
        <f>IF(Table9[[#This Row],[dTime]]&lt;&gt;"",1/Table9[[#This Row],[dTime]],"")</f>
        <v>13.888888888888362</v>
      </c>
    </row>
    <row r="1645" spans="1:3" x14ac:dyDescent="0.25">
      <c r="A1645">
        <v>32</v>
      </c>
      <c r="B1645">
        <v>6.3999999999992951E-2</v>
      </c>
      <c r="C1645" s="1">
        <f>IF(Table9[[#This Row],[dTime]]&lt;&gt;"",1/Table9[[#This Row],[dTime]],"")</f>
        <v>15.625000000001721</v>
      </c>
    </row>
    <row r="1646" spans="1:3" x14ac:dyDescent="0.25">
      <c r="A1646">
        <v>33</v>
      </c>
      <c r="B1646">
        <v>6.1999999999997613E-2</v>
      </c>
      <c r="C1646" s="1">
        <f>IF(Table9[[#This Row],[dTime]]&lt;&gt;"",1/Table9[[#This Row],[dTime]],"")</f>
        <v>16.129032258065138</v>
      </c>
    </row>
    <row r="1647" spans="1:3" x14ac:dyDescent="0.25">
      <c r="A1647">
        <v>34</v>
      </c>
      <c r="B1647">
        <v>7.2000000000002728E-2</v>
      </c>
      <c r="C1647" s="1">
        <f>IF(Table9[[#This Row],[dTime]]&lt;&gt;"",1/Table9[[#This Row],[dTime]],"")</f>
        <v>13.888888888888362</v>
      </c>
    </row>
    <row r="1648" spans="1:3" x14ac:dyDescent="0.25">
      <c r="A1648">
        <v>35</v>
      </c>
      <c r="B1648">
        <v>6.4999999999997726E-2</v>
      </c>
      <c r="C1648" s="1">
        <f>IF(Table9[[#This Row],[dTime]]&lt;&gt;"",1/Table9[[#This Row],[dTime]],"")</f>
        <v>15.384615384615923</v>
      </c>
    </row>
    <row r="1649" spans="1:3" x14ac:dyDescent="0.25">
      <c r="A1649">
        <v>36</v>
      </c>
      <c r="B1649">
        <v>4.8000000000001819E-2</v>
      </c>
      <c r="C1649" s="1">
        <f>IF(Table9[[#This Row],[dTime]]&lt;&gt;"",1/Table9[[#This Row],[dTime]],"")</f>
        <v>20.833333333332543</v>
      </c>
    </row>
    <row r="1650" spans="1:3" x14ac:dyDescent="0.25">
      <c r="A1650">
        <v>37</v>
      </c>
      <c r="B1650">
        <v>8.2999999999998408E-2</v>
      </c>
      <c r="C1650" s="1">
        <f>IF(Table9[[#This Row],[dTime]]&lt;&gt;"",1/Table9[[#This Row],[dTime]],"")</f>
        <v>12.048192771084569</v>
      </c>
    </row>
    <row r="1651" spans="1:3" x14ac:dyDescent="0.25">
      <c r="A1651">
        <v>38</v>
      </c>
      <c r="B1651">
        <v>6.4000000000007162E-2</v>
      </c>
      <c r="C1651" s="1">
        <f>IF(Table9[[#This Row],[dTime]]&lt;&gt;"",1/Table9[[#This Row],[dTime]],"")</f>
        <v>15.624999999998252</v>
      </c>
    </row>
    <row r="1652" spans="1:3" x14ac:dyDescent="0.25">
      <c r="A1652">
        <v>39</v>
      </c>
      <c r="B1652">
        <v>7.4999999999988631E-2</v>
      </c>
      <c r="C1652" s="1">
        <f>IF(Table9[[#This Row],[dTime]]&lt;&gt;"",1/Table9[[#This Row],[dTime]],"")</f>
        <v>13.333333333335354</v>
      </c>
    </row>
    <row r="1653" spans="1:3" x14ac:dyDescent="0.25">
      <c r="A1653">
        <v>40</v>
      </c>
      <c r="B1653">
        <v>6.3000000000002387E-2</v>
      </c>
      <c r="C1653" s="1">
        <f>IF(Table9[[#This Row],[dTime]]&lt;&gt;"",1/Table9[[#This Row],[dTime]],"")</f>
        <v>15.873015873015271</v>
      </c>
    </row>
    <row r="1654" spans="1:3" x14ac:dyDescent="0.25">
      <c r="A1654">
        <v>41</v>
      </c>
      <c r="B1654">
        <v>6.4999999999997726E-2</v>
      </c>
      <c r="C1654" s="1">
        <f>IF(Table9[[#This Row],[dTime]]&lt;&gt;"",1/Table9[[#This Row],[dTime]],"")</f>
        <v>15.384615384615923</v>
      </c>
    </row>
    <row r="1655" spans="1:3" x14ac:dyDescent="0.25">
      <c r="A1655">
        <v>42</v>
      </c>
      <c r="B1655">
        <v>6.9000000000002615E-2</v>
      </c>
      <c r="C1655" s="1">
        <f>IF(Table9[[#This Row],[dTime]]&lt;&gt;"",1/Table9[[#This Row],[dTime]],"")</f>
        <v>14.492753623187857</v>
      </c>
    </row>
    <row r="1656" spans="1:3" x14ac:dyDescent="0.25">
      <c r="A1656">
        <v>43</v>
      </c>
      <c r="B1656">
        <v>5.8999999999997499E-2</v>
      </c>
      <c r="C1656" s="1">
        <f>IF(Table9[[#This Row],[dTime]]&lt;&gt;"",1/Table9[[#This Row],[dTime]],"")</f>
        <v>16.9491525423736</v>
      </c>
    </row>
    <row r="1657" spans="1:3" x14ac:dyDescent="0.25">
      <c r="A1657">
        <v>44</v>
      </c>
      <c r="B1657">
        <v>7.4000000000012278E-2</v>
      </c>
      <c r="C1657" s="1">
        <f>IF(Table9[[#This Row],[dTime]]&lt;&gt;"",1/Table9[[#This Row],[dTime]],"")</f>
        <v>13.513513513511271</v>
      </c>
    </row>
    <row r="1658" spans="1:3" x14ac:dyDescent="0.25">
      <c r="A1658">
        <v>45</v>
      </c>
      <c r="B1658">
        <v>7.3999999999998067E-2</v>
      </c>
      <c r="C1658" s="1">
        <f>IF(Table9[[#This Row],[dTime]]&lt;&gt;"",1/Table9[[#This Row],[dTime]],"")</f>
        <v>13.513513513513866</v>
      </c>
    </row>
    <row r="1659" spans="1:3" x14ac:dyDescent="0.25">
      <c r="A1659">
        <v>46</v>
      </c>
      <c r="B1659">
        <v>5.700000000000216E-2</v>
      </c>
      <c r="C1659" s="1">
        <f>IF(Table9[[#This Row],[dTime]]&lt;&gt;"",1/Table9[[#This Row],[dTime]],"")</f>
        <v>17.543859649122144</v>
      </c>
    </row>
    <row r="1660" spans="1:3" x14ac:dyDescent="0.25">
      <c r="A1660">
        <v>47</v>
      </c>
      <c r="B1660">
        <v>6.9999999999993179E-2</v>
      </c>
      <c r="C1660" s="1">
        <f>IF(Table9[[#This Row],[dTime]]&lt;&gt;"",1/Table9[[#This Row],[dTime]],"")</f>
        <v>14.285714285715677</v>
      </c>
    </row>
    <row r="1661" spans="1:3" x14ac:dyDescent="0.25">
      <c r="A1661">
        <v>48</v>
      </c>
      <c r="B1661">
        <v>6.1999999999997613E-2</v>
      </c>
      <c r="C1661" s="1">
        <f>IF(Table9[[#This Row],[dTime]]&lt;&gt;"",1/Table9[[#This Row],[dTime]],"")</f>
        <v>16.129032258065138</v>
      </c>
    </row>
    <row r="1662" spans="1:3" x14ac:dyDescent="0.25">
      <c r="A1662">
        <v>49</v>
      </c>
      <c r="B1662">
        <v>6.9000000000002615E-2</v>
      </c>
      <c r="C1662" s="1">
        <f>IF(Table9[[#This Row],[dTime]]&lt;&gt;"",1/Table9[[#This Row],[dTime]],"")</f>
        <v>14.492753623187857</v>
      </c>
    </row>
    <row r="1663" spans="1:3" x14ac:dyDescent="0.25">
      <c r="A1663">
        <v>50</v>
      </c>
      <c r="B1663">
        <v>6.799999999999784E-2</v>
      </c>
      <c r="C1663" s="1">
        <f>IF(Table9[[#This Row],[dTime]]&lt;&gt;"",1/Table9[[#This Row],[dTime]],"")</f>
        <v>14.705882352941643</v>
      </c>
    </row>
    <row r="1664" spans="1:3" x14ac:dyDescent="0.25">
      <c r="A1664">
        <v>51</v>
      </c>
      <c r="B1664">
        <v>6.4000000000007162E-2</v>
      </c>
      <c r="C1664" s="1">
        <f>IF(Table9[[#This Row],[dTime]]&lt;&gt;"",1/Table9[[#This Row],[dTime]],"")</f>
        <v>15.624999999998252</v>
      </c>
    </row>
    <row r="1665" spans="1:3" x14ac:dyDescent="0.25">
      <c r="A1665">
        <v>52</v>
      </c>
      <c r="B1665">
        <v>7.000000000000739E-2</v>
      </c>
      <c r="C1665" s="1">
        <f>IF(Table9[[#This Row],[dTime]]&lt;&gt;"",1/Table9[[#This Row],[dTime]],"")</f>
        <v>14.285714285712778</v>
      </c>
    </row>
    <row r="1666" spans="1:3" x14ac:dyDescent="0.25">
      <c r="A1666">
        <v>53</v>
      </c>
      <c r="B1666">
        <v>6.6999999999978854E-2</v>
      </c>
      <c r="C1666" s="1">
        <f>IF(Table9[[#This Row],[dTime]]&lt;&gt;"",1/Table9[[#This Row],[dTime]],"")</f>
        <v>14.92537313433307</v>
      </c>
    </row>
    <row r="1667" spans="1:3" x14ac:dyDescent="0.25">
      <c r="A1667">
        <v>54</v>
      </c>
      <c r="B1667">
        <v>6.0000000000002274E-2</v>
      </c>
      <c r="C1667" s="1">
        <f>IF(Table9[[#This Row],[dTime]]&lt;&gt;"",1/Table9[[#This Row],[dTime]],"")</f>
        <v>16.666666666666035</v>
      </c>
    </row>
    <row r="1668" spans="1:3" x14ac:dyDescent="0.25">
      <c r="A1668">
        <v>55</v>
      </c>
      <c r="B1668">
        <v>6.9999999999993179E-2</v>
      </c>
      <c r="C1668" s="1">
        <f>IF(Table9[[#This Row],[dTime]]&lt;&gt;"",1/Table9[[#This Row],[dTime]],"")</f>
        <v>14.285714285715677</v>
      </c>
    </row>
    <row r="1669" spans="1:3" x14ac:dyDescent="0.25">
      <c r="A1669">
        <v>56</v>
      </c>
      <c r="B1669">
        <v>7.1000000000026375E-2</v>
      </c>
      <c r="C1669" s="1">
        <f>IF(Table9[[#This Row],[dTime]]&lt;&gt;"",1/Table9[[#This Row],[dTime]],"")</f>
        <v>14.084507042248289</v>
      </c>
    </row>
    <row r="1670" spans="1:3" x14ac:dyDescent="0.25">
      <c r="A1670">
        <v>57</v>
      </c>
      <c r="B1670">
        <v>6.2999999999988177E-2</v>
      </c>
      <c r="C1670" s="1">
        <f>IF(Table9[[#This Row],[dTime]]&lt;&gt;"",1/Table9[[#This Row],[dTime]],"")</f>
        <v>15.873015873018852</v>
      </c>
    </row>
    <row r="1671" spans="1:3" x14ac:dyDescent="0.25">
      <c r="A1671">
        <v>58</v>
      </c>
      <c r="B1671">
        <v>6.7000000000007276E-2</v>
      </c>
      <c r="C1671" s="1">
        <f>IF(Table9[[#This Row],[dTime]]&lt;&gt;"",1/Table9[[#This Row],[dTime]],"")</f>
        <v>14.925373134326737</v>
      </c>
    </row>
    <row r="1672" spans="1:3" x14ac:dyDescent="0.25">
      <c r="A1672">
        <v>59</v>
      </c>
      <c r="B1672">
        <v>6.8999999999988404E-2</v>
      </c>
      <c r="C1672" s="1">
        <f>IF(Table9[[#This Row],[dTime]]&lt;&gt;"",1/Table9[[#This Row],[dTime]],"")</f>
        <v>14.492753623190842</v>
      </c>
    </row>
    <row r="1673" spans="1:3" x14ac:dyDescent="0.25">
      <c r="A1673">
        <v>60</v>
      </c>
      <c r="B1673">
        <v>5.6000000000011596E-2</v>
      </c>
      <c r="C1673" s="1">
        <f>IF(Table9[[#This Row],[dTime]]&lt;&gt;"",1/Table9[[#This Row],[dTime]],"")</f>
        <v>17.857142857139159</v>
      </c>
    </row>
    <row r="1674" spans="1:3" x14ac:dyDescent="0.25">
      <c r="A1674">
        <v>61</v>
      </c>
      <c r="B1674">
        <v>7.6999999999998181E-2</v>
      </c>
      <c r="C1674" s="1">
        <f>IF(Table9[[#This Row],[dTime]]&lt;&gt;"",1/Table9[[#This Row],[dTime]],"")</f>
        <v>12.987012987013294</v>
      </c>
    </row>
    <row r="1675" spans="1:3" x14ac:dyDescent="0.25">
      <c r="A1675">
        <v>62</v>
      </c>
      <c r="B1675">
        <v>6.3999999999992951E-2</v>
      </c>
      <c r="C1675" s="1">
        <f>IF(Table9[[#This Row],[dTime]]&lt;&gt;"",1/Table9[[#This Row],[dTime]],"")</f>
        <v>15.625000000001721</v>
      </c>
    </row>
    <row r="1676" spans="1:3" x14ac:dyDescent="0.25">
      <c r="A1676">
        <v>63</v>
      </c>
      <c r="B1676">
        <v>6.1000000000007049E-2</v>
      </c>
      <c r="C1676" s="1">
        <f>IF(Table9[[#This Row],[dTime]]&lt;&gt;"",1/Table9[[#This Row],[dTime]],"")</f>
        <v>16.393442622948925</v>
      </c>
    </row>
    <row r="1677" spans="1:3" x14ac:dyDescent="0.25">
      <c r="A1677">
        <v>64</v>
      </c>
      <c r="B1677">
        <v>7.2000000000002728E-2</v>
      </c>
      <c r="C1677" s="1">
        <f>IF(Table9[[#This Row],[dTime]]&lt;&gt;"",1/Table9[[#This Row],[dTime]],"")</f>
        <v>13.888888888888362</v>
      </c>
    </row>
    <row r="1678" spans="1:3" x14ac:dyDescent="0.25">
      <c r="A1678">
        <v>65</v>
      </c>
      <c r="B1678">
        <v>7.0999999999997954E-2</v>
      </c>
      <c r="C1678" s="1">
        <f>IF(Table9[[#This Row],[dTime]]&lt;&gt;"",1/Table9[[#This Row],[dTime]],"")</f>
        <v>14.084507042253927</v>
      </c>
    </row>
    <row r="1679" spans="1:3" x14ac:dyDescent="0.25">
      <c r="A1679">
        <v>66</v>
      </c>
      <c r="B1679">
        <v>5.5000000000006821E-2</v>
      </c>
      <c r="C1679" s="1">
        <f>IF(Table9[[#This Row],[dTime]]&lt;&gt;"",1/Table9[[#This Row],[dTime]],"")</f>
        <v>18.181818181815927</v>
      </c>
    </row>
    <row r="1680" spans="1:3" x14ac:dyDescent="0.25">
      <c r="A1680">
        <v>67</v>
      </c>
      <c r="B1680">
        <v>7.4999999999988631E-2</v>
      </c>
      <c r="C1680" s="1">
        <f>IF(Table9[[#This Row],[dTime]]&lt;&gt;"",1/Table9[[#This Row],[dTime]],"")</f>
        <v>13.333333333335354</v>
      </c>
    </row>
    <row r="1681" spans="1:3" x14ac:dyDescent="0.25">
      <c r="A1681">
        <v>68</v>
      </c>
      <c r="B1681">
        <v>6.7000000000007276E-2</v>
      </c>
      <c r="C1681" s="1">
        <f>IF(Table9[[#This Row],[dTime]]&lt;&gt;"",1/Table9[[#This Row],[dTime]],"")</f>
        <v>14.925373134326737</v>
      </c>
    </row>
    <row r="1682" spans="1:3" x14ac:dyDescent="0.25">
      <c r="A1682">
        <v>69</v>
      </c>
      <c r="B1682">
        <v>6.6999999999978854E-2</v>
      </c>
      <c r="C1682" s="1">
        <f>IF(Table9[[#This Row],[dTime]]&lt;&gt;"",1/Table9[[#This Row],[dTime]],"")</f>
        <v>14.92537313433307</v>
      </c>
    </row>
    <row r="1683" spans="1:3" x14ac:dyDescent="0.25">
      <c r="A1683">
        <v>70</v>
      </c>
      <c r="B1683">
        <v>7.6999999999998181E-2</v>
      </c>
      <c r="C1683" s="1">
        <f>IF(Table9[[#This Row],[dTime]]&lt;&gt;"",1/Table9[[#This Row],[dTime]],"")</f>
        <v>12.987012987013294</v>
      </c>
    </row>
    <row r="1684" spans="1:3" x14ac:dyDescent="0.25">
      <c r="A1684">
        <v>71</v>
      </c>
      <c r="B1684">
        <v>5.1000000000016144E-2</v>
      </c>
      <c r="C1684" s="1">
        <f>IF(Table9[[#This Row],[dTime]]&lt;&gt;"",1/Table9[[#This Row],[dTime]],"")</f>
        <v>19.607843137248697</v>
      </c>
    </row>
    <row r="1685" spans="1:3" x14ac:dyDescent="0.25">
      <c r="A1685">
        <v>72</v>
      </c>
      <c r="B1685">
        <v>6.8999999999988404E-2</v>
      </c>
      <c r="C1685" s="1">
        <f>IF(Table9[[#This Row],[dTime]]&lt;&gt;"",1/Table9[[#This Row],[dTime]],"")</f>
        <v>14.492753623190842</v>
      </c>
    </row>
    <row r="1686" spans="1:3" x14ac:dyDescent="0.25">
      <c r="A1686">
        <v>73</v>
      </c>
      <c r="B1686">
        <v>7.0999999999997954E-2</v>
      </c>
      <c r="C1686" s="1">
        <f>IF(Table9[[#This Row],[dTime]]&lt;&gt;"",1/Table9[[#This Row],[dTime]],"")</f>
        <v>14.084507042253927</v>
      </c>
    </row>
    <row r="1687" spans="1:3" x14ac:dyDescent="0.25">
      <c r="A1687">
        <v>74</v>
      </c>
      <c r="B1687">
        <v>5.1000000000016144E-2</v>
      </c>
      <c r="C1687" s="1">
        <f>IF(Table9[[#This Row],[dTime]]&lt;&gt;"",1/Table9[[#This Row],[dTime]],"")</f>
        <v>19.607843137248697</v>
      </c>
    </row>
    <row r="1688" spans="1:3" x14ac:dyDescent="0.25">
      <c r="A1688">
        <v>75</v>
      </c>
      <c r="B1688">
        <v>6.6000000000002501E-2</v>
      </c>
      <c r="C1688" s="1">
        <f>IF(Table9[[#This Row],[dTime]]&lt;&gt;"",1/Table9[[#This Row],[dTime]],"")</f>
        <v>15.151515151514577</v>
      </c>
    </row>
    <row r="1689" spans="1:3" x14ac:dyDescent="0.25">
      <c r="A1689">
        <v>76</v>
      </c>
      <c r="B1689">
        <v>8.2999999999998408E-2</v>
      </c>
      <c r="C1689" s="1">
        <f>IF(Table9[[#This Row],[dTime]]&lt;&gt;"",1/Table9[[#This Row],[dTime]],"")</f>
        <v>12.048192771084569</v>
      </c>
    </row>
    <row r="1690" spans="1:3" x14ac:dyDescent="0.25">
      <c r="A1690">
        <v>77</v>
      </c>
      <c r="B1690">
        <v>6.6000000000002501E-2</v>
      </c>
      <c r="C1690" s="1">
        <f>IF(Table9[[#This Row],[dTime]]&lt;&gt;"",1/Table9[[#This Row],[dTime]],"")</f>
        <v>15.151515151514577</v>
      </c>
    </row>
    <row r="1691" spans="1:3" x14ac:dyDescent="0.25">
      <c r="A1691">
        <v>78</v>
      </c>
      <c r="B1691">
        <v>6.7999999999983629E-2</v>
      </c>
      <c r="C1691" s="1">
        <f>IF(Table9[[#This Row],[dTime]]&lt;&gt;"",1/Table9[[#This Row],[dTime]],"")</f>
        <v>14.705882352944716</v>
      </c>
    </row>
    <row r="1692" spans="1:3" x14ac:dyDescent="0.25">
      <c r="A1692">
        <v>79</v>
      </c>
      <c r="B1692">
        <v>6.4000000000021373E-2</v>
      </c>
      <c r="C1692" s="1">
        <f>IF(Table9[[#This Row],[dTime]]&lt;&gt;"",1/Table9[[#This Row],[dTime]],"")</f>
        <v>15.624999999994783</v>
      </c>
    </row>
    <row r="1693" spans="1:3" x14ac:dyDescent="0.25">
      <c r="A1693">
        <v>80</v>
      </c>
      <c r="B1693">
        <v>6.7999999999983629E-2</v>
      </c>
      <c r="C1693" s="1">
        <f>IF(Table9[[#This Row],[dTime]]&lt;&gt;"",1/Table9[[#This Row],[dTime]],"")</f>
        <v>14.705882352944716</v>
      </c>
    </row>
    <row r="1694" spans="1:3" x14ac:dyDescent="0.25">
      <c r="A1694">
        <v>81</v>
      </c>
      <c r="B1694">
        <v>6.6000000000002501E-2</v>
      </c>
      <c r="C1694" s="1">
        <f>IF(Table9[[#This Row],[dTime]]&lt;&gt;"",1/Table9[[#This Row],[dTime]],"")</f>
        <v>15.151515151514577</v>
      </c>
    </row>
    <row r="1695" spans="1:3" x14ac:dyDescent="0.25">
      <c r="A1695">
        <v>82</v>
      </c>
      <c r="B1695">
        <v>6.9999999999993179E-2</v>
      </c>
      <c r="C1695" s="1">
        <f>IF(Table9[[#This Row],[dTime]]&lt;&gt;"",1/Table9[[#This Row],[dTime]],"")</f>
        <v>14.285714285715677</v>
      </c>
    </row>
    <row r="1696" spans="1:3" x14ac:dyDescent="0.25">
      <c r="A1696">
        <v>83</v>
      </c>
      <c r="B1696">
        <v>6.2000000000011823E-2</v>
      </c>
      <c r="C1696" s="1">
        <f>IF(Table9[[#This Row],[dTime]]&lt;&gt;"",1/Table9[[#This Row],[dTime]],"")</f>
        <v>16.129032258061439</v>
      </c>
    </row>
    <row r="1697" spans="1:3" x14ac:dyDescent="0.25">
      <c r="A1697">
        <v>84</v>
      </c>
      <c r="B1697">
        <v>6.8999999999988404E-2</v>
      </c>
      <c r="C1697" s="1">
        <f>IF(Table9[[#This Row],[dTime]]&lt;&gt;"",1/Table9[[#This Row],[dTime]],"")</f>
        <v>14.492753623190842</v>
      </c>
    </row>
    <row r="1698" spans="1:3" x14ac:dyDescent="0.25">
      <c r="A1698">
        <v>85</v>
      </c>
      <c r="B1698">
        <v>4.8000000000001819E-2</v>
      </c>
      <c r="C1698" s="1">
        <f>IF(Table9[[#This Row],[dTime]]&lt;&gt;"",1/Table9[[#This Row],[dTime]],"")</f>
        <v>20.833333333332543</v>
      </c>
    </row>
    <row r="1699" spans="1:3" x14ac:dyDescent="0.25">
      <c r="A1699">
        <v>86</v>
      </c>
      <c r="B1699">
        <v>7.6999999999998181E-2</v>
      </c>
      <c r="C1699" s="1">
        <f>IF(Table9[[#This Row],[dTime]]&lt;&gt;"",1/Table9[[#This Row],[dTime]],"")</f>
        <v>12.987012987013294</v>
      </c>
    </row>
    <row r="1700" spans="1:3" x14ac:dyDescent="0.25">
      <c r="A1700">
        <v>87</v>
      </c>
      <c r="B1700">
        <v>7.3000000000007503E-2</v>
      </c>
      <c r="C1700" s="1">
        <f>IF(Table9[[#This Row],[dTime]]&lt;&gt;"",1/Table9[[#This Row],[dTime]],"")</f>
        <v>13.698630136984894</v>
      </c>
    </row>
    <row r="1701" spans="1:3" x14ac:dyDescent="0.25">
      <c r="A1701">
        <v>88</v>
      </c>
      <c r="B1701">
        <v>7.0999999999997954E-2</v>
      </c>
      <c r="C1701" s="1">
        <f>IF(Table9[[#This Row],[dTime]]&lt;&gt;"",1/Table9[[#This Row],[dTime]],"")</f>
        <v>14.084507042253927</v>
      </c>
    </row>
    <row r="1702" spans="1:3" x14ac:dyDescent="0.25">
      <c r="A1702">
        <v>89</v>
      </c>
      <c r="B1702">
        <v>6.4999999999997726E-2</v>
      </c>
      <c r="C1702" s="1">
        <f>IF(Table9[[#This Row],[dTime]]&lt;&gt;"",1/Table9[[#This Row],[dTime]],"")</f>
        <v>15.384615384615923</v>
      </c>
    </row>
    <row r="1703" spans="1:3" x14ac:dyDescent="0.25">
      <c r="A1703">
        <v>90</v>
      </c>
      <c r="B1703">
        <v>5.7000000000016371E-2</v>
      </c>
      <c r="C1703" s="1">
        <f>IF(Table9[[#This Row],[dTime]]&lt;&gt;"",1/Table9[[#This Row],[dTime]],"")</f>
        <v>17.543859649117767</v>
      </c>
    </row>
    <row r="1704" spans="1:3" x14ac:dyDescent="0.25">
      <c r="A1704">
        <v>91</v>
      </c>
      <c r="B1704">
        <v>6.1999999999983402E-2</v>
      </c>
      <c r="C1704" s="1">
        <f>IF(Table9[[#This Row],[dTime]]&lt;&gt;"",1/Table9[[#This Row],[dTime]],"")</f>
        <v>16.129032258068833</v>
      </c>
    </row>
    <row r="1705" spans="1:3" x14ac:dyDescent="0.25">
      <c r="A1705">
        <v>92</v>
      </c>
      <c r="B1705">
        <v>8.2999999999998408E-2</v>
      </c>
      <c r="C1705" s="1">
        <f>IF(Table9[[#This Row],[dTime]]&lt;&gt;"",1/Table9[[#This Row],[dTime]],"")</f>
        <v>12.048192771084569</v>
      </c>
    </row>
    <row r="1706" spans="1:3" x14ac:dyDescent="0.25">
      <c r="A1706">
        <v>93</v>
      </c>
      <c r="B1706">
        <v>6.3999999999992951E-2</v>
      </c>
      <c r="C1706" s="1">
        <f>IF(Table9[[#This Row],[dTime]]&lt;&gt;"",1/Table9[[#This Row],[dTime]],"")</f>
        <v>15.625000000001721</v>
      </c>
    </row>
    <row r="1707" spans="1:3" x14ac:dyDescent="0.25">
      <c r="A1707">
        <v>94</v>
      </c>
      <c r="B1707">
        <v>6.3000000000016598E-2</v>
      </c>
      <c r="C1707" s="1">
        <f>IF(Table9[[#This Row],[dTime]]&lt;&gt;"",1/Table9[[#This Row],[dTime]],"")</f>
        <v>15.873015873011692</v>
      </c>
    </row>
    <row r="1708" spans="1:3" x14ac:dyDescent="0.25">
      <c r="A1708">
        <v>95</v>
      </c>
      <c r="B1708">
        <v>7.4999999999988631E-2</v>
      </c>
      <c r="C1708" s="1">
        <f>IF(Table9[[#This Row],[dTime]]&lt;&gt;"",1/Table9[[#This Row],[dTime]],"")</f>
        <v>13.333333333335354</v>
      </c>
    </row>
    <row r="1709" spans="1:3" x14ac:dyDescent="0.25">
      <c r="A1709">
        <v>96</v>
      </c>
      <c r="B1709">
        <v>5.8000000000021146E-2</v>
      </c>
      <c r="C1709" s="1">
        <f>IF(Table9[[#This Row],[dTime]]&lt;&gt;"",1/Table9[[#This Row],[dTime]],"")</f>
        <v>17.241379310338541</v>
      </c>
    </row>
    <row r="1710" spans="1:3" x14ac:dyDescent="0.25">
      <c r="A1710">
        <v>97</v>
      </c>
      <c r="B1710">
        <v>6.7999999999983629E-2</v>
      </c>
      <c r="C1710" s="1">
        <f>IF(Table9[[#This Row],[dTime]]&lt;&gt;"",1/Table9[[#This Row],[dTime]],"")</f>
        <v>14.705882352944716</v>
      </c>
    </row>
    <row r="1711" spans="1:3" x14ac:dyDescent="0.25">
      <c r="A1711">
        <v>98</v>
      </c>
      <c r="B1711">
        <v>5.6000000000011596E-2</v>
      </c>
      <c r="C1711" s="1">
        <f>IF(Table9[[#This Row],[dTime]]&lt;&gt;"",1/Table9[[#This Row],[dTime]],"")</f>
        <v>17.857142857139159</v>
      </c>
    </row>
    <row r="1712" spans="1:3" x14ac:dyDescent="0.25">
      <c r="A1712">
        <v>99</v>
      </c>
      <c r="B1712">
        <v>7.6999999999998181E-2</v>
      </c>
      <c r="C1712" s="1">
        <f>IF(Table9[[#This Row],[dTime]]&lt;&gt;"",1/Table9[[#This Row],[dTime]],"")</f>
        <v>12.987012987013294</v>
      </c>
    </row>
    <row r="1713" spans="1:3" x14ac:dyDescent="0.25">
      <c r="A1713">
        <v>100</v>
      </c>
      <c r="B1713">
        <v>6.9999999999993179E-2</v>
      </c>
      <c r="C1713" s="1">
        <f>IF(Table9[[#This Row],[dTime]]&lt;&gt;"",1/Table9[[#This Row],[dTime]],"")</f>
        <v>14.285714285715677</v>
      </c>
    </row>
    <row r="1714" spans="1:3" x14ac:dyDescent="0.25">
      <c r="A1714">
        <v>101</v>
      </c>
      <c r="B1714">
        <v>6.3999999999992951E-2</v>
      </c>
      <c r="C1714" s="1">
        <f>IF(Table9[[#This Row],[dTime]]&lt;&gt;"",1/Table9[[#This Row],[dTime]],"")</f>
        <v>15.625000000001721</v>
      </c>
    </row>
    <row r="1715" spans="1:3" x14ac:dyDescent="0.25">
      <c r="A1715">
        <v>102</v>
      </c>
      <c r="B1715">
        <v>6.9000000000016826E-2</v>
      </c>
      <c r="C1715" s="1">
        <f>IF(Table9[[#This Row],[dTime]]&lt;&gt;"",1/Table9[[#This Row],[dTime]],"")</f>
        <v>14.492753623184871</v>
      </c>
    </row>
    <row r="1716" spans="1:3" x14ac:dyDescent="0.25">
      <c r="A1716">
        <v>103</v>
      </c>
      <c r="B1716">
        <v>6.6000000000002501E-2</v>
      </c>
      <c r="C1716" s="1">
        <f>IF(Table9[[#This Row],[dTime]]&lt;&gt;"",1/Table9[[#This Row],[dTime]],"")</f>
        <v>15.151515151514577</v>
      </c>
    </row>
    <row r="1717" spans="1:3" x14ac:dyDescent="0.25">
      <c r="A1717">
        <v>104</v>
      </c>
      <c r="B1717">
        <v>6.5999999999974079E-2</v>
      </c>
      <c r="C1717" s="1">
        <f>IF(Table9[[#This Row],[dTime]]&lt;&gt;"",1/Table9[[#This Row],[dTime]],"")</f>
        <v>15.151515151521101</v>
      </c>
    </row>
    <row r="1718" spans="1:3" x14ac:dyDescent="0.25">
      <c r="A1718">
        <v>105</v>
      </c>
      <c r="B1718">
        <v>6.7000000000007276E-2</v>
      </c>
      <c r="C1718" s="1">
        <f>IF(Table9[[#This Row],[dTime]]&lt;&gt;"",1/Table9[[#This Row],[dTime]],"")</f>
        <v>14.925373134326737</v>
      </c>
    </row>
    <row r="1719" spans="1:3" x14ac:dyDescent="0.25">
      <c r="A1719">
        <v>106</v>
      </c>
      <c r="B1719">
        <v>6.9000000000016826E-2</v>
      </c>
      <c r="C1719" s="1">
        <f>IF(Table9[[#This Row],[dTime]]&lt;&gt;"",1/Table9[[#This Row],[dTime]],"")</f>
        <v>14.492753623184871</v>
      </c>
    </row>
    <row r="1720" spans="1:3" x14ac:dyDescent="0.25">
      <c r="A1720">
        <v>107</v>
      </c>
      <c r="B1720">
        <v>6.1999999999983402E-2</v>
      </c>
      <c r="C1720" s="1">
        <f>IF(Table9[[#This Row],[dTime]]&lt;&gt;"",1/Table9[[#This Row],[dTime]],"")</f>
        <v>16.129032258068833</v>
      </c>
    </row>
    <row r="1721" spans="1:3" x14ac:dyDescent="0.25">
      <c r="A1721">
        <v>108</v>
      </c>
      <c r="B1721">
        <v>6.6000000000002501E-2</v>
      </c>
      <c r="C1721" s="1">
        <f>IF(Table9[[#This Row],[dTime]]&lt;&gt;"",1/Table9[[#This Row],[dTime]],"")</f>
        <v>15.151515151514577</v>
      </c>
    </row>
    <row r="1722" spans="1:3" x14ac:dyDescent="0.25">
      <c r="A1722">
        <v>109</v>
      </c>
      <c r="B1722">
        <v>6.3999999999992951E-2</v>
      </c>
      <c r="C1722" s="1">
        <f>IF(Table9[[#This Row],[dTime]]&lt;&gt;"",1/Table9[[#This Row],[dTime]],"")</f>
        <v>15.625000000001721</v>
      </c>
    </row>
    <row r="1723" spans="1:3" x14ac:dyDescent="0.25">
      <c r="A1723">
        <v>110</v>
      </c>
      <c r="B1723">
        <v>7.5000000000017053E-2</v>
      </c>
      <c r="C1723" s="1">
        <f>IF(Table9[[#This Row],[dTime]]&lt;&gt;"",1/Table9[[#This Row],[dTime]],"")</f>
        <v>13.333333333330302</v>
      </c>
    </row>
    <row r="1724" spans="1:3" x14ac:dyDescent="0.25">
      <c r="A1724">
        <v>111</v>
      </c>
      <c r="B1724">
        <v>6.2999999999988177E-2</v>
      </c>
      <c r="C1724" s="1">
        <f>IF(Table9[[#This Row],[dTime]]&lt;&gt;"",1/Table9[[#This Row],[dTime]],"")</f>
        <v>15.873015873018852</v>
      </c>
    </row>
    <row r="1725" spans="1:3" x14ac:dyDescent="0.25">
      <c r="A1725">
        <v>112</v>
      </c>
      <c r="B1725">
        <v>6.8000000000012051E-2</v>
      </c>
      <c r="C1725" s="1">
        <f>IF(Table9[[#This Row],[dTime]]&lt;&gt;"",1/Table9[[#This Row],[dTime]],"")</f>
        <v>14.70588235293857</v>
      </c>
    </row>
    <row r="1726" spans="1:3" x14ac:dyDescent="0.25">
      <c r="A1726">
        <v>113</v>
      </c>
      <c r="B1726">
        <v>6.2999999999988177E-2</v>
      </c>
      <c r="C1726" s="1">
        <f>IF(Table9[[#This Row],[dTime]]&lt;&gt;"",1/Table9[[#This Row],[dTime]],"")</f>
        <v>15.873015873018852</v>
      </c>
    </row>
    <row r="1727" spans="1:3" x14ac:dyDescent="0.25">
      <c r="A1727">
        <v>114</v>
      </c>
      <c r="B1727">
        <v>6.9000000000016826E-2</v>
      </c>
      <c r="C1727" s="1">
        <f>IF(Table9[[#This Row],[dTime]]&lt;&gt;"",1/Table9[[#This Row],[dTime]],"")</f>
        <v>14.492753623184871</v>
      </c>
    </row>
    <row r="1728" spans="1:3" x14ac:dyDescent="0.25">
      <c r="A1728">
        <v>115</v>
      </c>
      <c r="B1728">
        <v>6.9999999999993179E-2</v>
      </c>
      <c r="C1728" s="1">
        <f>IF(Table9[[#This Row],[dTime]]&lt;&gt;"",1/Table9[[#This Row],[dTime]],"")</f>
        <v>14.285714285715677</v>
      </c>
    </row>
    <row r="1729" spans="1:3" x14ac:dyDescent="0.25">
      <c r="A1729">
        <v>116</v>
      </c>
      <c r="B1729">
        <v>6.1999999999983402E-2</v>
      </c>
      <c r="C1729" s="1">
        <f>IF(Table9[[#This Row],[dTime]]&lt;&gt;"",1/Table9[[#This Row],[dTime]],"")</f>
        <v>16.129032258068833</v>
      </c>
    </row>
    <row r="1730" spans="1:3" x14ac:dyDescent="0.25">
      <c r="A1730">
        <v>117</v>
      </c>
      <c r="B1730">
        <v>6.6000000000002501E-2</v>
      </c>
      <c r="C1730" s="1">
        <f>IF(Table9[[#This Row],[dTime]]&lt;&gt;"",1/Table9[[#This Row],[dTime]],"")</f>
        <v>15.151515151514577</v>
      </c>
    </row>
    <row r="1731" spans="1:3" x14ac:dyDescent="0.25">
      <c r="A1731">
        <v>118</v>
      </c>
      <c r="B1731">
        <v>2.8000000000020009E-2</v>
      </c>
      <c r="C1731" s="1">
        <f>IF(Table9[[#This Row],[dTime]]&lt;&gt;"",1/Table9[[#This Row],[dTime]],"")</f>
        <v>35.714285714260193</v>
      </c>
    </row>
    <row r="1732" spans="1:3" x14ac:dyDescent="0.25">
      <c r="A1732">
        <v>119</v>
      </c>
      <c r="B1732">
        <v>0.10999999999998522</v>
      </c>
      <c r="C1732" s="1">
        <f>IF(Table9[[#This Row],[dTime]]&lt;&gt;"",1/Table9[[#This Row],[dTime]],"")</f>
        <v>9.0909090909103121</v>
      </c>
    </row>
    <row r="1733" spans="1:3" x14ac:dyDescent="0.25">
      <c r="A1733">
        <v>120</v>
      </c>
      <c r="B1733">
        <v>6.1000000000007049E-2</v>
      </c>
      <c r="C1733" s="1">
        <f>IF(Table9[[#This Row],[dTime]]&lt;&gt;"",1/Table9[[#This Row],[dTime]],"")</f>
        <v>16.393442622948925</v>
      </c>
    </row>
    <row r="1734" spans="1:3" x14ac:dyDescent="0.25">
      <c r="A1734">
        <v>121</v>
      </c>
      <c r="B1734">
        <v>7.3999999999983856E-2</v>
      </c>
      <c r="C1734" s="1">
        <f>IF(Table9[[#This Row],[dTime]]&lt;&gt;"",1/Table9[[#This Row],[dTime]],"")</f>
        <v>13.513513513516461</v>
      </c>
    </row>
    <row r="1735" spans="1:3" x14ac:dyDescent="0.25">
      <c r="A1735">
        <v>122</v>
      </c>
      <c r="B1735">
        <v>6.5000000000026148E-2</v>
      </c>
      <c r="C1735" s="1">
        <f>IF(Table9[[#This Row],[dTime]]&lt;&gt;"",1/Table9[[#This Row],[dTime]],"")</f>
        <v>15.384615384609196</v>
      </c>
    </row>
    <row r="1736" spans="1:3" x14ac:dyDescent="0.25">
      <c r="A1736">
        <v>123</v>
      </c>
      <c r="B1736">
        <v>6.3999999999992951E-2</v>
      </c>
      <c r="C1736" s="1">
        <f>IF(Table9[[#This Row],[dTime]]&lt;&gt;"",1/Table9[[#This Row],[dTime]],"")</f>
        <v>15.625000000001721</v>
      </c>
    </row>
    <row r="1737" spans="1:3" x14ac:dyDescent="0.25">
      <c r="A1737">
        <v>124</v>
      </c>
      <c r="B1737">
        <v>6.2999999999988177E-2</v>
      </c>
      <c r="C1737" s="1">
        <f>IF(Table9[[#This Row],[dTime]]&lt;&gt;"",1/Table9[[#This Row],[dTime]],"")</f>
        <v>15.873015873018852</v>
      </c>
    </row>
    <row r="1738" spans="1:3" x14ac:dyDescent="0.25">
      <c r="A1738">
        <v>125</v>
      </c>
      <c r="B1738">
        <v>3.7000000000006139E-2</v>
      </c>
      <c r="C1738" s="1">
        <f>IF(Table9[[#This Row],[dTime]]&lt;&gt;"",1/Table9[[#This Row],[dTime]],"")</f>
        <v>27.027027027022541</v>
      </c>
    </row>
    <row r="1739" spans="1:3" x14ac:dyDescent="0.25">
      <c r="A1739">
        <v>126</v>
      </c>
      <c r="B1739">
        <v>9.8999999999989541E-2</v>
      </c>
      <c r="C1739" s="1">
        <f>IF(Table9[[#This Row],[dTime]]&lt;&gt;"",1/Table9[[#This Row],[dTime]],"")</f>
        <v>10.101010101011168</v>
      </c>
    </row>
    <row r="1740" spans="1:3" x14ac:dyDescent="0.25">
      <c r="A1740">
        <v>127</v>
      </c>
      <c r="B1740">
        <v>6.9000000000016826E-2</v>
      </c>
      <c r="C1740" s="1">
        <f>IF(Table9[[#This Row],[dTime]]&lt;&gt;"",1/Table9[[#This Row],[dTime]],"")</f>
        <v>14.492753623184871</v>
      </c>
    </row>
    <row r="1741" spans="1:3" x14ac:dyDescent="0.25">
      <c r="A1741">
        <v>128</v>
      </c>
      <c r="B1741">
        <v>5.8999999999997499E-2</v>
      </c>
      <c r="C1741" s="1">
        <f>IF(Table9[[#This Row],[dTime]]&lt;&gt;"",1/Table9[[#This Row],[dTime]],"")</f>
        <v>16.9491525423736</v>
      </c>
    </row>
    <row r="1742" spans="1:3" x14ac:dyDescent="0.25">
      <c r="A1742">
        <v>129</v>
      </c>
      <c r="B1742">
        <v>6.8999999999988404E-2</v>
      </c>
      <c r="C1742" s="1">
        <f>IF(Table9[[#This Row],[dTime]]&lt;&gt;"",1/Table9[[#This Row],[dTime]],"")</f>
        <v>14.492753623190842</v>
      </c>
    </row>
    <row r="1743" spans="1:3" x14ac:dyDescent="0.25">
      <c r="A1743">
        <v>130</v>
      </c>
      <c r="B1743">
        <v>7.2000000000002728E-2</v>
      </c>
      <c r="C1743" s="1">
        <f>IF(Table9[[#This Row],[dTime]]&lt;&gt;"",1/Table9[[#This Row],[dTime]],"")</f>
        <v>13.888888888888362</v>
      </c>
    </row>
    <row r="1744" spans="1:3" x14ac:dyDescent="0.25">
      <c r="A1744">
        <v>131</v>
      </c>
      <c r="B1744">
        <v>6.7000000000007276E-2</v>
      </c>
      <c r="C1744" s="1">
        <f>IF(Table9[[#This Row],[dTime]]&lt;&gt;"",1/Table9[[#This Row],[dTime]],"")</f>
        <v>14.925373134326737</v>
      </c>
    </row>
    <row r="1745" spans="1:3" x14ac:dyDescent="0.25">
      <c r="A1745">
        <v>132</v>
      </c>
      <c r="B1745">
        <v>6.8999999999988404E-2</v>
      </c>
      <c r="C1745" s="1">
        <f>IF(Table9[[#This Row],[dTime]]&lt;&gt;"",1/Table9[[#This Row],[dTime]],"")</f>
        <v>14.492753623190842</v>
      </c>
    </row>
    <row r="1746" spans="1:3" x14ac:dyDescent="0.25">
      <c r="A1746">
        <v>133</v>
      </c>
      <c r="B1746">
        <v>6.3000000000016598E-2</v>
      </c>
      <c r="C1746" s="1">
        <f>IF(Table9[[#This Row],[dTime]]&lt;&gt;"",1/Table9[[#This Row],[dTime]],"")</f>
        <v>15.873015873011692</v>
      </c>
    </row>
    <row r="1747" spans="1:3" x14ac:dyDescent="0.25">
      <c r="A1747">
        <v>134</v>
      </c>
      <c r="B1747">
        <v>6.2999999999988177E-2</v>
      </c>
      <c r="C1747" s="1">
        <f>IF(Table9[[#This Row],[dTime]]&lt;&gt;"",1/Table9[[#This Row],[dTime]],"")</f>
        <v>15.873015873018852</v>
      </c>
    </row>
    <row r="1748" spans="1:3" x14ac:dyDescent="0.25">
      <c r="A1748">
        <v>135</v>
      </c>
      <c r="B1748">
        <v>6.8000000000012051E-2</v>
      </c>
      <c r="C1748" s="1">
        <f>IF(Table9[[#This Row],[dTime]]&lt;&gt;"",1/Table9[[#This Row],[dTime]],"")</f>
        <v>14.70588235293857</v>
      </c>
    </row>
    <row r="1749" spans="1:3" x14ac:dyDescent="0.25">
      <c r="A1749">
        <v>136</v>
      </c>
      <c r="B1749">
        <v>6.7999999999983629E-2</v>
      </c>
      <c r="C1749" s="1">
        <f>IF(Table9[[#This Row],[dTime]]&lt;&gt;"",1/Table9[[#This Row],[dTime]],"")</f>
        <v>14.705882352944716</v>
      </c>
    </row>
    <row r="1750" spans="1:3" x14ac:dyDescent="0.25">
      <c r="A1750">
        <v>137</v>
      </c>
      <c r="B1750">
        <v>6.4000000000021373E-2</v>
      </c>
      <c r="C1750" s="1">
        <f>IF(Table9[[#This Row],[dTime]]&lt;&gt;"",1/Table9[[#This Row],[dTime]],"")</f>
        <v>15.624999999994783</v>
      </c>
    </row>
    <row r="1751" spans="1:3" x14ac:dyDescent="0.25">
      <c r="A1751">
        <v>138</v>
      </c>
      <c r="B1751">
        <v>3.9999999999992042E-2</v>
      </c>
      <c r="C1751" s="1">
        <f>IF(Table9[[#This Row],[dTime]]&lt;&gt;"",1/Table9[[#This Row],[dTime]],"")</f>
        <v>25.000000000004974</v>
      </c>
    </row>
    <row r="1752" spans="1:3" x14ac:dyDescent="0.25">
      <c r="A1752">
        <v>139</v>
      </c>
      <c r="B1752">
        <v>9.4999999999998863E-2</v>
      </c>
      <c r="C1752" s="1">
        <f>IF(Table9[[#This Row],[dTime]]&lt;&gt;"",1/Table9[[#This Row],[dTime]],"")</f>
        <v>10.526315789473809</v>
      </c>
    </row>
    <row r="1753" spans="1:3" x14ac:dyDescent="0.25">
      <c r="A1753">
        <v>140</v>
      </c>
      <c r="B1753">
        <v>7.2000000000002728E-2</v>
      </c>
      <c r="C1753" s="1">
        <f>IF(Table9[[#This Row],[dTime]]&lt;&gt;"",1/Table9[[#This Row],[dTime]],"")</f>
        <v>13.888888888888362</v>
      </c>
    </row>
    <row r="1754" spans="1:3" x14ac:dyDescent="0.25">
      <c r="A1754">
        <v>141</v>
      </c>
      <c r="B1754">
        <v>3.299999999998704E-2</v>
      </c>
      <c r="C1754" s="1">
        <f>IF(Table9[[#This Row],[dTime]]&lt;&gt;"",1/Table9[[#This Row],[dTime]],"")</f>
        <v>30.303030303042203</v>
      </c>
    </row>
    <row r="1755" spans="1:3" x14ac:dyDescent="0.25">
      <c r="A1755">
        <v>142</v>
      </c>
      <c r="B1755">
        <v>9.7000000000008413E-2</v>
      </c>
      <c r="C1755" s="1">
        <f>IF(Table9[[#This Row],[dTime]]&lt;&gt;"",1/Table9[[#This Row],[dTime]],"")</f>
        <v>10.309278350514569</v>
      </c>
    </row>
    <row r="1756" spans="1:3" x14ac:dyDescent="0.25">
      <c r="A1756">
        <v>143</v>
      </c>
      <c r="B1756">
        <v>6.4999999999997726E-2</v>
      </c>
      <c r="C1756" s="1">
        <f>IF(Table9[[#This Row],[dTime]]&lt;&gt;"",1/Table9[[#This Row],[dTime]],"")</f>
        <v>15.384615384615923</v>
      </c>
    </row>
    <row r="1757" spans="1:3" x14ac:dyDescent="0.25">
      <c r="A1757">
        <v>144</v>
      </c>
      <c r="B1757">
        <v>6.8999999999988404E-2</v>
      </c>
      <c r="C1757" s="1">
        <f>IF(Table9[[#This Row],[dTime]]&lt;&gt;"",1/Table9[[#This Row],[dTime]],"")</f>
        <v>14.492753623190842</v>
      </c>
    </row>
    <row r="1758" spans="1:3" x14ac:dyDescent="0.25">
      <c r="A1758">
        <v>145</v>
      </c>
      <c r="B1758">
        <v>7.00000000000216E-2</v>
      </c>
      <c r="C1758" s="1">
        <f>IF(Table9[[#This Row],[dTime]]&lt;&gt;"",1/Table9[[#This Row],[dTime]],"")</f>
        <v>14.285714285709878</v>
      </c>
    </row>
    <row r="1759" spans="1:3" x14ac:dyDescent="0.25">
      <c r="A1759">
        <v>146</v>
      </c>
      <c r="B1759">
        <v>6.4999999999997726E-2</v>
      </c>
      <c r="C1759" s="1">
        <f>IF(Table9[[#This Row],[dTime]]&lt;&gt;"",1/Table9[[#This Row],[dTime]],"")</f>
        <v>15.384615384615923</v>
      </c>
    </row>
    <row r="1760" spans="1:3" x14ac:dyDescent="0.25">
      <c r="A1760">
        <v>147</v>
      </c>
      <c r="B1760">
        <v>6.3999999999992951E-2</v>
      </c>
      <c r="C1760" s="1">
        <f>IF(Table9[[#This Row],[dTime]]&lt;&gt;"",1/Table9[[#This Row],[dTime]],"")</f>
        <v>15.625000000001721</v>
      </c>
    </row>
    <row r="1761" spans="1:3" x14ac:dyDescent="0.25">
      <c r="A1761">
        <v>148</v>
      </c>
      <c r="B1761">
        <v>6.4999999999997726E-2</v>
      </c>
      <c r="C1761" s="1">
        <f>IF(Table9[[#This Row],[dTime]]&lt;&gt;"",1/Table9[[#This Row],[dTime]],"")</f>
        <v>15.384615384615923</v>
      </c>
    </row>
    <row r="1762" spans="1:3" x14ac:dyDescent="0.25">
      <c r="A1762">
        <v>149</v>
      </c>
      <c r="B1762">
        <v>6.8000000000012051E-2</v>
      </c>
      <c r="C1762" s="1">
        <f>IF(Table9[[#This Row],[dTime]]&lt;&gt;"",1/Table9[[#This Row],[dTime]],"")</f>
        <v>14.70588235293857</v>
      </c>
    </row>
    <row r="1763" spans="1:3" x14ac:dyDescent="0.25">
      <c r="A1763">
        <v>150</v>
      </c>
      <c r="B1763">
        <v>6.8999999999988404E-2</v>
      </c>
      <c r="C1763" s="1">
        <f>IF(Table9[[#This Row],[dTime]]&lt;&gt;"",1/Table9[[#This Row],[dTime]],"")</f>
        <v>14.492753623190842</v>
      </c>
    </row>
    <row r="1764" spans="1:3" x14ac:dyDescent="0.25">
      <c r="A1764">
        <v>151</v>
      </c>
      <c r="B1764">
        <v>6.2999999999988177E-2</v>
      </c>
      <c r="C1764" s="1">
        <f>IF(Table9[[#This Row],[dTime]]&lt;&gt;"",1/Table9[[#This Row],[dTime]],"")</f>
        <v>15.873015873018852</v>
      </c>
    </row>
    <row r="1765" spans="1:3" x14ac:dyDescent="0.25">
      <c r="A1765">
        <v>152</v>
      </c>
      <c r="B1765">
        <v>7.2000000000002728E-2</v>
      </c>
      <c r="C1765" s="1">
        <f>IF(Table9[[#This Row],[dTime]]&lt;&gt;"",1/Table9[[#This Row],[dTime]],"")</f>
        <v>13.888888888888362</v>
      </c>
    </row>
    <row r="1766" spans="1:3" x14ac:dyDescent="0.25">
      <c r="A1766">
        <v>153</v>
      </c>
      <c r="B1766">
        <v>5.5000000000006821E-2</v>
      </c>
      <c r="C1766" s="1">
        <f>IF(Table9[[#This Row],[dTime]]&lt;&gt;"",1/Table9[[#This Row],[dTime]],"")</f>
        <v>18.181818181815927</v>
      </c>
    </row>
    <row r="1767" spans="1:3" x14ac:dyDescent="0.25">
      <c r="A1767">
        <v>154</v>
      </c>
      <c r="B1767">
        <v>7.3000000000007503E-2</v>
      </c>
      <c r="C1767" s="1">
        <f>IF(Table9[[#This Row],[dTime]]&lt;&gt;"",1/Table9[[#This Row],[dTime]],"")</f>
        <v>13.698630136984894</v>
      </c>
    </row>
    <row r="1768" spans="1:3" x14ac:dyDescent="0.25">
      <c r="A1768">
        <v>155</v>
      </c>
      <c r="B1768">
        <v>6.7000000000007276E-2</v>
      </c>
      <c r="C1768" s="1">
        <f>IF(Table9[[#This Row],[dTime]]&lt;&gt;"",1/Table9[[#This Row],[dTime]],"")</f>
        <v>14.925373134326737</v>
      </c>
    </row>
    <row r="1769" spans="1:3" x14ac:dyDescent="0.25">
      <c r="A1769">
        <v>156</v>
      </c>
      <c r="B1769">
        <v>6.7999999999983629E-2</v>
      </c>
      <c r="C1769" s="1">
        <f>IF(Table9[[#This Row],[dTime]]&lt;&gt;"",1/Table9[[#This Row],[dTime]],"")</f>
        <v>14.705882352944716</v>
      </c>
    </row>
    <row r="1770" spans="1:3" x14ac:dyDescent="0.25">
      <c r="A1770">
        <v>157</v>
      </c>
      <c r="B1770">
        <v>2.199999999999136E-2</v>
      </c>
      <c r="C1770" s="1">
        <f>IF(Table9[[#This Row],[dTime]]&lt;&gt;"",1/Table9[[#This Row],[dTime]],"")</f>
        <v>45.454545454563309</v>
      </c>
    </row>
    <row r="1771" spans="1:3" x14ac:dyDescent="0.25">
      <c r="A1771">
        <v>158</v>
      </c>
      <c r="B1771">
        <v>9.400000000002251E-2</v>
      </c>
      <c r="C1771" s="1">
        <f>IF(Table9[[#This Row],[dTime]]&lt;&gt;"",1/Table9[[#This Row],[dTime]],"")</f>
        <v>10.638297872337878</v>
      </c>
    </row>
    <row r="1772" spans="1:3" x14ac:dyDescent="0.25">
      <c r="A1772">
        <v>159</v>
      </c>
      <c r="B1772">
        <v>9.0000000000003411E-2</v>
      </c>
      <c r="C1772" s="1">
        <f>IF(Table9[[#This Row],[dTime]]&lt;&gt;"",1/Table9[[#This Row],[dTime]],"")</f>
        <v>11.11111111111069</v>
      </c>
    </row>
    <row r="1773" spans="1:3" x14ac:dyDescent="0.25">
      <c r="A1773">
        <v>160</v>
      </c>
      <c r="B1773">
        <v>6.0999999999978627E-2</v>
      </c>
      <c r="C1773" s="1">
        <f>IF(Table9[[#This Row],[dTime]]&lt;&gt;"",1/Table9[[#This Row],[dTime]],"")</f>
        <v>16.393442622956563</v>
      </c>
    </row>
    <row r="1774" spans="1:3" x14ac:dyDescent="0.25">
      <c r="A1774">
        <v>161</v>
      </c>
      <c r="B1774">
        <v>6.7000000000007276E-2</v>
      </c>
      <c r="C1774" s="1">
        <f>IF(Table9[[#This Row],[dTime]]&lt;&gt;"",1/Table9[[#This Row],[dTime]],"")</f>
        <v>14.925373134326737</v>
      </c>
    </row>
    <row r="1775" spans="1:3" x14ac:dyDescent="0.25">
      <c r="A1775">
        <v>162</v>
      </c>
      <c r="B1775">
        <v>4.2000000000001592E-2</v>
      </c>
      <c r="C1775" s="1">
        <f>IF(Table9[[#This Row],[dTime]]&lt;&gt;"",1/Table9[[#This Row],[dTime]],"")</f>
        <v>23.809523809522908</v>
      </c>
    </row>
    <row r="1776" spans="1:3" x14ac:dyDescent="0.25">
      <c r="A1776">
        <v>163</v>
      </c>
      <c r="B1776">
        <v>4.4000000000011141E-2</v>
      </c>
      <c r="C1776" s="1">
        <f>IF(Table9[[#This Row],[dTime]]&lt;&gt;"",1/Table9[[#This Row],[dTime]],"")</f>
        <v>22.727272727266971</v>
      </c>
    </row>
    <row r="1777" spans="1:3" x14ac:dyDescent="0.25">
      <c r="A1777">
        <v>164</v>
      </c>
      <c r="B1777">
        <v>0.10899999999998045</v>
      </c>
      <c r="C1777" s="1">
        <f>IF(Table9[[#This Row],[dTime]]&lt;&gt;"",1/Table9[[#This Row],[dTime]],"")</f>
        <v>9.1743119266071496</v>
      </c>
    </row>
    <row r="1778" spans="1:3" x14ac:dyDescent="0.25">
      <c r="A1778">
        <v>165</v>
      </c>
      <c r="B1778">
        <v>7.2000000000002728E-2</v>
      </c>
      <c r="C1778" s="1">
        <f>IF(Table9[[#This Row],[dTime]]&lt;&gt;"",1/Table9[[#This Row],[dTime]],"")</f>
        <v>13.888888888888362</v>
      </c>
    </row>
    <row r="1779" spans="1:3" x14ac:dyDescent="0.25">
      <c r="A1779">
        <v>166</v>
      </c>
      <c r="B1779">
        <v>6.7000000000007276E-2</v>
      </c>
      <c r="C1779" s="1">
        <f>IF(Table9[[#This Row],[dTime]]&lt;&gt;"",1/Table9[[#This Row],[dTime]],"")</f>
        <v>14.925373134326737</v>
      </c>
    </row>
    <row r="1780" spans="1:3" x14ac:dyDescent="0.25">
      <c r="A1780">
        <v>167</v>
      </c>
      <c r="B1780">
        <v>6.4999999999997726E-2</v>
      </c>
      <c r="C1780" s="1">
        <f>IF(Table9[[#This Row],[dTime]]&lt;&gt;"",1/Table9[[#This Row],[dTime]],"")</f>
        <v>15.384615384615923</v>
      </c>
    </row>
    <row r="1781" spans="1:3" x14ac:dyDescent="0.25">
      <c r="A1781">
        <v>168</v>
      </c>
      <c r="B1781">
        <v>6.4999999999997726E-2</v>
      </c>
      <c r="C1781" s="1">
        <f>IF(Table9[[#This Row],[dTime]]&lt;&gt;"",1/Table9[[#This Row],[dTime]],"")</f>
        <v>15.384615384615923</v>
      </c>
    </row>
    <row r="1782" spans="1:3" x14ac:dyDescent="0.25">
      <c r="A1782">
        <v>169</v>
      </c>
      <c r="B1782">
        <v>7.3000000000007503E-2</v>
      </c>
      <c r="C1782" s="1">
        <f>IF(Table9[[#This Row],[dTime]]&lt;&gt;"",1/Table9[[#This Row],[dTime]],"")</f>
        <v>13.698630136984894</v>
      </c>
    </row>
    <row r="1783" spans="1:3" x14ac:dyDescent="0.25">
      <c r="A1783">
        <v>170</v>
      </c>
      <c r="B1783">
        <v>6.4999999999997726E-2</v>
      </c>
      <c r="C1783" s="1">
        <f>IF(Table9[[#This Row],[dTime]]&lt;&gt;"",1/Table9[[#This Row],[dTime]],"")</f>
        <v>15.384615384615923</v>
      </c>
    </row>
    <row r="1784" spans="1:3" x14ac:dyDescent="0.25">
      <c r="A1784">
        <v>171</v>
      </c>
      <c r="B1784">
        <v>5.4000000000002046E-2</v>
      </c>
      <c r="C1784" s="1">
        <f>IF(Table9[[#This Row],[dTime]]&lt;&gt;"",1/Table9[[#This Row],[dTime]],"")</f>
        <v>18.518518518517816</v>
      </c>
    </row>
    <row r="1785" spans="1:3" x14ac:dyDescent="0.25">
      <c r="A1785">
        <v>172</v>
      </c>
      <c r="B1785">
        <v>7.9000000000007731E-2</v>
      </c>
      <c r="C1785" s="1">
        <f>IF(Table9[[#This Row],[dTime]]&lt;&gt;"",1/Table9[[#This Row],[dTime]],"")</f>
        <v>12.658227848100028</v>
      </c>
    </row>
    <row r="1786" spans="1:3" x14ac:dyDescent="0.25">
      <c r="A1786">
        <v>173</v>
      </c>
      <c r="B1786">
        <v>6.5999999999974079E-2</v>
      </c>
      <c r="C1786" s="1">
        <f>IF(Table9[[#This Row],[dTime]]&lt;&gt;"",1/Table9[[#This Row],[dTime]],"")</f>
        <v>15.151515151521101</v>
      </c>
    </row>
    <row r="1787" spans="1:3" x14ac:dyDescent="0.25">
      <c r="A1787">
        <v>174</v>
      </c>
      <c r="B1787">
        <v>6.8000000000012051E-2</v>
      </c>
      <c r="C1787" s="1">
        <f>IF(Table9[[#This Row],[dTime]]&lt;&gt;"",1/Table9[[#This Row],[dTime]],"")</f>
        <v>14.70588235293857</v>
      </c>
    </row>
    <row r="1788" spans="1:3" x14ac:dyDescent="0.25">
      <c r="A1788">
        <v>175</v>
      </c>
      <c r="B1788">
        <v>6.7000000000007276E-2</v>
      </c>
      <c r="C1788" s="1">
        <f>IF(Table9[[#This Row],[dTime]]&lt;&gt;"",1/Table9[[#This Row],[dTime]],"")</f>
        <v>14.925373134326737</v>
      </c>
    </row>
    <row r="1789" spans="1:3" x14ac:dyDescent="0.25">
      <c r="A1789">
        <v>176</v>
      </c>
      <c r="B1789">
        <v>6.4999999999997726E-2</v>
      </c>
      <c r="C1789" s="1">
        <f>IF(Table9[[#This Row],[dTime]]&lt;&gt;"",1/Table9[[#This Row],[dTime]],"")</f>
        <v>15.384615384615923</v>
      </c>
    </row>
    <row r="1790" spans="1:3" x14ac:dyDescent="0.25">
      <c r="A1790">
        <v>177</v>
      </c>
      <c r="B1790">
        <v>6.4999999999997726E-2</v>
      </c>
      <c r="C1790" s="1">
        <f>IF(Table9[[#This Row],[dTime]]&lt;&gt;"",1/Table9[[#This Row],[dTime]],"")</f>
        <v>15.384615384615923</v>
      </c>
    </row>
    <row r="1791" spans="1:3" x14ac:dyDescent="0.25">
      <c r="A1791">
        <v>178</v>
      </c>
      <c r="B1791">
        <v>5.5000000000006821E-2</v>
      </c>
      <c r="C1791" s="1">
        <f>IF(Table9[[#This Row],[dTime]]&lt;&gt;"",1/Table9[[#This Row],[dTime]],"")</f>
        <v>18.181818181815927</v>
      </c>
    </row>
    <row r="1792" spans="1:3" x14ac:dyDescent="0.25">
      <c r="A1792">
        <v>179</v>
      </c>
      <c r="B1792">
        <v>8.1999999999993634E-2</v>
      </c>
      <c r="C1792" s="1">
        <f>IF(Table9[[#This Row],[dTime]]&lt;&gt;"",1/Table9[[#This Row],[dTime]],"")</f>
        <v>12.195121951220459</v>
      </c>
    </row>
    <row r="1793" spans="1:3" x14ac:dyDescent="0.25">
      <c r="A1793">
        <v>180</v>
      </c>
      <c r="B1793">
        <v>6.2000000000011823E-2</v>
      </c>
      <c r="C1793" s="1">
        <f>IF(Table9[[#This Row],[dTime]]&lt;&gt;"",1/Table9[[#This Row],[dTime]],"")</f>
        <v>16.129032258061439</v>
      </c>
    </row>
    <row r="1794" spans="1:3" x14ac:dyDescent="0.25">
      <c r="A1794">
        <v>181</v>
      </c>
      <c r="B1794">
        <v>6.6999999999978854E-2</v>
      </c>
      <c r="C1794" s="1">
        <f>IF(Table9[[#This Row],[dTime]]&lt;&gt;"",1/Table9[[#This Row],[dTime]],"")</f>
        <v>14.92537313433307</v>
      </c>
    </row>
    <row r="1795" spans="1:3" x14ac:dyDescent="0.25">
      <c r="A1795">
        <v>182</v>
      </c>
      <c r="B1795">
        <v>7.0999999999997954E-2</v>
      </c>
      <c r="C1795" s="1">
        <f>IF(Table9[[#This Row],[dTime]]&lt;&gt;"",1/Table9[[#This Row],[dTime]],"")</f>
        <v>14.084507042253927</v>
      </c>
    </row>
    <row r="1796" spans="1:3" x14ac:dyDescent="0.25">
      <c r="A1796">
        <v>183</v>
      </c>
      <c r="B1796">
        <v>6.6000000000002501E-2</v>
      </c>
      <c r="C1796" s="1">
        <f>IF(Table9[[#This Row],[dTime]]&lt;&gt;"",1/Table9[[#This Row],[dTime]],"")</f>
        <v>15.151515151514577</v>
      </c>
    </row>
    <row r="1797" spans="1:3" x14ac:dyDescent="0.25">
      <c r="A1797">
        <v>184</v>
      </c>
      <c r="B1797">
        <v>6.3000000000016598E-2</v>
      </c>
      <c r="C1797" s="1">
        <f>IF(Table9[[#This Row],[dTime]]&lt;&gt;"",1/Table9[[#This Row],[dTime]],"")</f>
        <v>15.873015873011692</v>
      </c>
    </row>
    <row r="1798" spans="1:3" x14ac:dyDescent="0.25">
      <c r="A1798">
        <v>185</v>
      </c>
      <c r="B1798">
        <v>5.6999999999987949E-2</v>
      </c>
      <c r="C1798" s="1">
        <f>IF(Table9[[#This Row],[dTime]]&lt;&gt;"",1/Table9[[#This Row],[dTime]],"")</f>
        <v>17.543859649126517</v>
      </c>
    </row>
    <row r="1799" spans="1:3" x14ac:dyDescent="0.25">
      <c r="A1799">
        <v>186</v>
      </c>
      <c r="B1799">
        <v>7.8000000000002956E-2</v>
      </c>
      <c r="C1799" s="1">
        <f>IF(Table9[[#This Row],[dTime]]&lt;&gt;"",1/Table9[[#This Row],[dTime]],"")</f>
        <v>12.820512820512334</v>
      </c>
    </row>
    <row r="1800" spans="1:3" x14ac:dyDescent="0.25">
      <c r="A1800">
        <v>187</v>
      </c>
      <c r="B1800">
        <v>6.9999999999993179E-2</v>
      </c>
      <c r="C1800" s="1">
        <f>IF(Table9[[#This Row],[dTime]]&lt;&gt;"",1/Table9[[#This Row],[dTime]],"")</f>
        <v>14.285714285715677</v>
      </c>
    </row>
    <row r="1801" spans="1:3" x14ac:dyDescent="0.25">
      <c r="A1801">
        <v>188</v>
      </c>
      <c r="B1801">
        <v>7.0999999999997954E-2</v>
      </c>
      <c r="C1801" s="1">
        <f>IF(Table9[[#This Row],[dTime]]&lt;&gt;"",1/Table9[[#This Row],[dTime]],"")</f>
        <v>14.084507042253927</v>
      </c>
    </row>
    <row r="1802" spans="1:3" x14ac:dyDescent="0.25">
      <c r="A1802">
        <v>189</v>
      </c>
      <c r="B1802">
        <v>6.0000000000002274E-2</v>
      </c>
      <c r="C1802" s="1">
        <f>IF(Table9[[#This Row],[dTime]]&lt;&gt;"",1/Table9[[#This Row],[dTime]],"")</f>
        <v>16.666666666666035</v>
      </c>
    </row>
    <row r="1803" spans="1:3" x14ac:dyDescent="0.25">
      <c r="A1803">
        <v>190</v>
      </c>
      <c r="B1803">
        <v>4.8000000000001819E-2</v>
      </c>
      <c r="C1803" s="1">
        <f>IF(Table9[[#This Row],[dTime]]&lt;&gt;"",1/Table9[[#This Row],[dTime]],"")</f>
        <v>20.833333333332543</v>
      </c>
    </row>
    <row r="1804" spans="1:3" x14ac:dyDescent="0.25">
      <c r="A1804">
        <v>191</v>
      </c>
      <c r="B1804">
        <v>9.200000000001296E-2</v>
      </c>
      <c r="C1804" s="1">
        <f>IF(Table9[[#This Row],[dTime]]&lt;&gt;"",1/Table9[[#This Row],[dTime]],"")</f>
        <v>10.869565217389773</v>
      </c>
    </row>
    <row r="1805" spans="1:3" x14ac:dyDescent="0.25">
      <c r="A1805">
        <v>192</v>
      </c>
      <c r="B1805">
        <v>5.6999999999987949E-2</v>
      </c>
      <c r="C1805" s="1">
        <f>IF(Table9[[#This Row],[dTime]]&lt;&gt;"",1/Table9[[#This Row],[dTime]],"")</f>
        <v>17.543859649126517</v>
      </c>
    </row>
    <row r="1806" spans="1:3" x14ac:dyDescent="0.25">
      <c r="A1806">
        <v>193</v>
      </c>
      <c r="B1806">
        <v>6.8000000000012051E-2</v>
      </c>
      <c r="C1806" s="1">
        <f>IF(Table9[[#This Row],[dTime]]&lt;&gt;"",1/Table9[[#This Row],[dTime]],"")</f>
        <v>14.70588235293857</v>
      </c>
    </row>
    <row r="1807" spans="1:3" x14ac:dyDescent="0.25">
      <c r="A1807">
        <v>194</v>
      </c>
      <c r="B1807">
        <v>5.8999999999997499E-2</v>
      </c>
      <c r="C1807" s="1">
        <f>IF(Table9[[#This Row],[dTime]]&lt;&gt;"",1/Table9[[#This Row],[dTime]],"")</f>
        <v>16.9491525423736</v>
      </c>
    </row>
    <row r="1808" spans="1:3" x14ac:dyDescent="0.25">
      <c r="A1808">
        <v>195</v>
      </c>
      <c r="B1808">
        <v>7.2000000000002728E-2</v>
      </c>
      <c r="C1808" s="1">
        <f>IF(Table9[[#This Row],[dTime]]&lt;&gt;"",1/Table9[[#This Row],[dTime]],"")</f>
        <v>13.888888888888362</v>
      </c>
    </row>
    <row r="1809" spans="1:3" x14ac:dyDescent="0.25">
      <c r="A1809">
        <v>196</v>
      </c>
      <c r="B1809">
        <v>6.8999999999988404E-2</v>
      </c>
      <c r="C1809" s="1">
        <f>IF(Table9[[#This Row],[dTime]]&lt;&gt;"",1/Table9[[#This Row],[dTime]],"")</f>
        <v>14.492753623190842</v>
      </c>
    </row>
    <row r="1810" spans="1:3" x14ac:dyDescent="0.25">
      <c r="A1810">
        <v>197</v>
      </c>
      <c r="B1810">
        <v>7.2000000000002728E-2</v>
      </c>
      <c r="C1810" s="1">
        <f>IF(Table9[[#This Row],[dTime]]&lt;&gt;"",1/Table9[[#This Row],[dTime]],"")</f>
        <v>13.888888888888362</v>
      </c>
    </row>
    <row r="1811" spans="1:3" x14ac:dyDescent="0.25">
      <c r="A1811">
        <v>198</v>
      </c>
      <c r="B1811">
        <v>4.0999999999996817E-2</v>
      </c>
      <c r="C1811" s="1">
        <f>IF(Table9[[#This Row],[dTime]]&lt;&gt;"",1/Table9[[#This Row],[dTime]],"")</f>
        <v>24.390243902440918</v>
      </c>
    </row>
    <row r="1812" spans="1:3" x14ac:dyDescent="0.25">
      <c r="A1812">
        <v>199</v>
      </c>
      <c r="B1812">
        <v>8.7000000000017508E-2</v>
      </c>
      <c r="C1812" s="1">
        <f>IF(Table9[[#This Row],[dTime]]&lt;&gt;"",1/Table9[[#This Row],[dTime]],"")</f>
        <v>11.494252873560905</v>
      </c>
    </row>
    <row r="1813" spans="1:3" x14ac:dyDescent="0.25">
      <c r="A1813">
        <v>200</v>
      </c>
      <c r="B1813">
        <v>6.3999999999992951E-2</v>
      </c>
      <c r="C1813" s="1">
        <f>IF(Table9[[#This Row],[dTime]]&lt;&gt;"",1/Table9[[#This Row],[dTime]],"")</f>
        <v>15.625000000001721</v>
      </c>
    </row>
    <row r="1814" spans="1:3" x14ac:dyDescent="0.25">
      <c r="A1814">
        <v>201</v>
      </c>
      <c r="B1814">
        <v>7.5999999999993406E-2</v>
      </c>
      <c r="C1814" s="1">
        <f>IF(Table9[[#This Row],[dTime]]&lt;&gt;"",1/Table9[[#This Row],[dTime]],"")</f>
        <v>13.157894736843247</v>
      </c>
    </row>
    <row r="1815" spans="1:3" x14ac:dyDescent="0.25">
      <c r="A1815">
        <v>202</v>
      </c>
      <c r="B1815">
        <v>6.0000000000002274E-2</v>
      </c>
      <c r="C1815" s="1">
        <f>IF(Table9[[#This Row],[dTime]]&lt;&gt;"",1/Table9[[#This Row],[dTime]],"")</f>
        <v>16.666666666666035</v>
      </c>
    </row>
    <row r="1816" spans="1:3" x14ac:dyDescent="0.25">
      <c r="A1816">
        <v>203</v>
      </c>
      <c r="B1816">
        <v>6.8999999999988404E-2</v>
      </c>
      <c r="C1816" s="1">
        <f>IF(Table9[[#This Row],[dTime]]&lt;&gt;"",1/Table9[[#This Row],[dTime]],"")</f>
        <v>14.492753623190842</v>
      </c>
    </row>
    <row r="1817" spans="1:3" x14ac:dyDescent="0.25">
      <c r="A1817">
        <v>204</v>
      </c>
      <c r="B1817">
        <v>5.4000000000002046E-2</v>
      </c>
      <c r="C1817" s="1">
        <f>IF(Table9[[#This Row],[dTime]]&lt;&gt;"",1/Table9[[#This Row],[dTime]],"")</f>
        <v>18.518518518517816</v>
      </c>
    </row>
    <row r="1818" spans="1:3" x14ac:dyDescent="0.25">
      <c r="A1818">
        <v>205</v>
      </c>
      <c r="B1818">
        <v>7.8000000000002956E-2</v>
      </c>
      <c r="C1818" s="1">
        <f>IF(Table9[[#This Row],[dTime]]&lt;&gt;"",1/Table9[[#This Row],[dTime]],"")</f>
        <v>12.820512820512334</v>
      </c>
    </row>
    <row r="1819" spans="1:3" x14ac:dyDescent="0.25">
      <c r="A1819">
        <v>206</v>
      </c>
      <c r="B1819">
        <v>6.8000000000012051E-2</v>
      </c>
      <c r="C1819" s="1">
        <f>IF(Table9[[#This Row],[dTime]]&lt;&gt;"",1/Table9[[#This Row],[dTime]],"")</f>
        <v>14.70588235293857</v>
      </c>
    </row>
    <row r="1820" spans="1:3" x14ac:dyDescent="0.25">
      <c r="A1820">
        <v>207</v>
      </c>
      <c r="B1820">
        <v>6.3999999999992951E-2</v>
      </c>
      <c r="C1820" s="1">
        <f>IF(Table9[[#This Row],[dTime]]&lt;&gt;"",1/Table9[[#This Row],[dTime]],"")</f>
        <v>15.625000000001721</v>
      </c>
    </row>
    <row r="1821" spans="1:3" x14ac:dyDescent="0.25">
      <c r="A1821">
        <v>208</v>
      </c>
      <c r="B1821">
        <v>5.7999999999992724E-2</v>
      </c>
      <c r="C1821" s="1">
        <f>IF(Table9[[#This Row],[dTime]]&lt;&gt;"",1/Table9[[#This Row],[dTime]],"")</f>
        <v>17.241379310346989</v>
      </c>
    </row>
    <row r="1822" spans="1:3" x14ac:dyDescent="0.25">
      <c r="A1822">
        <v>209</v>
      </c>
      <c r="B1822">
        <v>7.5000000000017053E-2</v>
      </c>
      <c r="C1822" s="1">
        <f>IF(Table9[[#This Row],[dTime]]&lt;&gt;"",1/Table9[[#This Row],[dTime]],"")</f>
        <v>13.333333333330302</v>
      </c>
    </row>
    <row r="1823" spans="1:3" x14ac:dyDescent="0.25">
      <c r="A1823">
        <v>210</v>
      </c>
      <c r="B1823">
        <v>6.7999999999983629E-2</v>
      </c>
      <c r="C1823" s="1">
        <f>IF(Table9[[#This Row],[dTime]]&lt;&gt;"",1/Table9[[#This Row],[dTime]],"")</f>
        <v>14.705882352944716</v>
      </c>
    </row>
    <row r="1824" spans="1:3" x14ac:dyDescent="0.25">
      <c r="A1824">
        <v>211</v>
      </c>
      <c r="B1824">
        <v>6.7000000000007276E-2</v>
      </c>
      <c r="C1824" s="1">
        <f>IF(Table9[[#This Row],[dTime]]&lt;&gt;"",1/Table9[[#This Row],[dTime]],"")</f>
        <v>14.925373134326737</v>
      </c>
    </row>
    <row r="1825" spans="1:3" x14ac:dyDescent="0.25">
      <c r="A1825">
        <v>212</v>
      </c>
      <c r="B1825">
        <v>6.4999999999997726E-2</v>
      </c>
      <c r="C1825" s="1">
        <f>IF(Table9[[#This Row],[dTime]]&lt;&gt;"",1/Table9[[#This Row],[dTime]],"")</f>
        <v>15.384615384615923</v>
      </c>
    </row>
    <row r="1826" spans="1:3" x14ac:dyDescent="0.25">
      <c r="A1826">
        <v>213</v>
      </c>
      <c r="B1826">
        <v>6.8000000000012051E-2</v>
      </c>
      <c r="C1826" s="1">
        <f>IF(Table9[[#This Row],[dTime]]&lt;&gt;"",1/Table9[[#This Row],[dTime]],"")</f>
        <v>14.70588235293857</v>
      </c>
    </row>
    <row r="1827" spans="1:3" x14ac:dyDescent="0.25">
      <c r="A1827">
        <v>214</v>
      </c>
      <c r="B1827">
        <v>6.0999999999978627E-2</v>
      </c>
      <c r="C1827" s="1">
        <f>IF(Table9[[#This Row],[dTime]]&lt;&gt;"",1/Table9[[#This Row],[dTime]],"")</f>
        <v>16.393442622956563</v>
      </c>
    </row>
    <row r="1828" spans="1:3" x14ac:dyDescent="0.25">
      <c r="A1828">
        <v>215</v>
      </c>
      <c r="B1828">
        <v>6.3000000000016598E-2</v>
      </c>
      <c r="C1828" s="1">
        <f>IF(Table9[[#This Row],[dTime]]&lt;&gt;"",1/Table9[[#This Row],[dTime]],"")</f>
        <v>15.873015873011692</v>
      </c>
    </row>
    <row r="1829" spans="1:3" x14ac:dyDescent="0.25">
      <c r="A1829">
        <v>216</v>
      </c>
      <c r="B1829">
        <v>7.3000000000007503E-2</v>
      </c>
      <c r="C1829" s="1">
        <f>IF(Table9[[#This Row],[dTime]]&lt;&gt;"",1/Table9[[#This Row],[dTime]],"")</f>
        <v>13.698630136984894</v>
      </c>
    </row>
    <row r="1830" spans="1:3" x14ac:dyDescent="0.25">
      <c r="A1830">
        <v>217</v>
      </c>
      <c r="B1830">
        <v>5.3999999999973625E-2</v>
      </c>
      <c r="C1830" s="1">
        <f>IF(Table9[[#This Row],[dTime]]&lt;&gt;"",1/Table9[[#This Row],[dTime]],"")</f>
        <v>18.518518518527564</v>
      </c>
    </row>
    <row r="1831" spans="1:3" x14ac:dyDescent="0.25">
      <c r="A1831">
        <v>218</v>
      </c>
      <c r="B1831">
        <v>8.5000000000007958E-2</v>
      </c>
      <c r="C1831" s="1">
        <f>IF(Table9[[#This Row],[dTime]]&lt;&gt;"",1/Table9[[#This Row],[dTime]],"")</f>
        <v>11.764705882351839</v>
      </c>
    </row>
    <row r="1832" spans="1:3" x14ac:dyDescent="0.25">
      <c r="A1832">
        <v>219</v>
      </c>
      <c r="B1832">
        <v>6.3000000000016598E-2</v>
      </c>
      <c r="C1832" s="1">
        <f>IF(Table9[[#This Row],[dTime]]&lt;&gt;"",1/Table9[[#This Row],[dTime]],"")</f>
        <v>15.873015873011692</v>
      </c>
    </row>
    <row r="1833" spans="1:3" x14ac:dyDescent="0.25">
      <c r="A1833">
        <v>220</v>
      </c>
      <c r="B1833">
        <v>6.3999999999992951E-2</v>
      </c>
      <c r="C1833" s="1">
        <f>IF(Table9[[#This Row],[dTime]]&lt;&gt;"",1/Table9[[#This Row],[dTime]],"")</f>
        <v>15.625000000001721</v>
      </c>
    </row>
    <row r="1834" spans="1:3" x14ac:dyDescent="0.25">
      <c r="A1834">
        <v>221</v>
      </c>
      <c r="B1834">
        <v>3.7999999999982492E-2</v>
      </c>
      <c r="C1834" s="1">
        <f>IF(Table9[[#This Row],[dTime]]&lt;&gt;"",1/Table9[[#This Row],[dTime]],"")</f>
        <v>26.315789473696334</v>
      </c>
    </row>
    <row r="1835" spans="1:3" x14ac:dyDescent="0.25">
      <c r="A1835">
        <v>222</v>
      </c>
      <c r="B1835">
        <v>0.10200000000000387</v>
      </c>
      <c r="C1835" s="1">
        <f>IF(Table9[[#This Row],[dTime]]&lt;&gt;"",1/Table9[[#This Row],[dTime]],"")</f>
        <v>9.8039215686270786</v>
      </c>
    </row>
    <row r="1836" spans="1:3" x14ac:dyDescent="0.25">
      <c r="A1836">
        <v>223</v>
      </c>
      <c r="B1836">
        <v>6.8000000000012051E-2</v>
      </c>
      <c r="C1836" s="1">
        <f>IF(Table9[[#This Row],[dTime]]&lt;&gt;"",1/Table9[[#This Row],[dTime]],"")</f>
        <v>14.70588235293857</v>
      </c>
    </row>
    <row r="1837" spans="1:3" x14ac:dyDescent="0.25">
      <c r="A1837">
        <v>224</v>
      </c>
      <c r="B1837">
        <v>3.299999999998704E-2</v>
      </c>
      <c r="C1837" s="1">
        <f>IF(Table9[[#This Row],[dTime]]&lt;&gt;"",1/Table9[[#This Row],[dTime]],"")</f>
        <v>30.303030303042203</v>
      </c>
    </row>
    <row r="1838" spans="1:3" x14ac:dyDescent="0.25">
      <c r="A1838">
        <v>225</v>
      </c>
      <c r="B1838">
        <v>9.4999999999998863E-2</v>
      </c>
      <c r="C1838" s="1">
        <f>IF(Table9[[#This Row],[dTime]]&lt;&gt;"",1/Table9[[#This Row],[dTime]],"")</f>
        <v>10.526315789473809</v>
      </c>
    </row>
    <row r="1839" spans="1:3" x14ac:dyDescent="0.25">
      <c r="A1839">
        <v>226</v>
      </c>
      <c r="B1839">
        <v>6.9000000000016826E-2</v>
      </c>
      <c r="C1839" s="1">
        <f>IF(Table9[[#This Row],[dTime]]&lt;&gt;"",1/Table9[[#This Row],[dTime]],"")</f>
        <v>14.492753623184871</v>
      </c>
    </row>
    <row r="1840" spans="1:3" x14ac:dyDescent="0.25">
      <c r="A1840">
        <v>227</v>
      </c>
      <c r="B1840">
        <v>3.8999999999987267E-2</v>
      </c>
      <c r="C1840" s="1">
        <f>IF(Table9[[#This Row],[dTime]]&lt;&gt;"",1/Table9[[#This Row],[dTime]],"")</f>
        <v>25.641025641034012</v>
      </c>
    </row>
    <row r="1841" spans="1:3" x14ac:dyDescent="0.25">
      <c r="A1841">
        <v>228</v>
      </c>
      <c r="B1841">
        <v>8.2999999999998408E-2</v>
      </c>
      <c r="C1841" s="1">
        <f>IF(Table9[[#This Row],[dTime]]&lt;&gt;"",1/Table9[[#This Row],[dTime]],"")</f>
        <v>12.048192771084569</v>
      </c>
    </row>
    <row r="1842" spans="1:3" x14ac:dyDescent="0.25">
      <c r="A1842">
        <v>229</v>
      </c>
      <c r="B1842">
        <v>8.100000000001728E-2</v>
      </c>
      <c r="C1842" s="1">
        <f>IF(Table9[[#This Row],[dTime]]&lt;&gt;"",1/Table9[[#This Row],[dTime]],"")</f>
        <v>12.345679012343044</v>
      </c>
    </row>
    <row r="1843" spans="1:3" x14ac:dyDescent="0.25">
      <c r="A1843">
        <v>230</v>
      </c>
      <c r="B1843">
        <v>6.6000000000002501E-2</v>
      </c>
      <c r="C1843" s="1">
        <f>IF(Table9[[#This Row],[dTime]]&lt;&gt;"",1/Table9[[#This Row],[dTime]],"")</f>
        <v>15.151515151514577</v>
      </c>
    </row>
    <row r="1844" spans="1:3" x14ac:dyDescent="0.25">
      <c r="A1844">
        <v>231</v>
      </c>
      <c r="B1844">
        <v>6.0999999999978627E-2</v>
      </c>
      <c r="C1844" s="1">
        <f>IF(Table9[[#This Row],[dTime]]&lt;&gt;"",1/Table9[[#This Row],[dTime]],"")</f>
        <v>16.393442622956563</v>
      </c>
    </row>
    <row r="1845" spans="1:3" x14ac:dyDescent="0.25">
      <c r="A1845">
        <v>232</v>
      </c>
      <c r="B1845">
        <v>6.4999999999997726E-2</v>
      </c>
      <c r="C1845" s="1">
        <f>IF(Table9[[#This Row],[dTime]]&lt;&gt;"",1/Table9[[#This Row],[dTime]],"")</f>
        <v>15.384615384615923</v>
      </c>
    </row>
    <row r="1846" spans="1:3" x14ac:dyDescent="0.25">
      <c r="A1846">
        <v>233</v>
      </c>
      <c r="B1846">
        <v>7.4000000000012278E-2</v>
      </c>
      <c r="C1846" s="1">
        <f>IF(Table9[[#This Row],[dTime]]&lt;&gt;"",1/Table9[[#This Row],[dTime]],"")</f>
        <v>13.513513513511271</v>
      </c>
    </row>
    <row r="1847" spans="1:3" x14ac:dyDescent="0.25">
      <c r="A1847">
        <v>234</v>
      </c>
      <c r="B1847">
        <v>5.5000000000006821E-2</v>
      </c>
      <c r="C1847" s="1">
        <f>IF(Table9[[#This Row],[dTime]]&lt;&gt;"",1/Table9[[#This Row],[dTime]],"")</f>
        <v>18.181818181815927</v>
      </c>
    </row>
    <row r="1848" spans="1:3" x14ac:dyDescent="0.25">
      <c r="A1848">
        <v>235</v>
      </c>
      <c r="B1848">
        <v>7.2999999999979082E-2</v>
      </c>
      <c r="C1848" s="1">
        <f>IF(Table9[[#This Row],[dTime]]&lt;&gt;"",1/Table9[[#This Row],[dTime]],"")</f>
        <v>13.698630136990227</v>
      </c>
    </row>
    <row r="1849" spans="1:3" x14ac:dyDescent="0.25">
      <c r="A1849">
        <v>236</v>
      </c>
      <c r="B1849">
        <v>6.6000000000002501E-2</v>
      </c>
      <c r="C1849" s="1">
        <f>IF(Table9[[#This Row],[dTime]]&lt;&gt;"",1/Table9[[#This Row],[dTime]],"")</f>
        <v>15.151515151514577</v>
      </c>
    </row>
    <row r="1850" spans="1:3" x14ac:dyDescent="0.25">
      <c r="A1850">
        <v>237</v>
      </c>
      <c r="B1850">
        <v>6.8000000000012051E-2</v>
      </c>
      <c r="C1850" s="1">
        <f>IF(Table9[[#This Row],[dTime]]&lt;&gt;"",1/Table9[[#This Row],[dTime]],"")</f>
        <v>14.70588235293857</v>
      </c>
    </row>
    <row r="1851" spans="1:3" x14ac:dyDescent="0.25">
      <c r="A1851">
        <v>238</v>
      </c>
      <c r="B1851">
        <v>6.7000000000007276E-2</v>
      </c>
      <c r="C1851" s="1">
        <f>IF(Table9[[#This Row],[dTime]]&lt;&gt;"",1/Table9[[#This Row],[dTime]],"")</f>
        <v>14.925373134326737</v>
      </c>
    </row>
    <row r="1852" spans="1:3" x14ac:dyDescent="0.25">
      <c r="A1852">
        <v>239</v>
      </c>
      <c r="B1852">
        <v>6.7999999999983629E-2</v>
      </c>
      <c r="C1852" s="1">
        <f>IF(Table9[[#This Row],[dTime]]&lt;&gt;"",1/Table9[[#This Row],[dTime]],"")</f>
        <v>14.705882352944716</v>
      </c>
    </row>
    <row r="1853" spans="1:3" x14ac:dyDescent="0.25">
      <c r="A1853">
        <v>240</v>
      </c>
      <c r="B1853">
        <v>6.6000000000002501E-2</v>
      </c>
      <c r="C1853" s="1">
        <f>IF(Table9[[#This Row],[dTime]]&lt;&gt;"",1/Table9[[#This Row],[dTime]],"")</f>
        <v>15.151515151514577</v>
      </c>
    </row>
    <row r="1854" spans="1:3" x14ac:dyDescent="0.25">
      <c r="A1854">
        <v>241</v>
      </c>
      <c r="B1854">
        <v>6.9000000000016826E-2</v>
      </c>
      <c r="C1854" s="1">
        <f>IF(Table9[[#This Row],[dTime]]&lt;&gt;"",1/Table9[[#This Row],[dTime]],"")</f>
        <v>14.492753623184871</v>
      </c>
    </row>
    <row r="1855" spans="1:3" x14ac:dyDescent="0.25">
      <c r="A1855">
        <v>242</v>
      </c>
      <c r="B1855">
        <v>6.4999999999997726E-2</v>
      </c>
      <c r="C1855" s="1">
        <f>IF(Table9[[#This Row],[dTime]]&lt;&gt;"",1/Table9[[#This Row],[dTime]],"")</f>
        <v>15.384615384615923</v>
      </c>
    </row>
    <row r="1856" spans="1:3" x14ac:dyDescent="0.25">
      <c r="A1856">
        <v>243</v>
      </c>
      <c r="B1856">
        <v>5.49999999999784E-2</v>
      </c>
      <c r="C1856" s="1">
        <f>IF(Table9[[#This Row],[dTime]]&lt;&gt;"",1/Table9[[#This Row],[dTime]],"")</f>
        <v>18.181818181825321</v>
      </c>
    </row>
    <row r="1857" spans="1:3" x14ac:dyDescent="0.25">
      <c r="A1857">
        <v>244</v>
      </c>
      <c r="B1857">
        <v>7.5000000000017053E-2</v>
      </c>
      <c r="C1857" s="1">
        <f>IF(Table9[[#This Row],[dTime]]&lt;&gt;"",1/Table9[[#This Row],[dTime]],"")</f>
        <v>13.333333333330302</v>
      </c>
    </row>
    <row r="1858" spans="1:3" x14ac:dyDescent="0.25">
      <c r="A1858">
        <v>245</v>
      </c>
      <c r="B1858">
        <v>7.0999999999997954E-2</v>
      </c>
      <c r="C1858" s="1">
        <f>IF(Table9[[#This Row],[dTime]]&lt;&gt;"",1/Table9[[#This Row],[dTime]],"")</f>
        <v>14.084507042253927</v>
      </c>
    </row>
    <row r="1859" spans="1:3" x14ac:dyDescent="0.25">
      <c r="A1859">
        <v>246</v>
      </c>
      <c r="B1859">
        <v>6.6000000000002501E-2</v>
      </c>
      <c r="C1859" s="1">
        <f>IF(Table9[[#This Row],[dTime]]&lt;&gt;"",1/Table9[[#This Row],[dTime]],"")</f>
        <v>15.151515151514577</v>
      </c>
    </row>
    <row r="1860" spans="1:3" x14ac:dyDescent="0.25">
      <c r="A1860">
        <v>247</v>
      </c>
      <c r="B1860">
        <v>3.3999999999991815E-2</v>
      </c>
      <c r="C1860" s="1">
        <f>IF(Table9[[#This Row],[dTime]]&lt;&gt;"",1/Table9[[#This Row],[dTime]],"")</f>
        <v>29.411764705889432</v>
      </c>
    </row>
    <row r="1861" spans="1:3" x14ac:dyDescent="0.25">
      <c r="A1861">
        <v>248</v>
      </c>
      <c r="B1861">
        <v>9.8999999999989541E-2</v>
      </c>
      <c r="C1861" s="1">
        <f>IF(Table9[[#This Row],[dTime]]&lt;&gt;"",1/Table9[[#This Row],[dTime]],"")</f>
        <v>10.101010101011168</v>
      </c>
    </row>
    <row r="1862" spans="1:3" x14ac:dyDescent="0.25">
      <c r="A1862">
        <v>249</v>
      </c>
      <c r="B1862">
        <v>5.7000000000016371E-2</v>
      </c>
      <c r="C1862" s="1">
        <f>IF(Table9[[#This Row],[dTime]]&lt;&gt;"",1/Table9[[#This Row],[dTime]],"")</f>
        <v>17.543859649117767</v>
      </c>
    </row>
    <row r="1863" spans="1:3" x14ac:dyDescent="0.25">
      <c r="A1863">
        <v>250</v>
      </c>
      <c r="B1863">
        <v>7.4999999999988631E-2</v>
      </c>
      <c r="C1863" s="1">
        <f>IF(Table9[[#This Row],[dTime]]&lt;&gt;"",1/Table9[[#This Row],[dTime]],"")</f>
        <v>13.333333333335354</v>
      </c>
    </row>
    <row r="1864" spans="1:3" x14ac:dyDescent="0.25">
      <c r="A1864">
        <v>251</v>
      </c>
      <c r="B1864">
        <v>5.8000000000021146E-2</v>
      </c>
      <c r="C1864" s="1">
        <f>IF(Table9[[#This Row],[dTime]]&lt;&gt;"",1/Table9[[#This Row],[dTime]],"")</f>
        <v>17.241379310338541</v>
      </c>
    </row>
    <row r="1865" spans="1:3" x14ac:dyDescent="0.25">
      <c r="A1865">
        <v>252</v>
      </c>
      <c r="B1865">
        <v>7.2999999999979082E-2</v>
      </c>
      <c r="C1865" s="1">
        <f>IF(Table9[[#This Row],[dTime]]&lt;&gt;"",1/Table9[[#This Row],[dTime]],"")</f>
        <v>13.698630136990227</v>
      </c>
    </row>
    <row r="1866" spans="1:3" x14ac:dyDescent="0.25">
      <c r="A1866">
        <v>253</v>
      </c>
      <c r="B1866">
        <v>6.9000000000016826E-2</v>
      </c>
      <c r="C1866" s="1">
        <f>IF(Table9[[#This Row],[dTime]]&lt;&gt;"",1/Table9[[#This Row],[dTime]],"")</f>
        <v>14.492753623184871</v>
      </c>
    </row>
    <row r="1867" spans="1:3" x14ac:dyDescent="0.25">
      <c r="A1867">
        <v>254</v>
      </c>
      <c r="B1867">
        <v>6.9999999999993179E-2</v>
      </c>
      <c r="C1867" s="1">
        <f>IF(Table9[[#This Row],[dTime]]&lt;&gt;"",1/Table9[[#This Row],[dTime]],"")</f>
        <v>14.285714285715677</v>
      </c>
    </row>
    <row r="1868" spans="1:3" x14ac:dyDescent="0.25">
      <c r="A1868">
        <v>255</v>
      </c>
      <c r="B1868">
        <v>1.9000000000005457E-2</v>
      </c>
      <c r="C1868" s="1">
        <f>IF(Table9[[#This Row],[dTime]]&lt;&gt;"",1/Table9[[#This Row],[dTime]],"")</f>
        <v>52.631578947353304</v>
      </c>
    </row>
    <row r="1869" spans="1:3" x14ac:dyDescent="0.25">
      <c r="A1869">
        <v>256</v>
      </c>
      <c r="B1869">
        <v>0.11099999999999</v>
      </c>
      <c r="C1869" s="1">
        <f>IF(Table9[[#This Row],[dTime]]&lt;&gt;"",1/Table9[[#This Row],[dTime]],"")</f>
        <v>9.0090090090098212</v>
      </c>
    </row>
    <row r="1870" spans="1:3" x14ac:dyDescent="0.25">
      <c r="A1870">
        <v>257</v>
      </c>
      <c r="B1870">
        <v>6.4999999999997726E-2</v>
      </c>
      <c r="C1870" s="1">
        <f>IF(Table9[[#This Row],[dTime]]&lt;&gt;"",1/Table9[[#This Row],[dTime]],"")</f>
        <v>15.384615384615923</v>
      </c>
    </row>
    <row r="1871" spans="1:3" x14ac:dyDescent="0.25">
      <c r="A1871">
        <v>258</v>
      </c>
      <c r="B1871">
        <v>7.2000000000002728E-2</v>
      </c>
      <c r="C1871" s="1">
        <f>IF(Table9[[#This Row],[dTime]]&lt;&gt;"",1/Table9[[#This Row],[dTime]],"")</f>
        <v>13.888888888888362</v>
      </c>
    </row>
    <row r="1872" spans="1:3" x14ac:dyDescent="0.25">
      <c r="A1872">
        <v>259</v>
      </c>
      <c r="B1872">
        <v>3.6000000000001364E-2</v>
      </c>
      <c r="C1872" s="1">
        <f>IF(Table9[[#This Row],[dTime]]&lt;&gt;"",1/Table9[[#This Row],[dTime]],"")</f>
        <v>27.777777777776723</v>
      </c>
    </row>
    <row r="1873" spans="1:3" x14ac:dyDescent="0.25">
      <c r="A1873">
        <v>260</v>
      </c>
      <c r="B1873">
        <v>9.1000000000008185E-2</v>
      </c>
      <c r="C1873" s="1">
        <f>IF(Table9[[#This Row],[dTime]]&lt;&gt;"",1/Table9[[#This Row],[dTime]],"")</f>
        <v>10.989010989010001</v>
      </c>
    </row>
    <row r="1874" spans="1:3" x14ac:dyDescent="0.25">
      <c r="A1874">
        <v>261</v>
      </c>
      <c r="B1874">
        <v>6.9999999999993179E-2</v>
      </c>
      <c r="C1874" s="1">
        <f>IF(Table9[[#This Row],[dTime]]&lt;&gt;"",1/Table9[[#This Row],[dTime]],"")</f>
        <v>14.285714285715677</v>
      </c>
    </row>
    <row r="1875" spans="1:3" x14ac:dyDescent="0.25">
      <c r="A1875">
        <v>262</v>
      </c>
      <c r="B1875">
        <v>4.4000000000011141E-2</v>
      </c>
      <c r="C1875" s="1">
        <f>IF(Table9[[#This Row],[dTime]]&lt;&gt;"",1/Table9[[#This Row],[dTime]],"")</f>
        <v>22.727272727266971</v>
      </c>
    </row>
    <row r="1876" spans="1:3" x14ac:dyDescent="0.25">
      <c r="A1876">
        <v>263</v>
      </c>
      <c r="B1876">
        <v>8.4000000000003183E-2</v>
      </c>
      <c r="C1876" s="1">
        <f>IF(Table9[[#This Row],[dTime]]&lt;&gt;"",1/Table9[[#This Row],[dTime]],"")</f>
        <v>11.904761904761454</v>
      </c>
    </row>
    <row r="1877" spans="1:3" x14ac:dyDescent="0.25">
      <c r="A1877">
        <v>264</v>
      </c>
      <c r="B1877">
        <v>7.4999999999988631E-2</v>
      </c>
      <c r="C1877" s="1">
        <f>IF(Table9[[#This Row],[dTime]]&lt;&gt;"",1/Table9[[#This Row],[dTime]],"")</f>
        <v>13.333333333335354</v>
      </c>
    </row>
    <row r="1878" spans="1:3" x14ac:dyDescent="0.25">
      <c r="A1878">
        <v>265</v>
      </c>
      <c r="B1878">
        <v>6.7000000000007276E-2</v>
      </c>
      <c r="C1878" s="1">
        <f>IF(Table9[[#This Row],[dTime]]&lt;&gt;"",1/Table9[[#This Row],[dTime]],"")</f>
        <v>14.925373134326737</v>
      </c>
    </row>
    <row r="1879" spans="1:3" x14ac:dyDescent="0.25">
      <c r="A1879">
        <v>266</v>
      </c>
      <c r="B1879">
        <v>6.6999999999978854E-2</v>
      </c>
      <c r="C1879" s="1">
        <f>IF(Table9[[#This Row],[dTime]]&lt;&gt;"",1/Table9[[#This Row],[dTime]],"")</f>
        <v>14.92537313433307</v>
      </c>
    </row>
    <row r="1880" spans="1:3" x14ac:dyDescent="0.25">
      <c r="A1880">
        <v>267</v>
      </c>
      <c r="B1880">
        <v>7.3000000000007503E-2</v>
      </c>
      <c r="C1880" s="1">
        <f>IF(Table9[[#This Row],[dTime]]&lt;&gt;"",1/Table9[[#This Row],[dTime]],"")</f>
        <v>13.698630136984894</v>
      </c>
    </row>
    <row r="1881" spans="1:3" x14ac:dyDescent="0.25">
      <c r="A1881">
        <v>268</v>
      </c>
      <c r="B1881">
        <v>6.0000000000002274E-2</v>
      </c>
      <c r="C1881" s="1">
        <f>IF(Table9[[#This Row],[dTime]]&lt;&gt;"",1/Table9[[#This Row],[dTime]],"")</f>
        <v>16.666666666666035</v>
      </c>
    </row>
    <row r="1882" spans="1:3" x14ac:dyDescent="0.25">
      <c r="A1882">
        <v>269</v>
      </c>
      <c r="B1882">
        <v>6.2999999999988177E-2</v>
      </c>
      <c r="C1882" s="1">
        <f>IF(Table9[[#This Row],[dTime]]&lt;&gt;"",1/Table9[[#This Row],[dTime]],"")</f>
        <v>15.873015873018852</v>
      </c>
    </row>
    <row r="1883" spans="1:3" x14ac:dyDescent="0.25">
      <c r="A1883">
        <v>270</v>
      </c>
      <c r="B1883">
        <v>6.7000000000007276E-2</v>
      </c>
      <c r="C1883" s="1">
        <f>IF(Table9[[#This Row],[dTime]]&lt;&gt;"",1/Table9[[#This Row],[dTime]],"")</f>
        <v>14.925373134326737</v>
      </c>
    </row>
    <row r="1884" spans="1:3" x14ac:dyDescent="0.25">
      <c r="A1884">
        <v>271</v>
      </c>
      <c r="B1884">
        <v>6.7000000000007276E-2</v>
      </c>
      <c r="C1884" s="1">
        <f>IF(Table9[[#This Row],[dTime]]&lt;&gt;"",1/Table9[[#This Row],[dTime]],"")</f>
        <v>14.925373134326737</v>
      </c>
    </row>
    <row r="1885" spans="1:3" x14ac:dyDescent="0.25">
      <c r="A1885">
        <v>272</v>
      </c>
      <c r="B1885">
        <v>6.8000000000012051E-2</v>
      </c>
      <c r="C1885" s="1">
        <f>IF(Table9[[#This Row],[dTime]]&lt;&gt;"",1/Table9[[#This Row],[dTime]],"")</f>
        <v>14.70588235293857</v>
      </c>
    </row>
    <row r="1886" spans="1:3" x14ac:dyDescent="0.25">
      <c r="A1886">
        <v>273</v>
      </c>
      <c r="B1886">
        <v>6.7999999999983629E-2</v>
      </c>
      <c r="C1886" s="1">
        <f>IF(Table9[[#This Row],[dTime]]&lt;&gt;"",1/Table9[[#This Row],[dTime]],"")</f>
        <v>14.705882352944716</v>
      </c>
    </row>
    <row r="1887" spans="1:3" x14ac:dyDescent="0.25">
      <c r="A1887">
        <v>274</v>
      </c>
      <c r="B1887">
        <v>5.8999999999997499E-2</v>
      </c>
      <c r="C1887" s="1">
        <f>IF(Table9[[#This Row],[dTime]]&lt;&gt;"",1/Table9[[#This Row],[dTime]],"")</f>
        <v>16.9491525423736</v>
      </c>
    </row>
    <row r="1888" spans="1:3" x14ac:dyDescent="0.25">
      <c r="A1888">
        <v>275</v>
      </c>
      <c r="B1888">
        <v>7.2000000000002728E-2</v>
      </c>
      <c r="C1888" s="1">
        <f>IF(Table9[[#This Row],[dTime]]&lt;&gt;"",1/Table9[[#This Row],[dTime]],"")</f>
        <v>13.888888888888362</v>
      </c>
    </row>
    <row r="1889" spans="1:3" x14ac:dyDescent="0.25">
      <c r="A1889">
        <v>276</v>
      </c>
      <c r="B1889">
        <v>6.7000000000007276E-2</v>
      </c>
      <c r="C1889" s="1">
        <f>IF(Table9[[#This Row],[dTime]]&lt;&gt;"",1/Table9[[#This Row],[dTime]],"")</f>
        <v>14.925373134326737</v>
      </c>
    </row>
    <row r="1890" spans="1:3" x14ac:dyDescent="0.25">
      <c r="A1890">
        <v>277</v>
      </c>
      <c r="B1890">
        <v>6.7000000000007276E-2</v>
      </c>
      <c r="C1890" s="1">
        <f>IF(Table9[[#This Row],[dTime]]&lt;&gt;"",1/Table9[[#This Row],[dTime]],"")</f>
        <v>14.925373134326737</v>
      </c>
    </row>
    <row r="1891" spans="1:3" x14ac:dyDescent="0.25">
      <c r="A1891">
        <v>278</v>
      </c>
      <c r="B1891">
        <v>2.199999999999136E-2</v>
      </c>
      <c r="C1891" s="1">
        <f>IF(Table9[[#This Row],[dTime]]&lt;&gt;"",1/Table9[[#This Row],[dTime]],"")</f>
        <v>45.454545454563309</v>
      </c>
    </row>
    <row r="1892" spans="1:3" x14ac:dyDescent="0.25">
      <c r="A1892">
        <v>279</v>
      </c>
      <c r="B1892">
        <v>0.10999999999998522</v>
      </c>
      <c r="C1892" s="1">
        <f>IF(Table9[[#This Row],[dTime]]&lt;&gt;"",1/Table9[[#This Row],[dTime]],"")</f>
        <v>9.0909090909103121</v>
      </c>
    </row>
    <row r="1893" spans="1:3" x14ac:dyDescent="0.25">
      <c r="A1893">
        <v>280</v>
      </c>
      <c r="B1893">
        <v>6.8000000000012051E-2</v>
      </c>
      <c r="C1893" s="1">
        <f>IF(Table9[[#This Row],[dTime]]&lt;&gt;"",1/Table9[[#This Row],[dTime]],"")</f>
        <v>14.70588235293857</v>
      </c>
    </row>
    <row r="1894" spans="1:3" x14ac:dyDescent="0.25">
      <c r="A1894">
        <v>281</v>
      </c>
      <c r="B1894">
        <v>6.3999999999992951E-2</v>
      </c>
      <c r="C1894" s="1">
        <f>IF(Table9[[#This Row],[dTime]]&lt;&gt;"",1/Table9[[#This Row],[dTime]],"")</f>
        <v>15.625000000001721</v>
      </c>
    </row>
    <row r="1895" spans="1:3" x14ac:dyDescent="0.25">
      <c r="A1895">
        <v>282</v>
      </c>
      <c r="B1895">
        <v>6.4999999999997726E-2</v>
      </c>
      <c r="C1895" s="1">
        <f>IF(Table9[[#This Row],[dTime]]&lt;&gt;"",1/Table9[[#This Row],[dTime]],"")</f>
        <v>15.384615384615923</v>
      </c>
    </row>
    <row r="1896" spans="1:3" x14ac:dyDescent="0.25">
      <c r="A1896">
        <v>283</v>
      </c>
      <c r="B1896">
        <v>5.6000000000011596E-2</v>
      </c>
      <c r="C1896" s="1">
        <f>IF(Table9[[#This Row],[dTime]]&lt;&gt;"",1/Table9[[#This Row],[dTime]],"")</f>
        <v>17.857142857139159</v>
      </c>
    </row>
    <row r="1897" spans="1:3" x14ac:dyDescent="0.25">
      <c r="A1897">
        <v>284</v>
      </c>
      <c r="B1897">
        <v>8.2999999999998408E-2</v>
      </c>
      <c r="C1897" s="1">
        <f>IF(Table9[[#This Row],[dTime]]&lt;&gt;"",1/Table9[[#This Row],[dTime]],"")</f>
        <v>12.048192771084569</v>
      </c>
    </row>
    <row r="1898" spans="1:3" x14ac:dyDescent="0.25">
      <c r="A1898">
        <v>285</v>
      </c>
      <c r="B1898">
        <v>4.9000000000006594E-2</v>
      </c>
      <c r="C1898" s="1">
        <f>IF(Table9[[#This Row],[dTime]]&lt;&gt;"",1/Table9[[#This Row],[dTime]],"")</f>
        <v>20.408163265303376</v>
      </c>
    </row>
    <row r="1899" spans="1:3" x14ac:dyDescent="0.25">
      <c r="A1899">
        <v>286</v>
      </c>
      <c r="B1899">
        <v>8.4000000000003183E-2</v>
      </c>
      <c r="C1899" s="1">
        <f>IF(Table9[[#This Row],[dTime]]&lt;&gt;"",1/Table9[[#This Row],[dTime]],"")</f>
        <v>11.904761904761454</v>
      </c>
    </row>
    <row r="1900" spans="1:3" x14ac:dyDescent="0.25">
      <c r="A1900">
        <v>287</v>
      </c>
      <c r="B1900">
        <v>6.1999999999983402E-2</v>
      </c>
      <c r="C1900" s="1">
        <f>IF(Table9[[#This Row],[dTime]]&lt;&gt;"",1/Table9[[#This Row],[dTime]],"")</f>
        <v>16.129032258068833</v>
      </c>
    </row>
    <row r="1901" spans="1:3" x14ac:dyDescent="0.25">
      <c r="A1901">
        <v>288</v>
      </c>
      <c r="B1901">
        <v>7.2000000000002728E-2</v>
      </c>
      <c r="C1901" s="1">
        <f>IF(Table9[[#This Row],[dTime]]&lt;&gt;"",1/Table9[[#This Row],[dTime]],"")</f>
        <v>13.888888888888362</v>
      </c>
    </row>
    <row r="1902" spans="1:3" x14ac:dyDescent="0.25">
      <c r="A1902">
        <v>289</v>
      </c>
      <c r="B1902">
        <v>6.7000000000007276E-2</v>
      </c>
      <c r="C1902" s="1">
        <f>IF(Table9[[#This Row],[dTime]]&lt;&gt;"",1/Table9[[#This Row],[dTime]],"")</f>
        <v>14.925373134326737</v>
      </c>
    </row>
    <row r="1903" spans="1:3" x14ac:dyDescent="0.25">
      <c r="A1903">
        <v>290</v>
      </c>
      <c r="B1903">
        <v>6.7000000000007276E-2</v>
      </c>
      <c r="C1903" s="1">
        <f>IF(Table9[[#This Row],[dTime]]&lt;&gt;"",1/Table9[[#This Row],[dTime]],"")</f>
        <v>14.925373134326737</v>
      </c>
    </row>
    <row r="1904" spans="1:3" x14ac:dyDescent="0.25">
      <c r="A1904">
        <v>291</v>
      </c>
      <c r="B1904">
        <v>7.2999999999979082E-2</v>
      </c>
      <c r="C1904" s="1">
        <f>IF(Table9[[#This Row],[dTime]]&lt;&gt;"",1/Table9[[#This Row],[dTime]],"")</f>
        <v>13.698630136990227</v>
      </c>
    </row>
    <row r="1905" spans="1:3" x14ac:dyDescent="0.25">
      <c r="A1905">
        <v>292</v>
      </c>
      <c r="B1905">
        <v>3.4999999999996589E-2</v>
      </c>
      <c r="C1905" s="1">
        <f>IF(Table9[[#This Row],[dTime]]&lt;&gt;"",1/Table9[[#This Row],[dTime]],"")</f>
        <v>28.571428571431355</v>
      </c>
    </row>
    <row r="1906" spans="1:3" x14ac:dyDescent="0.25">
      <c r="A1906">
        <v>293</v>
      </c>
      <c r="B1906">
        <v>9.1000000000008185E-2</v>
      </c>
      <c r="C1906" s="1">
        <f>IF(Table9[[#This Row],[dTime]]&lt;&gt;"",1/Table9[[#This Row],[dTime]],"")</f>
        <v>10.989010989010001</v>
      </c>
    </row>
    <row r="1907" spans="1:3" x14ac:dyDescent="0.25">
      <c r="A1907">
        <v>294</v>
      </c>
      <c r="B1907">
        <v>3.3999999999991815E-2</v>
      </c>
      <c r="C1907" s="1">
        <f>IF(Table9[[#This Row],[dTime]]&lt;&gt;"",1/Table9[[#This Row],[dTime]],"")</f>
        <v>29.411764705889432</v>
      </c>
    </row>
    <row r="1908" spans="1:3" x14ac:dyDescent="0.25">
      <c r="A1908">
        <v>295</v>
      </c>
      <c r="B1908">
        <v>9.3000000000017735E-2</v>
      </c>
      <c r="C1908" s="1">
        <f>IF(Table9[[#This Row],[dTime]]&lt;&gt;"",1/Table9[[#This Row],[dTime]],"")</f>
        <v>10.75268817204096</v>
      </c>
    </row>
    <row r="1909" spans="1:3" x14ac:dyDescent="0.25">
      <c r="A1909">
        <v>296</v>
      </c>
      <c r="B1909">
        <v>5.1999999999992497E-2</v>
      </c>
      <c r="C1909" s="1">
        <f>IF(Table9[[#This Row],[dTime]]&lt;&gt;"",1/Table9[[#This Row],[dTime]],"")</f>
        <v>19.230769230772005</v>
      </c>
    </row>
    <row r="1910" spans="1:3" x14ac:dyDescent="0.25">
      <c r="A1910">
        <v>297</v>
      </c>
      <c r="B1910">
        <v>8.4000000000003183E-2</v>
      </c>
      <c r="C1910" s="1">
        <f>IF(Table9[[#This Row],[dTime]]&lt;&gt;"",1/Table9[[#This Row],[dTime]],"")</f>
        <v>11.904761904761454</v>
      </c>
    </row>
    <row r="1911" spans="1:3" x14ac:dyDescent="0.25">
      <c r="A1911">
        <v>298</v>
      </c>
      <c r="B1911">
        <v>6.9999999999993179E-2</v>
      </c>
      <c r="C1911" s="1">
        <f>IF(Table9[[#This Row],[dTime]]&lt;&gt;"",1/Table9[[#This Row],[dTime]],"")</f>
        <v>14.285714285715677</v>
      </c>
    </row>
    <row r="1912" spans="1:3" x14ac:dyDescent="0.25">
      <c r="A1912">
        <v>299</v>
      </c>
      <c r="B1912">
        <v>6.7000000000007276E-2</v>
      </c>
      <c r="C1912" s="1">
        <f>IF(Table9[[#This Row],[dTime]]&lt;&gt;"",1/Table9[[#This Row],[dTime]],"")</f>
        <v>14.925373134326737</v>
      </c>
    </row>
    <row r="1913" spans="1:3" x14ac:dyDescent="0.25">
      <c r="A1913">
        <v>300</v>
      </c>
      <c r="B1913">
        <v>2.0000000000010232E-2</v>
      </c>
      <c r="C1913" s="1">
        <f>IF(Table9[[#This Row],[dTime]]&lt;&gt;"",1/Table9[[#This Row],[dTime]],"")</f>
        <v>49.99999999997442</v>
      </c>
    </row>
    <row r="1914" spans="1:3" x14ac:dyDescent="0.25">
      <c r="A1914">
        <v>301</v>
      </c>
      <c r="B1914">
        <v>0.10999999999998522</v>
      </c>
      <c r="C1914" s="1">
        <f>IF(Table9[[#This Row],[dTime]]&lt;&gt;"",1/Table9[[#This Row],[dTime]],"")</f>
        <v>9.0909090909103121</v>
      </c>
    </row>
    <row r="1915" spans="1:3" x14ac:dyDescent="0.25">
      <c r="A1915">
        <v>302</v>
      </c>
      <c r="B1915">
        <v>6.9000000000016826E-2</v>
      </c>
      <c r="C1915" s="1">
        <f>IF(Table9[[#This Row],[dTime]]&lt;&gt;"",1/Table9[[#This Row],[dTime]],"")</f>
        <v>14.492753623184871</v>
      </c>
    </row>
    <row r="1916" spans="1:3" x14ac:dyDescent="0.25">
      <c r="A1916">
        <v>303</v>
      </c>
      <c r="B1916">
        <v>6.8999999999988404E-2</v>
      </c>
      <c r="C1916" s="1">
        <f>IF(Table9[[#This Row],[dTime]]&lt;&gt;"",1/Table9[[#This Row],[dTime]],"")</f>
        <v>14.492753623190842</v>
      </c>
    </row>
    <row r="1917" spans="1:3" x14ac:dyDescent="0.25">
      <c r="A1917">
        <v>304</v>
      </c>
      <c r="B1917">
        <v>5.8999999999997499E-2</v>
      </c>
      <c r="C1917" s="1">
        <f>IF(Table9[[#This Row],[dTime]]&lt;&gt;"",1/Table9[[#This Row],[dTime]],"")</f>
        <v>16.9491525423736</v>
      </c>
    </row>
    <row r="1918" spans="1:3" x14ac:dyDescent="0.25">
      <c r="A1918">
        <v>305</v>
      </c>
      <c r="B1918">
        <v>6.9999999999993179E-2</v>
      </c>
      <c r="C1918" s="1">
        <f>IF(Table9[[#This Row],[dTime]]&lt;&gt;"",1/Table9[[#This Row],[dTime]],"")</f>
        <v>14.285714285715677</v>
      </c>
    </row>
    <row r="1919" spans="1:3" x14ac:dyDescent="0.25">
      <c r="A1919">
        <v>306</v>
      </c>
      <c r="B1919">
        <v>6.7000000000007276E-2</v>
      </c>
      <c r="C1919" s="1">
        <f>IF(Table9[[#This Row],[dTime]]&lt;&gt;"",1/Table9[[#This Row],[dTime]],"")</f>
        <v>14.925373134326737</v>
      </c>
    </row>
    <row r="1920" spans="1:3" x14ac:dyDescent="0.25">
      <c r="A1920">
        <v>307</v>
      </c>
      <c r="B1920">
        <v>6.2000000000011823E-2</v>
      </c>
      <c r="C1920" s="1">
        <f>IF(Table9[[#This Row],[dTime]]&lt;&gt;"",1/Table9[[#This Row],[dTime]],"")</f>
        <v>16.129032258061439</v>
      </c>
    </row>
    <row r="1921" spans="1:3" x14ac:dyDescent="0.25">
      <c r="A1921">
        <v>308</v>
      </c>
      <c r="B1921">
        <v>7.2999999999979082E-2</v>
      </c>
      <c r="C1921" s="1">
        <f>IF(Table9[[#This Row],[dTime]]&lt;&gt;"",1/Table9[[#This Row],[dTime]],"")</f>
        <v>13.698630136990227</v>
      </c>
    </row>
    <row r="1922" spans="1:3" x14ac:dyDescent="0.25">
      <c r="A1922">
        <v>309</v>
      </c>
      <c r="B1922">
        <v>6.6000000000002501E-2</v>
      </c>
      <c r="C1922" s="1">
        <f>IF(Table9[[#This Row],[dTime]]&lt;&gt;"",1/Table9[[#This Row],[dTime]],"")</f>
        <v>15.151515151514577</v>
      </c>
    </row>
    <row r="1923" spans="1:3" x14ac:dyDescent="0.25">
      <c r="A1923">
        <v>310</v>
      </c>
      <c r="B1923">
        <v>6.1000000000007049E-2</v>
      </c>
      <c r="C1923" s="1">
        <f>IF(Table9[[#This Row],[dTime]]&lt;&gt;"",1/Table9[[#This Row],[dTime]],"")</f>
        <v>16.393442622948925</v>
      </c>
    </row>
    <row r="1924" spans="1:3" x14ac:dyDescent="0.25">
      <c r="A1924">
        <v>311</v>
      </c>
      <c r="B1924">
        <v>7.2000000000002728E-2</v>
      </c>
      <c r="C1924" s="1">
        <f>IF(Table9[[#This Row],[dTime]]&lt;&gt;"",1/Table9[[#This Row],[dTime]],"")</f>
        <v>13.888888888888362</v>
      </c>
    </row>
    <row r="1925" spans="1:3" x14ac:dyDescent="0.25">
      <c r="A1925">
        <v>312</v>
      </c>
      <c r="B1925">
        <v>6.3999999999992951E-2</v>
      </c>
      <c r="C1925" s="1">
        <f>IF(Table9[[#This Row],[dTime]]&lt;&gt;"",1/Table9[[#This Row],[dTime]],"")</f>
        <v>15.625000000001721</v>
      </c>
    </row>
    <row r="1926" spans="1:3" x14ac:dyDescent="0.25">
      <c r="A1926">
        <v>313</v>
      </c>
      <c r="B1926">
        <v>6.3999999999992951E-2</v>
      </c>
      <c r="C1926" s="1">
        <f>IF(Table9[[#This Row],[dTime]]&lt;&gt;"",1/Table9[[#This Row],[dTime]],"")</f>
        <v>15.625000000001721</v>
      </c>
    </row>
    <row r="1927" spans="1:3" x14ac:dyDescent="0.25">
      <c r="A1927">
        <v>314</v>
      </c>
      <c r="B1927">
        <v>7.2000000000002728E-2</v>
      </c>
      <c r="C1927" s="1">
        <f>IF(Table9[[#This Row],[dTime]]&lt;&gt;"",1/Table9[[#This Row],[dTime]],"")</f>
        <v>13.888888888888362</v>
      </c>
    </row>
    <row r="1928" spans="1:3" x14ac:dyDescent="0.25">
      <c r="A1928">
        <v>315</v>
      </c>
      <c r="B1928">
        <v>3.7000000000006139E-2</v>
      </c>
      <c r="C1928" s="1">
        <f>IF(Table9[[#This Row],[dTime]]&lt;&gt;"",1/Table9[[#This Row],[dTime]],"")</f>
        <v>27.027027027022541</v>
      </c>
    </row>
    <row r="1929" spans="1:3" x14ac:dyDescent="0.25">
      <c r="A1929">
        <v>316</v>
      </c>
      <c r="B1929" t="s">
        <v>49</v>
      </c>
      <c r="C1929" s="1" t="str">
        <f>IF(Table9[[#This Row],[dTime]]&lt;&gt;"",1/Table9[[#This Row],[dTime]],"")</f>
        <v/>
      </c>
    </row>
    <row r="1930" spans="1:3" x14ac:dyDescent="0.25">
      <c r="A1930">
        <v>1</v>
      </c>
      <c r="B1930" t="s">
        <v>49</v>
      </c>
      <c r="C1930" s="1" t="str">
        <f>IF(Table9[[#This Row],[dTime]]&lt;&gt;"",1/Table9[[#This Row],[dTime]],"")</f>
        <v/>
      </c>
    </row>
    <row r="1931" spans="1:3" x14ac:dyDescent="0.25">
      <c r="A1931">
        <v>2</v>
      </c>
      <c r="B1931">
        <v>7.0999999999997954E-2</v>
      </c>
      <c r="C1931" s="1">
        <f>IF(Table9[[#This Row],[dTime]]&lt;&gt;"",1/Table9[[#This Row],[dTime]],"")</f>
        <v>14.084507042253927</v>
      </c>
    </row>
    <row r="1932" spans="1:3" x14ac:dyDescent="0.25">
      <c r="A1932">
        <v>3</v>
      </c>
      <c r="B1932">
        <v>6.2000000000011823E-2</v>
      </c>
      <c r="C1932" s="1">
        <f>IF(Table9[[#This Row],[dTime]]&lt;&gt;"",1/Table9[[#This Row],[dTime]],"")</f>
        <v>16.129032258061439</v>
      </c>
    </row>
    <row r="1933" spans="1:3" x14ac:dyDescent="0.25">
      <c r="A1933">
        <v>4</v>
      </c>
      <c r="B1933">
        <v>6.3999999999992951E-2</v>
      </c>
      <c r="C1933" s="1">
        <f>IF(Table9[[#This Row],[dTime]]&lt;&gt;"",1/Table9[[#This Row],[dTime]],"")</f>
        <v>15.625000000001721</v>
      </c>
    </row>
    <row r="1934" spans="1:3" x14ac:dyDescent="0.25">
      <c r="A1934">
        <v>5</v>
      </c>
      <c r="B1934">
        <v>7.6999999999998181E-2</v>
      </c>
      <c r="C1934" s="1">
        <f>IF(Table9[[#This Row],[dTime]]&lt;&gt;"",1/Table9[[#This Row],[dTime]],"")</f>
        <v>12.987012987013294</v>
      </c>
    </row>
    <row r="1935" spans="1:3" x14ac:dyDescent="0.25">
      <c r="A1935">
        <v>6</v>
      </c>
      <c r="B1935">
        <v>6.6000000000002501E-2</v>
      </c>
      <c r="C1935" s="1">
        <f>IF(Table9[[#This Row],[dTime]]&lt;&gt;"",1/Table9[[#This Row],[dTime]],"")</f>
        <v>15.151515151514577</v>
      </c>
    </row>
    <row r="1936" spans="1:3" x14ac:dyDescent="0.25">
      <c r="A1936">
        <v>7</v>
      </c>
      <c r="B1936">
        <v>5.0999999999987722E-2</v>
      </c>
      <c r="C1936" s="1">
        <f>IF(Table9[[#This Row],[dTime]]&lt;&gt;"",1/Table9[[#This Row],[dTime]],"")</f>
        <v>19.607843137259621</v>
      </c>
    </row>
    <row r="1937" spans="1:3" x14ac:dyDescent="0.25">
      <c r="A1937">
        <v>8</v>
      </c>
      <c r="B1937">
        <v>7.9000000000007731E-2</v>
      </c>
      <c r="C1937" s="1">
        <f>IF(Table9[[#This Row],[dTime]]&lt;&gt;"",1/Table9[[#This Row],[dTime]],"")</f>
        <v>12.658227848100028</v>
      </c>
    </row>
    <row r="1938" spans="1:3" x14ac:dyDescent="0.25">
      <c r="A1938">
        <v>9</v>
      </c>
      <c r="B1938">
        <v>6.9999999999993179E-2</v>
      </c>
      <c r="C1938" s="1">
        <f>IF(Table9[[#This Row],[dTime]]&lt;&gt;"",1/Table9[[#This Row],[dTime]],"")</f>
        <v>14.285714285715677</v>
      </c>
    </row>
    <row r="1939" spans="1:3" x14ac:dyDescent="0.25">
      <c r="A1939">
        <v>10</v>
      </c>
      <c r="B1939">
        <v>6.4999999999997726E-2</v>
      </c>
      <c r="C1939" s="1">
        <f>IF(Table9[[#This Row],[dTime]]&lt;&gt;"",1/Table9[[#This Row],[dTime]],"")</f>
        <v>15.384615384615923</v>
      </c>
    </row>
    <row r="1940" spans="1:3" x14ac:dyDescent="0.25">
      <c r="A1940">
        <v>11</v>
      </c>
      <c r="B1940">
        <v>4.1000000000025238E-2</v>
      </c>
      <c r="C1940" s="1">
        <f>IF(Table9[[#This Row],[dTime]]&lt;&gt;"",1/Table9[[#This Row],[dTime]],"")</f>
        <v>24.390243902424011</v>
      </c>
    </row>
    <row r="1941" spans="1:3" x14ac:dyDescent="0.25">
      <c r="A1941">
        <v>12</v>
      </c>
      <c r="B1941">
        <v>7.6999999999998181E-2</v>
      </c>
      <c r="C1941" s="1">
        <f>IF(Table9[[#This Row],[dTime]]&lt;&gt;"",1/Table9[[#This Row],[dTime]],"")</f>
        <v>12.987012987013294</v>
      </c>
    </row>
    <row r="1942" spans="1:3" x14ac:dyDescent="0.25">
      <c r="A1942">
        <v>13</v>
      </c>
      <c r="B1942">
        <v>7.8000000000002956E-2</v>
      </c>
      <c r="C1942" s="1">
        <f>IF(Table9[[#This Row],[dTime]]&lt;&gt;"",1/Table9[[#This Row],[dTime]],"")</f>
        <v>12.820512820512334</v>
      </c>
    </row>
    <row r="1943" spans="1:3" x14ac:dyDescent="0.25">
      <c r="A1943">
        <v>14</v>
      </c>
      <c r="B1943">
        <v>6.0999999999978627E-2</v>
      </c>
      <c r="C1943" s="1">
        <f>IF(Table9[[#This Row],[dTime]]&lt;&gt;"",1/Table9[[#This Row],[dTime]],"")</f>
        <v>16.393442622956563</v>
      </c>
    </row>
    <row r="1944" spans="1:3" x14ac:dyDescent="0.25">
      <c r="A1944">
        <v>15</v>
      </c>
      <c r="B1944">
        <v>7.5000000000017053E-2</v>
      </c>
      <c r="C1944" s="1">
        <f>IF(Table9[[#This Row],[dTime]]&lt;&gt;"",1/Table9[[#This Row],[dTime]],"")</f>
        <v>13.333333333330302</v>
      </c>
    </row>
    <row r="1945" spans="1:3" x14ac:dyDescent="0.25">
      <c r="A1945">
        <v>16</v>
      </c>
      <c r="B1945">
        <v>6.6999999999978854E-2</v>
      </c>
      <c r="C1945" s="1">
        <f>IF(Table9[[#This Row],[dTime]]&lt;&gt;"",1/Table9[[#This Row],[dTime]],"")</f>
        <v>14.92537313433307</v>
      </c>
    </row>
    <row r="1946" spans="1:3" x14ac:dyDescent="0.25">
      <c r="A1946">
        <v>17</v>
      </c>
      <c r="B1946">
        <v>6.7000000000007276E-2</v>
      </c>
      <c r="C1946" s="1">
        <f>IF(Table9[[#This Row],[dTime]]&lt;&gt;"",1/Table9[[#This Row],[dTime]],"")</f>
        <v>14.925373134326737</v>
      </c>
    </row>
    <row r="1947" spans="1:3" x14ac:dyDescent="0.25">
      <c r="A1947">
        <v>18</v>
      </c>
      <c r="B1947">
        <v>4.5000000000015916E-2</v>
      </c>
      <c r="C1947" s="1">
        <f>IF(Table9[[#This Row],[dTime]]&lt;&gt;"",1/Table9[[#This Row],[dTime]],"")</f>
        <v>22.222222222214363</v>
      </c>
    </row>
    <row r="1948" spans="1:3" x14ac:dyDescent="0.25">
      <c r="A1948">
        <v>19</v>
      </c>
      <c r="B1948">
        <v>8.5999999999984311E-2</v>
      </c>
      <c r="C1948" s="1">
        <f>IF(Table9[[#This Row],[dTime]]&lt;&gt;"",1/Table9[[#This Row],[dTime]],"")</f>
        <v>11.627906976746308</v>
      </c>
    </row>
    <row r="1949" spans="1:3" x14ac:dyDescent="0.25">
      <c r="A1949">
        <v>20</v>
      </c>
      <c r="B1949">
        <v>6.8000000000012051E-2</v>
      </c>
      <c r="C1949" s="1">
        <f>IF(Table9[[#This Row],[dTime]]&lt;&gt;"",1/Table9[[#This Row],[dTime]],"")</f>
        <v>14.70588235293857</v>
      </c>
    </row>
    <row r="1950" spans="1:3" x14ac:dyDescent="0.25">
      <c r="A1950">
        <v>21</v>
      </c>
      <c r="B1950">
        <v>6.9999999999993179E-2</v>
      </c>
      <c r="C1950" s="1">
        <f>IF(Table9[[#This Row],[dTime]]&lt;&gt;"",1/Table9[[#This Row],[dTime]],"")</f>
        <v>14.285714285715677</v>
      </c>
    </row>
    <row r="1951" spans="1:3" x14ac:dyDescent="0.25">
      <c r="A1951">
        <v>22</v>
      </c>
      <c r="B1951">
        <v>6.2000000000011823E-2</v>
      </c>
      <c r="C1951" s="1">
        <f>IF(Table9[[#This Row],[dTime]]&lt;&gt;"",1/Table9[[#This Row],[dTime]],"")</f>
        <v>16.129032258061439</v>
      </c>
    </row>
    <row r="1952" spans="1:3" x14ac:dyDescent="0.25">
      <c r="A1952">
        <v>23</v>
      </c>
      <c r="B1952">
        <v>4.5999999999992269E-2</v>
      </c>
      <c r="C1952" s="1">
        <f>IF(Table9[[#This Row],[dTime]]&lt;&gt;"",1/Table9[[#This Row],[dTime]],"")</f>
        <v>21.739130434786262</v>
      </c>
    </row>
    <row r="1953" spans="1:3" x14ac:dyDescent="0.25">
      <c r="A1953">
        <v>24</v>
      </c>
      <c r="B1953">
        <v>8.7999999999993861E-2</v>
      </c>
      <c r="C1953" s="1">
        <f>IF(Table9[[#This Row],[dTime]]&lt;&gt;"",1/Table9[[#This Row],[dTime]],"")</f>
        <v>11.363636363637156</v>
      </c>
    </row>
    <row r="1954" spans="1:3" x14ac:dyDescent="0.25">
      <c r="A1954">
        <v>25</v>
      </c>
      <c r="B1954">
        <v>6.9999999999993179E-2</v>
      </c>
      <c r="C1954" s="1">
        <f>IF(Table9[[#This Row],[dTime]]&lt;&gt;"",1/Table9[[#This Row],[dTime]],"")</f>
        <v>14.285714285715677</v>
      </c>
    </row>
    <row r="1955" spans="1:3" x14ac:dyDescent="0.25">
      <c r="A1955">
        <v>26</v>
      </c>
      <c r="B1955">
        <v>6.9000000000016826E-2</v>
      </c>
      <c r="C1955" s="1">
        <f>IF(Table9[[#This Row],[dTime]]&lt;&gt;"",1/Table9[[#This Row],[dTime]],"")</f>
        <v>14.492753623184871</v>
      </c>
    </row>
    <row r="1956" spans="1:3" x14ac:dyDescent="0.25">
      <c r="A1956">
        <v>27</v>
      </c>
      <c r="B1956">
        <v>5.0999999999987722E-2</v>
      </c>
      <c r="C1956" s="1">
        <f>IF(Table9[[#This Row],[dTime]]&lt;&gt;"",1/Table9[[#This Row],[dTime]],"")</f>
        <v>19.607843137259621</v>
      </c>
    </row>
    <row r="1957" spans="1:3" x14ac:dyDescent="0.25">
      <c r="A1957">
        <v>28</v>
      </c>
      <c r="B1957">
        <v>6.9000000000016826E-2</v>
      </c>
      <c r="C1957" s="1">
        <f>IF(Table9[[#This Row],[dTime]]&lt;&gt;"",1/Table9[[#This Row],[dTime]],"")</f>
        <v>14.492753623184871</v>
      </c>
    </row>
    <row r="1958" spans="1:3" x14ac:dyDescent="0.25">
      <c r="A1958">
        <v>29</v>
      </c>
      <c r="B1958">
        <v>7.6999999999998181E-2</v>
      </c>
      <c r="C1958" s="1">
        <f>IF(Table9[[#This Row],[dTime]]&lt;&gt;"",1/Table9[[#This Row],[dTime]],"")</f>
        <v>12.987012987013294</v>
      </c>
    </row>
    <row r="1959" spans="1:3" x14ac:dyDescent="0.25">
      <c r="A1959">
        <v>30</v>
      </c>
      <c r="B1959">
        <v>5.8999999999997499E-2</v>
      </c>
      <c r="C1959" s="1">
        <f>IF(Table9[[#This Row],[dTime]]&lt;&gt;"",1/Table9[[#This Row],[dTime]],"")</f>
        <v>16.9491525423736</v>
      </c>
    </row>
    <row r="1960" spans="1:3" x14ac:dyDescent="0.25">
      <c r="A1960">
        <v>31</v>
      </c>
      <c r="B1960">
        <v>7.3999999999983856E-2</v>
      </c>
      <c r="C1960" s="1">
        <f>IF(Table9[[#This Row],[dTime]]&lt;&gt;"",1/Table9[[#This Row],[dTime]],"")</f>
        <v>13.513513513516461</v>
      </c>
    </row>
    <row r="1961" spans="1:3" x14ac:dyDescent="0.25">
      <c r="A1961">
        <v>32</v>
      </c>
      <c r="B1961">
        <v>6.4999999999997726E-2</v>
      </c>
      <c r="C1961" s="1">
        <f>IF(Table9[[#This Row],[dTime]]&lt;&gt;"",1/Table9[[#This Row],[dTime]],"")</f>
        <v>15.384615384615923</v>
      </c>
    </row>
    <row r="1962" spans="1:3" x14ac:dyDescent="0.25">
      <c r="A1962">
        <v>33</v>
      </c>
      <c r="B1962">
        <v>2.1000000000015007E-2</v>
      </c>
      <c r="C1962" s="1">
        <f>IF(Table9[[#This Row],[dTime]]&lt;&gt;"",1/Table9[[#This Row],[dTime]],"")</f>
        <v>47.619047619013593</v>
      </c>
    </row>
    <row r="1963" spans="1:3" x14ac:dyDescent="0.25">
      <c r="A1963">
        <v>34</v>
      </c>
      <c r="B1963">
        <v>0.12000000000000455</v>
      </c>
      <c r="C1963" s="1">
        <f>IF(Table9[[#This Row],[dTime]]&lt;&gt;"",1/Table9[[#This Row],[dTime]],"")</f>
        <v>8.3333333333330177</v>
      </c>
    </row>
    <row r="1964" spans="1:3" x14ac:dyDescent="0.25">
      <c r="A1964">
        <v>35</v>
      </c>
      <c r="B1964">
        <v>5.8999999999997499E-2</v>
      </c>
      <c r="C1964" s="1">
        <f>IF(Table9[[#This Row],[dTime]]&lt;&gt;"",1/Table9[[#This Row],[dTime]],"")</f>
        <v>16.9491525423736</v>
      </c>
    </row>
    <row r="1965" spans="1:3" x14ac:dyDescent="0.25">
      <c r="A1965">
        <v>36</v>
      </c>
      <c r="B1965">
        <v>7.8999999999979309E-2</v>
      </c>
      <c r="C1965" s="1">
        <f>IF(Table9[[#This Row],[dTime]]&lt;&gt;"",1/Table9[[#This Row],[dTime]],"")</f>
        <v>12.65822784810458</v>
      </c>
    </row>
    <row r="1966" spans="1:3" x14ac:dyDescent="0.25">
      <c r="A1966">
        <v>37</v>
      </c>
      <c r="B1966">
        <v>5.1000000000016144E-2</v>
      </c>
      <c r="C1966" s="1">
        <f>IF(Table9[[#This Row],[dTime]]&lt;&gt;"",1/Table9[[#This Row],[dTime]],"")</f>
        <v>19.607843137248697</v>
      </c>
    </row>
    <row r="1967" spans="1:3" x14ac:dyDescent="0.25">
      <c r="A1967">
        <v>38</v>
      </c>
      <c r="B1967">
        <v>7.2000000000002728E-2</v>
      </c>
      <c r="C1967" s="1">
        <f>IF(Table9[[#This Row],[dTime]]&lt;&gt;"",1/Table9[[#This Row],[dTime]],"")</f>
        <v>13.888888888888362</v>
      </c>
    </row>
    <row r="1968" spans="1:3" x14ac:dyDescent="0.25">
      <c r="A1968">
        <v>39</v>
      </c>
      <c r="B1968">
        <v>6.4999999999997726E-2</v>
      </c>
      <c r="C1968" s="1">
        <f>IF(Table9[[#This Row],[dTime]]&lt;&gt;"",1/Table9[[#This Row],[dTime]],"")</f>
        <v>15.384615384615923</v>
      </c>
    </row>
    <row r="1969" spans="1:3" x14ac:dyDescent="0.25">
      <c r="A1969">
        <v>40</v>
      </c>
      <c r="B1969">
        <v>5.7999999999992724E-2</v>
      </c>
      <c r="C1969" s="1">
        <f>IF(Table9[[#This Row],[dTime]]&lt;&gt;"",1/Table9[[#This Row],[dTime]],"")</f>
        <v>17.241379310346989</v>
      </c>
    </row>
    <row r="1970" spans="1:3" x14ac:dyDescent="0.25">
      <c r="A1970">
        <v>41</v>
      </c>
      <c r="B1970">
        <v>7.6999999999998181E-2</v>
      </c>
      <c r="C1970" s="1">
        <f>IF(Table9[[#This Row],[dTime]]&lt;&gt;"",1/Table9[[#This Row],[dTime]],"")</f>
        <v>12.987012987013294</v>
      </c>
    </row>
    <row r="1971" spans="1:3" x14ac:dyDescent="0.25">
      <c r="A1971">
        <v>42</v>
      </c>
      <c r="B1971">
        <v>6.6000000000002501E-2</v>
      </c>
      <c r="C1971" s="1">
        <f>IF(Table9[[#This Row],[dTime]]&lt;&gt;"",1/Table9[[#This Row],[dTime]],"")</f>
        <v>15.151515151514577</v>
      </c>
    </row>
    <row r="1972" spans="1:3" x14ac:dyDescent="0.25">
      <c r="A1972">
        <v>43</v>
      </c>
      <c r="B1972">
        <v>6.7000000000007276E-2</v>
      </c>
      <c r="C1972" s="1">
        <f>IF(Table9[[#This Row],[dTime]]&lt;&gt;"",1/Table9[[#This Row],[dTime]],"")</f>
        <v>14.925373134326737</v>
      </c>
    </row>
    <row r="1973" spans="1:3" x14ac:dyDescent="0.25">
      <c r="A1973">
        <v>44</v>
      </c>
      <c r="B1973">
        <v>6.3999999999992951E-2</v>
      </c>
      <c r="C1973" s="1">
        <f>IF(Table9[[#This Row],[dTime]]&lt;&gt;"",1/Table9[[#This Row],[dTime]],"")</f>
        <v>15.625000000001721</v>
      </c>
    </row>
    <row r="1974" spans="1:3" x14ac:dyDescent="0.25">
      <c r="A1974">
        <v>45</v>
      </c>
      <c r="B1974">
        <v>4.6999999999997044E-2</v>
      </c>
      <c r="C1974" s="1">
        <f>IF(Table9[[#This Row],[dTime]]&lt;&gt;"",1/Table9[[#This Row],[dTime]],"")</f>
        <v>21.27659574468219</v>
      </c>
    </row>
    <row r="1975" spans="1:3" x14ac:dyDescent="0.25">
      <c r="A1975">
        <v>46</v>
      </c>
      <c r="B1975">
        <v>8.8999999999998636E-2</v>
      </c>
      <c r="C1975" s="1">
        <f>IF(Table9[[#This Row],[dTime]]&lt;&gt;"",1/Table9[[#This Row],[dTime]],"")</f>
        <v>11.235955056179948</v>
      </c>
    </row>
    <row r="1976" spans="1:3" x14ac:dyDescent="0.25">
      <c r="A1976">
        <v>47</v>
      </c>
      <c r="B1976">
        <v>6.4999999999997726E-2</v>
      </c>
      <c r="C1976" s="1">
        <f>IF(Table9[[#This Row],[dTime]]&lt;&gt;"",1/Table9[[#This Row],[dTime]],"")</f>
        <v>15.384615384615923</v>
      </c>
    </row>
    <row r="1977" spans="1:3" x14ac:dyDescent="0.25">
      <c r="A1977">
        <v>48</v>
      </c>
      <c r="B1977">
        <v>6.8000000000012051E-2</v>
      </c>
      <c r="C1977" s="1">
        <f>IF(Table9[[#This Row],[dTime]]&lt;&gt;"",1/Table9[[#This Row],[dTime]],"")</f>
        <v>14.70588235293857</v>
      </c>
    </row>
    <row r="1978" spans="1:3" x14ac:dyDescent="0.25">
      <c r="A1978">
        <v>49</v>
      </c>
      <c r="B1978">
        <v>6.4999999999997726E-2</v>
      </c>
      <c r="C1978" s="1">
        <f>IF(Table9[[#This Row],[dTime]]&lt;&gt;"",1/Table9[[#This Row],[dTime]],"")</f>
        <v>15.384615384615923</v>
      </c>
    </row>
    <row r="1979" spans="1:3" x14ac:dyDescent="0.25">
      <c r="A1979">
        <v>50</v>
      </c>
      <c r="B1979">
        <v>6.6000000000002501E-2</v>
      </c>
      <c r="C1979" s="1">
        <f>IF(Table9[[#This Row],[dTime]]&lt;&gt;"",1/Table9[[#This Row],[dTime]],"")</f>
        <v>15.151515151514577</v>
      </c>
    </row>
    <row r="1980" spans="1:3" x14ac:dyDescent="0.25">
      <c r="A1980">
        <v>51</v>
      </c>
      <c r="B1980">
        <v>7.3999999999983856E-2</v>
      </c>
      <c r="C1980" s="1">
        <f>IF(Table9[[#This Row],[dTime]]&lt;&gt;"",1/Table9[[#This Row],[dTime]],"")</f>
        <v>13.513513513516461</v>
      </c>
    </row>
    <row r="1981" spans="1:3" x14ac:dyDescent="0.25">
      <c r="A1981">
        <v>52</v>
      </c>
      <c r="B1981">
        <v>6.3000000000016598E-2</v>
      </c>
      <c r="C1981" s="1">
        <f>IF(Table9[[#This Row],[dTime]]&lt;&gt;"",1/Table9[[#This Row],[dTime]],"")</f>
        <v>15.873015873011692</v>
      </c>
    </row>
    <row r="1982" spans="1:3" x14ac:dyDescent="0.25">
      <c r="A1982">
        <v>53</v>
      </c>
      <c r="B1982">
        <v>6.6000000000002501E-2</v>
      </c>
      <c r="C1982" s="1">
        <f>IF(Table9[[#This Row],[dTime]]&lt;&gt;"",1/Table9[[#This Row],[dTime]],"")</f>
        <v>15.151515151514577</v>
      </c>
    </row>
    <row r="1983" spans="1:3" x14ac:dyDescent="0.25">
      <c r="A1983">
        <v>54</v>
      </c>
      <c r="B1983">
        <v>6.7000000000007276E-2</v>
      </c>
      <c r="C1983" s="1">
        <f>IF(Table9[[#This Row],[dTime]]&lt;&gt;"",1/Table9[[#This Row],[dTime]],"")</f>
        <v>14.925373134326737</v>
      </c>
    </row>
    <row r="1984" spans="1:3" x14ac:dyDescent="0.25">
      <c r="A1984">
        <v>55</v>
      </c>
      <c r="B1984">
        <v>4.4999999999987494E-2</v>
      </c>
      <c r="C1984" s="1">
        <f>IF(Table9[[#This Row],[dTime]]&lt;&gt;"",1/Table9[[#This Row],[dTime]],"")</f>
        <v>22.222222222228396</v>
      </c>
    </row>
    <row r="1985" spans="1:3" x14ac:dyDescent="0.25">
      <c r="A1985">
        <v>56</v>
      </c>
      <c r="B1985">
        <v>8.6999999999989086E-2</v>
      </c>
      <c r="C1985" s="1">
        <f>IF(Table9[[#This Row],[dTime]]&lt;&gt;"",1/Table9[[#This Row],[dTime]],"")</f>
        <v>11.49425287356466</v>
      </c>
    </row>
    <row r="1986" spans="1:3" x14ac:dyDescent="0.25">
      <c r="A1986">
        <v>57</v>
      </c>
      <c r="B1986">
        <v>7.00000000000216E-2</v>
      </c>
      <c r="C1986" s="1">
        <f>IF(Table9[[#This Row],[dTime]]&lt;&gt;"",1/Table9[[#This Row],[dTime]],"")</f>
        <v>14.285714285709878</v>
      </c>
    </row>
    <row r="1987" spans="1:3" x14ac:dyDescent="0.25">
      <c r="A1987">
        <v>58</v>
      </c>
      <c r="B1987">
        <v>7.0999999999997954E-2</v>
      </c>
      <c r="C1987" s="1">
        <f>IF(Table9[[#This Row],[dTime]]&lt;&gt;"",1/Table9[[#This Row],[dTime]],"")</f>
        <v>14.084507042253927</v>
      </c>
    </row>
    <row r="1988" spans="1:3" x14ac:dyDescent="0.25">
      <c r="A1988">
        <v>59</v>
      </c>
      <c r="B1988">
        <v>3.1999999999982265E-2</v>
      </c>
      <c r="C1988" s="1">
        <f>IF(Table9[[#This Row],[dTime]]&lt;&gt;"",1/Table9[[#This Row],[dTime]],"")</f>
        <v>31.250000000017319</v>
      </c>
    </row>
    <row r="1989" spans="1:3" x14ac:dyDescent="0.25">
      <c r="A1989">
        <v>60</v>
      </c>
      <c r="B1989">
        <v>9.200000000001296E-2</v>
      </c>
      <c r="C1989" s="1">
        <f>IF(Table9[[#This Row],[dTime]]&lt;&gt;"",1/Table9[[#This Row],[dTime]],"")</f>
        <v>10.869565217389773</v>
      </c>
    </row>
    <row r="1990" spans="1:3" x14ac:dyDescent="0.25">
      <c r="A1990">
        <v>61</v>
      </c>
      <c r="B1990">
        <v>6.4999999999997726E-2</v>
      </c>
      <c r="C1990" s="1">
        <f>IF(Table9[[#This Row],[dTime]]&lt;&gt;"",1/Table9[[#This Row],[dTime]],"")</f>
        <v>15.384615384615923</v>
      </c>
    </row>
    <row r="1991" spans="1:3" x14ac:dyDescent="0.25">
      <c r="A1991">
        <v>62</v>
      </c>
      <c r="B1991">
        <v>6.9999999999993179E-2</v>
      </c>
      <c r="C1991" s="1">
        <f>IF(Table9[[#This Row],[dTime]]&lt;&gt;"",1/Table9[[#This Row],[dTime]],"")</f>
        <v>14.285714285715677</v>
      </c>
    </row>
    <row r="1992" spans="1:3" x14ac:dyDescent="0.25">
      <c r="A1992">
        <v>63</v>
      </c>
      <c r="B1992">
        <v>6.8000000000012051E-2</v>
      </c>
      <c r="C1992" s="1">
        <f>IF(Table9[[#This Row],[dTime]]&lt;&gt;"",1/Table9[[#This Row],[dTime]],"")</f>
        <v>14.70588235293857</v>
      </c>
    </row>
    <row r="1993" spans="1:3" x14ac:dyDescent="0.25">
      <c r="A1993">
        <v>64</v>
      </c>
      <c r="B1993">
        <v>6.0000000000002274E-2</v>
      </c>
      <c r="C1993" s="1">
        <f>IF(Table9[[#This Row],[dTime]]&lt;&gt;"",1/Table9[[#This Row],[dTime]],"")</f>
        <v>16.666666666666035</v>
      </c>
    </row>
    <row r="1994" spans="1:3" x14ac:dyDescent="0.25">
      <c r="A1994">
        <v>65</v>
      </c>
      <c r="B1994">
        <v>6.7999999999983629E-2</v>
      </c>
      <c r="C1994" s="1">
        <f>IF(Table9[[#This Row],[dTime]]&lt;&gt;"",1/Table9[[#This Row],[dTime]],"")</f>
        <v>14.705882352944716</v>
      </c>
    </row>
    <row r="1995" spans="1:3" x14ac:dyDescent="0.25">
      <c r="A1995">
        <v>66</v>
      </c>
      <c r="B1995">
        <v>6.9999999999993179E-2</v>
      </c>
      <c r="C1995" s="1">
        <f>IF(Table9[[#This Row],[dTime]]&lt;&gt;"",1/Table9[[#This Row],[dTime]],"")</f>
        <v>14.285714285715677</v>
      </c>
    </row>
    <row r="1996" spans="1:3" x14ac:dyDescent="0.25">
      <c r="A1996">
        <v>67</v>
      </c>
      <c r="B1996">
        <v>6.2000000000011823E-2</v>
      </c>
      <c r="C1996" s="1">
        <f>IF(Table9[[#This Row],[dTime]]&lt;&gt;"",1/Table9[[#This Row],[dTime]],"")</f>
        <v>16.129032258061439</v>
      </c>
    </row>
    <row r="1997" spans="1:3" x14ac:dyDescent="0.25">
      <c r="A1997">
        <v>68</v>
      </c>
      <c r="B1997">
        <v>6.8999999999988404E-2</v>
      </c>
      <c r="C1997" s="1">
        <f>IF(Table9[[#This Row],[dTime]]&lt;&gt;"",1/Table9[[#This Row],[dTime]],"")</f>
        <v>14.492753623190842</v>
      </c>
    </row>
    <row r="1998" spans="1:3" x14ac:dyDescent="0.25">
      <c r="A1998">
        <v>69</v>
      </c>
      <c r="B1998">
        <v>6.7000000000007276E-2</v>
      </c>
      <c r="C1998" s="1">
        <f>IF(Table9[[#This Row],[dTime]]&lt;&gt;"",1/Table9[[#This Row],[dTime]],"")</f>
        <v>14.925373134326737</v>
      </c>
    </row>
    <row r="1999" spans="1:3" x14ac:dyDescent="0.25">
      <c r="A1999">
        <v>70</v>
      </c>
      <c r="B1999">
        <v>6.7000000000007276E-2</v>
      </c>
      <c r="C1999" s="1">
        <f>IF(Table9[[#This Row],[dTime]]&lt;&gt;"",1/Table9[[#This Row],[dTime]],"")</f>
        <v>14.925373134326737</v>
      </c>
    </row>
    <row r="2000" spans="1:3" x14ac:dyDescent="0.25">
      <c r="A2000">
        <v>71</v>
      </c>
      <c r="B2000">
        <v>6.8999999999988404E-2</v>
      </c>
      <c r="C2000" s="1">
        <f>IF(Table9[[#This Row],[dTime]]&lt;&gt;"",1/Table9[[#This Row],[dTime]],"")</f>
        <v>14.492753623190842</v>
      </c>
    </row>
    <row r="2001" spans="1:3" x14ac:dyDescent="0.25">
      <c r="A2001">
        <v>72</v>
      </c>
      <c r="B2001">
        <v>6.8000000000012051E-2</v>
      </c>
      <c r="C2001" s="1">
        <f>IF(Table9[[#This Row],[dTime]]&lt;&gt;"",1/Table9[[#This Row],[dTime]],"")</f>
        <v>14.70588235293857</v>
      </c>
    </row>
    <row r="2002" spans="1:3" x14ac:dyDescent="0.25">
      <c r="A2002">
        <v>73</v>
      </c>
      <c r="B2002">
        <v>5.8999999999997499E-2</v>
      </c>
      <c r="C2002" s="1">
        <f>IF(Table9[[#This Row],[dTime]]&lt;&gt;"",1/Table9[[#This Row],[dTime]],"")</f>
        <v>16.9491525423736</v>
      </c>
    </row>
    <row r="2003" spans="1:3" x14ac:dyDescent="0.25">
      <c r="A2003">
        <v>74</v>
      </c>
      <c r="B2003">
        <v>5.1999999999992497E-2</v>
      </c>
      <c r="C2003" s="1">
        <f>IF(Table9[[#This Row],[dTime]]&lt;&gt;"",1/Table9[[#This Row],[dTime]],"")</f>
        <v>19.230769230772005</v>
      </c>
    </row>
    <row r="2004" spans="1:3" x14ac:dyDescent="0.25">
      <c r="A2004">
        <v>75</v>
      </c>
      <c r="B2004">
        <v>8.100000000001728E-2</v>
      </c>
      <c r="C2004" s="1">
        <f>IF(Table9[[#This Row],[dTime]]&lt;&gt;"",1/Table9[[#This Row],[dTime]],"")</f>
        <v>12.345679012343044</v>
      </c>
    </row>
    <row r="2005" spans="1:3" x14ac:dyDescent="0.25">
      <c r="A2005">
        <v>76</v>
      </c>
      <c r="B2005">
        <v>7.2999999999979082E-2</v>
      </c>
      <c r="C2005" s="1">
        <f>IF(Table9[[#This Row],[dTime]]&lt;&gt;"",1/Table9[[#This Row],[dTime]],"")</f>
        <v>13.698630136990227</v>
      </c>
    </row>
    <row r="2006" spans="1:3" x14ac:dyDescent="0.25">
      <c r="A2006">
        <v>77</v>
      </c>
      <c r="B2006">
        <v>6.7000000000007276E-2</v>
      </c>
      <c r="C2006" s="1">
        <f>IF(Table9[[#This Row],[dTime]]&lt;&gt;"",1/Table9[[#This Row],[dTime]],"")</f>
        <v>14.925373134326737</v>
      </c>
    </row>
    <row r="2007" spans="1:3" x14ac:dyDescent="0.25">
      <c r="A2007">
        <v>78</v>
      </c>
      <c r="B2007">
        <v>6.7000000000007276E-2</v>
      </c>
      <c r="C2007" s="1">
        <f>IF(Table9[[#This Row],[dTime]]&lt;&gt;"",1/Table9[[#This Row],[dTime]],"")</f>
        <v>14.925373134326737</v>
      </c>
    </row>
    <row r="2008" spans="1:3" x14ac:dyDescent="0.25">
      <c r="A2008">
        <v>79</v>
      </c>
      <c r="B2008">
        <v>5.6999999999987949E-2</v>
      </c>
      <c r="C2008" s="1">
        <f>IF(Table9[[#This Row],[dTime]]&lt;&gt;"",1/Table9[[#This Row],[dTime]],"")</f>
        <v>17.543859649126517</v>
      </c>
    </row>
    <row r="2009" spans="1:3" x14ac:dyDescent="0.25">
      <c r="A2009">
        <v>80</v>
      </c>
      <c r="B2009">
        <v>7.3000000000007503E-2</v>
      </c>
      <c r="C2009" s="1">
        <f>IF(Table9[[#This Row],[dTime]]&lt;&gt;"",1/Table9[[#This Row],[dTime]],"")</f>
        <v>13.698630136984894</v>
      </c>
    </row>
    <row r="2010" spans="1:3" x14ac:dyDescent="0.25">
      <c r="A2010">
        <v>81</v>
      </c>
      <c r="B2010">
        <v>6.9999999999993179E-2</v>
      </c>
      <c r="C2010" s="1">
        <f>IF(Table9[[#This Row],[dTime]]&lt;&gt;"",1/Table9[[#This Row],[dTime]],"")</f>
        <v>14.285714285715677</v>
      </c>
    </row>
    <row r="2011" spans="1:3" x14ac:dyDescent="0.25">
      <c r="A2011">
        <v>82</v>
      </c>
      <c r="B2011">
        <v>6.4000000000021373E-2</v>
      </c>
      <c r="C2011" s="1">
        <f>IF(Table9[[#This Row],[dTime]]&lt;&gt;"",1/Table9[[#This Row],[dTime]],"")</f>
        <v>15.624999999994783</v>
      </c>
    </row>
    <row r="2012" spans="1:3" x14ac:dyDescent="0.25">
      <c r="A2012">
        <v>83</v>
      </c>
      <c r="B2012">
        <v>4.2000000000001592E-2</v>
      </c>
      <c r="C2012" s="1">
        <f>IF(Table9[[#This Row],[dTime]]&lt;&gt;"",1/Table9[[#This Row],[dTime]],"")</f>
        <v>23.809523809522908</v>
      </c>
    </row>
    <row r="2013" spans="1:3" x14ac:dyDescent="0.25">
      <c r="A2013">
        <v>84</v>
      </c>
      <c r="B2013">
        <v>8.8999999999998636E-2</v>
      </c>
      <c r="C2013" s="1">
        <f>IF(Table9[[#This Row],[dTime]]&lt;&gt;"",1/Table9[[#This Row],[dTime]],"")</f>
        <v>11.235955056179948</v>
      </c>
    </row>
    <row r="2014" spans="1:3" x14ac:dyDescent="0.25">
      <c r="A2014">
        <v>85</v>
      </c>
      <c r="B2014">
        <v>2.4000000000000909E-2</v>
      </c>
      <c r="C2014" s="1">
        <f>IF(Table9[[#This Row],[dTime]]&lt;&gt;"",1/Table9[[#This Row],[dTime]],"")</f>
        <v>41.666666666665087</v>
      </c>
    </row>
    <row r="2015" spans="1:3" x14ac:dyDescent="0.25">
      <c r="A2015">
        <v>86</v>
      </c>
      <c r="B2015">
        <v>0.10799999999997567</v>
      </c>
      <c r="C2015" s="1">
        <f>IF(Table9[[#This Row],[dTime]]&lt;&gt;"",1/Table9[[#This Row],[dTime]],"")</f>
        <v>9.259259259261345</v>
      </c>
    </row>
    <row r="2016" spans="1:3" x14ac:dyDescent="0.25">
      <c r="A2016">
        <v>87</v>
      </c>
      <c r="B2016">
        <v>7.00000000000216E-2</v>
      </c>
      <c r="C2016" s="1">
        <f>IF(Table9[[#This Row],[dTime]]&lt;&gt;"",1/Table9[[#This Row],[dTime]],"")</f>
        <v>14.285714285709878</v>
      </c>
    </row>
    <row r="2017" spans="1:3" x14ac:dyDescent="0.25">
      <c r="A2017">
        <v>88</v>
      </c>
      <c r="B2017">
        <v>2.199999999999136E-2</v>
      </c>
      <c r="C2017" s="1">
        <f>IF(Table9[[#This Row],[dTime]]&lt;&gt;"",1/Table9[[#This Row],[dTime]],"")</f>
        <v>45.454545454563309</v>
      </c>
    </row>
    <row r="2018" spans="1:3" x14ac:dyDescent="0.25">
      <c r="A2018">
        <v>89</v>
      </c>
      <c r="B2018">
        <v>0.10999999999998522</v>
      </c>
      <c r="C2018" s="1">
        <f>IF(Table9[[#This Row],[dTime]]&lt;&gt;"",1/Table9[[#This Row],[dTime]],"")</f>
        <v>9.0909090909103121</v>
      </c>
    </row>
    <row r="2019" spans="1:3" x14ac:dyDescent="0.25">
      <c r="A2019">
        <v>90</v>
      </c>
      <c r="B2019">
        <v>6.5000000000026148E-2</v>
      </c>
      <c r="C2019" s="1">
        <f>IF(Table9[[#This Row],[dTime]]&lt;&gt;"",1/Table9[[#This Row],[dTime]],"")</f>
        <v>15.384615384609196</v>
      </c>
    </row>
    <row r="2020" spans="1:3" x14ac:dyDescent="0.25">
      <c r="A2020">
        <v>91</v>
      </c>
      <c r="B2020">
        <v>5.7999999999992724E-2</v>
      </c>
      <c r="C2020" s="1">
        <f>IF(Table9[[#This Row],[dTime]]&lt;&gt;"",1/Table9[[#This Row],[dTime]],"")</f>
        <v>17.241379310346989</v>
      </c>
    </row>
    <row r="2021" spans="1:3" x14ac:dyDescent="0.25">
      <c r="A2021">
        <v>92</v>
      </c>
      <c r="B2021">
        <v>8.1999999999993634E-2</v>
      </c>
      <c r="C2021" s="1">
        <f>IF(Table9[[#This Row],[dTime]]&lt;&gt;"",1/Table9[[#This Row],[dTime]],"")</f>
        <v>12.195121951220459</v>
      </c>
    </row>
    <row r="2022" spans="1:3" x14ac:dyDescent="0.25">
      <c r="A2022">
        <v>93</v>
      </c>
      <c r="B2022">
        <v>6.6000000000002501E-2</v>
      </c>
      <c r="C2022" s="1">
        <f>IF(Table9[[#This Row],[dTime]]&lt;&gt;"",1/Table9[[#This Row],[dTime]],"")</f>
        <v>15.151515151514577</v>
      </c>
    </row>
    <row r="2023" spans="1:3" x14ac:dyDescent="0.25">
      <c r="A2023">
        <v>94</v>
      </c>
      <c r="B2023">
        <v>1.9000000000005457E-2</v>
      </c>
      <c r="C2023" s="1">
        <f>IF(Table9[[#This Row],[dTime]]&lt;&gt;"",1/Table9[[#This Row],[dTime]],"")</f>
        <v>52.631578947353304</v>
      </c>
    </row>
    <row r="2024" spans="1:3" x14ac:dyDescent="0.25">
      <c r="A2024">
        <v>95</v>
      </c>
      <c r="B2024">
        <v>0.10699999999999932</v>
      </c>
      <c r="C2024" s="1">
        <f>IF(Table9[[#This Row],[dTime]]&lt;&gt;"",1/Table9[[#This Row],[dTime]],"")</f>
        <v>9.3457943925234233</v>
      </c>
    </row>
    <row r="2025" spans="1:3" x14ac:dyDescent="0.25">
      <c r="A2025">
        <v>96</v>
      </c>
      <c r="B2025">
        <v>7.2000000000002728E-2</v>
      </c>
      <c r="C2025" s="1">
        <f>IF(Table9[[#This Row],[dTime]]&lt;&gt;"",1/Table9[[#This Row],[dTime]],"")</f>
        <v>13.888888888888362</v>
      </c>
    </row>
    <row r="2026" spans="1:3" x14ac:dyDescent="0.25">
      <c r="A2026">
        <v>97</v>
      </c>
      <c r="B2026">
        <v>6.9999999999993179E-2</v>
      </c>
      <c r="C2026" s="1">
        <f>IF(Table9[[#This Row],[dTime]]&lt;&gt;"",1/Table9[[#This Row],[dTime]],"")</f>
        <v>14.285714285715677</v>
      </c>
    </row>
    <row r="2027" spans="1:3" x14ac:dyDescent="0.25">
      <c r="A2027">
        <v>98</v>
      </c>
      <c r="B2027">
        <v>5.8999999999997499E-2</v>
      </c>
      <c r="C2027" s="1">
        <f>IF(Table9[[#This Row],[dTime]]&lt;&gt;"",1/Table9[[#This Row],[dTime]],"")</f>
        <v>16.9491525423736</v>
      </c>
    </row>
    <row r="2028" spans="1:3" x14ac:dyDescent="0.25">
      <c r="A2028">
        <v>99</v>
      </c>
      <c r="B2028">
        <v>6.8999999999988404E-2</v>
      </c>
      <c r="C2028" s="1">
        <f>IF(Table9[[#This Row],[dTime]]&lt;&gt;"",1/Table9[[#This Row],[dTime]],"")</f>
        <v>14.492753623190842</v>
      </c>
    </row>
    <row r="2029" spans="1:3" x14ac:dyDescent="0.25">
      <c r="A2029">
        <v>100</v>
      </c>
      <c r="B2029">
        <v>6.7000000000007276E-2</v>
      </c>
      <c r="C2029" s="1">
        <f>IF(Table9[[#This Row],[dTime]]&lt;&gt;"",1/Table9[[#This Row],[dTime]],"")</f>
        <v>14.925373134326737</v>
      </c>
    </row>
    <row r="2030" spans="1:3" x14ac:dyDescent="0.25">
      <c r="A2030">
        <v>101</v>
      </c>
      <c r="B2030">
        <v>6.7000000000007276E-2</v>
      </c>
      <c r="C2030" s="1">
        <f>IF(Table9[[#This Row],[dTime]]&lt;&gt;"",1/Table9[[#This Row],[dTime]],"")</f>
        <v>14.925373134326737</v>
      </c>
    </row>
    <row r="2031" spans="1:3" x14ac:dyDescent="0.25">
      <c r="A2031">
        <v>102</v>
      </c>
      <c r="B2031">
        <v>6.3999999999992951E-2</v>
      </c>
      <c r="C2031" s="1">
        <f>IF(Table9[[#This Row],[dTime]]&lt;&gt;"",1/Table9[[#This Row],[dTime]],"")</f>
        <v>15.625000000001721</v>
      </c>
    </row>
    <row r="2032" spans="1:3" x14ac:dyDescent="0.25">
      <c r="A2032">
        <v>103</v>
      </c>
      <c r="B2032">
        <v>7.0999999999997954E-2</v>
      </c>
      <c r="C2032" s="1">
        <f>IF(Table9[[#This Row],[dTime]]&lt;&gt;"",1/Table9[[#This Row],[dTime]],"")</f>
        <v>14.084507042253927</v>
      </c>
    </row>
    <row r="2033" spans="1:3" x14ac:dyDescent="0.25">
      <c r="A2033">
        <v>104</v>
      </c>
      <c r="B2033">
        <v>6.2000000000011823E-2</v>
      </c>
      <c r="C2033" s="1">
        <f>IF(Table9[[#This Row],[dTime]]&lt;&gt;"",1/Table9[[#This Row],[dTime]],"")</f>
        <v>16.129032258061439</v>
      </c>
    </row>
    <row r="2034" spans="1:3" x14ac:dyDescent="0.25">
      <c r="A2034">
        <v>105</v>
      </c>
      <c r="B2034">
        <v>7.0999999999997954E-2</v>
      </c>
      <c r="C2034" s="1">
        <f>IF(Table9[[#This Row],[dTime]]&lt;&gt;"",1/Table9[[#This Row],[dTime]],"")</f>
        <v>14.084507042253927</v>
      </c>
    </row>
    <row r="2035" spans="1:3" x14ac:dyDescent="0.25">
      <c r="A2035">
        <v>106</v>
      </c>
      <c r="B2035">
        <v>6.0000000000002274E-2</v>
      </c>
      <c r="C2035" s="1">
        <f>IF(Table9[[#This Row],[dTime]]&lt;&gt;"",1/Table9[[#This Row],[dTime]],"")</f>
        <v>16.666666666666035</v>
      </c>
    </row>
    <row r="2036" spans="1:3" x14ac:dyDescent="0.25">
      <c r="A2036">
        <v>107</v>
      </c>
      <c r="B2036">
        <v>7.0999999999997954E-2</v>
      </c>
      <c r="C2036" s="1">
        <f>IF(Table9[[#This Row],[dTime]]&lt;&gt;"",1/Table9[[#This Row],[dTime]],"")</f>
        <v>14.084507042253927</v>
      </c>
    </row>
    <row r="2037" spans="1:3" x14ac:dyDescent="0.25">
      <c r="A2037">
        <v>108</v>
      </c>
      <c r="B2037">
        <v>7.8000000000002956E-2</v>
      </c>
      <c r="C2037" s="1">
        <f>IF(Table9[[#This Row],[dTime]]&lt;&gt;"",1/Table9[[#This Row],[dTime]],"")</f>
        <v>12.820512820512334</v>
      </c>
    </row>
    <row r="2038" spans="1:3" x14ac:dyDescent="0.25">
      <c r="A2038">
        <v>109</v>
      </c>
      <c r="B2038">
        <v>5.6999999999987949E-2</v>
      </c>
      <c r="C2038" s="1">
        <f>IF(Table9[[#This Row],[dTime]]&lt;&gt;"",1/Table9[[#This Row],[dTime]],"")</f>
        <v>17.543859649126517</v>
      </c>
    </row>
    <row r="2039" spans="1:3" x14ac:dyDescent="0.25">
      <c r="A2039">
        <v>110</v>
      </c>
      <c r="B2039">
        <v>6.7000000000007276E-2</v>
      </c>
      <c r="C2039" s="1">
        <f>IF(Table9[[#This Row],[dTime]]&lt;&gt;"",1/Table9[[#This Row],[dTime]],"")</f>
        <v>14.925373134326737</v>
      </c>
    </row>
    <row r="2040" spans="1:3" x14ac:dyDescent="0.25">
      <c r="A2040">
        <v>111</v>
      </c>
      <c r="B2040">
        <v>6.8999999999988404E-2</v>
      </c>
      <c r="C2040" s="1">
        <f>IF(Table9[[#This Row],[dTime]]&lt;&gt;"",1/Table9[[#This Row],[dTime]],"")</f>
        <v>14.492753623190842</v>
      </c>
    </row>
    <row r="2041" spans="1:3" x14ac:dyDescent="0.25">
      <c r="A2041">
        <v>112</v>
      </c>
      <c r="B2041">
        <v>5.8000000000021146E-2</v>
      </c>
      <c r="C2041" s="1">
        <f>IF(Table9[[#This Row],[dTime]]&lt;&gt;"",1/Table9[[#This Row],[dTime]],"")</f>
        <v>17.241379310338541</v>
      </c>
    </row>
    <row r="2042" spans="1:3" x14ac:dyDescent="0.25">
      <c r="A2042">
        <v>113</v>
      </c>
      <c r="B2042">
        <v>7.1999999999974307E-2</v>
      </c>
      <c r="C2042" s="1">
        <f>IF(Table9[[#This Row],[dTime]]&lt;&gt;"",1/Table9[[#This Row],[dTime]],"")</f>
        <v>13.888888888893845</v>
      </c>
    </row>
    <row r="2043" spans="1:3" x14ac:dyDescent="0.25">
      <c r="A2043">
        <v>114</v>
      </c>
      <c r="B2043">
        <v>6.9000000000016826E-2</v>
      </c>
      <c r="C2043" s="1">
        <f>IF(Table9[[#This Row],[dTime]]&lt;&gt;"",1/Table9[[#This Row],[dTime]],"")</f>
        <v>14.492753623184871</v>
      </c>
    </row>
    <row r="2044" spans="1:3" x14ac:dyDescent="0.25">
      <c r="A2044">
        <v>115</v>
      </c>
      <c r="B2044">
        <v>6.7000000000007276E-2</v>
      </c>
      <c r="C2044" s="1">
        <f>IF(Table9[[#This Row],[dTime]]&lt;&gt;"",1/Table9[[#This Row],[dTime]],"")</f>
        <v>14.925373134326737</v>
      </c>
    </row>
    <row r="2045" spans="1:3" x14ac:dyDescent="0.25">
      <c r="A2045">
        <v>116</v>
      </c>
      <c r="B2045">
        <v>6.4999999999997726E-2</v>
      </c>
      <c r="C2045" s="1">
        <f>IF(Table9[[#This Row],[dTime]]&lt;&gt;"",1/Table9[[#This Row],[dTime]],"")</f>
        <v>15.384615384615923</v>
      </c>
    </row>
    <row r="2046" spans="1:3" x14ac:dyDescent="0.25">
      <c r="A2046">
        <v>117</v>
      </c>
      <c r="B2046">
        <v>6.1999999999983402E-2</v>
      </c>
      <c r="C2046" s="1">
        <f>IF(Table9[[#This Row],[dTime]]&lt;&gt;"",1/Table9[[#This Row],[dTime]],"")</f>
        <v>16.129032258068833</v>
      </c>
    </row>
    <row r="2047" spans="1:3" x14ac:dyDescent="0.25">
      <c r="A2047">
        <v>118</v>
      </c>
      <c r="B2047">
        <v>2.4000000000000909E-2</v>
      </c>
      <c r="C2047" s="1">
        <f>IF(Table9[[#This Row],[dTime]]&lt;&gt;"",1/Table9[[#This Row],[dTime]],"")</f>
        <v>41.666666666665087</v>
      </c>
    </row>
    <row r="2048" spans="1:3" x14ac:dyDescent="0.25">
      <c r="A2048">
        <v>119</v>
      </c>
      <c r="B2048">
        <v>0.12000000000000455</v>
      </c>
      <c r="C2048" s="1">
        <f>IF(Table9[[#This Row],[dTime]]&lt;&gt;"",1/Table9[[#This Row],[dTime]],"")</f>
        <v>8.3333333333330177</v>
      </c>
    </row>
    <row r="2049" spans="1:3" x14ac:dyDescent="0.25">
      <c r="A2049">
        <v>120</v>
      </c>
      <c r="B2049">
        <v>6.1000000000007049E-2</v>
      </c>
      <c r="C2049" s="1">
        <f>IF(Table9[[#This Row],[dTime]]&lt;&gt;"",1/Table9[[#This Row],[dTime]],"")</f>
        <v>16.393442622948925</v>
      </c>
    </row>
    <row r="2050" spans="1:3" x14ac:dyDescent="0.25">
      <c r="A2050">
        <v>121</v>
      </c>
      <c r="B2050">
        <v>6.9999999999993179E-2</v>
      </c>
      <c r="C2050" s="1">
        <f>IF(Table9[[#This Row],[dTime]]&lt;&gt;"",1/Table9[[#This Row],[dTime]],"")</f>
        <v>14.285714285715677</v>
      </c>
    </row>
    <row r="2051" spans="1:3" x14ac:dyDescent="0.25">
      <c r="A2051">
        <v>122</v>
      </c>
      <c r="B2051">
        <v>6.3000000000016598E-2</v>
      </c>
      <c r="C2051" s="1">
        <f>IF(Table9[[#This Row],[dTime]]&lt;&gt;"",1/Table9[[#This Row],[dTime]],"")</f>
        <v>15.873015873011692</v>
      </c>
    </row>
    <row r="2052" spans="1:3" x14ac:dyDescent="0.25">
      <c r="A2052">
        <v>123</v>
      </c>
      <c r="B2052">
        <v>6.6999999999978854E-2</v>
      </c>
      <c r="C2052" s="1">
        <f>IF(Table9[[#This Row],[dTime]]&lt;&gt;"",1/Table9[[#This Row],[dTime]],"")</f>
        <v>14.92537313433307</v>
      </c>
    </row>
    <row r="2053" spans="1:3" x14ac:dyDescent="0.25">
      <c r="A2053">
        <v>124</v>
      </c>
      <c r="B2053">
        <v>6.9000000000016826E-2</v>
      </c>
      <c r="C2053" s="1">
        <f>IF(Table9[[#This Row],[dTime]]&lt;&gt;"",1/Table9[[#This Row],[dTime]],"")</f>
        <v>14.492753623184871</v>
      </c>
    </row>
    <row r="2054" spans="1:3" x14ac:dyDescent="0.25">
      <c r="A2054">
        <v>125</v>
      </c>
      <c r="B2054">
        <v>6.9999999999993179E-2</v>
      </c>
      <c r="C2054" s="1">
        <f>IF(Table9[[#This Row],[dTime]]&lt;&gt;"",1/Table9[[#This Row],[dTime]],"")</f>
        <v>14.285714285715677</v>
      </c>
    </row>
    <row r="2055" spans="1:3" x14ac:dyDescent="0.25">
      <c r="A2055">
        <v>126</v>
      </c>
      <c r="B2055">
        <v>6.1999999999983402E-2</v>
      </c>
      <c r="C2055" s="1">
        <f>IF(Table9[[#This Row],[dTime]]&lt;&gt;"",1/Table9[[#This Row],[dTime]],"")</f>
        <v>16.129032258068833</v>
      </c>
    </row>
    <row r="2056" spans="1:3" x14ac:dyDescent="0.25">
      <c r="A2056">
        <v>127</v>
      </c>
      <c r="B2056">
        <v>6.6000000000002501E-2</v>
      </c>
      <c r="C2056" s="1">
        <f>IF(Table9[[#This Row],[dTime]]&lt;&gt;"",1/Table9[[#This Row],[dTime]],"")</f>
        <v>15.151515151514577</v>
      </c>
    </row>
    <row r="2057" spans="1:3" x14ac:dyDescent="0.25">
      <c r="A2057">
        <v>128</v>
      </c>
      <c r="B2057">
        <v>6.8000000000012051E-2</v>
      </c>
      <c r="C2057" s="1">
        <f>IF(Table9[[#This Row],[dTime]]&lt;&gt;"",1/Table9[[#This Row],[dTime]],"")</f>
        <v>14.70588235293857</v>
      </c>
    </row>
    <row r="2058" spans="1:3" x14ac:dyDescent="0.25">
      <c r="A2058">
        <v>129</v>
      </c>
      <c r="B2058">
        <v>6.3999999999992951E-2</v>
      </c>
      <c r="C2058" s="1">
        <f>IF(Table9[[#This Row],[dTime]]&lt;&gt;"",1/Table9[[#This Row],[dTime]],"")</f>
        <v>15.625000000001721</v>
      </c>
    </row>
    <row r="2059" spans="1:3" x14ac:dyDescent="0.25">
      <c r="A2059">
        <v>130</v>
      </c>
      <c r="B2059">
        <v>6.9000000000016826E-2</v>
      </c>
      <c r="C2059" s="1">
        <f>IF(Table9[[#This Row],[dTime]]&lt;&gt;"",1/Table9[[#This Row],[dTime]],"")</f>
        <v>14.492753623184871</v>
      </c>
    </row>
    <row r="2060" spans="1:3" x14ac:dyDescent="0.25">
      <c r="A2060">
        <v>131</v>
      </c>
      <c r="B2060">
        <v>6.7999999999983629E-2</v>
      </c>
      <c r="C2060" s="1">
        <f>IF(Table9[[#This Row],[dTime]]&lt;&gt;"",1/Table9[[#This Row],[dTime]],"")</f>
        <v>14.705882352944716</v>
      </c>
    </row>
    <row r="2061" spans="1:3" x14ac:dyDescent="0.25">
      <c r="A2061">
        <v>132</v>
      </c>
      <c r="B2061">
        <v>6.9000000000016826E-2</v>
      </c>
      <c r="C2061" s="1">
        <f>IF(Table9[[#This Row],[dTime]]&lt;&gt;"",1/Table9[[#This Row],[dTime]],"")</f>
        <v>14.492753623184871</v>
      </c>
    </row>
    <row r="2062" spans="1:3" x14ac:dyDescent="0.25">
      <c r="A2062">
        <v>133</v>
      </c>
      <c r="B2062">
        <v>6.6000000000002501E-2</v>
      </c>
      <c r="C2062" s="1">
        <f>IF(Table9[[#This Row],[dTime]]&lt;&gt;"",1/Table9[[#This Row],[dTime]],"")</f>
        <v>15.151515151514577</v>
      </c>
    </row>
    <row r="2063" spans="1:3" x14ac:dyDescent="0.25">
      <c r="A2063">
        <v>134</v>
      </c>
      <c r="B2063">
        <v>2.6999999999986812E-2</v>
      </c>
      <c r="C2063" s="1">
        <f>IF(Table9[[#This Row],[dTime]]&lt;&gt;"",1/Table9[[#This Row],[dTime]],"")</f>
        <v>37.037037037055129</v>
      </c>
    </row>
    <row r="2064" spans="1:3" x14ac:dyDescent="0.25">
      <c r="A2064">
        <v>135</v>
      </c>
      <c r="B2064">
        <v>0.10200000000000387</v>
      </c>
      <c r="C2064" s="1">
        <f>IF(Table9[[#This Row],[dTime]]&lt;&gt;"",1/Table9[[#This Row],[dTime]],"")</f>
        <v>9.8039215686270786</v>
      </c>
    </row>
    <row r="2065" spans="1:3" x14ac:dyDescent="0.25">
      <c r="A2065">
        <v>136</v>
      </c>
      <c r="B2065">
        <v>6.3999999999992951E-2</v>
      </c>
      <c r="C2065" s="1">
        <f>IF(Table9[[#This Row],[dTime]]&lt;&gt;"",1/Table9[[#This Row],[dTime]],"")</f>
        <v>15.625000000001721</v>
      </c>
    </row>
    <row r="2066" spans="1:3" x14ac:dyDescent="0.25">
      <c r="A2066">
        <v>137</v>
      </c>
      <c r="B2066">
        <v>7.0999999999997954E-2</v>
      </c>
      <c r="C2066" s="1">
        <f>IF(Table9[[#This Row],[dTime]]&lt;&gt;"",1/Table9[[#This Row],[dTime]],"")</f>
        <v>14.084507042253927</v>
      </c>
    </row>
    <row r="2067" spans="1:3" x14ac:dyDescent="0.25">
      <c r="A2067">
        <v>138</v>
      </c>
      <c r="B2067">
        <v>6.7000000000007276E-2</v>
      </c>
      <c r="C2067" s="1">
        <f>IF(Table9[[#This Row],[dTime]]&lt;&gt;"",1/Table9[[#This Row],[dTime]],"")</f>
        <v>14.925373134326737</v>
      </c>
    </row>
    <row r="2068" spans="1:3" x14ac:dyDescent="0.25">
      <c r="A2068">
        <v>139</v>
      </c>
      <c r="B2068">
        <v>4.9000000000006594E-2</v>
      </c>
      <c r="C2068" s="1">
        <f>IF(Table9[[#This Row],[dTime]]&lt;&gt;"",1/Table9[[#This Row],[dTime]],"")</f>
        <v>20.408163265303376</v>
      </c>
    </row>
    <row r="2069" spans="1:3" x14ac:dyDescent="0.25">
      <c r="A2069">
        <v>140</v>
      </c>
      <c r="B2069">
        <v>8.2999999999998408E-2</v>
      </c>
      <c r="C2069" s="1">
        <f>IF(Table9[[#This Row],[dTime]]&lt;&gt;"",1/Table9[[#This Row],[dTime]],"")</f>
        <v>12.048192771084569</v>
      </c>
    </row>
    <row r="2070" spans="1:3" x14ac:dyDescent="0.25">
      <c r="A2070">
        <v>141</v>
      </c>
      <c r="B2070">
        <v>6.9999999999993179E-2</v>
      </c>
      <c r="C2070" s="1">
        <f>IF(Table9[[#This Row],[dTime]]&lt;&gt;"",1/Table9[[#This Row],[dTime]],"")</f>
        <v>14.285714285715677</v>
      </c>
    </row>
    <row r="2071" spans="1:3" x14ac:dyDescent="0.25">
      <c r="A2071">
        <v>142</v>
      </c>
      <c r="B2071">
        <v>6.2000000000011823E-2</v>
      </c>
      <c r="C2071" s="1">
        <f>IF(Table9[[#This Row],[dTime]]&lt;&gt;"",1/Table9[[#This Row],[dTime]],"")</f>
        <v>16.129032258061439</v>
      </c>
    </row>
    <row r="2072" spans="1:3" x14ac:dyDescent="0.25">
      <c r="A2072">
        <v>143</v>
      </c>
      <c r="B2072">
        <v>6.3999999999992951E-2</v>
      </c>
      <c r="C2072" s="1">
        <f>IF(Table9[[#This Row],[dTime]]&lt;&gt;"",1/Table9[[#This Row],[dTime]],"")</f>
        <v>15.625000000001721</v>
      </c>
    </row>
    <row r="2073" spans="1:3" x14ac:dyDescent="0.25">
      <c r="A2073">
        <v>144</v>
      </c>
      <c r="B2073">
        <v>6.7999999999983629E-2</v>
      </c>
      <c r="C2073" s="1">
        <f>IF(Table9[[#This Row],[dTime]]&lt;&gt;"",1/Table9[[#This Row],[dTime]],"")</f>
        <v>14.705882352944716</v>
      </c>
    </row>
    <row r="2074" spans="1:3" x14ac:dyDescent="0.25">
      <c r="A2074">
        <v>145</v>
      </c>
      <c r="B2074">
        <v>7.0999999999997954E-2</v>
      </c>
      <c r="C2074" s="1">
        <f>IF(Table9[[#This Row],[dTime]]&lt;&gt;"",1/Table9[[#This Row],[dTime]],"")</f>
        <v>14.084507042253927</v>
      </c>
    </row>
    <row r="2075" spans="1:3" x14ac:dyDescent="0.25">
      <c r="A2075">
        <v>146</v>
      </c>
      <c r="B2075">
        <v>6.5000000000026148E-2</v>
      </c>
      <c r="C2075" s="1">
        <f>IF(Table9[[#This Row],[dTime]]&lt;&gt;"",1/Table9[[#This Row],[dTime]],"")</f>
        <v>15.384615384609196</v>
      </c>
    </row>
    <row r="2076" spans="1:3" x14ac:dyDescent="0.25">
      <c r="A2076">
        <v>147</v>
      </c>
      <c r="B2076">
        <v>5.5999999999983174E-2</v>
      </c>
      <c r="C2076" s="1">
        <f>IF(Table9[[#This Row],[dTime]]&lt;&gt;"",1/Table9[[#This Row],[dTime]],"")</f>
        <v>17.857142857148222</v>
      </c>
    </row>
    <row r="2077" spans="1:3" x14ac:dyDescent="0.25">
      <c r="A2077">
        <v>148</v>
      </c>
      <c r="B2077">
        <v>7.5999999999993406E-2</v>
      </c>
      <c r="C2077" s="1">
        <f>IF(Table9[[#This Row],[dTime]]&lt;&gt;"",1/Table9[[#This Row],[dTime]],"")</f>
        <v>13.157894736843247</v>
      </c>
    </row>
    <row r="2078" spans="1:3" x14ac:dyDescent="0.25">
      <c r="A2078">
        <v>149</v>
      </c>
      <c r="B2078">
        <v>6.6000000000002501E-2</v>
      </c>
      <c r="C2078" s="1">
        <f>IF(Table9[[#This Row],[dTime]]&lt;&gt;"",1/Table9[[#This Row],[dTime]],"")</f>
        <v>15.151515151514577</v>
      </c>
    </row>
    <row r="2079" spans="1:3" x14ac:dyDescent="0.25">
      <c r="A2079">
        <v>150</v>
      </c>
      <c r="B2079">
        <v>7.3000000000007503E-2</v>
      </c>
      <c r="C2079" s="1">
        <f>IF(Table9[[#This Row],[dTime]]&lt;&gt;"",1/Table9[[#This Row],[dTime]],"")</f>
        <v>13.698630136984894</v>
      </c>
    </row>
    <row r="2080" spans="1:3" x14ac:dyDescent="0.25">
      <c r="A2080">
        <v>151</v>
      </c>
      <c r="B2080">
        <v>6.3999999999992951E-2</v>
      </c>
      <c r="C2080" s="1">
        <f>IF(Table9[[#This Row],[dTime]]&lt;&gt;"",1/Table9[[#This Row],[dTime]],"")</f>
        <v>15.625000000001721</v>
      </c>
    </row>
    <row r="2081" spans="1:3" x14ac:dyDescent="0.25">
      <c r="A2081">
        <v>152</v>
      </c>
      <c r="B2081">
        <v>6.0000000000002274E-2</v>
      </c>
      <c r="C2081" s="1">
        <f>IF(Table9[[#This Row],[dTime]]&lt;&gt;"",1/Table9[[#This Row],[dTime]],"")</f>
        <v>16.666666666666035</v>
      </c>
    </row>
    <row r="2082" spans="1:3" x14ac:dyDescent="0.25">
      <c r="A2082">
        <v>153</v>
      </c>
      <c r="B2082">
        <v>5.7000000000016371E-2</v>
      </c>
      <c r="C2082" s="1">
        <f>IF(Table9[[#This Row],[dTime]]&lt;&gt;"",1/Table9[[#This Row],[dTime]],"")</f>
        <v>17.543859649117767</v>
      </c>
    </row>
    <row r="2083" spans="1:3" x14ac:dyDescent="0.25">
      <c r="A2083">
        <v>154</v>
      </c>
      <c r="B2083">
        <v>7.9999999999984084E-2</v>
      </c>
      <c r="C2083" s="1">
        <f>IF(Table9[[#This Row],[dTime]]&lt;&gt;"",1/Table9[[#This Row],[dTime]],"")</f>
        <v>12.500000000002487</v>
      </c>
    </row>
    <row r="2084" spans="1:3" x14ac:dyDescent="0.25">
      <c r="A2084">
        <v>155</v>
      </c>
      <c r="B2084">
        <v>5.0000000000011369E-2</v>
      </c>
      <c r="C2084" s="1">
        <f>IF(Table9[[#This Row],[dTime]]&lt;&gt;"",1/Table9[[#This Row],[dTime]],"")</f>
        <v>19.999999999995453</v>
      </c>
    </row>
    <row r="2085" spans="1:3" x14ac:dyDescent="0.25">
      <c r="A2085">
        <v>156</v>
      </c>
      <c r="B2085">
        <v>8.1999999999993634E-2</v>
      </c>
      <c r="C2085" s="1">
        <f>IF(Table9[[#This Row],[dTime]]&lt;&gt;"",1/Table9[[#This Row],[dTime]],"")</f>
        <v>12.195121951220459</v>
      </c>
    </row>
    <row r="2086" spans="1:3" x14ac:dyDescent="0.25">
      <c r="A2086">
        <v>157</v>
      </c>
      <c r="B2086">
        <v>6.8999999999988404E-2</v>
      </c>
      <c r="C2086" s="1">
        <f>IF(Table9[[#This Row],[dTime]]&lt;&gt;"",1/Table9[[#This Row],[dTime]],"")</f>
        <v>14.492753623190842</v>
      </c>
    </row>
    <row r="2087" spans="1:3" x14ac:dyDescent="0.25">
      <c r="A2087">
        <v>158</v>
      </c>
      <c r="B2087">
        <v>7.00000000000216E-2</v>
      </c>
      <c r="C2087" s="1">
        <f>IF(Table9[[#This Row],[dTime]]&lt;&gt;"",1/Table9[[#This Row],[dTime]],"")</f>
        <v>14.285714285709878</v>
      </c>
    </row>
    <row r="2088" spans="1:3" x14ac:dyDescent="0.25">
      <c r="A2088">
        <v>159</v>
      </c>
      <c r="B2088">
        <v>6.4999999999997726E-2</v>
      </c>
      <c r="C2088" s="1">
        <f>IF(Table9[[#This Row],[dTime]]&lt;&gt;"",1/Table9[[#This Row],[dTime]],"")</f>
        <v>15.384615384615923</v>
      </c>
    </row>
    <row r="2089" spans="1:3" x14ac:dyDescent="0.25">
      <c r="A2089">
        <v>160</v>
      </c>
      <c r="B2089">
        <v>6.6999999999978854E-2</v>
      </c>
      <c r="C2089" s="1">
        <f>IF(Table9[[#This Row],[dTime]]&lt;&gt;"",1/Table9[[#This Row],[dTime]],"")</f>
        <v>14.92537313433307</v>
      </c>
    </row>
    <row r="2090" spans="1:3" x14ac:dyDescent="0.25">
      <c r="A2090">
        <v>161</v>
      </c>
      <c r="B2090">
        <v>6.2000000000011823E-2</v>
      </c>
      <c r="C2090" s="1">
        <f>IF(Table9[[#This Row],[dTime]]&lt;&gt;"",1/Table9[[#This Row],[dTime]],"")</f>
        <v>16.129032258061439</v>
      </c>
    </row>
    <row r="2091" spans="1:3" x14ac:dyDescent="0.25">
      <c r="A2091">
        <v>162</v>
      </c>
      <c r="B2091">
        <v>7.0999999999997954E-2</v>
      </c>
      <c r="C2091" s="1">
        <f>IF(Table9[[#This Row],[dTime]]&lt;&gt;"",1/Table9[[#This Row],[dTime]],"")</f>
        <v>14.084507042253927</v>
      </c>
    </row>
    <row r="2092" spans="1:3" x14ac:dyDescent="0.25">
      <c r="A2092">
        <v>163</v>
      </c>
      <c r="B2092">
        <v>6.7000000000007276E-2</v>
      </c>
      <c r="C2092" s="1">
        <f>IF(Table9[[#This Row],[dTime]]&lt;&gt;"",1/Table9[[#This Row],[dTime]],"")</f>
        <v>14.925373134326737</v>
      </c>
    </row>
    <row r="2093" spans="1:3" x14ac:dyDescent="0.25">
      <c r="A2093">
        <v>164</v>
      </c>
      <c r="B2093">
        <v>6.3999999999992951E-2</v>
      </c>
      <c r="C2093" s="1">
        <f>IF(Table9[[#This Row],[dTime]]&lt;&gt;"",1/Table9[[#This Row],[dTime]],"")</f>
        <v>15.625000000001721</v>
      </c>
    </row>
    <row r="2094" spans="1:3" x14ac:dyDescent="0.25">
      <c r="A2094">
        <v>165</v>
      </c>
      <c r="B2094">
        <v>6.6000000000002501E-2</v>
      </c>
      <c r="C2094" s="1">
        <f>IF(Table9[[#This Row],[dTime]]&lt;&gt;"",1/Table9[[#This Row],[dTime]],"")</f>
        <v>15.151515151514577</v>
      </c>
    </row>
    <row r="2095" spans="1:3" x14ac:dyDescent="0.25">
      <c r="A2095">
        <v>166</v>
      </c>
      <c r="B2095">
        <v>6.3999999999992951E-2</v>
      </c>
      <c r="C2095" s="1">
        <f>IF(Table9[[#This Row],[dTime]]&lt;&gt;"",1/Table9[[#This Row],[dTime]],"")</f>
        <v>15.625000000001721</v>
      </c>
    </row>
    <row r="2096" spans="1:3" x14ac:dyDescent="0.25">
      <c r="A2096">
        <v>167</v>
      </c>
      <c r="B2096">
        <v>6.8000000000012051E-2</v>
      </c>
      <c r="C2096" s="1">
        <f>IF(Table9[[#This Row],[dTime]]&lt;&gt;"",1/Table9[[#This Row],[dTime]],"")</f>
        <v>14.70588235293857</v>
      </c>
    </row>
    <row r="2097" spans="1:3" x14ac:dyDescent="0.25">
      <c r="A2097">
        <v>168</v>
      </c>
      <c r="B2097">
        <v>5.8999999999997499E-2</v>
      </c>
      <c r="C2097" s="1">
        <f>IF(Table9[[#This Row],[dTime]]&lt;&gt;"",1/Table9[[#This Row],[dTime]],"")</f>
        <v>16.9491525423736</v>
      </c>
    </row>
    <row r="2098" spans="1:3" x14ac:dyDescent="0.25">
      <c r="A2098">
        <v>169</v>
      </c>
      <c r="B2098">
        <v>7.9000000000007731E-2</v>
      </c>
      <c r="C2098" s="1">
        <f>IF(Table9[[#This Row],[dTime]]&lt;&gt;"",1/Table9[[#This Row],[dTime]],"")</f>
        <v>12.658227848100028</v>
      </c>
    </row>
    <row r="2099" spans="1:3" x14ac:dyDescent="0.25">
      <c r="A2099">
        <v>170</v>
      </c>
      <c r="B2099">
        <v>6.3999999999992951E-2</v>
      </c>
      <c r="C2099" s="1">
        <f>IF(Table9[[#This Row],[dTime]]&lt;&gt;"",1/Table9[[#This Row],[dTime]],"")</f>
        <v>15.625000000001721</v>
      </c>
    </row>
    <row r="2100" spans="1:3" x14ac:dyDescent="0.25">
      <c r="A2100">
        <v>171</v>
      </c>
      <c r="B2100">
        <v>6.7999999999983629E-2</v>
      </c>
      <c r="C2100" s="1">
        <f>IF(Table9[[#This Row],[dTime]]&lt;&gt;"",1/Table9[[#This Row],[dTime]],"")</f>
        <v>14.705882352944716</v>
      </c>
    </row>
    <row r="2101" spans="1:3" x14ac:dyDescent="0.25">
      <c r="A2101">
        <v>172</v>
      </c>
      <c r="B2101">
        <v>7.1000000000026375E-2</v>
      </c>
      <c r="C2101" s="1">
        <f>IF(Table9[[#This Row],[dTime]]&lt;&gt;"",1/Table9[[#This Row],[dTime]],"")</f>
        <v>14.084507042248289</v>
      </c>
    </row>
    <row r="2102" spans="1:3" x14ac:dyDescent="0.25">
      <c r="A2102">
        <v>173</v>
      </c>
      <c r="B2102">
        <v>6.1999999999983402E-2</v>
      </c>
      <c r="C2102" s="1">
        <f>IF(Table9[[#This Row],[dTime]]&lt;&gt;"",1/Table9[[#This Row],[dTime]],"")</f>
        <v>16.129032258068833</v>
      </c>
    </row>
    <row r="2103" spans="1:3" x14ac:dyDescent="0.25">
      <c r="A2103">
        <v>174</v>
      </c>
      <c r="B2103">
        <v>6.3000000000016598E-2</v>
      </c>
      <c r="C2103" s="1">
        <f>IF(Table9[[#This Row],[dTime]]&lt;&gt;"",1/Table9[[#This Row],[dTime]],"")</f>
        <v>15.873015873011692</v>
      </c>
    </row>
    <row r="2104" spans="1:3" x14ac:dyDescent="0.25">
      <c r="A2104">
        <v>175</v>
      </c>
      <c r="B2104">
        <v>7.0999999999997954E-2</v>
      </c>
      <c r="C2104" s="1">
        <f>IF(Table9[[#This Row],[dTime]]&lt;&gt;"",1/Table9[[#This Row],[dTime]],"")</f>
        <v>14.084507042253927</v>
      </c>
    </row>
    <row r="2105" spans="1:3" x14ac:dyDescent="0.25">
      <c r="A2105">
        <v>176</v>
      </c>
      <c r="B2105">
        <v>6.1999999999983402E-2</v>
      </c>
      <c r="C2105" s="1">
        <f>IF(Table9[[#This Row],[dTime]]&lt;&gt;"",1/Table9[[#This Row],[dTime]],"")</f>
        <v>16.129032258068833</v>
      </c>
    </row>
    <row r="2106" spans="1:3" x14ac:dyDescent="0.25">
      <c r="A2106">
        <v>177</v>
      </c>
      <c r="B2106">
        <v>6.9000000000016826E-2</v>
      </c>
      <c r="C2106" s="1">
        <f>IF(Table9[[#This Row],[dTime]]&lt;&gt;"",1/Table9[[#This Row],[dTime]],"")</f>
        <v>14.492753623184871</v>
      </c>
    </row>
    <row r="2107" spans="1:3" x14ac:dyDescent="0.25">
      <c r="A2107">
        <v>178</v>
      </c>
      <c r="B2107">
        <v>2.199999999999136E-2</v>
      </c>
      <c r="C2107" s="1">
        <f>IF(Table9[[#This Row],[dTime]]&lt;&gt;"",1/Table9[[#This Row],[dTime]],"")</f>
        <v>45.454545454563309</v>
      </c>
    </row>
    <row r="2108" spans="1:3" x14ac:dyDescent="0.25">
      <c r="A2108">
        <v>179</v>
      </c>
      <c r="B2108">
        <v>0.10699999999999932</v>
      </c>
      <c r="C2108" s="1">
        <f>IF(Table9[[#This Row],[dTime]]&lt;&gt;"",1/Table9[[#This Row],[dTime]],"")</f>
        <v>9.3457943925234233</v>
      </c>
    </row>
    <row r="2109" spans="1:3" x14ac:dyDescent="0.25">
      <c r="A2109">
        <v>180</v>
      </c>
      <c r="B2109">
        <v>7.0999999999997954E-2</v>
      </c>
      <c r="C2109" s="1">
        <f>IF(Table9[[#This Row],[dTime]]&lt;&gt;"",1/Table9[[#This Row],[dTime]],"")</f>
        <v>14.084507042253927</v>
      </c>
    </row>
    <row r="2110" spans="1:3" x14ac:dyDescent="0.25">
      <c r="A2110">
        <v>181</v>
      </c>
      <c r="B2110">
        <v>6.4999999999997726E-2</v>
      </c>
      <c r="C2110" s="1">
        <f>IF(Table9[[#This Row],[dTime]]&lt;&gt;"",1/Table9[[#This Row],[dTime]],"")</f>
        <v>15.384615384615923</v>
      </c>
    </row>
    <row r="2111" spans="1:3" x14ac:dyDescent="0.25">
      <c r="A2111">
        <v>182</v>
      </c>
      <c r="B2111">
        <v>2.4000000000000909E-2</v>
      </c>
      <c r="C2111" s="1">
        <f>IF(Table9[[#This Row],[dTime]]&lt;&gt;"",1/Table9[[#This Row],[dTime]],"")</f>
        <v>41.666666666665087</v>
      </c>
    </row>
    <row r="2112" spans="1:3" x14ac:dyDescent="0.25">
      <c r="A2112">
        <v>183</v>
      </c>
      <c r="B2112">
        <v>0.11400000000000432</v>
      </c>
      <c r="C2112" s="1">
        <f>IF(Table9[[#This Row],[dTime]]&lt;&gt;"",1/Table9[[#This Row],[dTime]],"")</f>
        <v>8.771929824561072</v>
      </c>
    </row>
    <row r="2113" spans="1:3" x14ac:dyDescent="0.25">
      <c r="A2113">
        <v>184</v>
      </c>
      <c r="B2113">
        <v>6.0000000000002274E-2</v>
      </c>
      <c r="C2113" s="1">
        <f>IF(Table9[[#This Row],[dTime]]&lt;&gt;"",1/Table9[[#This Row],[dTime]],"")</f>
        <v>16.666666666666035</v>
      </c>
    </row>
    <row r="2114" spans="1:3" x14ac:dyDescent="0.25">
      <c r="A2114">
        <v>185</v>
      </c>
      <c r="B2114">
        <v>2.5000000000005684E-2</v>
      </c>
      <c r="C2114" s="1">
        <f>IF(Table9[[#This Row],[dTime]]&lt;&gt;"",1/Table9[[#This Row],[dTime]],"")</f>
        <v>39.999999999990905</v>
      </c>
    </row>
    <row r="2115" spans="1:3" x14ac:dyDescent="0.25">
      <c r="A2115">
        <v>186</v>
      </c>
      <c r="B2115">
        <v>7.2000000000002728E-2</v>
      </c>
      <c r="C2115" s="1">
        <f>IF(Table9[[#This Row],[dTime]]&lt;&gt;"",1/Table9[[#This Row],[dTime]],"")</f>
        <v>13.888888888888362</v>
      </c>
    </row>
    <row r="2116" spans="1:3" x14ac:dyDescent="0.25">
      <c r="A2116">
        <v>187</v>
      </c>
      <c r="B2116">
        <v>0.10999999999998522</v>
      </c>
      <c r="C2116" s="1">
        <f>IF(Table9[[#This Row],[dTime]]&lt;&gt;"",1/Table9[[#This Row],[dTime]],"")</f>
        <v>9.0909090909103121</v>
      </c>
    </row>
    <row r="2117" spans="1:3" x14ac:dyDescent="0.25">
      <c r="A2117">
        <v>188</v>
      </c>
      <c r="B2117">
        <v>6.3999999999992951E-2</v>
      </c>
      <c r="C2117" s="1">
        <f>IF(Table9[[#This Row],[dTime]]&lt;&gt;"",1/Table9[[#This Row],[dTime]],"")</f>
        <v>15.625000000001721</v>
      </c>
    </row>
    <row r="2118" spans="1:3" x14ac:dyDescent="0.25">
      <c r="A2118">
        <v>189</v>
      </c>
      <c r="B2118">
        <v>5.8999999999997499E-2</v>
      </c>
      <c r="C2118" s="1">
        <f>IF(Table9[[#This Row],[dTime]]&lt;&gt;"",1/Table9[[#This Row],[dTime]],"")</f>
        <v>16.9491525423736</v>
      </c>
    </row>
    <row r="2119" spans="1:3" x14ac:dyDescent="0.25">
      <c r="A2119">
        <v>190</v>
      </c>
      <c r="B2119">
        <v>5.2000000000020918E-2</v>
      </c>
      <c r="C2119" s="1">
        <f>IF(Table9[[#This Row],[dTime]]&lt;&gt;"",1/Table9[[#This Row],[dTime]],"")</f>
        <v>19.230769230761496</v>
      </c>
    </row>
    <row r="2120" spans="1:3" x14ac:dyDescent="0.25">
      <c r="A2120">
        <v>191</v>
      </c>
      <c r="B2120">
        <v>9.2999999999989313E-2</v>
      </c>
      <c r="C2120" s="1">
        <f>IF(Table9[[#This Row],[dTime]]&lt;&gt;"",1/Table9[[#This Row],[dTime]],"")</f>
        <v>10.752688172044246</v>
      </c>
    </row>
    <row r="2121" spans="1:3" x14ac:dyDescent="0.25">
      <c r="A2121">
        <v>192</v>
      </c>
      <c r="B2121">
        <v>1.5999999999991132E-2</v>
      </c>
      <c r="C2121" s="1">
        <f>IF(Table9[[#This Row],[dTime]]&lt;&gt;"",1/Table9[[#This Row],[dTime]],"")</f>
        <v>62.500000000034639</v>
      </c>
    </row>
    <row r="2122" spans="1:3" x14ac:dyDescent="0.25">
      <c r="A2122">
        <v>193</v>
      </c>
      <c r="B2122">
        <v>0.11600000000001387</v>
      </c>
      <c r="C2122" s="1">
        <f>IF(Table9[[#This Row],[dTime]]&lt;&gt;"",1/Table9[[#This Row],[dTime]],"")</f>
        <v>8.6206896551713825</v>
      </c>
    </row>
    <row r="2123" spans="1:3" x14ac:dyDescent="0.25">
      <c r="A2123">
        <v>194</v>
      </c>
      <c r="B2123">
        <v>1.9000000000005457E-2</v>
      </c>
      <c r="C2123" s="1">
        <f>IF(Table9[[#This Row],[dTime]]&lt;&gt;"",1/Table9[[#This Row],[dTime]],"")</f>
        <v>52.631578947353304</v>
      </c>
    </row>
    <row r="2124" spans="1:3" x14ac:dyDescent="0.25">
      <c r="A2124">
        <v>195</v>
      </c>
      <c r="B2124">
        <v>0.11400000000000432</v>
      </c>
      <c r="C2124" s="1">
        <f>IF(Table9[[#This Row],[dTime]]&lt;&gt;"",1/Table9[[#This Row],[dTime]],"")</f>
        <v>8.771929824561072</v>
      </c>
    </row>
    <row r="2125" spans="1:3" x14ac:dyDescent="0.25">
      <c r="A2125">
        <v>196</v>
      </c>
      <c r="B2125">
        <v>6.4999999999997726E-2</v>
      </c>
      <c r="C2125" s="1">
        <f>IF(Table9[[#This Row],[dTime]]&lt;&gt;"",1/Table9[[#This Row],[dTime]],"")</f>
        <v>15.384615384615923</v>
      </c>
    </row>
    <row r="2126" spans="1:3" x14ac:dyDescent="0.25">
      <c r="A2126">
        <v>197</v>
      </c>
      <c r="B2126">
        <v>6.7999999999983629E-2</v>
      </c>
      <c r="C2126" s="1">
        <f>IF(Table9[[#This Row],[dTime]]&lt;&gt;"",1/Table9[[#This Row],[dTime]],"")</f>
        <v>14.705882352944716</v>
      </c>
    </row>
    <row r="2127" spans="1:3" x14ac:dyDescent="0.25">
      <c r="A2127">
        <v>198</v>
      </c>
      <c r="B2127">
        <v>5.8999999999997499E-2</v>
      </c>
      <c r="C2127" s="1">
        <f>IF(Table9[[#This Row],[dTime]]&lt;&gt;"",1/Table9[[#This Row],[dTime]],"")</f>
        <v>16.9491525423736</v>
      </c>
    </row>
    <row r="2128" spans="1:3" x14ac:dyDescent="0.25">
      <c r="A2128">
        <v>199</v>
      </c>
      <c r="B2128">
        <v>7.3000000000007503E-2</v>
      </c>
      <c r="C2128" s="1">
        <f>IF(Table9[[#This Row],[dTime]]&lt;&gt;"",1/Table9[[#This Row],[dTime]],"")</f>
        <v>13.698630136984894</v>
      </c>
    </row>
    <row r="2129" spans="1:3" x14ac:dyDescent="0.25">
      <c r="A2129">
        <v>200</v>
      </c>
      <c r="B2129">
        <v>6.3999999999992951E-2</v>
      </c>
      <c r="C2129" s="1">
        <f>IF(Table9[[#This Row],[dTime]]&lt;&gt;"",1/Table9[[#This Row],[dTime]],"")</f>
        <v>15.625000000001721</v>
      </c>
    </row>
    <row r="2130" spans="1:3" x14ac:dyDescent="0.25">
      <c r="A2130">
        <v>201</v>
      </c>
      <c r="B2130">
        <v>6.6000000000002501E-2</v>
      </c>
      <c r="C2130" s="1">
        <f>IF(Table9[[#This Row],[dTime]]&lt;&gt;"",1/Table9[[#This Row],[dTime]],"")</f>
        <v>15.151515151514577</v>
      </c>
    </row>
    <row r="2131" spans="1:3" x14ac:dyDescent="0.25">
      <c r="A2131">
        <v>202</v>
      </c>
      <c r="B2131">
        <v>6.9999999999993179E-2</v>
      </c>
      <c r="C2131" s="1">
        <f>IF(Table9[[#This Row],[dTime]]&lt;&gt;"",1/Table9[[#This Row],[dTime]],"")</f>
        <v>14.285714285715677</v>
      </c>
    </row>
    <row r="2132" spans="1:3" x14ac:dyDescent="0.25">
      <c r="A2132">
        <v>203</v>
      </c>
      <c r="B2132">
        <v>7.00000000000216E-2</v>
      </c>
      <c r="C2132" s="1">
        <f>IF(Table9[[#This Row],[dTime]]&lt;&gt;"",1/Table9[[#This Row],[dTime]],"")</f>
        <v>14.285714285709878</v>
      </c>
    </row>
    <row r="2133" spans="1:3" x14ac:dyDescent="0.25">
      <c r="A2133">
        <v>204</v>
      </c>
      <c r="B2133">
        <v>6.4999999999997726E-2</v>
      </c>
      <c r="C2133" s="1">
        <f>IF(Table9[[#This Row],[dTime]]&lt;&gt;"",1/Table9[[#This Row],[dTime]],"")</f>
        <v>15.384615384615923</v>
      </c>
    </row>
    <row r="2134" spans="1:3" x14ac:dyDescent="0.25">
      <c r="A2134">
        <v>205</v>
      </c>
      <c r="B2134">
        <v>6.1999999999983402E-2</v>
      </c>
      <c r="C2134" s="1">
        <f>IF(Table9[[#This Row],[dTime]]&lt;&gt;"",1/Table9[[#This Row],[dTime]],"")</f>
        <v>16.129032258068833</v>
      </c>
    </row>
    <row r="2135" spans="1:3" x14ac:dyDescent="0.25">
      <c r="A2135">
        <v>206</v>
      </c>
      <c r="B2135">
        <v>6.9000000000016826E-2</v>
      </c>
      <c r="C2135" s="1">
        <f>IF(Table9[[#This Row],[dTime]]&lt;&gt;"",1/Table9[[#This Row],[dTime]],"")</f>
        <v>14.492753623184871</v>
      </c>
    </row>
    <row r="2136" spans="1:3" x14ac:dyDescent="0.25">
      <c r="A2136">
        <v>207</v>
      </c>
      <c r="B2136">
        <v>6.9999999999993179E-2</v>
      </c>
      <c r="C2136" s="1">
        <f>IF(Table9[[#This Row],[dTime]]&lt;&gt;"",1/Table9[[#This Row],[dTime]],"")</f>
        <v>14.285714285715677</v>
      </c>
    </row>
    <row r="2137" spans="1:3" x14ac:dyDescent="0.25">
      <c r="A2137">
        <v>208</v>
      </c>
      <c r="B2137">
        <v>6.3999999999992951E-2</v>
      </c>
      <c r="C2137" s="1">
        <f>IF(Table9[[#This Row],[dTime]]&lt;&gt;"",1/Table9[[#This Row],[dTime]],"")</f>
        <v>15.625000000001721</v>
      </c>
    </row>
    <row r="2138" spans="1:3" x14ac:dyDescent="0.25">
      <c r="A2138">
        <v>209</v>
      </c>
      <c r="B2138">
        <v>6.7000000000007276E-2</v>
      </c>
      <c r="C2138" s="1">
        <f>IF(Table9[[#This Row],[dTime]]&lt;&gt;"",1/Table9[[#This Row],[dTime]],"")</f>
        <v>14.925373134326737</v>
      </c>
    </row>
    <row r="2139" spans="1:3" x14ac:dyDescent="0.25">
      <c r="A2139">
        <v>210</v>
      </c>
      <c r="B2139">
        <v>6.3999999999992951E-2</v>
      </c>
      <c r="C2139" s="1">
        <f>IF(Table9[[#This Row],[dTime]]&lt;&gt;"",1/Table9[[#This Row],[dTime]],"")</f>
        <v>15.625000000001721</v>
      </c>
    </row>
    <row r="2140" spans="1:3" x14ac:dyDescent="0.25">
      <c r="A2140">
        <v>211</v>
      </c>
      <c r="B2140">
        <v>6.9999999999993179E-2</v>
      </c>
      <c r="C2140" s="1">
        <f>IF(Table9[[#This Row],[dTime]]&lt;&gt;"",1/Table9[[#This Row],[dTime]],"")</f>
        <v>14.285714285715677</v>
      </c>
    </row>
    <row r="2141" spans="1:3" x14ac:dyDescent="0.25">
      <c r="A2141">
        <v>212</v>
      </c>
      <c r="B2141">
        <v>6.4000000000021373E-2</v>
      </c>
      <c r="C2141" s="1">
        <f>IF(Table9[[#This Row],[dTime]]&lt;&gt;"",1/Table9[[#This Row],[dTime]],"")</f>
        <v>15.624999999994783</v>
      </c>
    </row>
    <row r="2142" spans="1:3" x14ac:dyDescent="0.25">
      <c r="A2142">
        <v>213</v>
      </c>
      <c r="B2142">
        <v>6.9999999999993179E-2</v>
      </c>
      <c r="C2142" s="1">
        <f>IF(Table9[[#This Row],[dTime]]&lt;&gt;"",1/Table9[[#This Row],[dTime]],"")</f>
        <v>14.285714285715677</v>
      </c>
    </row>
    <row r="2143" spans="1:3" x14ac:dyDescent="0.25">
      <c r="A2143">
        <v>214</v>
      </c>
      <c r="B2143">
        <v>6.7000000000007276E-2</v>
      </c>
      <c r="C2143" s="1">
        <f>IF(Table9[[#This Row],[dTime]]&lt;&gt;"",1/Table9[[#This Row],[dTime]],"")</f>
        <v>14.925373134326737</v>
      </c>
    </row>
    <row r="2144" spans="1:3" x14ac:dyDescent="0.25">
      <c r="A2144">
        <v>215</v>
      </c>
      <c r="B2144">
        <v>6.9999999999993179E-2</v>
      </c>
      <c r="C2144" s="1">
        <f>IF(Table9[[#This Row],[dTime]]&lt;&gt;"",1/Table9[[#This Row],[dTime]],"")</f>
        <v>14.285714285715677</v>
      </c>
    </row>
    <row r="2145" spans="1:3" x14ac:dyDescent="0.25">
      <c r="A2145">
        <v>216</v>
      </c>
      <c r="B2145">
        <v>6.2999999999988177E-2</v>
      </c>
      <c r="C2145" s="1">
        <f>IF(Table9[[#This Row],[dTime]]&lt;&gt;"",1/Table9[[#This Row],[dTime]],"")</f>
        <v>15.873015873018852</v>
      </c>
    </row>
    <row r="2146" spans="1:3" x14ac:dyDescent="0.25">
      <c r="A2146">
        <v>217</v>
      </c>
      <c r="B2146">
        <v>6.6000000000002501E-2</v>
      </c>
      <c r="C2146" s="1">
        <f>IF(Table9[[#This Row],[dTime]]&lt;&gt;"",1/Table9[[#This Row],[dTime]],"")</f>
        <v>15.151515151514577</v>
      </c>
    </row>
    <row r="2147" spans="1:3" x14ac:dyDescent="0.25">
      <c r="A2147">
        <v>218</v>
      </c>
      <c r="B2147">
        <v>5.7000000000016371E-2</v>
      </c>
      <c r="C2147" s="1">
        <f>IF(Table9[[#This Row],[dTime]]&lt;&gt;"",1/Table9[[#This Row],[dTime]],"")</f>
        <v>17.543859649117767</v>
      </c>
    </row>
    <row r="2148" spans="1:3" x14ac:dyDescent="0.25">
      <c r="A2148">
        <v>219</v>
      </c>
      <c r="B2148">
        <v>6.8999999999988404E-2</v>
      </c>
      <c r="C2148" s="1">
        <f>IF(Table9[[#This Row],[dTime]]&lt;&gt;"",1/Table9[[#This Row],[dTime]],"")</f>
        <v>14.492753623190842</v>
      </c>
    </row>
    <row r="2149" spans="1:3" x14ac:dyDescent="0.25">
      <c r="A2149">
        <v>220</v>
      </c>
      <c r="B2149">
        <v>5.6000000000011596E-2</v>
      </c>
      <c r="C2149" s="1">
        <f>IF(Table9[[#This Row],[dTime]]&lt;&gt;"",1/Table9[[#This Row],[dTime]],"")</f>
        <v>17.857142857139159</v>
      </c>
    </row>
    <row r="2150" spans="1:3" x14ac:dyDescent="0.25">
      <c r="A2150">
        <v>221</v>
      </c>
      <c r="B2150">
        <v>5.5999999999983174E-2</v>
      </c>
      <c r="C2150" s="1">
        <f>IF(Table9[[#This Row],[dTime]]&lt;&gt;"",1/Table9[[#This Row],[dTime]],"")</f>
        <v>17.857142857148222</v>
      </c>
    </row>
    <row r="2151" spans="1:3" x14ac:dyDescent="0.25">
      <c r="A2151">
        <v>222</v>
      </c>
      <c r="B2151">
        <v>9.200000000001296E-2</v>
      </c>
      <c r="C2151" s="1">
        <f>IF(Table9[[#This Row],[dTime]]&lt;&gt;"",1/Table9[[#This Row],[dTime]],"")</f>
        <v>10.869565217389773</v>
      </c>
    </row>
    <row r="2152" spans="1:3" x14ac:dyDescent="0.25">
      <c r="A2152">
        <v>223</v>
      </c>
      <c r="B2152">
        <v>6.1000000000007049E-2</v>
      </c>
      <c r="C2152" s="1">
        <f>IF(Table9[[#This Row],[dTime]]&lt;&gt;"",1/Table9[[#This Row],[dTime]],"")</f>
        <v>16.393442622948925</v>
      </c>
    </row>
    <row r="2153" spans="1:3" x14ac:dyDescent="0.25">
      <c r="A2153">
        <v>224</v>
      </c>
      <c r="B2153">
        <v>7.5999999999993406E-2</v>
      </c>
      <c r="C2153" s="1">
        <f>IF(Table9[[#This Row],[dTime]]&lt;&gt;"",1/Table9[[#This Row],[dTime]],"")</f>
        <v>13.157894736843247</v>
      </c>
    </row>
    <row r="2154" spans="1:3" x14ac:dyDescent="0.25">
      <c r="A2154">
        <v>225</v>
      </c>
      <c r="B2154">
        <v>6.7000000000007276E-2</v>
      </c>
      <c r="C2154" s="1">
        <f>IF(Table9[[#This Row],[dTime]]&lt;&gt;"",1/Table9[[#This Row],[dTime]],"")</f>
        <v>14.925373134326737</v>
      </c>
    </row>
    <row r="2155" spans="1:3" x14ac:dyDescent="0.25">
      <c r="A2155">
        <v>226</v>
      </c>
      <c r="B2155">
        <v>5.1999999999992497E-2</v>
      </c>
      <c r="C2155" s="1">
        <f>IF(Table9[[#This Row],[dTime]]&lt;&gt;"",1/Table9[[#This Row],[dTime]],"")</f>
        <v>19.230769230772005</v>
      </c>
    </row>
    <row r="2156" spans="1:3" x14ac:dyDescent="0.25">
      <c r="A2156">
        <v>227</v>
      </c>
      <c r="B2156">
        <v>8.1999999999993634E-2</v>
      </c>
      <c r="C2156" s="1">
        <f>IF(Table9[[#This Row],[dTime]]&lt;&gt;"",1/Table9[[#This Row],[dTime]],"")</f>
        <v>12.195121951220459</v>
      </c>
    </row>
    <row r="2157" spans="1:3" x14ac:dyDescent="0.25">
      <c r="A2157">
        <v>228</v>
      </c>
      <c r="B2157">
        <v>6.1000000000007049E-2</v>
      </c>
      <c r="C2157" s="1">
        <f>IF(Table9[[#This Row],[dTime]]&lt;&gt;"",1/Table9[[#This Row],[dTime]],"")</f>
        <v>16.393442622948925</v>
      </c>
    </row>
    <row r="2158" spans="1:3" x14ac:dyDescent="0.25">
      <c r="A2158">
        <v>229</v>
      </c>
      <c r="B2158">
        <v>6.7999999999983629E-2</v>
      </c>
      <c r="C2158" s="1">
        <f>IF(Table9[[#This Row],[dTime]]&lt;&gt;"",1/Table9[[#This Row],[dTime]],"")</f>
        <v>14.705882352944716</v>
      </c>
    </row>
    <row r="2159" spans="1:3" x14ac:dyDescent="0.25">
      <c r="A2159">
        <v>230</v>
      </c>
      <c r="B2159">
        <v>6.8000000000012051E-2</v>
      </c>
      <c r="C2159" s="1">
        <f>IF(Table9[[#This Row],[dTime]]&lt;&gt;"",1/Table9[[#This Row],[dTime]],"")</f>
        <v>14.70588235293857</v>
      </c>
    </row>
    <row r="2160" spans="1:3" x14ac:dyDescent="0.25">
      <c r="A2160">
        <v>231</v>
      </c>
      <c r="B2160">
        <v>5.6999999999987949E-2</v>
      </c>
      <c r="C2160" s="1">
        <f>IF(Table9[[#This Row],[dTime]]&lt;&gt;"",1/Table9[[#This Row],[dTime]],"")</f>
        <v>17.543859649126517</v>
      </c>
    </row>
    <row r="2161" spans="1:3" x14ac:dyDescent="0.25">
      <c r="A2161">
        <v>232</v>
      </c>
      <c r="B2161">
        <v>7.5000000000017053E-2</v>
      </c>
      <c r="C2161" s="1">
        <f>IF(Table9[[#This Row],[dTime]]&lt;&gt;"",1/Table9[[#This Row],[dTime]],"")</f>
        <v>13.333333333330302</v>
      </c>
    </row>
    <row r="2162" spans="1:3" x14ac:dyDescent="0.25">
      <c r="A2162">
        <v>233</v>
      </c>
      <c r="B2162">
        <v>6.6999999999978854E-2</v>
      </c>
      <c r="C2162" s="1">
        <f>IF(Table9[[#This Row],[dTime]]&lt;&gt;"",1/Table9[[#This Row],[dTime]],"")</f>
        <v>14.92537313433307</v>
      </c>
    </row>
    <row r="2163" spans="1:3" x14ac:dyDescent="0.25">
      <c r="A2163">
        <v>234</v>
      </c>
      <c r="B2163">
        <v>6.9000000000016826E-2</v>
      </c>
      <c r="C2163" s="1">
        <f>IF(Table9[[#This Row],[dTime]]&lt;&gt;"",1/Table9[[#This Row],[dTime]],"")</f>
        <v>14.492753623184871</v>
      </c>
    </row>
    <row r="2164" spans="1:3" x14ac:dyDescent="0.25">
      <c r="A2164">
        <v>235</v>
      </c>
      <c r="B2164">
        <v>6.3999999999992951E-2</v>
      </c>
      <c r="C2164" s="1">
        <f>IF(Table9[[#This Row],[dTime]]&lt;&gt;"",1/Table9[[#This Row],[dTime]],"")</f>
        <v>15.625000000001721</v>
      </c>
    </row>
    <row r="2165" spans="1:3" x14ac:dyDescent="0.25">
      <c r="A2165">
        <v>236</v>
      </c>
      <c r="B2165">
        <v>6.8000000000012051E-2</v>
      </c>
      <c r="C2165" s="1">
        <f>IF(Table9[[#This Row],[dTime]]&lt;&gt;"",1/Table9[[#This Row],[dTime]],"")</f>
        <v>14.70588235293857</v>
      </c>
    </row>
    <row r="2166" spans="1:3" x14ac:dyDescent="0.25">
      <c r="A2166">
        <v>237</v>
      </c>
      <c r="B2166">
        <v>6.6000000000002501E-2</v>
      </c>
      <c r="C2166" s="1">
        <f>IF(Table9[[#This Row],[dTime]]&lt;&gt;"",1/Table9[[#This Row],[dTime]],"")</f>
        <v>15.151515151514577</v>
      </c>
    </row>
    <row r="2167" spans="1:3" x14ac:dyDescent="0.25">
      <c r="A2167">
        <v>238</v>
      </c>
      <c r="B2167">
        <v>6.7999999999983629E-2</v>
      </c>
      <c r="C2167" s="1">
        <f>IF(Table9[[#This Row],[dTime]]&lt;&gt;"",1/Table9[[#This Row],[dTime]],"")</f>
        <v>14.705882352944716</v>
      </c>
    </row>
    <row r="2168" spans="1:3" x14ac:dyDescent="0.25">
      <c r="A2168">
        <v>239</v>
      </c>
      <c r="B2168">
        <v>6.6000000000002501E-2</v>
      </c>
      <c r="C2168" s="1">
        <f>IF(Table9[[#This Row],[dTime]]&lt;&gt;"",1/Table9[[#This Row],[dTime]],"")</f>
        <v>15.151515151514577</v>
      </c>
    </row>
    <row r="2169" spans="1:3" x14ac:dyDescent="0.25">
      <c r="A2169">
        <v>240</v>
      </c>
      <c r="B2169">
        <v>6.3999999999992951E-2</v>
      </c>
      <c r="C2169" s="1">
        <f>IF(Table9[[#This Row],[dTime]]&lt;&gt;"",1/Table9[[#This Row],[dTime]],"")</f>
        <v>15.625000000001721</v>
      </c>
    </row>
    <row r="2170" spans="1:3" x14ac:dyDescent="0.25">
      <c r="A2170">
        <v>241</v>
      </c>
      <c r="B2170">
        <v>3.6000000000001364E-2</v>
      </c>
      <c r="C2170" s="1">
        <f>IF(Table9[[#This Row],[dTime]]&lt;&gt;"",1/Table9[[#This Row],[dTime]],"")</f>
        <v>27.777777777776723</v>
      </c>
    </row>
    <row r="2171" spans="1:3" x14ac:dyDescent="0.25">
      <c r="A2171">
        <v>242</v>
      </c>
      <c r="B2171">
        <v>0.10400000000001342</v>
      </c>
      <c r="C2171" s="1">
        <f>IF(Table9[[#This Row],[dTime]]&lt;&gt;"",1/Table9[[#This Row],[dTime]],"")</f>
        <v>9.6153846153833751</v>
      </c>
    </row>
    <row r="2172" spans="1:3" x14ac:dyDescent="0.25">
      <c r="A2172">
        <v>243</v>
      </c>
      <c r="B2172">
        <v>6.6000000000002501E-2</v>
      </c>
      <c r="C2172" s="1">
        <f>IF(Table9[[#This Row],[dTime]]&lt;&gt;"",1/Table9[[#This Row],[dTime]],"")</f>
        <v>15.151515151514577</v>
      </c>
    </row>
    <row r="2173" spans="1:3" x14ac:dyDescent="0.25">
      <c r="A2173">
        <v>244</v>
      </c>
      <c r="B2173">
        <v>5.6999999999987949E-2</v>
      </c>
      <c r="C2173" s="1">
        <f>IF(Table9[[#This Row],[dTime]]&lt;&gt;"",1/Table9[[#This Row],[dTime]],"")</f>
        <v>17.543859649126517</v>
      </c>
    </row>
    <row r="2174" spans="1:3" x14ac:dyDescent="0.25">
      <c r="A2174">
        <v>245</v>
      </c>
      <c r="B2174">
        <v>6.9999999999993179E-2</v>
      </c>
      <c r="C2174" s="1">
        <f>IF(Table9[[#This Row],[dTime]]&lt;&gt;"",1/Table9[[#This Row],[dTime]],"")</f>
        <v>14.285714285715677</v>
      </c>
    </row>
    <row r="2175" spans="1:3" x14ac:dyDescent="0.25">
      <c r="A2175">
        <v>246</v>
      </c>
      <c r="B2175">
        <v>6.5000000000026148E-2</v>
      </c>
      <c r="C2175" s="1">
        <f>IF(Table9[[#This Row],[dTime]]&lt;&gt;"",1/Table9[[#This Row],[dTime]],"")</f>
        <v>15.384615384609196</v>
      </c>
    </row>
    <row r="2176" spans="1:3" x14ac:dyDescent="0.25">
      <c r="A2176">
        <v>247</v>
      </c>
      <c r="B2176">
        <v>7.4999999999988631E-2</v>
      </c>
      <c r="C2176" s="1">
        <f>IF(Table9[[#This Row],[dTime]]&lt;&gt;"",1/Table9[[#This Row],[dTime]],"")</f>
        <v>13.333333333335354</v>
      </c>
    </row>
    <row r="2177" spans="1:3" x14ac:dyDescent="0.25">
      <c r="A2177">
        <v>248</v>
      </c>
      <c r="B2177">
        <v>6.1999999999983402E-2</v>
      </c>
      <c r="C2177" s="1">
        <f>IF(Table9[[#This Row],[dTime]]&lt;&gt;"",1/Table9[[#This Row],[dTime]],"")</f>
        <v>16.129032258068833</v>
      </c>
    </row>
    <row r="2178" spans="1:3" x14ac:dyDescent="0.25">
      <c r="A2178">
        <v>249</v>
      </c>
      <c r="B2178">
        <v>2.2000000000019782E-2</v>
      </c>
      <c r="C2178" s="1">
        <f>IF(Table9[[#This Row],[dTime]]&lt;&gt;"",1/Table9[[#This Row],[dTime]],"")</f>
        <v>45.454545454504583</v>
      </c>
    </row>
    <row r="2179" spans="1:3" x14ac:dyDescent="0.25">
      <c r="A2179">
        <v>250</v>
      </c>
      <c r="B2179">
        <v>0.11299999999999955</v>
      </c>
      <c r="C2179" s="1">
        <f>IF(Table9[[#This Row],[dTime]]&lt;&gt;"",1/Table9[[#This Row],[dTime]],"")</f>
        <v>8.8495575221239289</v>
      </c>
    </row>
    <row r="2180" spans="1:3" x14ac:dyDescent="0.25">
      <c r="A2180">
        <v>251</v>
      </c>
      <c r="B2180">
        <v>6.7000000000007276E-2</v>
      </c>
      <c r="C2180" s="1">
        <f>IF(Table9[[#This Row],[dTime]]&lt;&gt;"",1/Table9[[#This Row],[dTime]],"")</f>
        <v>14.925373134326737</v>
      </c>
    </row>
    <row r="2181" spans="1:3" x14ac:dyDescent="0.25">
      <c r="A2181">
        <v>252</v>
      </c>
      <c r="B2181">
        <v>6.3999999999992951E-2</v>
      </c>
      <c r="C2181" s="1">
        <f>IF(Table9[[#This Row],[dTime]]&lt;&gt;"",1/Table9[[#This Row],[dTime]],"")</f>
        <v>15.625000000001721</v>
      </c>
    </row>
    <row r="2182" spans="1:3" x14ac:dyDescent="0.25">
      <c r="A2182">
        <v>253</v>
      </c>
      <c r="B2182">
        <v>7.3999999999983856E-2</v>
      </c>
      <c r="C2182" s="1">
        <f>IF(Table9[[#This Row],[dTime]]&lt;&gt;"",1/Table9[[#This Row],[dTime]],"")</f>
        <v>13.513513513516461</v>
      </c>
    </row>
    <row r="2183" spans="1:3" x14ac:dyDescent="0.25">
      <c r="A2183">
        <v>254</v>
      </c>
      <c r="B2183">
        <v>6.0000000000002274E-2</v>
      </c>
      <c r="C2183" s="1">
        <f>IF(Table9[[#This Row],[dTime]]&lt;&gt;"",1/Table9[[#This Row],[dTime]],"")</f>
        <v>16.666666666666035</v>
      </c>
    </row>
    <row r="2184" spans="1:3" x14ac:dyDescent="0.25">
      <c r="A2184">
        <v>255</v>
      </c>
      <c r="B2184">
        <v>7.0999999999997954E-2</v>
      </c>
      <c r="C2184" s="1">
        <f>IF(Table9[[#This Row],[dTime]]&lt;&gt;"",1/Table9[[#This Row],[dTime]],"")</f>
        <v>14.084507042253927</v>
      </c>
    </row>
    <row r="2185" spans="1:3" x14ac:dyDescent="0.25">
      <c r="A2185">
        <v>256</v>
      </c>
      <c r="B2185">
        <v>6.4000000000021373E-2</v>
      </c>
      <c r="C2185" s="1">
        <f>IF(Table9[[#This Row],[dTime]]&lt;&gt;"",1/Table9[[#This Row],[dTime]],"")</f>
        <v>15.624999999994783</v>
      </c>
    </row>
    <row r="2186" spans="1:3" x14ac:dyDescent="0.25">
      <c r="A2186">
        <v>257</v>
      </c>
      <c r="B2186">
        <v>6.0999999999978627E-2</v>
      </c>
      <c r="C2186" s="1">
        <f>IF(Table9[[#This Row],[dTime]]&lt;&gt;"",1/Table9[[#This Row],[dTime]],"")</f>
        <v>16.393442622956563</v>
      </c>
    </row>
    <row r="2187" spans="1:3" x14ac:dyDescent="0.25">
      <c r="A2187">
        <v>258</v>
      </c>
      <c r="B2187">
        <v>5.4000000000002046E-2</v>
      </c>
      <c r="C2187" s="1">
        <f>IF(Table9[[#This Row],[dTime]]&lt;&gt;"",1/Table9[[#This Row],[dTime]],"")</f>
        <v>18.518518518517816</v>
      </c>
    </row>
    <row r="2188" spans="1:3" x14ac:dyDescent="0.25">
      <c r="A2188">
        <v>259</v>
      </c>
      <c r="B2188">
        <v>8.5000000000007958E-2</v>
      </c>
      <c r="C2188" s="1">
        <f>IF(Table9[[#This Row],[dTime]]&lt;&gt;"",1/Table9[[#This Row],[dTime]],"")</f>
        <v>11.764705882351839</v>
      </c>
    </row>
    <row r="2189" spans="1:3" x14ac:dyDescent="0.25">
      <c r="A2189">
        <v>260</v>
      </c>
      <c r="B2189">
        <v>6.6000000000002501E-2</v>
      </c>
      <c r="C2189" s="1">
        <f>IF(Table9[[#This Row],[dTime]]&lt;&gt;"",1/Table9[[#This Row],[dTime]],"")</f>
        <v>15.151515151514577</v>
      </c>
    </row>
    <row r="2190" spans="1:3" x14ac:dyDescent="0.25">
      <c r="A2190">
        <v>261</v>
      </c>
      <c r="B2190">
        <v>6.9999999999993179E-2</v>
      </c>
      <c r="C2190" s="1">
        <f>IF(Table9[[#This Row],[dTime]]&lt;&gt;"",1/Table9[[#This Row],[dTime]],"")</f>
        <v>14.285714285715677</v>
      </c>
    </row>
    <row r="2191" spans="1:3" x14ac:dyDescent="0.25">
      <c r="A2191">
        <v>262</v>
      </c>
      <c r="B2191">
        <v>6.2000000000011823E-2</v>
      </c>
      <c r="C2191" s="1">
        <f>IF(Table9[[#This Row],[dTime]]&lt;&gt;"",1/Table9[[#This Row],[dTime]],"")</f>
        <v>16.129032258061439</v>
      </c>
    </row>
    <row r="2192" spans="1:3" x14ac:dyDescent="0.25">
      <c r="A2192">
        <v>263</v>
      </c>
      <c r="B2192">
        <v>6.7999999999983629E-2</v>
      </c>
      <c r="C2192" s="1">
        <f>IF(Table9[[#This Row],[dTime]]&lt;&gt;"",1/Table9[[#This Row],[dTime]],"")</f>
        <v>14.705882352944716</v>
      </c>
    </row>
    <row r="2193" spans="1:3" x14ac:dyDescent="0.25">
      <c r="A2193">
        <v>264</v>
      </c>
      <c r="B2193">
        <v>6.4999999999997726E-2</v>
      </c>
      <c r="C2193" s="1">
        <f>IF(Table9[[#This Row],[dTime]]&lt;&gt;"",1/Table9[[#This Row],[dTime]],"")</f>
        <v>15.384615384615923</v>
      </c>
    </row>
    <row r="2194" spans="1:3" x14ac:dyDescent="0.25">
      <c r="A2194">
        <v>265</v>
      </c>
      <c r="B2194">
        <v>7.00000000000216E-2</v>
      </c>
      <c r="C2194" s="1">
        <f>IF(Table9[[#This Row],[dTime]]&lt;&gt;"",1/Table9[[#This Row],[dTime]],"")</f>
        <v>14.285714285709878</v>
      </c>
    </row>
    <row r="2195" spans="1:3" x14ac:dyDescent="0.25">
      <c r="A2195">
        <v>266</v>
      </c>
      <c r="B2195">
        <v>6.6999999999978854E-2</v>
      </c>
      <c r="C2195" s="1">
        <f>IF(Table9[[#This Row],[dTime]]&lt;&gt;"",1/Table9[[#This Row],[dTime]],"")</f>
        <v>14.92537313433307</v>
      </c>
    </row>
    <row r="2196" spans="1:3" x14ac:dyDescent="0.25">
      <c r="A2196">
        <v>267</v>
      </c>
      <c r="B2196">
        <v>6.2000000000011823E-2</v>
      </c>
      <c r="C2196" s="1">
        <f>IF(Table9[[#This Row],[dTime]]&lt;&gt;"",1/Table9[[#This Row],[dTime]],"")</f>
        <v>16.129032258061439</v>
      </c>
    </row>
    <row r="2197" spans="1:3" x14ac:dyDescent="0.25">
      <c r="A2197">
        <v>268</v>
      </c>
      <c r="B2197">
        <v>7.0999999999997954E-2</v>
      </c>
      <c r="C2197" s="1">
        <f>IF(Table9[[#This Row],[dTime]]&lt;&gt;"",1/Table9[[#This Row],[dTime]],"")</f>
        <v>14.084507042253927</v>
      </c>
    </row>
    <row r="2198" spans="1:3" x14ac:dyDescent="0.25">
      <c r="A2198">
        <v>269</v>
      </c>
      <c r="B2198">
        <v>6.2999999999988177E-2</v>
      </c>
      <c r="C2198" s="1">
        <f>IF(Table9[[#This Row],[dTime]]&lt;&gt;"",1/Table9[[#This Row],[dTime]],"")</f>
        <v>15.873015873018852</v>
      </c>
    </row>
    <row r="2199" spans="1:3" x14ac:dyDescent="0.25">
      <c r="A2199">
        <v>270</v>
      </c>
      <c r="B2199">
        <v>7.4000000000012278E-2</v>
      </c>
      <c r="C2199" s="1">
        <f>IF(Table9[[#This Row],[dTime]]&lt;&gt;"",1/Table9[[#This Row],[dTime]],"")</f>
        <v>13.513513513511271</v>
      </c>
    </row>
    <row r="2200" spans="1:3" x14ac:dyDescent="0.25">
      <c r="A2200">
        <v>271</v>
      </c>
      <c r="B2200">
        <v>5.7999999999992724E-2</v>
      </c>
      <c r="C2200" s="1">
        <f>IF(Table9[[#This Row],[dTime]]&lt;&gt;"",1/Table9[[#This Row],[dTime]],"")</f>
        <v>17.241379310346989</v>
      </c>
    </row>
    <row r="2201" spans="1:3" x14ac:dyDescent="0.25">
      <c r="A2201">
        <v>272</v>
      </c>
      <c r="B2201">
        <v>7.2000000000002728E-2</v>
      </c>
      <c r="C2201" s="1">
        <f>IF(Table9[[#This Row],[dTime]]&lt;&gt;"",1/Table9[[#This Row],[dTime]],"")</f>
        <v>13.888888888888362</v>
      </c>
    </row>
    <row r="2202" spans="1:3" x14ac:dyDescent="0.25">
      <c r="A2202">
        <v>273</v>
      </c>
      <c r="B2202">
        <v>6.9000000000016826E-2</v>
      </c>
      <c r="C2202" s="1">
        <f>IF(Table9[[#This Row],[dTime]]&lt;&gt;"",1/Table9[[#This Row],[dTime]],"")</f>
        <v>14.492753623184871</v>
      </c>
    </row>
    <row r="2203" spans="1:3" x14ac:dyDescent="0.25">
      <c r="A2203">
        <v>274</v>
      </c>
      <c r="B2203">
        <v>6.2999999999988177E-2</v>
      </c>
      <c r="C2203" s="1">
        <f>IF(Table9[[#This Row],[dTime]]&lt;&gt;"",1/Table9[[#This Row],[dTime]],"")</f>
        <v>15.873015873018852</v>
      </c>
    </row>
    <row r="2204" spans="1:3" x14ac:dyDescent="0.25">
      <c r="A2204">
        <v>275</v>
      </c>
      <c r="B2204">
        <v>2.199999999999136E-2</v>
      </c>
      <c r="C2204" s="1">
        <f>IF(Table9[[#This Row],[dTime]]&lt;&gt;"",1/Table9[[#This Row],[dTime]],"")</f>
        <v>45.454545454563309</v>
      </c>
    </row>
    <row r="2205" spans="1:3" x14ac:dyDescent="0.25">
      <c r="A2205">
        <v>276</v>
      </c>
      <c r="B2205">
        <v>0.11400000000000432</v>
      </c>
      <c r="C2205" s="1">
        <f>IF(Table9[[#This Row],[dTime]]&lt;&gt;"",1/Table9[[#This Row],[dTime]],"")</f>
        <v>8.771929824561072</v>
      </c>
    </row>
    <row r="2206" spans="1:3" x14ac:dyDescent="0.25">
      <c r="A2206">
        <v>277</v>
      </c>
      <c r="B2206">
        <v>6.1000000000007049E-2</v>
      </c>
      <c r="C2206" s="1">
        <f>IF(Table9[[#This Row],[dTime]]&lt;&gt;"",1/Table9[[#This Row],[dTime]],"")</f>
        <v>16.393442622948925</v>
      </c>
    </row>
    <row r="2207" spans="1:3" x14ac:dyDescent="0.25">
      <c r="A2207">
        <v>278</v>
      </c>
      <c r="B2207">
        <v>6.7999999999983629E-2</v>
      </c>
      <c r="C2207" s="1">
        <f>IF(Table9[[#This Row],[dTime]]&lt;&gt;"",1/Table9[[#This Row],[dTime]],"")</f>
        <v>14.705882352944716</v>
      </c>
    </row>
    <row r="2208" spans="1:3" x14ac:dyDescent="0.25">
      <c r="A2208">
        <v>279</v>
      </c>
      <c r="B2208">
        <v>6.8000000000012051E-2</v>
      </c>
      <c r="C2208" s="1">
        <f>IF(Table9[[#This Row],[dTime]]&lt;&gt;"",1/Table9[[#This Row],[dTime]],"")</f>
        <v>14.70588235293857</v>
      </c>
    </row>
    <row r="2209" spans="1:3" x14ac:dyDescent="0.25">
      <c r="A2209">
        <v>280</v>
      </c>
      <c r="B2209">
        <v>6.7000000000007276E-2</v>
      </c>
      <c r="C2209" s="1">
        <f>IF(Table9[[#This Row],[dTime]]&lt;&gt;"",1/Table9[[#This Row],[dTime]],"")</f>
        <v>14.925373134326737</v>
      </c>
    </row>
    <row r="2210" spans="1:3" x14ac:dyDescent="0.25">
      <c r="A2210">
        <v>281</v>
      </c>
      <c r="B2210">
        <v>6.6000000000002501E-2</v>
      </c>
      <c r="C2210" s="1">
        <f>IF(Table9[[#This Row],[dTime]]&lt;&gt;"",1/Table9[[#This Row],[dTime]],"")</f>
        <v>15.151515151514577</v>
      </c>
    </row>
    <row r="2211" spans="1:3" x14ac:dyDescent="0.25">
      <c r="A2211">
        <v>282</v>
      </c>
      <c r="B2211">
        <v>6.4999999999997726E-2</v>
      </c>
      <c r="C2211" s="1">
        <f>IF(Table9[[#This Row],[dTime]]&lt;&gt;"",1/Table9[[#This Row],[dTime]],"")</f>
        <v>15.384615384615923</v>
      </c>
    </row>
    <row r="2212" spans="1:3" x14ac:dyDescent="0.25">
      <c r="A2212">
        <v>283</v>
      </c>
      <c r="B2212">
        <v>6.8999999999988404E-2</v>
      </c>
      <c r="C2212" s="1">
        <f>IF(Table9[[#This Row],[dTime]]&lt;&gt;"",1/Table9[[#This Row],[dTime]],"")</f>
        <v>14.492753623190842</v>
      </c>
    </row>
    <row r="2213" spans="1:3" x14ac:dyDescent="0.25">
      <c r="A2213">
        <v>284</v>
      </c>
      <c r="B2213">
        <v>6.7000000000007276E-2</v>
      </c>
      <c r="C2213" s="1">
        <f>IF(Table9[[#This Row],[dTime]]&lt;&gt;"",1/Table9[[#This Row],[dTime]],"")</f>
        <v>14.925373134326737</v>
      </c>
    </row>
    <row r="2214" spans="1:3" x14ac:dyDescent="0.25">
      <c r="A2214">
        <v>285</v>
      </c>
      <c r="B2214">
        <v>6.7000000000007276E-2</v>
      </c>
      <c r="C2214" s="1">
        <f>IF(Table9[[#This Row],[dTime]]&lt;&gt;"",1/Table9[[#This Row],[dTime]],"")</f>
        <v>14.925373134326737</v>
      </c>
    </row>
    <row r="2215" spans="1:3" x14ac:dyDescent="0.25">
      <c r="A2215">
        <v>286</v>
      </c>
      <c r="B2215">
        <v>6.6999999999978854E-2</v>
      </c>
      <c r="C2215" s="1">
        <f>IF(Table9[[#This Row],[dTime]]&lt;&gt;"",1/Table9[[#This Row],[dTime]],"")</f>
        <v>14.92537313433307</v>
      </c>
    </row>
    <row r="2216" spans="1:3" x14ac:dyDescent="0.25">
      <c r="A2216">
        <v>287</v>
      </c>
      <c r="B2216">
        <v>5.6000000000011596E-2</v>
      </c>
      <c r="C2216" s="1">
        <f>IF(Table9[[#This Row],[dTime]]&lt;&gt;"",1/Table9[[#This Row],[dTime]],"")</f>
        <v>17.857142857139159</v>
      </c>
    </row>
    <row r="2217" spans="1:3" x14ac:dyDescent="0.25">
      <c r="A2217">
        <v>288</v>
      </c>
      <c r="B2217">
        <v>7.4000000000012278E-2</v>
      </c>
      <c r="C2217" s="1">
        <f>IF(Table9[[#This Row],[dTime]]&lt;&gt;"",1/Table9[[#This Row],[dTime]],"")</f>
        <v>13.513513513511271</v>
      </c>
    </row>
    <row r="2218" spans="1:3" x14ac:dyDescent="0.25">
      <c r="A2218">
        <v>289</v>
      </c>
      <c r="B2218">
        <v>6.8999999999988404E-2</v>
      </c>
      <c r="C2218" s="1">
        <f>IF(Table9[[#This Row],[dTime]]&lt;&gt;"",1/Table9[[#This Row],[dTime]],"")</f>
        <v>14.492753623190842</v>
      </c>
    </row>
    <row r="2219" spans="1:3" x14ac:dyDescent="0.25">
      <c r="A2219">
        <v>290</v>
      </c>
      <c r="B2219">
        <v>6.3999999999992951E-2</v>
      </c>
      <c r="C2219" s="1">
        <f>IF(Table9[[#This Row],[dTime]]&lt;&gt;"",1/Table9[[#This Row],[dTime]],"")</f>
        <v>15.625000000001721</v>
      </c>
    </row>
    <row r="2220" spans="1:3" x14ac:dyDescent="0.25">
      <c r="A2220">
        <v>291</v>
      </c>
      <c r="B2220">
        <v>6.6000000000002501E-2</v>
      </c>
      <c r="C2220" s="1">
        <f>IF(Table9[[#This Row],[dTime]]&lt;&gt;"",1/Table9[[#This Row],[dTime]],"")</f>
        <v>15.151515151514577</v>
      </c>
    </row>
    <row r="2221" spans="1:3" x14ac:dyDescent="0.25">
      <c r="A2221">
        <v>292</v>
      </c>
      <c r="B2221">
        <v>7.3000000000007503E-2</v>
      </c>
      <c r="C2221" s="1">
        <f>IF(Table9[[#This Row],[dTime]]&lt;&gt;"",1/Table9[[#This Row],[dTime]],"")</f>
        <v>13.698630136984894</v>
      </c>
    </row>
    <row r="2222" spans="1:3" x14ac:dyDescent="0.25">
      <c r="A2222">
        <v>293</v>
      </c>
      <c r="B2222">
        <v>6.1000000000007049E-2</v>
      </c>
      <c r="C2222" s="1">
        <f>IF(Table9[[#This Row],[dTime]]&lt;&gt;"",1/Table9[[#This Row],[dTime]],"")</f>
        <v>16.393442622948925</v>
      </c>
    </row>
    <row r="2223" spans="1:3" x14ac:dyDescent="0.25">
      <c r="A2223">
        <v>294</v>
      </c>
      <c r="B2223">
        <v>2.2999999999996135E-2</v>
      </c>
      <c r="C2223" s="1">
        <f>IF(Table9[[#This Row],[dTime]]&lt;&gt;"",1/Table9[[#This Row],[dTime]],"")</f>
        <v>43.478260869572523</v>
      </c>
    </row>
    <row r="2224" spans="1:3" x14ac:dyDescent="0.25">
      <c r="A2224">
        <v>295</v>
      </c>
      <c r="B2224">
        <v>0.11400000000000432</v>
      </c>
      <c r="C2224" s="1">
        <f>IF(Table9[[#This Row],[dTime]]&lt;&gt;"",1/Table9[[#This Row],[dTime]],"")</f>
        <v>8.771929824561072</v>
      </c>
    </row>
    <row r="2225" spans="1:3" x14ac:dyDescent="0.25">
      <c r="A2225">
        <v>296</v>
      </c>
      <c r="B2225">
        <v>6.6000000000002501E-2</v>
      </c>
      <c r="C2225" s="1">
        <f>IF(Table9[[#This Row],[dTime]]&lt;&gt;"",1/Table9[[#This Row],[dTime]],"")</f>
        <v>15.151515151514577</v>
      </c>
    </row>
    <row r="2226" spans="1:3" x14ac:dyDescent="0.25">
      <c r="A2226">
        <v>297</v>
      </c>
      <c r="B2226">
        <v>6.6999999999978854E-2</v>
      </c>
      <c r="C2226" s="1">
        <f>IF(Table9[[#This Row],[dTime]]&lt;&gt;"",1/Table9[[#This Row],[dTime]],"")</f>
        <v>14.92537313433307</v>
      </c>
    </row>
    <row r="2227" spans="1:3" x14ac:dyDescent="0.25">
      <c r="A2227">
        <v>298</v>
      </c>
      <c r="B2227">
        <v>6.4999999999997726E-2</v>
      </c>
      <c r="C2227" s="1">
        <f>IF(Table9[[#This Row],[dTime]]&lt;&gt;"",1/Table9[[#This Row],[dTime]],"")</f>
        <v>15.384615384615923</v>
      </c>
    </row>
    <row r="2228" spans="1:3" x14ac:dyDescent="0.25">
      <c r="A2228">
        <v>299</v>
      </c>
      <c r="B2228">
        <v>6.8000000000012051E-2</v>
      </c>
      <c r="C2228" s="1">
        <f>IF(Table9[[#This Row],[dTime]]&lt;&gt;"",1/Table9[[#This Row],[dTime]],"")</f>
        <v>14.70588235293857</v>
      </c>
    </row>
    <row r="2229" spans="1:3" x14ac:dyDescent="0.25">
      <c r="A2229">
        <v>300</v>
      </c>
      <c r="B2229">
        <v>6.8999999999988404E-2</v>
      </c>
      <c r="C2229" s="1">
        <f>IF(Table9[[#This Row],[dTime]]&lt;&gt;"",1/Table9[[#This Row],[dTime]],"")</f>
        <v>14.492753623190842</v>
      </c>
    </row>
    <row r="2230" spans="1:3" x14ac:dyDescent="0.25">
      <c r="A2230">
        <v>301</v>
      </c>
      <c r="B2230">
        <v>6.6000000000002501E-2</v>
      </c>
      <c r="C2230" s="1">
        <f>IF(Table9[[#This Row],[dTime]]&lt;&gt;"",1/Table9[[#This Row],[dTime]],"")</f>
        <v>15.151515151514577</v>
      </c>
    </row>
    <row r="2231" spans="1:3" x14ac:dyDescent="0.25">
      <c r="A2231">
        <v>302</v>
      </c>
      <c r="B2231">
        <v>6.1000000000007049E-2</v>
      </c>
      <c r="C2231" s="1">
        <f>IF(Table9[[#This Row],[dTime]]&lt;&gt;"",1/Table9[[#This Row],[dTime]],"")</f>
        <v>16.393442622948925</v>
      </c>
    </row>
    <row r="2232" spans="1:3" x14ac:dyDescent="0.25">
      <c r="A2232">
        <v>303</v>
      </c>
      <c r="B2232">
        <v>6.8000000000012051E-2</v>
      </c>
      <c r="C2232" s="1">
        <f>IF(Table9[[#This Row],[dTime]]&lt;&gt;"",1/Table9[[#This Row],[dTime]],"")</f>
        <v>14.70588235293857</v>
      </c>
    </row>
    <row r="2233" spans="1:3" x14ac:dyDescent="0.25">
      <c r="A2233">
        <v>304</v>
      </c>
      <c r="B2233">
        <v>6.7999999999983629E-2</v>
      </c>
      <c r="C2233" s="1">
        <f>IF(Table9[[#This Row],[dTime]]&lt;&gt;"",1/Table9[[#This Row],[dTime]],"")</f>
        <v>14.705882352944716</v>
      </c>
    </row>
    <row r="2234" spans="1:3" x14ac:dyDescent="0.25">
      <c r="A2234">
        <v>305</v>
      </c>
      <c r="B2234">
        <v>6.8000000000012051E-2</v>
      </c>
      <c r="C2234" s="1">
        <f>IF(Table9[[#This Row],[dTime]]&lt;&gt;"",1/Table9[[#This Row],[dTime]],"")</f>
        <v>14.70588235293857</v>
      </c>
    </row>
    <row r="2235" spans="1:3" x14ac:dyDescent="0.25">
      <c r="A2235">
        <v>306</v>
      </c>
      <c r="B2235" t="s">
        <v>49</v>
      </c>
      <c r="C2235" s="1" t="str">
        <f>IF(Table9[[#This Row],[dTime]]&lt;&gt;"",1/Table9[[#This Row],[dTime]],"")</f>
        <v/>
      </c>
    </row>
    <row r="2236" spans="1:3" x14ac:dyDescent="0.25">
      <c r="A2236">
        <v>1</v>
      </c>
      <c r="B2236" t="s">
        <v>49</v>
      </c>
      <c r="C2236" s="1" t="str">
        <f>IF(Table9[[#This Row],[dTime]]&lt;&gt;"",1/Table9[[#This Row],[dTime]],"")</f>
        <v/>
      </c>
    </row>
    <row r="2237" spans="1:3" x14ac:dyDescent="0.25">
      <c r="A2237">
        <v>2</v>
      </c>
      <c r="B2237">
        <v>6.8000000000012051E-2</v>
      </c>
      <c r="C2237" s="1">
        <f>IF(Table9[[#This Row],[dTime]]&lt;&gt;"",1/Table9[[#This Row],[dTime]],"")</f>
        <v>14.70588235293857</v>
      </c>
    </row>
    <row r="2238" spans="1:3" x14ac:dyDescent="0.25">
      <c r="A2238">
        <v>3</v>
      </c>
      <c r="B2238">
        <v>6.1000000000007049E-2</v>
      </c>
      <c r="C2238" s="1">
        <f>IF(Table9[[#This Row],[dTime]]&lt;&gt;"",1/Table9[[#This Row],[dTime]],"")</f>
        <v>16.393442622948925</v>
      </c>
    </row>
    <row r="2239" spans="1:3" x14ac:dyDescent="0.25">
      <c r="A2239">
        <v>4</v>
      </c>
      <c r="B2239">
        <v>6.7000000000007276E-2</v>
      </c>
      <c r="C2239" s="1">
        <f>IF(Table9[[#This Row],[dTime]]&lt;&gt;"",1/Table9[[#This Row],[dTime]],"")</f>
        <v>14.925373134326737</v>
      </c>
    </row>
    <row r="2240" spans="1:3" x14ac:dyDescent="0.25">
      <c r="A2240">
        <v>5</v>
      </c>
      <c r="B2240">
        <v>6.2999999999988177E-2</v>
      </c>
      <c r="C2240" s="1">
        <f>IF(Table9[[#This Row],[dTime]]&lt;&gt;"",1/Table9[[#This Row],[dTime]],"")</f>
        <v>15.873015873018852</v>
      </c>
    </row>
    <row r="2241" spans="1:3" x14ac:dyDescent="0.25">
      <c r="A2241">
        <v>6</v>
      </c>
      <c r="B2241">
        <v>6.1000000000007049E-2</v>
      </c>
      <c r="C2241" s="1">
        <f>IF(Table9[[#This Row],[dTime]]&lt;&gt;"",1/Table9[[#This Row],[dTime]],"")</f>
        <v>16.393442622948925</v>
      </c>
    </row>
    <row r="2242" spans="1:3" x14ac:dyDescent="0.25">
      <c r="A2242">
        <v>7</v>
      </c>
      <c r="B2242">
        <v>3.299999999998704E-2</v>
      </c>
      <c r="C2242" s="1">
        <f>IF(Table9[[#This Row],[dTime]]&lt;&gt;"",1/Table9[[#This Row],[dTime]],"")</f>
        <v>30.303030303042203</v>
      </c>
    </row>
    <row r="2243" spans="1:3" x14ac:dyDescent="0.25">
      <c r="A2243">
        <v>8</v>
      </c>
      <c r="B2243">
        <v>0.11299999999999955</v>
      </c>
      <c r="C2243" s="1">
        <f>IF(Table9[[#This Row],[dTime]]&lt;&gt;"",1/Table9[[#This Row],[dTime]],"")</f>
        <v>8.8495575221239289</v>
      </c>
    </row>
    <row r="2244" spans="1:3" x14ac:dyDescent="0.25">
      <c r="A2244">
        <v>9</v>
      </c>
      <c r="B2244">
        <v>6.3999999999992951E-2</v>
      </c>
      <c r="C2244" s="1">
        <f>IF(Table9[[#This Row],[dTime]]&lt;&gt;"",1/Table9[[#This Row],[dTime]],"")</f>
        <v>15.625000000001721</v>
      </c>
    </row>
    <row r="2245" spans="1:3" x14ac:dyDescent="0.25">
      <c r="A2245">
        <v>10</v>
      </c>
      <c r="B2245">
        <v>3.8000000000010914E-2</v>
      </c>
      <c r="C2245" s="1">
        <f>IF(Table9[[#This Row],[dTime]]&lt;&gt;"",1/Table9[[#This Row],[dTime]],"")</f>
        <v>26.315789473676652</v>
      </c>
    </row>
    <row r="2246" spans="1:3" x14ac:dyDescent="0.25">
      <c r="A2246">
        <v>11</v>
      </c>
      <c r="B2246">
        <v>9.200000000001296E-2</v>
      </c>
      <c r="C2246" s="1">
        <f>IF(Table9[[#This Row],[dTime]]&lt;&gt;"",1/Table9[[#This Row],[dTime]],"")</f>
        <v>10.869565217389773</v>
      </c>
    </row>
    <row r="2247" spans="1:3" x14ac:dyDescent="0.25">
      <c r="A2247">
        <v>12</v>
      </c>
      <c r="B2247">
        <v>6.9999999999993179E-2</v>
      </c>
      <c r="C2247" s="1">
        <f>IF(Table9[[#This Row],[dTime]]&lt;&gt;"",1/Table9[[#This Row],[dTime]],"")</f>
        <v>14.285714285715677</v>
      </c>
    </row>
    <row r="2248" spans="1:3" x14ac:dyDescent="0.25">
      <c r="A2248">
        <v>13</v>
      </c>
      <c r="B2248">
        <v>6.6000000000002501E-2</v>
      </c>
      <c r="C2248" s="1">
        <f>IF(Table9[[#This Row],[dTime]]&lt;&gt;"",1/Table9[[#This Row],[dTime]],"")</f>
        <v>15.151515151514577</v>
      </c>
    </row>
    <row r="2249" spans="1:3" x14ac:dyDescent="0.25">
      <c r="A2249">
        <v>14</v>
      </c>
      <c r="B2249">
        <v>6.8999999999988404E-2</v>
      </c>
      <c r="C2249" s="1">
        <f>IF(Table9[[#This Row],[dTime]]&lt;&gt;"",1/Table9[[#This Row],[dTime]],"")</f>
        <v>14.492753623190842</v>
      </c>
    </row>
    <row r="2250" spans="1:3" x14ac:dyDescent="0.25">
      <c r="A2250">
        <v>15</v>
      </c>
      <c r="B2250">
        <v>6.0000000000002274E-2</v>
      </c>
      <c r="C2250" s="1">
        <f>IF(Table9[[#This Row],[dTime]]&lt;&gt;"",1/Table9[[#This Row],[dTime]],"")</f>
        <v>16.666666666666035</v>
      </c>
    </row>
    <row r="2251" spans="1:3" x14ac:dyDescent="0.25">
      <c r="A2251">
        <v>16</v>
      </c>
      <c r="B2251">
        <v>7.2000000000002728E-2</v>
      </c>
      <c r="C2251" s="1">
        <f>IF(Table9[[#This Row],[dTime]]&lt;&gt;"",1/Table9[[#This Row],[dTime]],"")</f>
        <v>13.888888888888362</v>
      </c>
    </row>
    <row r="2252" spans="1:3" x14ac:dyDescent="0.25">
      <c r="A2252">
        <v>17</v>
      </c>
      <c r="B2252">
        <v>6.8000000000012051E-2</v>
      </c>
      <c r="C2252" s="1">
        <f>IF(Table9[[#This Row],[dTime]]&lt;&gt;"",1/Table9[[#This Row],[dTime]],"")</f>
        <v>14.70588235293857</v>
      </c>
    </row>
    <row r="2253" spans="1:3" x14ac:dyDescent="0.25">
      <c r="A2253">
        <v>18</v>
      </c>
      <c r="B2253">
        <v>6.9999999999993179E-2</v>
      </c>
      <c r="C2253" s="1">
        <f>IF(Table9[[#This Row],[dTime]]&lt;&gt;"",1/Table9[[#This Row],[dTime]],"")</f>
        <v>14.285714285715677</v>
      </c>
    </row>
    <row r="2254" spans="1:3" x14ac:dyDescent="0.25">
      <c r="A2254">
        <v>19</v>
      </c>
      <c r="B2254">
        <v>5.6999999999987949E-2</v>
      </c>
      <c r="C2254" s="1">
        <f>IF(Table9[[#This Row],[dTime]]&lt;&gt;"",1/Table9[[#This Row],[dTime]],"")</f>
        <v>17.543859649126517</v>
      </c>
    </row>
    <row r="2255" spans="1:3" x14ac:dyDescent="0.25">
      <c r="A2255">
        <v>20</v>
      </c>
      <c r="B2255">
        <v>6.9000000000016826E-2</v>
      </c>
      <c r="C2255" s="1">
        <f>IF(Table9[[#This Row],[dTime]]&lt;&gt;"",1/Table9[[#This Row],[dTime]],"")</f>
        <v>14.492753623184871</v>
      </c>
    </row>
    <row r="2256" spans="1:3" x14ac:dyDescent="0.25">
      <c r="A2256">
        <v>21</v>
      </c>
      <c r="B2256">
        <v>6.8999999999988404E-2</v>
      </c>
      <c r="C2256" s="1">
        <f>IF(Table9[[#This Row],[dTime]]&lt;&gt;"",1/Table9[[#This Row],[dTime]],"")</f>
        <v>14.492753623190842</v>
      </c>
    </row>
    <row r="2257" spans="1:3" x14ac:dyDescent="0.25">
      <c r="A2257">
        <v>22</v>
      </c>
      <c r="B2257">
        <v>6.7000000000007276E-2</v>
      </c>
      <c r="C2257" s="1">
        <f>IF(Table9[[#This Row],[dTime]]&lt;&gt;"",1/Table9[[#This Row],[dTime]],"")</f>
        <v>14.925373134326737</v>
      </c>
    </row>
    <row r="2258" spans="1:3" x14ac:dyDescent="0.25">
      <c r="A2258">
        <v>23</v>
      </c>
      <c r="B2258">
        <v>6.1000000000007049E-2</v>
      </c>
      <c r="C2258" s="1">
        <f>IF(Table9[[#This Row],[dTime]]&lt;&gt;"",1/Table9[[#This Row],[dTime]],"")</f>
        <v>16.393442622948925</v>
      </c>
    </row>
    <row r="2259" spans="1:3" x14ac:dyDescent="0.25">
      <c r="A2259">
        <v>24</v>
      </c>
      <c r="B2259">
        <v>6.6999999999978854E-2</v>
      </c>
      <c r="C2259" s="1">
        <f>IF(Table9[[#This Row],[dTime]]&lt;&gt;"",1/Table9[[#This Row],[dTime]],"")</f>
        <v>14.92537313433307</v>
      </c>
    </row>
    <row r="2260" spans="1:3" x14ac:dyDescent="0.25">
      <c r="A2260">
        <v>25</v>
      </c>
      <c r="B2260">
        <v>6.9000000000016826E-2</v>
      </c>
      <c r="C2260" s="1">
        <f>IF(Table9[[#This Row],[dTime]]&lt;&gt;"",1/Table9[[#This Row],[dTime]],"")</f>
        <v>14.492753623184871</v>
      </c>
    </row>
    <row r="2261" spans="1:3" x14ac:dyDescent="0.25">
      <c r="A2261">
        <v>26</v>
      </c>
      <c r="B2261">
        <v>6.1999999999983402E-2</v>
      </c>
      <c r="C2261" s="1">
        <f>IF(Table9[[#This Row],[dTime]]&lt;&gt;"",1/Table9[[#This Row],[dTime]],"")</f>
        <v>16.129032258068833</v>
      </c>
    </row>
    <row r="2262" spans="1:3" x14ac:dyDescent="0.25">
      <c r="A2262">
        <v>27</v>
      </c>
      <c r="B2262">
        <v>7.0999999999997954E-2</v>
      </c>
      <c r="C2262" s="1">
        <f>IF(Table9[[#This Row],[dTime]]&lt;&gt;"",1/Table9[[#This Row],[dTime]],"")</f>
        <v>14.084507042253927</v>
      </c>
    </row>
    <row r="2263" spans="1:3" x14ac:dyDescent="0.25">
      <c r="A2263">
        <v>28</v>
      </c>
      <c r="B2263">
        <v>7.00000000000216E-2</v>
      </c>
      <c r="C2263" s="1">
        <f>IF(Table9[[#This Row],[dTime]]&lt;&gt;"",1/Table9[[#This Row],[dTime]],"")</f>
        <v>14.285714285709878</v>
      </c>
    </row>
    <row r="2264" spans="1:3" x14ac:dyDescent="0.25">
      <c r="A2264">
        <v>29</v>
      </c>
      <c r="B2264">
        <v>5.5999999999983174E-2</v>
      </c>
      <c r="C2264" s="1">
        <f>IF(Table9[[#This Row],[dTime]]&lt;&gt;"",1/Table9[[#This Row],[dTime]],"")</f>
        <v>17.857142857148222</v>
      </c>
    </row>
    <row r="2265" spans="1:3" x14ac:dyDescent="0.25">
      <c r="A2265">
        <v>30</v>
      </c>
      <c r="B2265">
        <v>7.4000000000012278E-2</v>
      </c>
      <c r="C2265" s="1">
        <f>IF(Table9[[#This Row],[dTime]]&lt;&gt;"",1/Table9[[#This Row],[dTime]],"")</f>
        <v>13.513513513511271</v>
      </c>
    </row>
    <row r="2266" spans="1:3" x14ac:dyDescent="0.25">
      <c r="A2266">
        <v>31</v>
      </c>
      <c r="B2266">
        <v>6.7999999999983629E-2</v>
      </c>
      <c r="C2266" s="1">
        <f>IF(Table9[[#This Row],[dTime]]&lt;&gt;"",1/Table9[[#This Row],[dTime]],"")</f>
        <v>14.705882352944716</v>
      </c>
    </row>
    <row r="2267" spans="1:3" x14ac:dyDescent="0.25">
      <c r="A2267">
        <v>32</v>
      </c>
      <c r="B2267">
        <v>7.5000000000017053E-2</v>
      </c>
      <c r="C2267" s="1">
        <f>IF(Table9[[#This Row],[dTime]]&lt;&gt;"",1/Table9[[#This Row],[dTime]],"")</f>
        <v>13.333333333330302</v>
      </c>
    </row>
    <row r="2268" spans="1:3" x14ac:dyDescent="0.25">
      <c r="A2268">
        <v>33</v>
      </c>
      <c r="B2268">
        <v>5.5999999999983174E-2</v>
      </c>
      <c r="C2268" s="1">
        <f>IF(Table9[[#This Row],[dTime]]&lt;&gt;"",1/Table9[[#This Row],[dTime]],"")</f>
        <v>17.857142857148222</v>
      </c>
    </row>
    <row r="2269" spans="1:3" x14ac:dyDescent="0.25">
      <c r="A2269">
        <v>34</v>
      </c>
      <c r="B2269">
        <v>7.00000000000216E-2</v>
      </c>
      <c r="C2269" s="1">
        <f>IF(Table9[[#This Row],[dTime]]&lt;&gt;"",1/Table9[[#This Row],[dTime]],"")</f>
        <v>14.285714285709878</v>
      </c>
    </row>
    <row r="2270" spans="1:3" x14ac:dyDescent="0.25">
      <c r="A2270">
        <v>35</v>
      </c>
      <c r="B2270">
        <v>6.5999999999974079E-2</v>
      </c>
      <c r="C2270" s="1">
        <f>IF(Table9[[#This Row],[dTime]]&lt;&gt;"",1/Table9[[#This Row],[dTime]],"")</f>
        <v>15.151515151521101</v>
      </c>
    </row>
    <row r="2271" spans="1:3" x14ac:dyDescent="0.25">
      <c r="A2271">
        <v>36</v>
      </c>
      <c r="B2271">
        <v>6.9000000000016826E-2</v>
      </c>
      <c r="C2271" s="1">
        <f>IF(Table9[[#This Row],[dTime]]&lt;&gt;"",1/Table9[[#This Row],[dTime]],"")</f>
        <v>14.492753623184871</v>
      </c>
    </row>
    <row r="2272" spans="1:3" x14ac:dyDescent="0.25">
      <c r="A2272">
        <v>37</v>
      </c>
      <c r="B2272">
        <v>6.4999999999997726E-2</v>
      </c>
      <c r="C2272" s="1">
        <f>IF(Table9[[#This Row],[dTime]]&lt;&gt;"",1/Table9[[#This Row],[dTime]],"")</f>
        <v>15.384615384615923</v>
      </c>
    </row>
    <row r="2273" spans="1:3" x14ac:dyDescent="0.25">
      <c r="A2273">
        <v>38</v>
      </c>
      <c r="B2273">
        <v>6.7000000000007276E-2</v>
      </c>
      <c r="C2273" s="1">
        <f>IF(Table9[[#This Row],[dTime]]&lt;&gt;"",1/Table9[[#This Row],[dTime]],"")</f>
        <v>14.925373134326737</v>
      </c>
    </row>
    <row r="2274" spans="1:3" x14ac:dyDescent="0.25">
      <c r="A2274">
        <v>39</v>
      </c>
      <c r="B2274">
        <v>5.1999999999992497E-2</v>
      </c>
      <c r="C2274" s="1">
        <f>IF(Table9[[#This Row],[dTime]]&lt;&gt;"",1/Table9[[#This Row],[dTime]],"")</f>
        <v>19.230769230772005</v>
      </c>
    </row>
    <row r="2275" spans="1:3" x14ac:dyDescent="0.25">
      <c r="A2275">
        <v>40</v>
      </c>
      <c r="B2275">
        <v>7.8000000000002956E-2</v>
      </c>
      <c r="C2275" s="1">
        <f>IF(Table9[[#This Row],[dTime]]&lt;&gt;"",1/Table9[[#This Row],[dTime]],"")</f>
        <v>12.820512820512334</v>
      </c>
    </row>
    <row r="2276" spans="1:3" x14ac:dyDescent="0.25">
      <c r="A2276">
        <v>41</v>
      </c>
      <c r="B2276">
        <v>6.6000000000002501E-2</v>
      </c>
      <c r="C2276" s="1">
        <f>IF(Table9[[#This Row],[dTime]]&lt;&gt;"",1/Table9[[#This Row],[dTime]],"")</f>
        <v>15.151515151514577</v>
      </c>
    </row>
    <row r="2277" spans="1:3" x14ac:dyDescent="0.25">
      <c r="A2277">
        <v>42</v>
      </c>
      <c r="B2277">
        <v>7.3000000000007503E-2</v>
      </c>
      <c r="C2277" s="1">
        <f>IF(Table9[[#This Row],[dTime]]&lt;&gt;"",1/Table9[[#This Row],[dTime]],"")</f>
        <v>13.698630136984894</v>
      </c>
    </row>
    <row r="2278" spans="1:3" x14ac:dyDescent="0.25">
      <c r="A2278">
        <v>43</v>
      </c>
      <c r="B2278">
        <v>6.3999999999992951E-2</v>
      </c>
      <c r="C2278" s="1">
        <f>IF(Table9[[#This Row],[dTime]]&lt;&gt;"",1/Table9[[#This Row],[dTime]],"")</f>
        <v>15.625000000001721</v>
      </c>
    </row>
    <row r="2279" spans="1:3" x14ac:dyDescent="0.25">
      <c r="A2279">
        <v>44</v>
      </c>
      <c r="B2279">
        <v>6.6000000000002501E-2</v>
      </c>
      <c r="C2279" s="1">
        <f>IF(Table9[[#This Row],[dTime]]&lt;&gt;"",1/Table9[[#This Row],[dTime]],"")</f>
        <v>15.151515151514577</v>
      </c>
    </row>
    <row r="2280" spans="1:3" x14ac:dyDescent="0.25">
      <c r="A2280">
        <v>45</v>
      </c>
      <c r="B2280">
        <v>6.6000000000002501E-2</v>
      </c>
      <c r="C2280" s="1">
        <f>IF(Table9[[#This Row],[dTime]]&lt;&gt;"",1/Table9[[#This Row],[dTime]],"")</f>
        <v>15.151515151514577</v>
      </c>
    </row>
    <row r="2281" spans="1:3" x14ac:dyDescent="0.25">
      <c r="A2281">
        <v>46</v>
      </c>
      <c r="B2281">
        <v>6.3999999999992951E-2</v>
      </c>
      <c r="C2281" s="1">
        <f>IF(Table9[[#This Row],[dTime]]&lt;&gt;"",1/Table9[[#This Row],[dTime]],"")</f>
        <v>15.625000000001721</v>
      </c>
    </row>
    <row r="2282" spans="1:3" x14ac:dyDescent="0.25">
      <c r="A2282">
        <v>47</v>
      </c>
      <c r="B2282">
        <v>6.9999999999993179E-2</v>
      </c>
      <c r="C2282" s="1">
        <f>IF(Table9[[#This Row],[dTime]]&lt;&gt;"",1/Table9[[#This Row],[dTime]],"")</f>
        <v>14.285714285715677</v>
      </c>
    </row>
    <row r="2283" spans="1:3" x14ac:dyDescent="0.25">
      <c r="A2283">
        <v>48</v>
      </c>
      <c r="B2283">
        <v>6.7000000000007276E-2</v>
      </c>
      <c r="C2283" s="1">
        <f>IF(Table9[[#This Row],[dTime]]&lt;&gt;"",1/Table9[[#This Row],[dTime]],"")</f>
        <v>14.925373134326737</v>
      </c>
    </row>
    <row r="2284" spans="1:3" x14ac:dyDescent="0.25">
      <c r="A2284">
        <v>49</v>
      </c>
      <c r="B2284">
        <v>6.0000000000002274E-2</v>
      </c>
      <c r="C2284" s="1">
        <f>IF(Table9[[#This Row],[dTime]]&lt;&gt;"",1/Table9[[#This Row],[dTime]],"")</f>
        <v>16.666666666666035</v>
      </c>
    </row>
    <row r="2285" spans="1:3" x14ac:dyDescent="0.25">
      <c r="A2285">
        <v>50</v>
      </c>
      <c r="B2285">
        <v>7.6999999999998181E-2</v>
      </c>
      <c r="C2285" s="1">
        <f>IF(Table9[[#This Row],[dTime]]&lt;&gt;"",1/Table9[[#This Row],[dTime]],"")</f>
        <v>12.987012987013294</v>
      </c>
    </row>
    <row r="2286" spans="1:3" x14ac:dyDescent="0.25">
      <c r="A2286">
        <v>51</v>
      </c>
      <c r="B2286">
        <v>6.3999999999992951E-2</v>
      </c>
      <c r="C2286" s="1">
        <f>IF(Table9[[#This Row],[dTime]]&lt;&gt;"",1/Table9[[#This Row],[dTime]],"")</f>
        <v>15.625000000001721</v>
      </c>
    </row>
    <row r="2287" spans="1:3" x14ac:dyDescent="0.25">
      <c r="A2287">
        <v>52</v>
      </c>
      <c r="B2287">
        <v>7.0999999999997954E-2</v>
      </c>
      <c r="C2287" s="1">
        <f>IF(Table9[[#This Row],[dTime]]&lt;&gt;"",1/Table9[[#This Row],[dTime]],"")</f>
        <v>14.084507042253927</v>
      </c>
    </row>
    <row r="2288" spans="1:3" x14ac:dyDescent="0.25">
      <c r="A2288">
        <v>53</v>
      </c>
      <c r="B2288">
        <v>3.4999999999996589E-2</v>
      </c>
      <c r="C2288" s="1">
        <f>IF(Table9[[#This Row],[dTime]]&lt;&gt;"",1/Table9[[#This Row],[dTime]],"")</f>
        <v>28.571428571431355</v>
      </c>
    </row>
    <row r="2289" spans="1:3" x14ac:dyDescent="0.25">
      <c r="A2289">
        <v>54</v>
      </c>
      <c r="B2289">
        <v>9.0000000000003411E-2</v>
      </c>
      <c r="C2289" s="1">
        <f>IF(Table9[[#This Row],[dTime]]&lt;&gt;"",1/Table9[[#This Row],[dTime]],"")</f>
        <v>11.11111111111069</v>
      </c>
    </row>
    <row r="2290" spans="1:3" x14ac:dyDescent="0.25">
      <c r="A2290">
        <v>55</v>
      </c>
      <c r="B2290">
        <v>6.3999999999992951E-2</v>
      </c>
      <c r="C2290" s="1">
        <f>IF(Table9[[#This Row],[dTime]]&lt;&gt;"",1/Table9[[#This Row],[dTime]],"")</f>
        <v>15.625000000001721</v>
      </c>
    </row>
    <row r="2291" spans="1:3" x14ac:dyDescent="0.25">
      <c r="A2291">
        <v>56</v>
      </c>
      <c r="B2291">
        <v>7.2000000000002728E-2</v>
      </c>
      <c r="C2291" s="1">
        <f>IF(Table9[[#This Row],[dTime]]&lt;&gt;"",1/Table9[[#This Row],[dTime]],"")</f>
        <v>13.888888888888362</v>
      </c>
    </row>
    <row r="2292" spans="1:3" x14ac:dyDescent="0.25">
      <c r="A2292">
        <v>57</v>
      </c>
      <c r="B2292">
        <v>5.8999999999997499E-2</v>
      </c>
      <c r="C2292" s="1">
        <f>IF(Table9[[#This Row],[dTime]]&lt;&gt;"",1/Table9[[#This Row],[dTime]],"")</f>
        <v>16.9491525423736</v>
      </c>
    </row>
    <row r="2293" spans="1:3" x14ac:dyDescent="0.25">
      <c r="A2293">
        <v>58</v>
      </c>
      <c r="B2293">
        <v>6.8000000000012051E-2</v>
      </c>
      <c r="C2293" s="1">
        <f>IF(Table9[[#This Row],[dTime]]&lt;&gt;"",1/Table9[[#This Row],[dTime]],"")</f>
        <v>14.70588235293857</v>
      </c>
    </row>
    <row r="2294" spans="1:3" x14ac:dyDescent="0.25">
      <c r="A2294">
        <v>59</v>
      </c>
      <c r="B2294">
        <v>7.4999999999988631E-2</v>
      </c>
      <c r="C2294" s="1">
        <f>IF(Table9[[#This Row],[dTime]]&lt;&gt;"",1/Table9[[#This Row],[dTime]],"")</f>
        <v>13.333333333335354</v>
      </c>
    </row>
    <row r="2295" spans="1:3" x14ac:dyDescent="0.25">
      <c r="A2295">
        <v>60</v>
      </c>
      <c r="B2295">
        <v>6.1000000000007049E-2</v>
      </c>
      <c r="C2295" s="1">
        <f>IF(Table9[[#This Row],[dTime]]&lt;&gt;"",1/Table9[[#This Row],[dTime]],"")</f>
        <v>16.393442622948925</v>
      </c>
    </row>
    <row r="2296" spans="1:3" x14ac:dyDescent="0.25">
      <c r="A2296">
        <v>61</v>
      </c>
      <c r="B2296">
        <v>6.8999999999988404E-2</v>
      </c>
      <c r="C2296" s="1">
        <f>IF(Table9[[#This Row],[dTime]]&lt;&gt;"",1/Table9[[#This Row],[dTime]],"")</f>
        <v>14.492753623190842</v>
      </c>
    </row>
    <row r="2297" spans="1:3" x14ac:dyDescent="0.25">
      <c r="A2297">
        <v>62</v>
      </c>
      <c r="B2297">
        <v>7.00000000000216E-2</v>
      </c>
      <c r="C2297" s="1">
        <f>IF(Table9[[#This Row],[dTime]]&lt;&gt;"",1/Table9[[#This Row],[dTime]],"")</f>
        <v>14.285714285709878</v>
      </c>
    </row>
    <row r="2298" spans="1:3" x14ac:dyDescent="0.25">
      <c r="A2298">
        <v>63</v>
      </c>
      <c r="B2298">
        <v>6.1999999999983402E-2</v>
      </c>
      <c r="C2298" s="1">
        <f>IF(Table9[[#This Row],[dTime]]&lt;&gt;"",1/Table9[[#This Row],[dTime]],"")</f>
        <v>16.129032258068833</v>
      </c>
    </row>
    <row r="2299" spans="1:3" x14ac:dyDescent="0.25">
      <c r="A2299">
        <v>64</v>
      </c>
      <c r="B2299">
        <v>7.3000000000007503E-2</v>
      </c>
      <c r="C2299" s="1">
        <f>IF(Table9[[#This Row],[dTime]]&lt;&gt;"",1/Table9[[#This Row],[dTime]],"")</f>
        <v>13.698630136984894</v>
      </c>
    </row>
    <row r="2300" spans="1:3" x14ac:dyDescent="0.25">
      <c r="A2300">
        <v>65</v>
      </c>
      <c r="B2300">
        <v>6.2999999999988177E-2</v>
      </c>
      <c r="C2300" s="1">
        <f>IF(Table9[[#This Row],[dTime]]&lt;&gt;"",1/Table9[[#This Row],[dTime]],"")</f>
        <v>15.873015873018852</v>
      </c>
    </row>
    <row r="2301" spans="1:3" x14ac:dyDescent="0.25">
      <c r="A2301">
        <v>66</v>
      </c>
      <c r="B2301">
        <v>6.7000000000007276E-2</v>
      </c>
      <c r="C2301" s="1">
        <f>IF(Table9[[#This Row],[dTime]]&lt;&gt;"",1/Table9[[#This Row],[dTime]],"")</f>
        <v>14.925373134326737</v>
      </c>
    </row>
    <row r="2302" spans="1:3" x14ac:dyDescent="0.25">
      <c r="A2302">
        <v>67</v>
      </c>
      <c r="B2302">
        <v>6.7000000000007276E-2</v>
      </c>
      <c r="C2302" s="1">
        <f>IF(Table9[[#This Row],[dTime]]&lt;&gt;"",1/Table9[[#This Row],[dTime]],"")</f>
        <v>14.925373134326737</v>
      </c>
    </row>
    <row r="2303" spans="1:3" x14ac:dyDescent="0.25">
      <c r="A2303">
        <v>68</v>
      </c>
      <c r="B2303">
        <v>3.2000000000010687E-2</v>
      </c>
      <c r="C2303" s="1">
        <f>IF(Table9[[#This Row],[dTime]]&lt;&gt;"",1/Table9[[#This Row],[dTime]],"")</f>
        <v>31.249999999989566</v>
      </c>
    </row>
    <row r="2304" spans="1:3" x14ac:dyDescent="0.25">
      <c r="A2304">
        <v>69</v>
      </c>
      <c r="B2304">
        <v>7.4999999999988631E-2</v>
      </c>
      <c r="C2304" s="1">
        <f>IF(Table9[[#This Row],[dTime]]&lt;&gt;"",1/Table9[[#This Row],[dTime]],"")</f>
        <v>13.333333333335354</v>
      </c>
    </row>
    <row r="2305" spans="1:3" x14ac:dyDescent="0.25">
      <c r="A2305">
        <v>70</v>
      </c>
      <c r="B2305">
        <v>9.1000000000008185E-2</v>
      </c>
      <c r="C2305" s="1">
        <f>IF(Table9[[#This Row],[dTime]]&lt;&gt;"",1/Table9[[#This Row],[dTime]],"")</f>
        <v>10.989010989010001</v>
      </c>
    </row>
    <row r="2306" spans="1:3" x14ac:dyDescent="0.25">
      <c r="A2306">
        <v>71</v>
      </c>
      <c r="B2306">
        <v>4.6999999999997044E-2</v>
      </c>
      <c r="C2306" s="1">
        <f>IF(Table9[[#This Row],[dTime]]&lt;&gt;"",1/Table9[[#This Row],[dTime]],"")</f>
        <v>21.27659574468219</v>
      </c>
    </row>
    <row r="2307" spans="1:3" x14ac:dyDescent="0.25">
      <c r="A2307">
        <v>72</v>
      </c>
      <c r="B2307">
        <v>8.7999999999993861E-2</v>
      </c>
      <c r="C2307" s="1">
        <f>IF(Table9[[#This Row],[dTime]]&lt;&gt;"",1/Table9[[#This Row],[dTime]],"")</f>
        <v>11.363636363637156</v>
      </c>
    </row>
    <row r="2308" spans="1:3" x14ac:dyDescent="0.25">
      <c r="A2308">
        <v>73</v>
      </c>
      <c r="B2308">
        <v>6.7000000000007276E-2</v>
      </c>
      <c r="C2308" s="1">
        <f>IF(Table9[[#This Row],[dTime]]&lt;&gt;"",1/Table9[[#This Row],[dTime]],"")</f>
        <v>14.925373134326737</v>
      </c>
    </row>
    <row r="2309" spans="1:3" x14ac:dyDescent="0.25">
      <c r="A2309">
        <v>74</v>
      </c>
      <c r="B2309">
        <v>6.8999999999988404E-2</v>
      </c>
      <c r="C2309" s="1">
        <f>IF(Table9[[#This Row],[dTime]]&lt;&gt;"",1/Table9[[#This Row],[dTime]],"")</f>
        <v>14.492753623190842</v>
      </c>
    </row>
    <row r="2310" spans="1:3" x14ac:dyDescent="0.25">
      <c r="A2310">
        <v>75</v>
      </c>
      <c r="B2310">
        <v>6.1000000000007049E-2</v>
      </c>
      <c r="C2310" s="1">
        <f>IF(Table9[[#This Row],[dTime]]&lt;&gt;"",1/Table9[[#This Row],[dTime]],"")</f>
        <v>16.393442622948925</v>
      </c>
    </row>
    <row r="2311" spans="1:3" x14ac:dyDescent="0.25">
      <c r="A2311">
        <v>76</v>
      </c>
      <c r="B2311">
        <v>6.8999999999988404E-2</v>
      </c>
      <c r="C2311" s="1">
        <f>IF(Table9[[#This Row],[dTime]]&lt;&gt;"",1/Table9[[#This Row],[dTime]],"")</f>
        <v>14.492753623190842</v>
      </c>
    </row>
    <row r="2312" spans="1:3" x14ac:dyDescent="0.25">
      <c r="A2312">
        <v>77</v>
      </c>
      <c r="B2312">
        <v>6.9000000000016826E-2</v>
      </c>
      <c r="C2312" s="1">
        <f>IF(Table9[[#This Row],[dTime]]&lt;&gt;"",1/Table9[[#This Row],[dTime]],"")</f>
        <v>14.492753623184871</v>
      </c>
    </row>
    <row r="2313" spans="1:3" x14ac:dyDescent="0.25">
      <c r="A2313">
        <v>78</v>
      </c>
      <c r="B2313">
        <v>6.2999999999988177E-2</v>
      </c>
      <c r="C2313" s="1">
        <f>IF(Table9[[#This Row],[dTime]]&lt;&gt;"",1/Table9[[#This Row],[dTime]],"")</f>
        <v>15.873015873018852</v>
      </c>
    </row>
    <row r="2314" spans="1:3" x14ac:dyDescent="0.25">
      <c r="A2314">
        <v>79</v>
      </c>
      <c r="B2314">
        <v>7.2000000000002728E-2</v>
      </c>
      <c r="C2314" s="1">
        <f>IF(Table9[[#This Row],[dTime]]&lt;&gt;"",1/Table9[[#This Row],[dTime]],"")</f>
        <v>13.888888888888362</v>
      </c>
    </row>
    <row r="2315" spans="1:3" x14ac:dyDescent="0.25">
      <c r="A2315">
        <v>80</v>
      </c>
      <c r="B2315">
        <v>6.6000000000002501E-2</v>
      </c>
      <c r="C2315" s="1">
        <f>IF(Table9[[#This Row],[dTime]]&lt;&gt;"",1/Table9[[#This Row],[dTime]],"")</f>
        <v>15.151515151514577</v>
      </c>
    </row>
    <row r="2316" spans="1:3" x14ac:dyDescent="0.25">
      <c r="A2316">
        <v>81</v>
      </c>
      <c r="B2316">
        <v>6.3999999999992951E-2</v>
      </c>
      <c r="C2316" s="1">
        <f>IF(Table9[[#This Row],[dTime]]&lt;&gt;"",1/Table9[[#This Row],[dTime]],"")</f>
        <v>15.625000000001721</v>
      </c>
    </row>
    <row r="2317" spans="1:3" x14ac:dyDescent="0.25">
      <c r="A2317">
        <v>82</v>
      </c>
      <c r="B2317">
        <v>6.3000000000016598E-2</v>
      </c>
      <c r="C2317" s="1">
        <f>IF(Table9[[#This Row],[dTime]]&lt;&gt;"",1/Table9[[#This Row],[dTime]],"")</f>
        <v>15.873015873011692</v>
      </c>
    </row>
    <row r="2318" spans="1:3" x14ac:dyDescent="0.25">
      <c r="A2318">
        <v>83</v>
      </c>
      <c r="B2318">
        <v>6.9999999999993179E-2</v>
      </c>
      <c r="C2318" s="1">
        <f>IF(Table9[[#This Row],[dTime]]&lt;&gt;"",1/Table9[[#This Row],[dTime]],"")</f>
        <v>14.285714285715677</v>
      </c>
    </row>
    <row r="2319" spans="1:3" x14ac:dyDescent="0.25">
      <c r="A2319">
        <v>84</v>
      </c>
      <c r="B2319">
        <v>6.6000000000002501E-2</v>
      </c>
      <c r="C2319" s="1">
        <f>IF(Table9[[#This Row],[dTime]]&lt;&gt;"",1/Table9[[#This Row],[dTime]],"")</f>
        <v>15.151515151514577</v>
      </c>
    </row>
    <row r="2320" spans="1:3" x14ac:dyDescent="0.25">
      <c r="A2320">
        <v>85</v>
      </c>
      <c r="B2320">
        <v>6.7999999999983629E-2</v>
      </c>
      <c r="C2320" s="1">
        <f>IF(Table9[[#This Row],[dTime]]&lt;&gt;"",1/Table9[[#This Row],[dTime]],"")</f>
        <v>14.705882352944716</v>
      </c>
    </row>
    <row r="2321" spans="1:3" x14ac:dyDescent="0.25">
      <c r="A2321">
        <v>86</v>
      </c>
      <c r="B2321">
        <v>6.6000000000002501E-2</v>
      </c>
      <c r="C2321" s="1">
        <f>IF(Table9[[#This Row],[dTime]]&lt;&gt;"",1/Table9[[#This Row],[dTime]],"")</f>
        <v>15.151515151514577</v>
      </c>
    </row>
    <row r="2322" spans="1:3" x14ac:dyDescent="0.25">
      <c r="A2322">
        <v>87</v>
      </c>
      <c r="B2322">
        <v>5.4000000000002046E-2</v>
      </c>
      <c r="C2322" s="1">
        <f>IF(Table9[[#This Row],[dTime]]&lt;&gt;"",1/Table9[[#This Row],[dTime]],"")</f>
        <v>18.518518518517816</v>
      </c>
    </row>
    <row r="2323" spans="1:3" x14ac:dyDescent="0.25">
      <c r="A2323">
        <v>88</v>
      </c>
      <c r="B2323">
        <v>8.0000000000012506E-2</v>
      </c>
      <c r="C2323" s="1">
        <f>IF(Table9[[#This Row],[dTime]]&lt;&gt;"",1/Table9[[#This Row],[dTime]],"")</f>
        <v>12.499999999998046</v>
      </c>
    </row>
    <row r="2324" spans="1:3" x14ac:dyDescent="0.25">
      <c r="A2324">
        <v>89</v>
      </c>
      <c r="B2324">
        <v>2.5000000000005684E-2</v>
      </c>
      <c r="C2324" s="1">
        <f>IF(Table9[[#This Row],[dTime]]&lt;&gt;"",1/Table9[[#This Row],[dTime]],"")</f>
        <v>39.999999999990905</v>
      </c>
    </row>
    <row r="2325" spans="1:3" x14ac:dyDescent="0.25">
      <c r="A2325">
        <v>90</v>
      </c>
      <c r="B2325">
        <v>0.10999999999998522</v>
      </c>
      <c r="C2325" s="1">
        <f>IF(Table9[[#This Row],[dTime]]&lt;&gt;"",1/Table9[[#This Row],[dTime]],"")</f>
        <v>9.0909090909103121</v>
      </c>
    </row>
    <row r="2326" spans="1:3" x14ac:dyDescent="0.25">
      <c r="A2326">
        <v>91</v>
      </c>
      <c r="B2326">
        <v>6.8999999999988404E-2</v>
      </c>
      <c r="C2326" s="1">
        <f>IF(Table9[[#This Row],[dTime]]&lt;&gt;"",1/Table9[[#This Row],[dTime]],"")</f>
        <v>14.492753623190842</v>
      </c>
    </row>
    <row r="2327" spans="1:3" x14ac:dyDescent="0.25">
      <c r="A2327">
        <v>92</v>
      </c>
      <c r="B2327">
        <v>6.4000000000021373E-2</v>
      </c>
      <c r="C2327" s="1">
        <f>IF(Table9[[#This Row],[dTime]]&lt;&gt;"",1/Table9[[#This Row],[dTime]],"")</f>
        <v>15.624999999994783</v>
      </c>
    </row>
    <row r="2328" spans="1:3" x14ac:dyDescent="0.25">
      <c r="A2328">
        <v>93</v>
      </c>
      <c r="B2328">
        <v>6.6000000000002501E-2</v>
      </c>
      <c r="C2328" s="1">
        <f>IF(Table9[[#This Row],[dTime]]&lt;&gt;"",1/Table9[[#This Row],[dTime]],"")</f>
        <v>15.151515151514577</v>
      </c>
    </row>
    <row r="2329" spans="1:3" x14ac:dyDescent="0.25">
      <c r="A2329">
        <v>94</v>
      </c>
      <c r="B2329">
        <v>6.4999999999997726E-2</v>
      </c>
      <c r="C2329" s="1">
        <f>IF(Table9[[#This Row],[dTime]]&lt;&gt;"",1/Table9[[#This Row],[dTime]],"")</f>
        <v>15.384615384615923</v>
      </c>
    </row>
    <row r="2330" spans="1:3" x14ac:dyDescent="0.25">
      <c r="A2330">
        <v>95</v>
      </c>
      <c r="B2330">
        <v>6.7999999999983629E-2</v>
      </c>
      <c r="C2330" s="1">
        <f>IF(Table9[[#This Row],[dTime]]&lt;&gt;"",1/Table9[[#This Row],[dTime]],"")</f>
        <v>14.705882352944716</v>
      </c>
    </row>
    <row r="2331" spans="1:3" x14ac:dyDescent="0.25">
      <c r="A2331">
        <v>96</v>
      </c>
      <c r="B2331">
        <v>6.2000000000011823E-2</v>
      </c>
      <c r="C2331" s="1">
        <f>IF(Table9[[#This Row],[dTime]]&lt;&gt;"",1/Table9[[#This Row],[dTime]],"")</f>
        <v>16.129032258061439</v>
      </c>
    </row>
    <row r="2332" spans="1:3" x14ac:dyDescent="0.25">
      <c r="A2332">
        <v>97</v>
      </c>
      <c r="B2332">
        <v>7.2000000000002728E-2</v>
      </c>
      <c r="C2332" s="1">
        <f>IF(Table9[[#This Row],[dTime]]&lt;&gt;"",1/Table9[[#This Row],[dTime]],"")</f>
        <v>13.888888888888362</v>
      </c>
    </row>
    <row r="2333" spans="1:3" x14ac:dyDescent="0.25">
      <c r="A2333">
        <v>98</v>
      </c>
      <c r="B2333">
        <v>6.1999999999983402E-2</v>
      </c>
      <c r="C2333" s="1">
        <f>IF(Table9[[#This Row],[dTime]]&lt;&gt;"",1/Table9[[#This Row],[dTime]],"")</f>
        <v>16.129032258068833</v>
      </c>
    </row>
    <row r="2334" spans="1:3" x14ac:dyDescent="0.25">
      <c r="A2334">
        <v>99</v>
      </c>
      <c r="B2334">
        <v>5.2000000000020918E-2</v>
      </c>
      <c r="C2334" s="1">
        <f>IF(Table9[[#This Row],[dTime]]&lt;&gt;"",1/Table9[[#This Row],[dTime]],"")</f>
        <v>19.230769230761496</v>
      </c>
    </row>
    <row r="2335" spans="1:3" x14ac:dyDescent="0.25">
      <c r="A2335">
        <v>100</v>
      </c>
      <c r="B2335">
        <v>8.0999999999988859E-2</v>
      </c>
      <c r="C2335" s="1">
        <f>IF(Table9[[#This Row],[dTime]]&lt;&gt;"",1/Table9[[#This Row],[dTime]],"")</f>
        <v>12.345679012347377</v>
      </c>
    </row>
    <row r="2336" spans="1:3" x14ac:dyDescent="0.25">
      <c r="A2336">
        <v>101</v>
      </c>
      <c r="B2336">
        <v>7.2000000000002728E-2</v>
      </c>
      <c r="C2336" s="1">
        <f>IF(Table9[[#This Row],[dTime]]&lt;&gt;"",1/Table9[[#This Row],[dTime]],"")</f>
        <v>13.888888888888362</v>
      </c>
    </row>
    <row r="2337" spans="1:3" x14ac:dyDescent="0.25">
      <c r="A2337">
        <v>102</v>
      </c>
      <c r="B2337">
        <v>6.3999999999992951E-2</v>
      </c>
      <c r="C2337" s="1">
        <f>IF(Table9[[#This Row],[dTime]]&lt;&gt;"",1/Table9[[#This Row],[dTime]],"")</f>
        <v>15.625000000001721</v>
      </c>
    </row>
    <row r="2338" spans="1:3" x14ac:dyDescent="0.25">
      <c r="A2338">
        <v>103</v>
      </c>
      <c r="B2338">
        <v>6.6000000000002501E-2</v>
      </c>
      <c r="C2338" s="1">
        <f>IF(Table9[[#This Row],[dTime]]&lt;&gt;"",1/Table9[[#This Row],[dTime]],"")</f>
        <v>15.151515151514577</v>
      </c>
    </row>
    <row r="2339" spans="1:3" x14ac:dyDescent="0.25">
      <c r="A2339">
        <v>104</v>
      </c>
      <c r="B2339">
        <v>6.3999999999992951E-2</v>
      </c>
      <c r="C2339" s="1">
        <f>IF(Table9[[#This Row],[dTime]]&lt;&gt;"",1/Table9[[#This Row],[dTime]],"")</f>
        <v>15.625000000001721</v>
      </c>
    </row>
    <row r="2340" spans="1:3" x14ac:dyDescent="0.25">
      <c r="A2340">
        <v>105</v>
      </c>
      <c r="B2340">
        <v>6.9000000000016826E-2</v>
      </c>
      <c r="C2340" s="1">
        <f>IF(Table9[[#This Row],[dTime]]&lt;&gt;"",1/Table9[[#This Row],[dTime]],"")</f>
        <v>14.492753623184871</v>
      </c>
    </row>
    <row r="2341" spans="1:3" x14ac:dyDescent="0.25">
      <c r="A2341">
        <v>106</v>
      </c>
      <c r="B2341">
        <v>6.3999999999992951E-2</v>
      </c>
      <c r="C2341" s="1">
        <f>IF(Table9[[#This Row],[dTime]]&lt;&gt;"",1/Table9[[#This Row],[dTime]],"")</f>
        <v>15.625000000001721</v>
      </c>
    </row>
    <row r="2342" spans="1:3" x14ac:dyDescent="0.25">
      <c r="A2342">
        <v>107</v>
      </c>
      <c r="B2342">
        <v>7.2000000000002728E-2</v>
      </c>
      <c r="C2342" s="1">
        <f>IF(Table9[[#This Row],[dTime]]&lt;&gt;"",1/Table9[[#This Row],[dTime]],"")</f>
        <v>13.888888888888362</v>
      </c>
    </row>
    <row r="2343" spans="1:3" x14ac:dyDescent="0.25">
      <c r="A2343">
        <v>108</v>
      </c>
      <c r="B2343">
        <v>4.4000000000011141E-2</v>
      </c>
      <c r="C2343" s="1">
        <f>IF(Table9[[#This Row],[dTime]]&lt;&gt;"",1/Table9[[#This Row],[dTime]],"")</f>
        <v>22.727272727266971</v>
      </c>
    </row>
    <row r="2344" spans="1:3" x14ac:dyDescent="0.25">
      <c r="A2344">
        <v>109</v>
      </c>
      <c r="B2344">
        <v>8.6999999999989086E-2</v>
      </c>
      <c r="C2344" s="1">
        <f>IF(Table9[[#This Row],[dTime]]&lt;&gt;"",1/Table9[[#This Row],[dTime]],"")</f>
        <v>11.49425287356466</v>
      </c>
    </row>
    <row r="2345" spans="1:3" x14ac:dyDescent="0.25">
      <c r="A2345">
        <v>110</v>
      </c>
      <c r="B2345">
        <v>6.7999999999983629E-2</v>
      </c>
      <c r="C2345" s="1">
        <f>IF(Table9[[#This Row],[dTime]]&lt;&gt;"",1/Table9[[#This Row],[dTime]],"")</f>
        <v>14.705882352944716</v>
      </c>
    </row>
    <row r="2346" spans="1:3" x14ac:dyDescent="0.25">
      <c r="A2346">
        <v>111</v>
      </c>
      <c r="B2346">
        <v>6.5000000000026148E-2</v>
      </c>
      <c r="C2346" s="1">
        <f>IF(Table9[[#This Row],[dTime]]&lt;&gt;"",1/Table9[[#This Row],[dTime]],"")</f>
        <v>15.384615384609196</v>
      </c>
    </row>
    <row r="2347" spans="1:3" x14ac:dyDescent="0.25">
      <c r="A2347">
        <v>112</v>
      </c>
      <c r="B2347">
        <v>6.4999999999997726E-2</v>
      </c>
      <c r="C2347" s="1">
        <f>IF(Table9[[#This Row],[dTime]]&lt;&gt;"",1/Table9[[#This Row],[dTime]],"")</f>
        <v>15.384615384615923</v>
      </c>
    </row>
    <row r="2348" spans="1:3" x14ac:dyDescent="0.25">
      <c r="A2348">
        <v>113</v>
      </c>
      <c r="B2348">
        <v>6.6999999999978854E-2</v>
      </c>
      <c r="C2348" s="1">
        <f>IF(Table9[[#This Row],[dTime]]&lt;&gt;"",1/Table9[[#This Row],[dTime]],"")</f>
        <v>14.92537313433307</v>
      </c>
    </row>
    <row r="2349" spans="1:3" x14ac:dyDescent="0.25">
      <c r="A2349">
        <v>114</v>
      </c>
      <c r="B2349">
        <v>7.00000000000216E-2</v>
      </c>
      <c r="C2349" s="1">
        <f>IF(Table9[[#This Row],[dTime]]&lt;&gt;"",1/Table9[[#This Row],[dTime]],"")</f>
        <v>14.285714285709878</v>
      </c>
    </row>
    <row r="2350" spans="1:3" x14ac:dyDescent="0.25">
      <c r="A2350">
        <v>115</v>
      </c>
      <c r="B2350">
        <v>6.2999999999988177E-2</v>
      </c>
      <c r="C2350" s="1">
        <f>IF(Table9[[#This Row],[dTime]]&lt;&gt;"",1/Table9[[#This Row],[dTime]],"")</f>
        <v>15.873015873018852</v>
      </c>
    </row>
    <row r="2351" spans="1:3" x14ac:dyDescent="0.25">
      <c r="A2351">
        <v>116</v>
      </c>
      <c r="B2351">
        <v>2.5000000000005684E-2</v>
      </c>
      <c r="C2351" s="1">
        <f>IF(Table9[[#This Row],[dTime]]&lt;&gt;"",1/Table9[[#This Row],[dTime]],"")</f>
        <v>39.999999999990905</v>
      </c>
    </row>
    <row r="2352" spans="1:3" x14ac:dyDescent="0.25">
      <c r="A2352">
        <v>117</v>
      </c>
      <c r="B2352">
        <v>0.11500000000000909</v>
      </c>
      <c r="C2352" s="1">
        <f>IF(Table9[[#This Row],[dTime]]&lt;&gt;"",1/Table9[[#This Row],[dTime]],"")</f>
        <v>8.6956521739123556</v>
      </c>
    </row>
    <row r="2353" spans="1:3" x14ac:dyDescent="0.25">
      <c r="A2353">
        <v>118</v>
      </c>
      <c r="B2353">
        <v>1.6999999999995907E-2</v>
      </c>
      <c r="C2353" s="1">
        <f>IF(Table9[[#This Row],[dTime]]&lt;&gt;"",1/Table9[[#This Row],[dTime]],"")</f>
        <v>58.823529411778864</v>
      </c>
    </row>
    <row r="2354" spans="1:3" x14ac:dyDescent="0.25">
      <c r="A2354">
        <v>119</v>
      </c>
      <c r="B2354">
        <v>9.4999999999998863E-2</v>
      </c>
      <c r="C2354" s="1">
        <f>IF(Table9[[#This Row],[dTime]]&lt;&gt;"",1/Table9[[#This Row],[dTime]],"")</f>
        <v>10.526315789473809</v>
      </c>
    </row>
    <row r="2355" spans="1:3" x14ac:dyDescent="0.25">
      <c r="A2355">
        <v>120</v>
      </c>
      <c r="B2355">
        <v>3.7999999999982492E-2</v>
      </c>
      <c r="C2355" s="1">
        <f>IF(Table9[[#This Row],[dTime]]&lt;&gt;"",1/Table9[[#This Row],[dTime]],"")</f>
        <v>26.315789473696334</v>
      </c>
    </row>
    <row r="2356" spans="1:3" x14ac:dyDescent="0.25">
      <c r="A2356">
        <v>121</v>
      </c>
      <c r="B2356">
        <v>0.11299999999999955</v>
      </c>
      <c r="C2356" s="1">
        <f>IF(Table9[[#This Row],[dTime]]&lt;&gt;"",1/Table9[[#This Row],[dTime]],"")</f>
        <v>8.8495575221239289</v>
      </c>
    </row>
    <row r="2357" spans="1:3" x14ac:dyDescent="0.25">
      <c r="A2357">
        <v>122</v>
      </c>
      <c r="B2357">
        <v>6.8000000000012051E-2</v>
      </c>
      <c r="C2357" s="1">
        <f>IF(Table9[[#This Row],[dTime]]&lt;&gt;"",1/Table9[[#This Row],[dTime]],"")</f>
        <v>14.70588235293857</v>
      </c>
    </row>
    <row r="2358" spans="1:3" x14ac:dyDescent="0.25">
      <c r="A2358">
        <v>123</v>
      </c>
      <c r="B2358">
        <v>4.4999999999987494E-2</v>
      </c>
      <c r="C2358" s="1">
        <f>IF(Table9[[#This Row],[dTime]]&lt;&gt;"",1/Table9[[#This Row],[dTime]],"")</f>
        <v>22.222222222228396</v>
      </c>
    </row>
    <row r="2359" spans="1:3" x14ac:dyDescent="0.25">
      <c r="A2359">
        <v>124</v>
      </c>
      <c r="B2359">
        <v>7.9000000000007731E-2</v>
      </c>
      <c r="C2359" s="1">
        <f>IF(Table9[[#This Row],[dTime]]&lt;&gt;"",1/Table9[[#This Row],[dTime]],"")</f>
        <v>12.658227848100028</v>
      </c>
    </row>
    <row r="2360" spans="1:3" x14ac:dyDescent="0.25">
      <c r="A2360">
        <v>125</v>
      </c>
      <c r="B2360">
        <v>6.9999999999993179E-2</v>
      </c>
      <c r="C2360" s="1">
        <f>IF(Table9[[#This Row],[dTime]]&lt;&gt;"",1/Table9[[#This Row],[dTime]],"")</f>
        <v>14.285714285715677</v>
      </c>
    </row>
    <row r="2361" spans="1:3" x14ac:dyDescent="0.25">
      <c r="A2361">
        <v>126</v>
      </c>
      <c r="B2361">
        <v>6.9000000000016826E-2</v>
      </c>
      <c r="C2361" s="1">
        <f>IF(Table9[[#This Row],[dTime]]&lt;&gt;"",1/Table9[[#This Row],[dTime]],"")</f>
        <v>14.492753623184871</v>
      </c>
    </row>
    <row r="2362" spans="1:3" x14ac:dyDescent="0.25">
      <c r="A2362">
        <v>127</v>
      </c>
      <c r="B2362">
        <v>2.4000000000000909E-2</v>
      </c>
      <c r="C2362" s="1">
        <f>IF(Table9[[#This Row],[dTime]]&lt;&gt;"",1/Table9[[#This Row],[dTime]],"")</f>
        <v>41.666666666665087</v>
      </c>
    </row>
    <row r="2363" spans="1:3" x14ac:dyDescent="0.25">
      <c r="A2363">
        <v>128</v>
      </c>
      <c r="B2363">
        <v>0.11499999999998067</v>
      </c>
      <c r="C2363" s="1">
        <f>IF(Table9[[#This Row],[dTime]]&lt;&gt;"",1/Table9[[#This Row],[dTime]],"")</f>
        <v>8.695652173914505</v>
      </c>
    </row>
    <row r="2364" spans="1:3" x14ac:dyDescent="0.25">
      <c r="A2364">
        <v>129</v>
      </c>
      <c r="B2364">
        <v>6.4000000000021373E-2</v>
      </c>
      <c r="C2364" s="1">
        <f>IF(Table9[[#This Row],[dTime]]&lt;&gt;"",1/Table9[[#This Row],[dTime]],"")</f>
        <v>15.624999999994783</v>
      </c>
    </row>
    <row r="2365" spans="1:3" x14ac:dyDescent="0.25">
      <c r="A2365">
        <v>130</v>
      </c>
      <c r="B2365">
        <v>6.2999999999988177E-2</v>
      </c>
      <c r="C2365" s="1">
        <f>IF(Table9[[#This Row],[dTime]]&lt;&gt;"",1/Table9[[#This Row],[dTime]],"")</f>
        <v>15.873015873018852</v>
      </c>
    </row>
    <row r="2366" spans="1:3" x14ac:dyDescent="0.25">
      <c r="A2366">
        <v>131</v>
      </c>
      <c r="B2366">
        <v>7.3000000000007503E-2</v>
      </c>
      <c r="C2366" s="1">
        <f>IF(Table9[[#This Row],[dTime]]&lt;&gt;"",1/Table9[[#This Row],[dTime]],"")</f>
        <v>13.698630136984894</v>
      </c>
    </row>
    <row r="2367" spans="1:3" x14ac:dyDescent="0.25">
      <c r="A2367">
        <v>132</v>
      </c>
      <c r="B2367">
        <v>6.3999999999992951E-2</v>
      </c>
      <c r="C2367" s="1">
        <f>IF(Table9[[#This Row],[dTime]]&lt;&gt;"",1/Table9[[#This Row],[dTime]],"")</f>
        <v>15.625000000001721</v>
      </c>
    </row>
    <row r="2368" spans="1:3" x14ac:dyDescent="0.25">
      <c r="A2368">
        <v>133</v>
      </c>
      <c r="B2368">
        <v>6.7000000000007276E-2</v>
      </c>
      <c r="C2368" s="1">
        <f>IF(Table9[[#This Row],[dTime]]&lt;&gt;"",1/Table9[[#This Row],[dTime]],"")</f>
        <v>14.925373134326737</v>
      </c>
    </row>
    <row r="2369" spans="1:3" x14ac:dyDescent="0.25">
      <c r="A2369">
        <v>134</v>
      </c>
      <c r="B2369">
        <v>6.9999999999993179E-2</v>
      </c>
      <c r="C2369" s="1">
        <f>IF(Table9[[#This Row],[dTime]]&lt;&gt;"",1/Table9[[#This Row],[dTime]],"")</f>
        <v>14.285714285715677</v>
      </c>
    </row>
    <row r="2370" spans="1:3" x14ac:dyDescent="0.25">
      <c r="A2370">
        <v>135</v>
      </c>
      <c r="B2370">
        <v>6.2000000000011823E-2</v>
      </c>
      <c r="C2370" s="1">
        <f>IF(Table9[[#This Row],[dTime]]&lt;&gt;"",1/Table9[[#This Row],[dTime]],"")</f>
        <v>16.129032258061439</v>
      </c>
    </row>
    <row r="2371" spans="1:3" x14ac:dyDescent="0.25">
      <c r="A2371">
        <v>136</v>
      </c>
      <c r="B2371">
        <v>6.7999999999983629E-2</v>
      </c>
      <c r="C2371" s="1">
        <f>IF(Table9[[#This Row],[dTime]]&lt;&gt;"",1/Table9[[#This Row],[dTime]],"")</f>
        <v>14.705882352944716</v>
      </c>
    </row>
    <row r="2372" spans="1:3" x14ac:dyDescent="0.25">
      <c r="A2372">
        <v>137</v>
      </c>
      <c r="B2372">
        <v>6.9000000000016826E-2</v>
      </c>
      <c r="C2372" s="1">
        <f>IF(Table9[[#This Row],[dTime]]&lt;&gt;"",1/Table9[[#This Row],[dTime]],"")</f>
        <v>14.492753623184871</v>
      </c>
    </row>
    <row r="2373" spans="1:3" x14ac:dyDescent="0.25">
      <c r="A2373">
        <v>138</v>
      </c>
      <c r="B2373">
        <v>6.5999999999974079E-2</v>
      </c>
      <c r="C2373" s="1">
        <f>IF(Table9[[#This Row],[dTime]]&lt;&gt;"",1/Table9[[#This Row],[dTime]],"")</f>
        <v>15.151515151521101</v>
      </c>
    </row>
    <row r="2374" spans="1:3" x14ac:dyDescent="0.25">
      <c r="A2374">
        <v>139</v>
      </c>
      <c r="B2374">
        <v>6.5000000000026148E-2</v>
      </c>
      <c r="C2374" s="1">
        <f>IF(Table9[[#This Row],[dTime]]&lt;&gt;"",1/Table9[[#This Row],[dTime]],"")</f>
        <v>15.384615384609196</v>
      </c>
    </row>
    <row r="2375" spans="1:3" x14ac:dyDescent="0.25">
      <c r="A2375">
        <v>140</v>
      </c>
      <c r="B2375">
        <v>6.7999999999983629E-2</v>
      </c>
      <c r="C2375" s="1">
        <f>IF(Table9[[#This Row],[dTime]]&lt;&gt;"",1/Table9[[#This Row],[dTime]],"")</f>
        <v>14.705882352944716</v>
      </c>
    </row>
    <row r="2376" spans="1:3" x14ac:dyDescent="0.25">
      <c r="A2376">
        <v>141</v>
      </c>
      <c r="B2376">
        <v>6.3999999999992951E-2</v>
      </c>
      <c r="C2376" s="1">
        <f>IF(Table9[[#This Row],[dTime]]&lt;&gt;"",1/Table9[[#This Row],[dTime]],"")</f>
        <v>15.625000000001721</v>
      </c>
    </row>
    <row r="2377" spans="1:3" x14ac:dyDescent="0.25">
      <c r="A2377">
        <v>142</v>
      </c>
      <c r="B2377">
        <v>6.8000000000012051E-2</v>
      </c>
      <c r="C2377" s="1">
        <f>IF(Table9[[#This Row],[dTime]]&lt;&gt;"",1/Table9[[#This Row],[dTime]],"")</f>
        <v>14.70588235293857</v>
      </c>
    </row>
    <row r="2378" spans="1:3" x14ac:dyDescent="0.25">
      <c r="A2378">
        <v>143</v>
      </c>
      <c r="B2378">
        <v>6.2000000000011823E-2</v>
      </c>
      <c r="C2378" s="1">
        <f>IF(Table9[[#This Row],[dTime]]&lt;&gt;"",1/Table9[[#This Row],[dTime]],"")</f>
        <v>16.129032258061439</v>
      </c>
    </row>
    <row r="2379" spans="1:3" x14ac:dyDescent="0.25">
      <c r="A2379">
        <v>144</v>
      </c>
      <c r="B2379">
        <v>7.0999999999997954E-2</v>
      </c>
      <c r="C2379" s="1">
        <f>IF(Table9[[#This Row],[dTime]]&lt;&gt;"",1/Table9[[#This Row],[dTime]],"")</f>
        <v>14.084507042253927</v>
      </c>
    </row>
    <row r="2380" spans="1:3" x14ac:dyDescent="0.25">
      <c r="A2380">
        <v>145</v>
      </c>
      <c r="B2380">
        <v>6.4999999999997726E-2</v>
      </c>
      <c r="C2380" s="1">
        <f>IF(Table9[[#This Row],[dTime]]&lt;&gt;"",1/Table9[[#This Row],[dTime]],"")</f>
        <v>15.384615384615923</v>
      </c>
    </row>
    <row r="2381" spans="1:3" x14ac:dyDescent="0.25">
      <c r="A2381">
        <v>146</v>
      </c>
      <c r="B2381">
        <v>6.6999999999978854E-2</v>
      </c>
      <c r="C2381" s="1">
        <f>IF(Table9[[#This Row],[dTime]]&lt;&gt;"",1/Table9[[#This Row],[dTime]],"")</f>
        <v>14.92537313433307</v>
      </c>
    </row>
    <row r="2382" spans="1:3" x14ac:dyDescent="0.25">
      <c r="A2382">
        <v>147</v>
      </c>
      <c r="B2382">
        <v>7.00000000000216E-2</v>
      </c>
      <c r="C2382" s="1">
        <f>IF(Table9[[#This Row],[dTime]]&lt;&gt;"",1/Table9[[#This Row],[dTime]],"")</f>
        <v>14.285714285709878</v>
      </c>
    </row>
    <row r="2383" spans="1:3" x14ac:dyDescent="0.25">
      <c r="A2383">
        <v>148</v>
      </c>
      <c r="B2383">
        <v>6.0999999999978627E-2</v>
      </c>
      <c r="C2383" s="1">
        <f>IF(Table9[[#This Row],[dTime]]&lt;&gt;"",1/Table9[[#This Row],[dTime]],"")</f>
        <v>16.393442622956563</v>
      </c>
    </row>
    <row r="2384" spans="1:3" x14ac:dyDescent="0.25">
      <c r="A2384">
        <v>149</v>
      </c>
      <c r="B2384">
        <v>6.6000000000002501E-2</v>
      </c>
      <c r="C2384" s="1">
        <f>IF(Table9[[#This Row],[dTime]]&lt;&gt;"",1/Table9[[#This Row],[dTime]],"")</f>
        <v>15.151515151514577</v>
      </c>
    </row>
    <row r="2385" spans="1:3" x14ac:dyDescent="0.25">
      <c r="A2385">
        <v>150</v>
      </c>
      <c r="B2385">
        <v>7.6000000000021828E-2</v>
      </c>
      <c r="C2385" s="1">
        <f>IF(Table9[[#This Row],[dTime]]&lt;&gt;"",1/Table9[[#This Row],[dTime]],"")</f>
        <v>13.157894736838326</v>
      </c>
    </row>
    <row r="2386" spans="1:3" x14ac:dyDescent="0.25">
      <c r="A2386">
        <v>151</v>
      </c>
      <c r="B2386">
        <v>6.2999999999988177E-2</v>
      </c>
      <c r="C2386" s="1">
        <f>IF(Table9[[#This Row],[dTime]]&lt;&gt;"",1/Table9[[#This Row],[dTime]],"")</f>
        <v>15.873015873018852</v>
      </c>
    </row>
    <row r="2387" spans="1:3" x14ac:dyDescent="0.25">
      <c r="A2387">
        <v>152</v>
      </c>
      <c r="B2387">
        <v>5.5000000000006821E-2</v>
      </c>
      <c r="C2387" s="1">
        <f>IF(Table9[[#This Row],[dTime]]&lt;&gt;"",1/Table9[[#This Row],[dTime]],"")</f>
        <v>18.181818181815927</v>
      </c>
    </row>
    <row r="2388" spans="1:3" x14ac:dyDescent="0.25">
      <c r="A2388">
        <v>153</v>
      </c>
      <c r="B2388">
        <v>7.8000000000002956E-2</v>
      </c>
      <c r="C2388" s="1">
        <f>IF(Table9[[#This Row],[dTime]]&lt;&gt;"",1/Table9[[#This Row],[dTime]],"")</f>
        <v>12.820512820512334</v>
      </c>
    </row>
    <row r="2389" spans="1:3" x14ac:dyDescent="0.25">
      <c r="A2389">
        <v>154</v>
      </c>
      <c r="B2389">
        <v>6.7999999999983629E-2</v>
      </c>
      <c r="C2389" s="1">
        <f>IF(Table9[[#This Row],[dTime]]&lt;&gt;"",1/Table9[[#This Row],[dTime]],"")</f>
        <v>14.705882352944716</v>
      </c>
    </row>
    <row r="2390" spans="1:3" x14ac:dyDescent="0.25">
      <c r="A2390">
        <v>155</v>
      </c>
      <c r="B2390">
        <v>6.3000000000016598E-2</v>
      </c>
      <c r="C2390" s="1">
        <f>IF(Table9[[#This Row],[dTime]]&lt;&gt;"",1/Table9[[#This Row],[dTime]],"")</f>
        <v>15.873015873011692</v>
      </c>
    </row>
    <row r="2391" spans="1:3" x14ac:dyDescent="0.25">
      <c r="A2391">
        <v>156</v>
      </c>
      <c r="B2391">
        <v>7.2000000000002728E-2</v>
      </c>
      <c r="C2391" s="1">
        <f>IF(Table9[[#This Row],[dTime]]&lt;&gt;"",1/Table9[[#This Row],[dTime]],"")</f>
        <v>13.888888888888362</v>
      </c>
    </row>
    <row r="2392" spans="1:3" x14ac:dyDescent="0.25">
      <c r="A2392">
        <v>157</v>
      </c>
      <c r="B2392">
        <v>6.3999999999992951E-2</v>
      </c>
      <c r="C2392" s="1">
        <f>IF(Table9[[#This Row],[dTime]]&lt;&gt;"",1/Table9[[#This Row],[dTime]],"")</f>
        <v>15.625000000001721</v>
      </c>
    </row>
    <row r="2393" spans="1:3" x14ac:dyDescent="0.25">
      <c r="A2393">
        <v>158</v>
      </c>
      <c r="B2393">
        <v>7.3000000000007503E-2</v>
      </c>
      <c r="C2393" s="1">
        <f>IF(Table9[[#This Row],[dTime]]&lt;&gt;"",1/Table9[[#This Row],[dTime]],"")</f>
        <v>13.698630136984894</v>
      </c>
    </row>
    <row r="2394" spans="1:3" x14ac:dyDescent="0.25">
      <c r="A2394">
        <v>159</v>
      </c>
      <c r="B2394">
        <v>5.7999999999992724E-2</v>
      </c>
      <c r="C2394" s="1">
        <f>IF(Table9[[#This Row],[dTime]]&lt;&gt;"",1/Table9[[#This Row],[dTime]],"")</f>
        <v>17.241379310346989</v>
      </c>
    </row>
    <row r="2395" spans="1:3" x14ac:dyDescent="0.25">
      <c r="A2395">
        <v>160</v>
      </c>
      <c r="B2395">
        <v>6.8999999999988404E-2</v>
      </c>
      <c r="C2395" s="1">
        <f>IF(Table9[[#This Row],[dTime]]&lt;&gt;"",1/Table9[[#This Row],[dTime]],"")</f>
        <v>14.492753623190842</v>
      </c>
    </row>
    <row r="2396" spans="1:3" x14ac:dyDescent="0.25">
      <c r="A2396">
        <v>161</v>
      </c>
      <c r="B2396">
        <v>5.6000000000011596E-2</v>
      </c>
      <c r="C2396" s="1">
        <f>IF(Table9[[#This Row],[dTime]]&lt;&gt;"",1/Table9[[#This Row],[dTime]],"")</f>
        <v>17.857142857139159</v>
      </c>
    </row>
    <row r="2397" spans="1:3" x14ac:dyDescent="0.25">
      <c r="A2397">
        <v>162</v>
      </c>
      <c r="B2397">
        <v>7.2000000000002728E-2</v>
      </c>
      <c r="C2397" s="1">
        <f>IF(Table9[[#This Row],[dTime]]&lt;&gt;"",1/Table9[[#This Row],[dTime]],"")</f>
        <v>13.888888888888362</v>
      </c>
    </row>
    <row r="2398" spans="1:3" x14ac:dyDescent="0.25">
      <c r="A2398">
        <v>163</v>
      </c>
      <c r="B2398">
        <v>6.6000000000002501E-2</v>
      </c>
      <c r="C2398" s="1">
        <f>IF(Table9[[#This Row],[dTime]]&lt;&gt;"",1/Table9[[#This Row],[dTime]],"")</f>
        <v>15.151515151514577</v>
      </c>
    </row>
    <row r="2399" spans="1:3" x14ac:dyDescent="0.25">
      <c r="A2399">
        <v>164</v>
      </c>
      <c r="B2399">
        <v>7.1999999999974307E-2</v>
      </c>
      <c r="C2399" s="1">
        <f>IF(Table9[[#This Row],[dTime]]&lt;&gt;"",1/Table9[[#This Row],[dTime]],"")</f>
        <v>13.888888888893845</v>
      </c>
    </row>
    <row r="2400" spans="1:3" x14ac:dyDescent="0.25">
      <c r="A2400">
        <v>165</v>
      </c>
      <c r="B2400">
        <v>6.4000000000021373E-2</v>
      </c>
      <c r="C2400" s="1">
        <f>IF(Table9[[#This Row],[dTime]]&lt;&gt;"",1/Table9[[#This Row],[dTime]],"")</f>
        <v>15.624999999994783</v>
      </c>
    </row>
    <row r="2401" spans="1:3" x14ac:dyDescent="0.25">
      <c r="A2401">
        <v>166</v>
      </c>
      <c r="B2401">
        <v>7.0999999999997954E-2</v>
      </c>
      <c r="C2401" s="1">
        <f>IF(Table9[[#This Row],[dTime]]&lt;&gt;"",1/Table9[[#This Row],[dTime]],"")</f>
        <v>14.084507042253927</v>
      </c>
    </row>
    <row r="2402" spans="1:3" x14ac:dyDescent="0.25">
      <c r="A2402">
        <v>167</v>
      </c>
      <c r="B2402">
        <v>6.6000000000002501E-2</v>
      </c>
      <c r="C2402" s="1">
        <f>IF(Table9[[#This Row],[dTime]]&lt;&gt;"",1/Table9[[#This Row],[dTime]],"")</f>
        <v>15.151515151514577</v>
      </c>
    </row>
    <row r="2403" spans="1:3" x14ac:dyDescent="0.25">
      <c r="A2403">
        <v>168</v>
      </c>
      <c r="B2403">
        <v>6.1999999999983402E-2</v>
      </c>
      <c r="C2403" s="1">
        <f>IF(Table9[[#This Row],[dTime]]&lt;&gt;"",1/Table9[[#This Row],[dTime]],"")</f>
        <v>16.129032258068833</v>
      </c>
    </row>
    <row r="2404" spans="1:3" x14ac:dyDescent="0.25">
      <c r="A2404">
        <v>169</v>
      </c>
      <c r="B2404">
        <v>6.8000000000012051E-2</v>
      </c>
      <c r="C2404" s="1">
        <f>IF(Table9[[#This Row],[dTime]]&lt;&gt;"",1/Table9[[#This Row],[dTime]],"")</f>
        <v>14.70588235293857</v>
      </c>
    </row>
    <row r="2405" spans="1:3" x14ac:dyDescent="0.25">
      <c r="A2405">
        <v>170</v>
      </c>
      <c r="B2405">
        <v>6.2999999999988177E-2</v>
      </c>
      <c r="C2405" s="1">
        <f>IF(Table9[[#This Row],[dTime]]&lt;&gt;"",1/Table9[[#This Row],[dTime]],"")</f>
        <v>15.873015873018852</v>
      </c>
    </row>
    <row r="2406" spans="1:3" x14ac:dyDescent="0.25">
      <c r="A2406">
        <v>171</v>
      </c>
      <c r="B2406">
        <v>7.00000000000216E-2</v>
      </c>
      <c r="C2406" s="1">
        <f>IF(Table9[[#This Row],[dTime]]&lt;&gt;"",1/Table9[[#This Row],[dTime]],"")</f>
        <v>14.285714285709878</v>
      </c>
    </row>
    <row r="2407" spans="1:3" x14ac:dyDescent="0.25">
      <c r="A2407">
        <v>172</v>
      </c>
      <c r="B2407">
        <v>5.2999999999997272E-2</v>
      </c>
      <c r="C2407" s="1">
        <f>IF(Table9[[#This Row],[dTime]]&lt;&gt;"",1/Table9[[#This Row],[dTime]],"")</f>
        <v>18.867924528302858</v>
      </c>
    </row>
    <row r="2408" spans="1:3" x14ac:dyDescent="0.25">
      <c r="A2408">
        <v>173</v>
      </c>
      <c r="B2408">
        <v>8.0999999999988859E-2</v>
      </c>
      <c r="C2408" s="1">
        <f>IF(Table9[[#This Row],[dTime]]&lt;&gt;"",1/Table9[[#This Row],[dTime]],"")</f>
        <v>12.345679012347377</v>
      </c>
    </row>
    <row r="2409" spans="1:3" x14ac:dyDescent="0.25">
      <c r="A2409">
        <v>174</v>
      </c>
      <c r="B2409">
        <v>6.4999999999997726E-2</v>
      </c>
      <c r="C2409" s="1">
        <f>IF(Table9[[#This Row],[dTime]]&lt;&gt;"",1/Table9[[#This Row],[dTime]],"")</f>
        <v>15.384615384615923</v>
      </c>
    </row>
    <row r="2410" spans="1:3" x14ac:dyDescent="0.25">
      <c r="A2410">
        <v>175</v>
      </c>
      <c r="B2410">
        <v>7.3000000000007503E-2</v>
      </c>
      <c r="C2410" s="1">
        <f>IF(Table9[[#This Row],[dTime]]&lt;&gt;"",1/Table9[[#This Row],[dTime]],"")</f>
        <v>13.698630136984894</v>
      </c>
    </row>
    <row r="2411" spans="1:3" x14ac:dyDescent="0.25">
      <c r="A2411">
        <v>176</v>
      </c>
      <c r="B2411">
        <v>6.4999999999997726E-2</v>
      </c>
      <c r="C2411" s="1">
        <f>IF(Table9[[#This Row],[dTime]]&lt;&gt;"",1/Table9[[#This Row],[dTime]],"")</f>
        <v>15.384615384615923</v>
      </c>
    </row>
    <row r="2412" spans="1:3" x14ac:dyDescent="0.25">
      <c r="A2412">
        <v>177</v>
      </c>
      <c r="B2412">
        <v>6.0000000000002274E-2</v>
      </c>
      <c r="C2412" s="1">
        <f>IF(Table9[[#This Row],[dTime]]&lt;&gt;"",1/Table9[[#This Row],[dTime]],"")</f>
        <v>16.666666666666035</v>
      </c>
    </row>
    <row r="2413" spans="1:3" x14ac:dyDescent="0.25">
      <c r="A2413">
        <v>178</v>
      </c>
      <c r="B2413">
        <v>7.0999999999997954E-2</v>
      </c>
      <c r="C2413" s="1">
        <f>IF(Table9[[#This Row],[dTime]]&lt;&gt;"",1/Table9[[#This Row],[dTime]],"")</f>
        <v>14.084507042253927</v>
      </c>
    </row>
    <row r="2414" spans="1:3" x14ac:dyDescent="0.25">
      <c r="A2414">
        <v>179</v>
      </c>
      <c r="B2414">
        <v>6.6000000000002501E-2</v>
      </c>
      <c r="C2414" s="1">
        <f>IF(Table9[[#This Row],[dTime]]&lt;&gt;"",1/Table9[[#This Row],[dTime]],"")</f>
        <v>15.151515151514577</v>
      </c>
    </row>
    <row r="2415" spans="1:3" x14ac:dyDescent="0.25">
      <c r="A2415">
        <v>180</v>
      </c>
      <c r="B2415">
        <v>6.4999999999997726E-2</v>
      </c>
      <c r="C2415" s="1">
        <f>IF(Table9[[#This Row],[dTime]]&lt;&gt;"",1/Table9[[#This Row],[dTime]],"")</f>
        <v>15.384615384615923</v>
      </c>
    </row>
    <row r="2416" spans="1:3" x14ac:dyDescent="0.25">
      <c r="A2416">
        <v>181</v>
      </c>
      <c r="B2416">
        <v>6.7999999999983629E-2</v>
      </c>
      <c r="C2416" s="1">
        <f>IF(Table9[[#This Row],[dTime]]&lt;&gt;"",1/Table9[[#This Row],[dTime]],"")</f>
        <v>14.705882352944716</v>
      </c>
    </row>
    <row r="2417" spans="1:3" x14ac:dyDescent="0.25">
      <c r="A2417">
        <v>182</v>
      </c>
      <c r="B2417">
        <v>7.1000000000026375E-2</v>
      </c>
      <c r="C2417" s="1">
        <f>IF(Table9[[#This Row],[dTime]]&lt;&gt;"",1/Table9[[#This Row],[dTime]],"")</f>
        <v>14.084507042248289</v>
      </c>
    </row>
    <row r="2418" spans="1:3" x14ac:dyDescent="0.25">
      <c r="A2418">
        <v>183</v>
      </c>
      <c r="B2418">
        <v>6.3999999999992951E-2</v>
      </c>
      <c r="C2418" s="1">
        <f>IF(Table9[[#This Row],[dTime]]&lt;&gt;"",1/Table9[[#This Row],[dTime]],"")</f>
        <v>15.625000000001721</v>
      </c>
    </row>
    <row r="2419" spans="1:3" x14ac:dyDescent="0.25">
      <c r="A2419">
        <v>184</v>
      </c>
      <c r="B2419">
        <v>6.6000000000002501E-2</v>
      </c>
      <c r="C2419" s="1">
        <f>IF(Table9[[#This Row],[dTime]]&lt;&gt;"",1/Table9[[#This Row],[dTime]],"")</f>
        <v>15.151515151514577</v>
      </c>
    </row>
    <row r="2420" spans="1:3" x14ac:dyDescent="0.25">
      <c r="A2420">
        <v>185</v>
      </c>
      <c r="B2420">
        <v>6.6000000000002501E-2</v>
      </c>
      <c r="C2420" s="1">
        <f>IF(Table9[[#This Row],[dTime]]&lt;&gt;"",1/Table9[[#This Row],[dTime]],"")</f>
        <v>15.151515151514577</v>
      </c>
    </row>
    <row r="2421" spans="1:3" x14ac:dyDescent="0.25">
      <c r="A2421">
        <v>186</v>
      </c>
      <c r="B2421">
        <v>6.8999999999988404E-2</v>
      </c>
      <c r="C2421" s="1">
        <f>IF(Table9[[#This Row],[dTime]]&lt;&gt;"",1/Table9[[#This Row],[dTime]],"")</f>
        <v>14.492753623190842</v>
      </c>
    </row>
    <row r="2422" spans="1:3" x14ac:dyDescent="0.25">
      <c r="A2422">
        <v>187</v>
      </c>
      <c r="B2422">
        <v>5.1999999999992497E-2</v>
      </c>
      <c r="C2422" s="1">
        <f>IF(Table9[[#This Row],[dTime]]&lt;&gt;"",1/Table9[[#This Row],[dTime]],"")</f>
        <v>19.230769230772005</v>
      </c>
    </row>
    <row r="2423" spans="1:3" x14ac:dyDescent="0.25">
      <c r="A2423">
        <v>188</v>
      </c>
      <c r="B2423">
        <v>7.6000000000021828E-2</v>
      </c>
      <c r="C2423" s="1">
        <f>IF(Table9[[#This Row],[dTime]]&lt;&gt;"",1/Table9[[#This Row],[dTime]],"")</f>
        <v>13.157894736838326</v>
      </c>
    </row>
    <row r="2424" spans="1:3" x14ac:dyDescent="0.25">
      <c r="A2424">
        <v>189</v>
      </c>
      <c r="B2424">
        <v>5.49999999999784E-2</v>
      </c>
      <c r="C2424" s="1">
        <f>IF(Table9[[#This Row],[dTime]]&lt;&gt;"",1/Table9[[#This Row],[dTime]],"")</f>
        <v>18.181818181825321</v>
      </c>
    </row>
    <row r="2425" spans="1:3" x14ac:dyDescent="0.25">
      <c r="A2425">
        <v>190</v>
      </c>
      <c r="B2425">
        <v>7.5000000000017053E-2</v>
      </c>
      <c r="C2425" s="1">
        <f>IF(Table9[[#This Row],[dTime]]&lt;&gt;"",1/Table9[[#This Row],[dTime]],"")</f>
        <v>13.333333333330302</v>
      </c>
    </row>
    <row r="2426" spans="1:3" x14ac:dyDescent="0.25">
      <c r="A2426">
        <v>191</v>
      </c>
      <c r="B2426">
        <v>7.6999999999998181E-2</v>
      </c>
      <c r="C2426" s="1">
        <f>IF(Table9[[#This Row],[dTime]]&lt;&gt;"",1/Table9[[#This Row],[dTime]],"")</f>
        <v>12.987012987013294</v>
      </c>
    </row>
    <row r="2427" spans="1:3" x14ac:dyDescent="0.25">
      <c r="A2427">
        <v>192</v>
      </c>
      <c r="B2427">
        <v>5.8999999999997499E-2</v>
      </c>
      <c r="C2427" s="1">
        <f>IF(Table9[[#This Row],[dTime]]&lt;&gt;"",1/Table9[[#This Row],[dTime]],"")</f>
        <v>16.9491525423736</v>
      </c>
    </row>
    <row r="2428" spans="1:3" x14ac:dyDescent="0.25">
      <c r="A2428">
        <v>193</v>
      </c>
      <c r="B2428">
        <v>7.0999999999997954E-2</v>
      </c>
      <c r="C2428" s="1">
        <f>IF(Table9[[#This Row],[dTime]]&lt;&gt;"",1/Table9[[#This Row],[dTime]],"")</f>
        <v>14.084507042253927</v>
      </c>
    </row>
    <row r="2429" spans="1:3" x14ac:dyDescent="0.25">
      <c r="A2429">
        <v>194</v>
      </c>
      <c r="B2429">
        <v>6.9999999999993179E-2</v>
      </c>
      <c r="C2429" s="1">
        <f>IF(Table9[[#This Row],[dTime]]&lt;&gt;"",1/Table9[[#This Row],[dTime]],"")</f>
        <v>14.285714285715677</v>
      </c>
    </row>
    <row r="2430" spans="1:3" x14ac:dyDescent="0.25">
      <c r="A2430">
        <v>195</v>
      </c>
      <c r="B2430">
        <v>6.6000000000002501E-2</v>
      </c>
      <c r="C2430" s="1">
        <f>IF(Table9[[#This Row],[dTime]]&lt;&gt;"",1/Table9[[#This Row],[dTime]],"")</f>
        <v>15.151515151514577</v>
      </c>
    </row>
    <row r="2431" spans="1:3" x14ac:dyDescent="0.25">
      <c r="A2431">
        <v>196</v>
      </c>
      <c r="B2431">
        <v>6.2999999999988177E-2</v>
      </c>
      <c r="C2431" s="1">
        <f>IF(Table9[[#This Row],[dTime]]&lt;&gt;"",1/Table9[[#This Row],[dTime]],"")</f>
        <v>15.873015873018852</v>
      </c>
    </row>
    <row r="2432" spans="1:3" x14ac:dyDescent="0.25">
      <c r="A2432">
        <v>197</v>
      </c>
      <c r="B2432">
        <v>7.1000000000026375E-2</v>
      </c>
      <c r="C2432" s="1">
        <f>IF(Table9[[#This Row],[dTime]]&lt;&gt;"",1/Table9[[#This Row],[dTime]],"")</f>
        <v>14.084507042248289</v>
      </c>
    </row>
    <row r="2433" spans="1:3" x14ac:dyDescent="0.25">
      <c r="A2433">
        <v>198</v>
      </c>
      <c r="B2433">
        <v>6.4999999999997726E-2</v>
      </c>
      <c r="C2433" s="1">
        <f>IF(Table9[[#This Row],[dTime]]&lt;&gt;"",1/Table9[[#This Row],[dTime]],"")</f>
        <v>15.384615384615923</v>
      </c>
    </row>
    <row r="2434" spans="1:3" x14ac:dyDescent="0.25">
      <c r="A2434">
        <v>199</v>
      </c>
      <c r="B2434">
        <v>5.8999999999997499E-2</v>
      </c>
      <c r="C2434" s="1">
        <f>IF(Table9[[#This Row],[dTime]]&lt;&gt;"",1/Table9[[#This Row],[dTime]],"")</f>
        <v>16.9491525423736</v>
      </c>
    </row>
    <row r="2435" spans="1:3" x14ac:dyDescent="0.25">
      <c r="A2435">
        <v>200</v>
      </c>
      <c r="B2435">
        <v>7.5999999999993406E-2</v>
      </c>
      <c r="C2435" s="1">
        <f>IF(Table9[[#This Row],[dTime]]&lt;&gt;"",1/Table9[[#This Row],[dTime]],"")</f>
        <v>13.157894736843247</v>
      </c>
    </row>
    <row r="2436" spans="1:3" x14ac:dyDescent="0.25">
      <c r="A2436">
        <v>201</v>
      </c>
      <c r="B2436">
        <v>6.2999999999988177E-2</v>
      </c>
      <c r="C2436" s="1">
        <f>IF(Table9[[#This Row],[dTime]]&lt;&gt;"",1/Table9[[#This Row],[dTime]],"")</f>
        <v>15.873015873018852</v>
      </c>
    </row>
    <row r="2437" spans="1:3" x14ac:dyDescent="0.25">
      <c r="A2437">
        <v>202</v>
      </c>
      <c r="B2437">
        <v>6.9000000000016826E-2</v>
      </c>
      <c r="C2437" s="1">
        <f>IF(Table9[[#This Row],[dTime]]&lt;&gt;"",1/Table9[[#This Row],[dTime]],"")</f>
        <v>14.492753623184871</v>
      </c>
    </row>
    <row r="2438" spans="1:3" x14ac:dyDescent="0.25">
      <c r="A2438">
        <v>203</v>
      </c>
      <c r="B2438">
        <v>6.6000000000002501E-2</v>
      </c>
      <c r="C2438" s="1">
        <f>IF(Table9[[#This Row],[dTime]]&lt;&gt;"",1/Table9[[#This Row],[dTime]],"")</f>
        <v>15.151515151514577</v>
      </c>
    </row>
    <row r="2439" spans="1:3" x14ac:dyDescent="0.25">
      <c r="A2439">
        <v>204</v>
      </c>
      <c r="B2439">
        <v>6.1999999999983402E-2</v>
      </c>
      <c r="C2439" s="1">
        <f>IF(Table9[[#This Row],[dTime]]&lt;&gt;"",1/Table9[[#This Row],[dTime]],"")</f>
        <v>16.129032258068833</v>
      </c>
    </row>
    <row r="2440" spans="1:3" x14ac:dyDescent="0.25">
      <c r="A2440">
        <v>205</v>
      </c>
      <c r="B2440">
        <v>7.0999999999997954E-2</v>
      </c>
      <c r="C2440" s="1">
        <f>IF(Table9[[#This Row],[dTime]]&lt;&gt;"",1/Table9[[#This Row],[dTime]],"")</f>
        <v>14.084507042253927</v>
      </c>
    </row>
    <row r="2441" spans="1:3" x14ac:dyDescent="0.25">
      <c r="A2441">
        <v>206</v>
      </c>
      <c r="B2441">
        <v>4.3000000000006366E-2</v>
      </c>
      <c r="C2441" s="1">
        <f>IF(Table9[[#This Row],[dTime]]&lt;&gt;"",1/Table9[[#This Row],[dTime]],"")</f>
        <v>23.255813953484928</v>
      </c>
    </row>
    <row r="2442" spans="1:3" x14ac:dyDescent="0.25">
      <c r="A2442">
        <v>207</v>
      </c>
      <c r="B2442">
        <v>8.5000000000007958E-2</v>
      </c>
      <c r="C2442" s="1">
        <f>IF(Table9[[#This Row],[dTime]]&lt;&gt;"",1/Table9[[#This Row],[dTime]],"")</f>
        <v>11.764705882351839</v>
      </c>
    </row>
    <row r="2443" spans="1:3" x14ac:dyDescent="0.25">
      <c r="A2443">
        <v>208</v>
      </c>
      <c r="B2443">
        <v>6.8999999999988404E-2</v>
      </c>
      <c r="C2443" s="1">
        <f>IF(Table9[[#This Row],[dTime]]&lt;&gt;"",1/Table9[[#This Row],[dTime]],"")</f>
        <v>14.492753623190842</v>
      </c>
    </row>
    <row r="2444" spans="1:3" x14ac:dyDescent="0.25">
      <c r="A2444">
        <v>209</v>
      </c>
      <c r="B2444">
        <v>6.9999999999993179E-2</v>
      </c>
      <c r="C2444" s="1">
        <f>IF(Table9[[#This Row],[dTime]]&lt;&gt;"",1/Table9[[#This Row],[dTime]],"")</f>
        <v>14.285714285715677</v>
      </c>
    </row>
    <row r="2445" spans="1:3" x14ac:dyDescent="0.25">
      <c r="A2445">
        <v>210</v>
      </c>
      <c r="B2445">
        <v>6.7000000000007276E-2</v>
      </c>
      <c r="C2445" s="1">
        <f>IF(Table9[[#This Row],[dTime]]&lt;&gt;"",1/Table9[[#This Row],[dTime]],"")</f>
        <v>14.925373134326737</v>
      </c>
    </row>
    <row r="2446" spans="1:3" x14ac:dyDescent="0.25">
      <c r="A2446">
        <v>211</v>
      </c>
      <c r="B2446">
        <v>4.6999999999997044E-2</v>
      </c>
      <c r="C2446" s="1">
        <f>IF(Table9[[#This Row],[dTime]]&lt;&gt;"",1/Table9[[#This Row],[dTime]],"")</f>
        <v>21.27659574468219</v>
      </c>
    </row>
    <row r="2447" spans="1:3" x14ac:dyDescent="0.25">
      <c r="A2447">
        <v>212</v>
      </c>
      <c r="B2447">
        <v>8.7000000000017508E-2</v>
      </c>
      <c r="C2447" s="1">
        <f>IF(Table9[[#This Row],[dTime]]&lt;&gt;"",1/Table9[[#This Row],[dTime]],"")</f>
        <v>11.494252873560905</v>
      </c>
    </row>
    <row r="2448" spans="1:3" x14ac:dyDescent="0.25">
      <c r="A2448">
        <v>213</v>
      </c>
      <c r="B2448">
        <v>6.4999999999997726E-2</v>
      </c>
      <c r="C2448" s="1">
        <f>IF(Table9[[#This Row],[dTime]]&lt;&gt;"",1/Table9[[#This Row],[dTime]],"")</f>
        <v>15.384615384615923</v>
      </c>
    </row>
    <row r="2449" spans="1:3" x14ac:dyDescent="0.25">
      <c r="A2449">
        <v>214</v>
      </c>
      <c r="B2449">
        <v>5.0999999999987722E-2</v>
      </c>
      <c r="C2449" s="1">
        <f>IF(Table9[[#This Row],[dTime]]&lt;&gt;"",1/Table9[[#This Row],[dTime]],"")</f>
        <v>19.607843137259621</v>
      </c>
    </row>
    <row r="2450" spans="1:3" x14ac:dyDescent="0.25">
      <c r="A2450">
        <v>215</v>
      </c>
      <c r="B2450">
        <v>8.5000000000007958E-2</v>
      </c>
      <c r="C2450" s="1">
        <f>IF(Table9[[#This Row],[dTime]]&lt;&gt;"",1/Table9[[#This Row],[dTime]],"")</f>
        <v>11.764705882351839</v>
      </c>
    </row>
    <row r="2451" spans="1:3" x14ac:dyDescent="0.25">
      <c r="A2451">
        <v>216</v>
      </c>
      <c r="B2451">
        <v>6.8000000000012051E-2</v>
      </c>
      <c r="C2451" s="1">
        <f>IF(Table9[[#This Row],[dTime]]&lt;&gt;"",1/Table9[[#This Row],[dTime]],"")</f>
        <v>14.70588235293857</v>
      </c>
    </row>
    <row r="2452" spans="1:3" x14ac:dyDescent="0.25">
      <c r="A2452">
        <v>217</v>
      </c>
      <c r="B2452">
        <v>5.8999999999997499E-2</v>
      </c>
      <c r="C2452" s="1">
        <f>IF(Table9[[#This Row],[dTime]]&lt;&gt;"",1/Table9[[#This Row],[dTime]],"")</f>
        <v>16.9491525423736</v>
      </c>
    </row>
    <row r="2453" spans="1:3" x14ac:dyDescent="0.25">
      <c r="A2453">
        <v>218</v>
      </c>
      <c r="B2453">
        <v>6.0999999999978627E-2</v>
      </c>
      <c r="C2453" s="1">
        <f>IF(Table9[[#This Row],[dTime]]&lt;&gt;"",1/Table9[[#This Row],[dTime]],"")</f>
        <v>16.393442622956563</v>
      </c>
    </row>
    <row r="2454" spans="1:3" x14ac:dyDescent="0.25">
      <c r="A2454">
        <v>219</v>
      </c>
      <c r="B2454">
        <v>8.0000000000012506E-2</v>
      </c>
      <c r="C2454" s="1">
        <f>IF(Table9[[#This Row],[dTime]]&lt;&gt;"",1/Table9[[#This Row],[dTime]],"")</f>
        <v>12.499999999998046</v>
      </c>
    </row>
    <row r="2455" spans="1:3" x14ac:dyDescent="0.25">
      <c r="A2455">
        <v>220</v>
      </c>
      <c r="B2455">
        <v>6.2999999999988177E-2</v>
      </c>
      <c r="C2455" s="1">
        <f>IF(Table9[[#This Row],[dTime]]&lt;&gt;"",1/Table9[[#This Row],[dTime]],"")</f>
        <v>15.873015873018852</v>
      </c>
    </row>
    <row r="2456" spans="1:3" x14ac:dyDescent="0.25">
      <c r="A2456">
        <v>221</v>
      </c>
      <c r="B2456">
        <v>5.1000000000016144E-2</v>
      </c>
      <c r="C2456" s="1">
        <f>IF(Table9[[#This Row],[dTime]]&lt;&gt;"",1/Table9[[#This Row],[dTime]],"")</f>
        <v>19.607843137248697</v>
      </c>
    </row>
    <row r="2457" spans="1:3" x14ac:dyDescent="0.25">
      <c r="A2457">
        <v>222</v>
      </c>
      <c r="B2457">
        <v>8.2999999999998408E-2</v>
      </c>
      <c r="C2457" s="1">
        <f>IF(Table9[[#This Row],[dTime]]&lt;&gt;"",1/Table9[[#This Row],[dTime]],"")</f>
        <v>12.048192771084569</v>
      </c>
    </row>
    <row r="2458" spans="1:3" x14ac:dyDescent="0.25">
      <c r="A2458">
        <v>223</v>
      </c>
      <c r="B2458">
        <v>6.6000000000002501E-2</v>
      </c>
      <c r="C2458" s="1">
        <f>IF(Table9[[#This Row],[dTime]]&lt;&gt;"",1/Table9[[#This Row],[dTime]],"")</f>
        <v>15.151515151514577</v>
      </c>
    </row>
    <row r="2459" spans="1:3" x14ac:dyDescent="0.25">
      <c r="A2459">
        <v>224</v>
      </c>
      <c r="B2459">
        <v>6.6999999999978854E-2</v>
      </c>
      <c r="C2459" s="1">
        <f>IF(Table9[[#This Row],[dTime]]&lt;&gt;"",1/Table9[[#This Row],[dTime]],"")</f>
        <v>14.92537313433307</v>
      </c>
    </row>
    <row r="2460" spans="1:3" x14ac:dyDescent="0.25">
      <c r="A2460">
        <v>225</v>
      </c>
      <c r="B2460">
        <v>5.1000000000016144E-2</v>
      </c>
      <c r="C2460" s="1">
        <f>IF(Table9[[#This Row],[dTime]]&lt;&gt;"",1/Table9[[#This Row],[dTime]],"")</f>
        <v>19.607843137248697</v>
      </c>
    </row>
    <row r="2461" spans="1:3" x14ac:dyDescent="0.25">
      <c r="A2461">
        <v>226</v>
      </c>
      <c r="B2461">
        <v>7.6999999999998181E-2</v>
      </c>
      <c r="C2461" s="1">
        <f>IF(Table9[[#This Row],[dTime]]&lt;&gt;"",1/Table9[[#This Row],[dTime]],"")</f>
        <v>12.987012987013294</v>
      </c>
    </row>
    <row r="2462" spans="1:3" x14ac:dyDescent="0.25">
      <c r="A2462">
        <v>227</v>
      </c>
      <c r="B2462">
        <v>6.4999999999997726E-2</v>
      </c>
      <c r="C2462" s="1">
        <f>IF(Table9[[#This Row],[dTime]]&lt;&gt;"",1/Table9[[#This Row],[dTime]],"")</f>
        <v>15.384615384615923</v>
      </c>
    </row>
    <row r="2463" spans="1:3" x14ac:dyDescent="0.25">
      <c r="A2463">
        <v>228</v>
      </c>
      <c r="B2463">
        <v>6.4999999999997726E-2</v>
      </c>
      <c r="C2463" s="1">
        <f>IF(Table9[[#This Row],[dTime]]&lt;&gt;"",1/Table9[[#This Row],[dTime]],"")</f>
        <v>15.384615384615923</v>
      </c>
    </row>
    <row r="2464" spans="1:3" x14ac:dyDescent="0.25">
      <c r="A2464">
        <v>229</v>
      </c>
      <c r="B2464">
        <v>7.4000000000012278E-2</v>
      </c>
      <c r="C2464" s="1">
        <f>IF(Table9[[#This Row],[dTime]]&lt;&gt;"",1/Table9[[#This Row],[dTime]],"")</f>
        <v>13.513513513511271</v>
      </c>
    </row>
    <row r="2465" spans="1:3" x14ac:dyDescent="0.25">
      <c r="A2465">
        <v>230</v>
      </c>
      <c r="B2465">
        <v>6.6999999999978854E-2</v>
      </c>
      <c r="C2465" s="1">
        <f>IF(Table9[[#This Row],[dTime]]&lt;&gt;"",1/Table9[[#This Row],[dTime]],"")</f>
        <v>14.92537313433307</v>
      </c>
    </row>
    <row r="2466" spans="1:3" x14ac:dyDescent="0.25">
      <c r="A2466">
        <v>231</v>
      </c>
      <c r="B2466">
        <v>6.6000000000002501E-2</v>
      </c>
      <c r="C2466" s="1">
        <f>IF(Table9[[#This Row],[dTime]]&lt;&gt;"",1/Table9[[#This Row],[dTime]],"")</f>
        <v>15.151515151514577</v>
      </c>
    </row>
    <row r="2467" spans="1:3" x14ac:dyDescent="0.25">
      <c r="A2467">
        <v>232</v>
      </c>
      <c r="B2467">
        <v>6.0000000000002274E-2</v>
      </c>
      <c r="C2467" s="1">
        <f>IF(Table9[[#This Row],[dTime]]&lt;&gt;"",1/Table9[[#This Row],[dTime]],"")</f>
        <v>16.666666666666035</v>
      </c>
    </row>
    <row r="2468" spans="1:3" x14ac:dyDescent="0.25">
      <c r="A2468">
        <v>233</v>
      </c>
      <c r="B2468">
        <v>7.6999999999998181E-2</v>
      </c>
      <c r="C2468" s="1">
        <f>IF(Table9[[#This Row],[dTime]]&lt;&gt;"",1/Table9[[#This Row],[dTime]],"")</f>
        <v>12.987012987013294</v>
      </c>
    </row>
    <row r="2469" spans="1:3" x14ac:dyDescent="0.25">
      <c r="A2469">
        <v>234</v>
      </c>
      <c r="B2469">
        <v>4.2000000000001592E-2</v>
      </c>
      <c r="C2469" s="1">
        <f>IF(Table9[[#This Row],[dTime]]&lt;&gt;"",1/Table9[[#This Row],[dTime]],"")</f>
        <v>23.809523809522908</v>
      </c>
    </row>
    <row r="2470" spans="1:3" x14ac:dyDescent="0.25">
      <c r="A2470">
        <v>235</v>
      </c>
      <c r="B2470">
        <v>8.2999999999998408E-2</v>
      </c>
      <c r="C2470" s="1">
        <f>IF(Table9[[#This Row],[dTime]]&lt;&gt;"",1/Table9[[#This Row],[dTime]],"")</f>
        <v>12.048192771084569</v>
      </c>
    </row>
    <row r="2471" spans="1:3" x14ac:dyDescent="0.25">
      <c r="A2471">
        <v>236</v>
      </c>
      <c r="B2471">
        <v>7.6999999999998181E-2</v>
      </c>
      <c r="C2471" s="1">
        <f>IF(Table9[[#This Row],[dTime]]&lt;&gt;"",1/Table9[[#This Row],[dTime]],"")</f>
        <v>12.987012987013294</v>
      </c>
    </row>
    <row r="2472" spans="1:3" x14ac:dyDescent="0.25">
      <c r="A2472">
        <v>237</v>
      </c>
      <c r="B2472">
        <v>5.9000000000025921E-2</v>
      </c>
      <c r="C2472" s="1">
        <f>IF(Table9[[#This Row],[dTime]]&lt;&gt;"",1/Table9[[#This Row],[dTime]],"")</f>
        <v>16.949152542365436</v>
      </c>
    </row>
    <row r="2473" spans="1:3" x14ac:dyDescent="0.25">
      <c r="A2473">
        <v>238</v>
      </c>
      <c r="B2473">
        <v>6.9999999999993179E-2</v>
      </c>
      <c r="C2473" s="1">
        <f>IF(Table9[[#This Row],[dTime]]&lt;&gt;"",1/Table9[[#This Row],[dTime]],"")</f>
        <v>14.285714285715677</v>
      </c>
    </row>
    <row r="2474" spans="1:3" x14ac:dyDescent="0.25">
      <c r="A2474">
        <v>239</v>
      </c>
      <c r="B2474">
        <v>6.8999999999988404E-2</v>
      </c>
      <c r="C2474" s="1">
        <f>IF(Table9[[#This Row],[dTime]]&lt;&gt;"",1/Table9[[#This Row],[dTime]],"")</f>
        <v>14.492753623190842</v>
      </c>
    </row>
    <row r="2475" spans="1:3" x14ac:dyDescent="0.25">
      <c r="A2475">
        <v>240</v>
      </c>
      <c r="B2475">
        <v>6.2000000000011823E-2</v>
      </c>
      <c r="C2475" s="1">
        <f>IF(Table9[[#This Row],[dTime]]&lt;&gt;"",1/Table9[[#This Row],[dTime]],"")</f>
        <v>16.129032258061439</v>
      </c>
    </row>
    <row r="2476" spans="1:3" x14ac:dyDescent="0.25">
      <c r="A2476">
        <v>241</v>
      </c>
      <c r="B2476">
        <v>6.9999999999993179E-2</v>
      </c>
      <c r="C2476" s="1">
        <f>IF(Table9[[#This Row],[dTime]]&lt;&gt;"",1/Table9[[#This Row],[dTime]],"")</f>
        <v>14.285714285715677</v>
      </c>
    </row>
    <row r="2477" spans="1:3" x14ac:dyDescent="0.25">
      <c r="A2477">
        <v>242</v>
      </c>
      <c r="B2477">
        <v>6.8999999999988404E-2</v>
      </c>
      <c r="C2477" s="1">
        <f>IF(Table9[[#This Row],[dTime]]&lt;&gt;"",1/Table9[[#This Row],[dTime]],"")</f>
        <v>14.492753623190842</v>
      </c>
    </row>
    <row r="2478" spans="1:3" x14ac:dyDescent="0.25">
      <c r="A2478">
        <v>243</v>
      </c>
      <c r="B2478">
        <v>2.1000000000015007E-2</v>
      </c>
      <c r="C2478" s="1">
        <f>IF(Table9[[#This Row],[dTime]]&lt;&gt;"",1/Table9[[#This Row],[dTime]],"")</f>
        <v>47.619047619013593</v>
      </c>
    </row>
    <row r="2479" spans="1:3" x14ac:dyDescent="0.25">
      <c r="A2479">
        <v>244</v>
      </c>
      <c r="B2479">
        <v>0.10699999999999932</v>
      </c>
      <c r="C2479" s="1">
        <f>IF(Table9[[#This Row],[dTime]]&lt;&gt;"",1/Table9[[#This Row],[dTime]],"")</f>
        <v>9.3457943925234233</v>
      </c>
    </row>
    <row r="2480" spans="1:3" x14ac:dyDescent="0.25">
      <c r="A2480">
        <v>245</v>
      </c>
      <c r="B2480">
        <v>7.0999999999997954E-2</v>
      </c>
      <c r="C2480" s="1">
        <f>IF(Table9[[#This Row],[dTime]]&lt;&gt;"",1/Table9[[#This Row],[dTime]],"")</f>
        <v>14.084507042253927</v>
      </c>
    </row>
    <row r="2481" spans="1:3" x14ac:dyDescent="0.25">
      <c r="A2481">
        <v>246</v>
      </c>
      <c r="B2481">
        <v>6.2999999999988177E-2</v>
      </c>
      <c r="C2481" s="1">
        <f>IF(Table9[[#This Row],[dTime]]&lt;&gt;"",1/Table9[[#This Row],[dTime]],"")</f>
        <v>15.873015873018852</v>
      </c>
    </row>
    <row r="2482" spans="1:3" x14ac:dyDescent="0.25">
      <c r="A2482">
        <v>247</v>
      </c>
      <c r="B2482">
        <v>6.6000000000002501E-2</v>
      </c>
      <c r="C2482" s="1">
        <f>IF(Table9[[#This Row],[dTime]]&lt;&gt;"",1/Table9[[#This Row],[dTime]],"")</f>
        <v>15.151515151514577</v>
      </c>
    </row>
    <row r="2483" spans="1:3" x14ac:dyDescent="0.25">
      <c r="A2483">
        <v>248</v>
      </c>
      <c r="B2483">
        <v>7.4000000000012278E-2</v>
      </c>
      <c r="C2483" s="1">
        <f>IF(Table9[[#This Row],[dTime]]&lt;&gt;"",1/Table9[[#This Row],[dTime]],"")</f>
        <v>13.513513513511271</v>
      </c>
    </row>
    <row r="2484" spans="1:3" x14ac:dyDescent="0.25">
      <c r="A2484">
        <v>249</v>
      </c>
      <c r="B2484">
        <v>3.0000000000001137E-2</v>
      </c>
      <c r="C2484" s="1">
        <f>IF(Table9[[#This Row],[dTime]]&lt;&gt;"",1/Table9[[#This Row],[dTime]],"")</f>
        <v>33.333333333332071</v>
      </c>
    </row>
    <row r="2485" spans="1:3" x14ac:dyDescent="0.25">
      <c r="A2485">
        <v>250</v>
      </c>
      <c r="B2485">
        <v>9.7000000000008413E-2</v>
      </c>
      <c r="C2485" s="1">
        <f>IF(Table9[[#This Row],[dTime]]&lt;&gt;"",1/Table9[[#This Row],[dTime]],"")</f>
        <v>10.309278350514569</v>
      </c>
    </row>
    <row r="2486" spans="1:3" x14ac:dyDescent="0.25">
      <c r="A2486">
        <v>251</v>
      </c>
      <c r="B2486">
        <v>6.2999999999988177E-2</v>
      </c>
      <c r="C2486" s="1">
        <f>IF(Table9[[#This Row],[dTime]]&lt;&gt;"",1/Table9[[#This Row],[dTime]],"")</f>
        <v>15.873015873018852</v>
      </c>
    </row>
    <row r="2487" spans="1:3" x14ac:dyDescent="0.25">
      <c r="A2487">
        <v>252</v>
      </c>
      <c r="B2487">
        <v>6.8999999999988404E-2</v>
      </c>
      <c r="C2487" s="1">
        <f>IF(Table9[[#This Row],[dTime]]&lt;&gt;"",1/Table9[[#This Row],[dTime]],"")</f>
        <v>14.492753623190842</v>
      </c>
    </row>
    <row r="2488" spans="1:3" x14ac:dyDescent="0.25">
      <c r="A2488">
        <v>253</v>
      </c>
      <c r="B2488">
        <v>6.2000000000011823E-2</v>
      </c>
      <c r="C2488" s="1">
        <f>IF(Table9[[#This Row],[dTime]]&lt;&gt;"",1/Table9[[#This Row],[dTime]],"")</f>
        <v>16.129032258061439</v>
      </c>
    </row>
    <row r="2489" spans="1:3" x14ac:dyDescent="0.25">
      <c r="A2489">
        <v>254</v>
      </c>
      <c r="B2489">
        <v>7.3000000000007503E-2</v>
      </c>
      <c r="C2489" s="1">
        <f>IF(Table9[[#This Row],[dTime]]&lt;&gt;"",1/Table9[[#This Row],[dTime]],"")</f>
        <v>13.698630136984894</v>
      </c>
    </row>
    <row r="2490" spans="1:3" x14ac:dyDescent="0.25">
      <c r="A2490">
        <v>255</v>
      </c>
      <c r="B2490">
        <v>6.6999999999978854E-2</v>
      </c>
      <c r="C2490" s="1">
        <f>IF(Table9[[#This Row],[dTime]]&lt;&gt;"",1/Table9[[#This Row],[dTime]],"")</f>
        <v>14.92537313433307</v>
      </c>
    </row>
    <row r="2491" spans="1:3" x14ac:dyDescent="0.25">
      <c r="A2491">
        <v>256</v>
      </c>
      <c r="B2491">
        <v>7.00000000000216E-2</v>
      </c>
      <c r="C2491" s="1">
        <f>IF(Table9[[#This Row],[dTime]]&lt;&gt;"",1/Table9[[#This Row],[dTime]],"")</f>
        <v>14.285714285709878</v>
      </c>
    </row>
    <row r="2492" spans="1:3" x14ac:dyDescent="0.25">
      <c r="A2492">
        <v>257</v>
      </c>
      <c r="B2492">
        <v>6.2999999999988177E-2</v>
      </c>
      <c r="C2492" s="1">
        <f>IF(Table9[[#This Row],[dTime]]&lt;&gt;"",1/Table9[[#This Row],[dTime]],"")</f>
        <v>15.873015873018852</v>
      </c>
    </row>
    <row r="2493" spans="1:3" x14ac:dyDescent="0.25">
      <c r="A2493">
        <v>258</v>
      </c>
      <c r="B2493">
        <v>6.6000000000002501E-2</v>
      </c>
      <c r="C2493" s="1">
        <f>IF(Table9[[#This Row],[dTime]]&lt;&gt;"",1/Table9[[#This Row],[dTime]],"")</f>
        <v>15.151515151514577</v>
      </c>
    </row>
    <row r="2494" spans="1:3" x14ac:dyDescent="0.25">
      <c r="A2494">
        <v>259</v>
      </c>
      <c r="B2494">
        <v>6.4999999999997726E-2</v>
      </c>
      <c r="C2494" s="1">
        <f>IF(Table9[[#This Row],[dTime]]&lt;&gt;"",1/Table9[[#This Row],[dTime]],"")</f>
        <v>15.384615384615923</v>
      </c>
    </row>
    <row r="2495" spans="1:3" x14ac:dyDescent="0.25">
      <c r="A2495">
        <v>260</v>
      </c>
      <c r="B2495">
        <v>6.8000000000012051E-2</v>
      </c>
      <c r="C2495" s="1">
        <f>IF(Table9[[#This Row],[dTime]]&lt;&gt;"",1/Table9[[#This Row],[dTime]],"")</f>
        <v>14.70588235293857</v>
      </c>
    </row>
    <row r="2496" spans="1:3" x14ac:dyDescent="0.25">
      <c r="A2496">
        <v>261</v>
      </c>
      <c r="B2496">
        <v>6.6000000000002501E-2</v>
      </c>
      <c r="C2496" s="1">
        <f>IF(Table9[[#This Row],[dTime]]&lt;&gt;"",1/Table9[[#This Row],[dTime]],"")</f>
        <v>15.151515151514577</v>
      </c>
    </row>
    <row r="2497" spans="1:3" x14ac:dyDescent="0.25">
      <c r="A2497">
        <v>262</v>
      </c>
      <c r="B2497">
        <v>6.9999999999993179E-2</v>
      </c>
      <c r="C2497" s="1">
        <f>IF(Table9[[#This Row],[dTime]]&lt;&gt;"",1/Table9[[#This Row],[dTime]],"")</f>
        <v>14.285714285715677</v>
      </c>
    </row>
    <row r="2498" spans="1:3" x14ac:dyDescent="0.25">
      <c r="A2498">
        <v>263</v>
      </c>
      <c r="B2498">
        <v>6.6000000000002501E-2</v>
      </c>
      <c r="C2498" s="1">
        <f>IF(Table9[[#This Row],[dTime]]&lt;&gt;"",1/Table9[[#This Row],[dTime]],"")</f>
        <v>15.151515151514577</v>
      </c>
    </row>
    <row r="2499" spans="1:3" x14ac:dyDescent="0.25">
      <c r="A2499">
        <v>264</v>
      </c>
      <c r="B2499">
        <v>6.4999999999997726E-2</v>
      </c>
      <c r="C2499" s="1">
        <f>IF(Table9[[#This Row],[dTime]]&lt;&gt;"",1/Table9[[#This Row],[dTime]],"")</f>
        <v>15.384615384615923</v>
      </c>
    </row>
    <row r="2500" spans="1:3" x14ac:dyDescent="0.25">
      <c r="A2500">
        <v>265</v>
      </c>
      <c r="B2500">
        <v>6.1000000000007049E-2</v>
      </c>
      <c r="C2500" s="1">
        <f>IF(Table9[[#This Row],[dTime]]&lt;&gt;"",1/Table9[[#This Row],[dTime]],"")</f>
        <v>16.393442622948925</v>
      </c>
    </row>
    <row r="2501" spans="1:3" x14ac:dyDescent="0.25">
      <c r="A2501">
        <v>266</v>
      </c>
      <c r="B2501">
        <v>7.4999999999988631E-2</v>
      </c>
      <c r="C2501" s="1">
        <f>IF(Table9[[#This Row],[dTime]]&lt;&gt;"",1/Table9[[#This Row],[dTime]],"")</f>
        <v>13.333333333335354</v>
      </c>
    </row>
    <row r="2502" spans="1:3" x14ac:dyDescent="0.25">
      <c r="A2502">
        <v>267</v>
      </c>
      <c r="B2502">
        <v>5.5000000000006821E-2</v>
      </c>
      <c r="C2502" s="1">
        <f>IF(Table9[[#This Row],[dTime]]&lt;&gt;"",1/Table9[[#This Row],[dTime]],"")</f>
        <v>18.181818181815927</v>
      </c>
    </row>
    <row r="2503" spans="1:3" x14ac:dyDescent="0.25">
      <c r="A2503">
        <v>268</v>
      </c>
      <c r="B2503">
        <v>7.8000000000002956E-2</v>
      </c>
      <c r="C2503" s="1">
        <f>IF(Table9[[#This Row],[dTime]]&lt;&gt;"",1/Table9[[#This Row],[dTime]],"")</f>
        <v>12.820512820512334</v>
      </c>
    </row>
    <row r="2504" spans="1:3" x14ac:dyDescent="0.25">
      <c r="A2504">
        <v>269</v>
      </c>
      <c r="B2504">
        <v>6.6999999999978854E-2</v>
      </c>
      <c r="C2504" s="1">
        <f>IF(Table9[[#This Row],[dTime]]&lt;&gt;"",1/Table9[[#This Row],[dTime]],"")</f>
        <v>14.92537313433307</v>
      </c>
    </row>
    <row r="2505" spans="1:3" x14ac:dyDescent="0.25">
      <c r="A2505">
        <v>270</v>
      </c>
      <c r="B2505">
        <v>6.8000000000012051E-2</v>
      </c>
      <c r="C2505" s="1">
        <f>IF(Table9[[#This Row],[dTime]]&lt;&gt;"",1/Table9[[#This Row],[dTime]],"")</f>
        <v>14.70588235293857</v>
      </c>
    </row>
    <row r="2506" spans="1:3" x14ac:dyDescent="0.25">
      <c r="A2506">
        <v>271</v>
      </c>
      <c r="B2506">
        <v>6.2999999999988177E-2</v>
      </c>
      <c r="C2506" s="1">
        <f>IF(Table9[[#This Row],[dTime]]&lt;&gt;"",1/Table9[[#This Row],[dTime]],"")</f>
        <v>15.873015873018852</v>
      </c>
    </row>
    <row r="2507" spans="1:3" x14ac:dyDescent="0.25">
      <c r="A2507">
        <v>272</v>
      </c>
      <c r="B2507">
        <v>7.0999999999997954E-2</v>
      </c>
      <c r="C2507" s="1">
        <f>IF(Table9[[#This Row],[dTime]]&lt;&gt;"",1/Table9[[#This Row],[dTime]],"")</f>
        <v>14.084507042253927</v>
      </c>
    </row>
    <row r="2508" spans="1:3" x14ac:dyDescent="0.25">
      <c r="A2508">
        <v>273</v>
      </c>
      <c r="B2508">
        <v>1.6000000000019554E-2</v>
      </c>
      <c r="C2508" s="1">
        <f>IF(Table9[[#This Row],[dTime]]&lt;&gt;"",1/Table9[[#This Row],[dTime]],"")</f>
        <v>62.499999999923617</v>
      </c>
    </row>
    <row r="2509" spans="1:3" x14ac:dyDescent="0.25">
      <c r="A2509">
        <v>274</v>
      </c>
      <c r="B2509">
        <v>8.5999999999984311E-2</v>
      </c>
      <c r="C2509" s="1">
        <f>IF(Table9[[#This Row],[dTime]]&lt;&gt;"",1/Table9[[#This Row],[dTime]],"")</f>
        <v>11.627906976746308</v>
      </c>
    </row>
    <row r="2510" spans="1:3" x14ac:dyDescent="0.25">
      <c r="A2510">
        <v>275</v>
      </c>
      <c r="B2510">
        <v>9.6000000000003638E-2</v>
      </c>
      <c r="C2510" s="1">
        <f>IF(Table9[[#This Row],[dTime]]&lt;&gt;"",1/Table9[[#This Row],[dTime]],"")</f>
        <v>10.416666666666272</v>
      </c>
    </row>
    <row r="2511" spans="1:3" x14ac:dyDescent="0.25">
      <c r="A2511">
        <v>276</v>
      </c>
      <c r="B2511">
        <v>6.3999999999992951E-2</v>
      </c>
      <c r="C2511" s="1">
        <f>IF(Table9[[#This Row],[dTime]]&lt;&gt;"",1/Table9[[#This Row],[dTime]],"")</f>
        <v>15.625000000001721</v>
      </c>
    </row>
    <row r="2512" spans="1:3" x14ac:dyDescent="0.25">
      <c r="A2512">
        <v>277</v>
      </c>
      <c r="B2512">
        <v>5.0000000000011369E-2</v>
      </c>
      <c r="C2512" s="1">
        <f>IF(Table9[[#This Row],[dTime]]&lt;&gt;"",1/Table9[[#This Row],[dTime]],"")</f>
        <v>19.999999999995453</v>
      </c>
    </row>
    <row r="2513" spans="1:3" x14ac:dyDescent="0.25">
      <c r="A2513">
        <v>278</v>
      </c>
      <c r="B2513">
        <v>8.2999999999998408E-2</v>
      </c>
      <c r="C2513" s="1">
        <f>IF(Table9[[#This Row],[dTime]]&lt;&gt;"",1/Table9[[#This Row],[dTime]],"")</f>
        <v>12.048192771084569</v>
      </c>
    </row>
    <row r="2514" spans="1:3" x14ac:dyDescent="0.25">
      <c r="A2514">
        <v>279</v>
      </c>
      <c r="B2514">
        <v>6.7000000000007276E-2</v>
      </c>
      <c r="C2514" s="1">
        <f>IF(Table9[[#This Row],[dTime]]&lt;&gt;"",1/Table9[[#This Row],[dTime]],"")</f>
        <v>14.925373134326737</v>
      </c>
    </row>
    <row r="2515" spans="1:3" x14ac:dyDescent="0.25">
      <c r="A2515">
        <v>280</v>
      </c>
      <c r="B2515">
        <v>6.6000000000002501E-2</v>
      </c>
      <c r="C2515" s="1">
        <f>IF(Table9[[#This Row],[dTime]]&lt;&gt;"",1/Table9[[#This Row],[dTime]],"")</f>
        <v>15.151515151514577</v>
      </c>
    </row>
    <row r="2516" spans="1:3" x14ac:dyDescent="0.25">
      <c r="A2516">
        <v>281</v>
      </c>
      <c r="B2516">
        <v>7.0999999999997954E-2</v>
      </c>
      <c r="C2516" s="1">
        <f>IF(Table9[[#This Row],[dTime]]&lt;&gt;"",1/Table9[[#This Row],[dTime]],"")</f>
        <v>14.084507042253927</v>
      </c>
    </row>
    <row r="2517" spans="1:3" x14ac:dyDescent="0.25">
      <c r="A2517">
        <v>282</v>
      </c>
      <c r="B2517">
        <v>6.4999999999997726E-2</v>
      </c>
      <c r="C2517" s="1">
        <f>IF(Table9[[#This Row],[dTime]]&lt;&gt;"",1/Table9[[#This Row],[dTime]],"")</f>
        <v>15.384615384615923</v>
      </c>
    </row>
    <row r="2518" spans="1:3" x14ac:dyDescent="0.25">
      <c r="A2518">
        <v>283</v>
      </c>
      <c r="B2518">
        <v>6.7999999999983629E-2</v>
      </c>
      <c r="C2518" s="1">
        <f>IF(Table9[[#This Row],[dTime]]&lt;&gt;"",1/Table9[[#This Row],[dTime]],"")</f>
        <v>14.705882352944716</v>
      </c>
    </row>
    <row r="2519" spans="1:3" x14ac:dyDescent="0.25">
      <c r="A2519">
        <v>284</v>
      </c>
      <c r="B2519" t="s">
        <v>49</v>
      </c>
      <c r="C2519" s="1" t="str">
        <f>IF(Table9[[#This Row],[dTime]]&lt;&gt;"",1/Table9[[#This Row],[dTime]],"")</f>
        <v/>
      </c>
    </row>
    <row r="2520" spans="1:3" x14ac:dyDescent="0.25">
      <c r="A2520">
        <v>1</v>
      </c>
      <c r="B2520" t="s">
        <v>49</v>
      </c>
      <c r="C2520" s="1" t="str">
        <f>IF(Table9[[#This Row],[dTime]]&lt;&gt;"",1/Table9[[#This Row],[dTime]],"")</f>
        <v/>
      </c>
    </row>
    <row r="2521" spans="1:3" x14ac:dyDescent="0.25">
      <c r="A2521">
        <v>2</v>
      </c>
      <c r="B2521">
        <v>6.7999999999983629E-2</v>
      </c>
      <c r="C2521" s="1">
        <f>IF(Table9[[#This Row],[dTime]]&lt;&gt;"",1/Table9[[#This Row],[dTime]],"")</f>
        <v>14.705882352944716</v>
      </c>
    </row>
    <row r="2522" spans="1:3" x14ac:dyDescent="0.25">
      <c r="A2522">
        <v>3</v>
      </c>
      <c r="B2522">
        <v>6.4999999999997726E-2</v>
      </c>
      <c r="C2522" s="1">
        <f>IF(Table9[[#This Row],[dTime]]&lt;&gt;"",1/Table9[[#This Row],[dTime]],"")</f>
        <v>15.384615384615923</v>
      </c>
    </row>
    <row r="2523" spans="1:3" x14ac:dyDescent="0.25">
      <c r="A2523">
        <v>4</v>
      </c>
      <c r="B2523">
        <v>6.2000000000011823E-2</v>
      </c>
      <c r="C2523" s="1">
        <f>IF(Table9[[#This Row],[dTime]]&lt;&gt;"",1/Table9[[#This Row],[dTime]],"")</f>
        <v>16.129032258061439</v>
      </c>
    </row>
    <row r="2524" spans="1:3" x14ac:dyDescent="0.25">
      <c r="A2524">
        <v>5</v>
      </c>
      <c r="B2524">
        <v>6.9999999999993179E-2</v>
      </c>
      <c r="C2524" s="1">
        <f>IF(Table9[[#This Row],[dTime]]&lt;&gt;"",1/Table9[[#This Row],[dTime]],"")</f>
        <v>14.285714285715677</v>
      </c>
    </row>
    <row r="2525" spans="1:3" x14ac:dyDescent="0.25">
      <c r="A2525">
        <v>6</v>
      </c>
      <c r="B2525">
        <v>2.8999999999996362E-2</v>
      </c>
      <c r="C2525" s="1">
        <f>IF(Table9[[#This Row],[dTime]]&lt;&gt;"",1/Table9[[#This Row],[dTime]],"")</f>
        <v>34.482758620693978</v>
      </c>
    </row>
    <row r="2526" spans="1:3" x14ac:dyDescent="0.25">
      <c r="A2526">
        <v>7</v>
      </c>
      <c r="B2526">
        <v>0.10300000000000864</v>
      </c>
      <c r="C2526" s="1">
        <f>IF(Table9[[#This Row],[dTime]]&lt;&gt;"",1/Table9[[#This Row],[dTime]],"")</f>
        <v>9.7087378640768556</v>
      </c>
    </row>
    <row r="2527" spans="1:3" x14ac:dyDescent="0.25">
      <c r="A2527">
        <v>8</v>
      </c>
      <c r="B2527">
        <v>6.6000000000002501E-2</v>
      </c>
      <c r="C2527" s="1">
        <f>IF(Table9[[#This Row],[dTime]]&lt;&gt;"",1/Table9[[#This Row],[dTime]],"")</f>
        <v>15.151515151514577</v>
      </c>
    </row>
    <row r="2528" spans="1:3" x14ac:dyDescent="0.25">
      <c r="A2528">
        <v>9</v>
      </c>
      <c r="B2528">
        <v>6.8999999999988404E-2</v>
      </c>
      <c r="C2528" s="1">
        <f>IF(Table9[[#This Row],[dTime]]&lt;&gt;"",1/Table9[[#This Row],[dTime]],"")</f>
        <v>14.492753623190842</v>
      </c>
    </row>
    <row r="2529" spans="1:3" x14ac:dyDescent="0.25">
      <c r="A2529">
        <v>10</v>
      </c>
      <c r="B2529">
        <v>6.6000000000002501E-2</v>
      </c>
      <c r="C2529" s="1">
        <f>IF(Table9[[#This Row],[dTime]]&lt;&gt;"",1/Table9[[#This Row],[dTime]],"")</f>
        <v>15.151515151514577</v>
      </c>
    </row>
    <row r="2530" spans="1:3" x14ac:dyDescent="0.25">
      <c r="A2530">
        <v>11</v>
      </c>
      <c r="B2530">
        <v>3.6000000000001364E-2</v>
      </c>
      <c r="C2530" s="1">
        <f>IF(Table9[[#This Row],[dTime]]&lt;&gt;"",1/Table9[[#This Row],[dTime]],"")</f>
        <v>27.777777777776723</v>
      </c>
    </row>
    <row r="2531" spans="1:3" x14ac:dyDescent="0.25">
      <c r="A2531">
        <v>12</v>
      </c>
      <c r="B2531">
        <v>9.7000000000008413E-2</v>
      </c>
      <c r="C2531" s="1">
        <f>IF(Table9[[#This Row],[dTime]]&lt;&gt;"",1/Table9[[#This Row],[dTime]],"")</f>
        <v>10.309278350514569</v>
      </c>
    </row>
    <row r="2532" spans="1:3" x14ac:dyDescent="0.25">
      <c r="A2532">
        <v>13</v>
      </c>
      <c r="B2532">
        <v>6.6000000000002501E-2</v>
      </c>
      <c r="C2532" s="1">
        <f>IF(Table9[[#This Row],[dTime]]&lt;&gt;"",1/Table9[[#This Row],[dTime]],"")</f>
        <v>15.151515151514577</v>
      </c>
    </row>
    <row r="2533" spans="1:3" x14ac:dyDescent="0.25">
      <c r="A2533">
        <v>14</v>
      </c>
      <c r="B2533">
        <v>6.6000000000002501E-2</v>
      </c>
      <c r="C2533" s="1">
        <f>IF(Table9[[#This Row],[dTime]]&lt;&gt;"",1/Table9[[#This Row],[dTime]],"")</f>
        <v>15.151515151514577</v>
      </c>
    </row>
    <row r="2534" spans="1:3" x14ac:dyDescent="0.25">
      <c r="A2534">
        <v>15</v>
      </c>
      <c r="B2534">
        <v>6.7999999999983629E-2</v>
      </c>
      <c r="C2534" s="1">
        <f>IF(Table9[[#This Row],[dTime]]&lt;&gt;"",1/Table9[[#This Row],[dTime]],"")</f>
        <v>14.705882352944716</v>
      </c>
    </row>
    <row r="2535" spans="1:3" x14ac:dyDescent="0.25">
      <c r="A2535">
        <v>16</v>
      </c>
      <c r="B2535">
        <v>6.4000000000021373E-2</v>
      </c>
      <c r="C2535" s="1">
        <f>IF(Table9[[#This Row],[dTime]]&lt;&gt;"",1/Table9[[#This Row],[dTime]],"")</f>
        <v>15.624999999994783</v>
      </c>
    </row>
    <row r="2536" spans="1:3" x14ac:dyDescent="0.25">
      <c r="A2536">
        <v>17</v>
      </c>
      <c r="B2536">
        <v>6.8999999999988404E-2</v>
      </c>
      <c r="C2536" s="1">
        <f>IF(Table9[[#This Row],[dTime]]&lt;&gt;"",1/Table9[[#This Row],[dTime]],"")</f>
        <v>14.492753623190842</v>
      </c>
    </row>
    <row r="2537" spans="1:3" x14ac:dyDescent="0.25">
      <c r="A2537">
        <v>18</v>
      </c>
      <c r="B2537">
        <v>6.7000000000007276E-2</v>
      </c>
      <c r="C2537" s="1">
        <f>IF(Table9[[#This Row],[dTime]]&lt;&gt;"",1/Table9[[#This Row],[dTime]],"")</f>
        <v>14.925373134326737</v>
      </c>
    </row>
    <row r="2538" spans="1:3" x14ac:dyDescent="0.25">
      <c r="A2538">
        <v>19</v>
      </c>
      <c r="B2538">
        <v>7.2000000000002728E-2</v>
      </c>
      <c r="C2538" s="1">
        <f>IF(Table9[[#This Row],[dTime]]&lt;&gt;"",1/Table9[[#This Row],[dTime]],"")</f>
        <v>13.888888888888362</v>
      </c>
    </row>
    <row r="2539" spans="1:3" x14ac:dyDescent="0.25">
      <c r="A2539">
        <v>20</v>
      </c>
      <c r="B2539">
        <v>6.0999999999978627E-2</v>
      </c>
      <c r="C2539" s="1">
        <f>IF(Table9[[#This Row],[dTime]]&lt;&gt;"",1/Table9[[#This Row],[dTime]],"")</f>
        <v>16.393442622956563</v>
      </c>
    </row>
    <row r="2540" spans="1:3" x14ac:dyDescent="0.25">
      <c r="A2540">
        <v>21</v>
      </c>
      <c r="B2540">
        <v>6.9000000000016826E-2</v>
      </c>
      <c r="C2540" s="1">
        <f>IF(Table9[[#This Row],[dTime]]&lt;&gt;"",1/Table9[[#This Row],[dTime]],"")</f>
        <v>14.492753623184871</v>
      </c>
    </row>
    <row r="2541" spans="1:3" x14ac:dyDescent="0.25">
      <c r="A2541">
        <v>22</v>
      </c>
      <c r="B2541">
        <v>6.6000000000002501E-2</v>
      </c>
      <c r="C2541" s="1">
        <f>IF(Table9[[#This Row],[dTime]]&lt;&gt;"",1/Table9[[#This Row],[dTime]],"")</f>
        <v>15.151515151514577</v>
      </c>
    </row>
    <row r="2542" spans="1:3" x14ac:dyDescent="0.25">
      <c r="A2542">
        <v>23</v>
      </c>
      <c r="B2542">
        <v>6.6000000000002501E-2</v>
      </c>
      <c r="C2542" s="1">
        <f>IF(Table9[[#This Row],[dTime]]&lt;&gt;"",1/Table9[[#This Row],[dTime]],"")</f>
        <v>15.151515151514577</v>
      </c>
    </row>
    <row r="2543" spans="1:3" x14ac:dyDescent="0.25">
      <c r="A2543">
        <v>24</v>
      </c>
      <c r="B2543">
        <v>6.6999999999978854E-2</v>
      </c>
      <c r="C2543" s="1">
        <f>IF(Table9[[#This Row],[dTime]]&lt;&gt;"",1/Table9[[#This Row],[dTime]],"")</f>
        <v>14.92537313433307</v>
      </c>
    </row>
    <row r="2544" spans="1:3" x14ac:dyDescent="0.25">
      <c r="A2544">
        <v>25</v>
      </c>
      <c r="B2544">
        <v>6.0000000000002274E-2</v>
      </c>
      <c r="C2544" s="1">
        <f>IF(Table9[[#This Row],[dTime]]&lt;&gt;"",1/Table9[[#This Row],[dTime]],"")</f>
        <v>16.666666666666035</v>
      </c>
    </row>
    <row r="2545" spans="1:3" x14ac:dyDescent="0.25">
      <c r="A2545">
        <v>26</v>
      </c>
      <c r="B2545">
        <v>6.6000000000002501E-2</v>
      </c>
      <c r="C2545" s="1">
        <f>IF(Table9[[#This Row],[dTime]]&lt;&gt;"",1/Table9[[#This Row],[dTime]],"")</f>
        <v>15.151515151514577</v>
      </c>
    </row>
    <row r="2546" spans="1:3" x14ac:dyDescent="0.25">
      <c r="A2546">
        <v>27</v>
      </c>
      <c r="B2546">
        <v>7.4000000000012278E-2</v>
      </c>
      <c r="C2546" s="1">
        <f>IF(Table9[[#This Row],[dTime]]&lt;&gt;"",1/Table9[[#This Row],[dTime]],"")</f>
        <v>13.513513513511271</v>
      </c>
    </row>
    <row r="2547" spans="1:3" x14ac:dyDescent="0.25">
      <c r="A2547">
        <v>28</v>
      </c>
      <c r="B2547">
        <v>6.7999999999983629E-2</v>
      </c>
      <c r="C2547" s="1">
        <f>IF(Table9[[#This Row],[dTime]]&lt;&gt;"",1/Table9[[#This Row],[dTime]],"")</f>
        <v>14.705882352944716</v>
      </c>
    </row>
    <row r="2548" spans="1:3" x14ac:dyDescent="0.25">
      <c r="A2548">
        <v>29</v>
      </c>
      <c r="B2548">
        <v>6.4999999999997726E-2</v>
      </c>
      <c r="C2548" s="1">
        <f>IF(Table9[[#This Row],[dTime]]&lt;&gt;"",1/Table9[[#This Row],[dTime]],"")</f>
        <v>15.384615384615923</v>
      </c>
    </row>
    <row r="2549" spans="1:3" x14ac:dyDescent="0.25">
      <c r="A2549">
        <v>30</v>
      </c>
      <c r="B2549">
        <v>6.7000000000007276E-2</v>
      </c>
      <c r="C2549" s="1">
        <f>IF(Table9[[#This Row],[dTime]]&lt;&gt;"",1/Table9[[#This Row],[dTime]],"")</f>
        <v>14.925373134326737</v>
      </c>
    </row>
    <row r="2550" spans="1:3" x14ac:dyDescent="0.25">
      <c r="A2550">
        <v>31</v>
      </c>
      <c r="B2550">
        <v>4.8000000000001819E-2</v>
      </c>
      <c r="C2550" s="1">
        <f>IF(Table9[[#This Row],[dTime]]&lt;&gt;"",1/Table9[[#This Row],[dTime]],"")</f>
        <v>20.833333333332543</v>
      </c>
    </row>
    <row r="2551" spans="1:3" x14ac:dyDescent="0.25">
      <c r="A2551">
        <v>32</v>
      </c>
      <c r="B2551">
        <v>8.7000000000017508E-2</v>
      </c>
      <c r="C2551" s="1">
        <f>IF(Table9[[#This Row],[dTime]]&lt;&gt;"",1/Table9[[#This Row],[dTime]],"")</f>
        <v>11.494252873560905</v>
      </c>
    </row>
    <row r="2552" spans="1:3" x14ac:dyDescent="0.25">
      <c r="A2552">
        <v>33</v>
      </c>
      <c r="B2552">
        <v>6.2999999999988177E-2</v>
      </c>
      <c r="C2552" s="1">
        <f>IF(Table9[[#This Row],[dTime]]&lt;&gt;"",1/Table9[[#This Row],[dTime]],"")</f>
        <v>15.873015873018852</v>
      </c>
    </row>
    <row r="2553" spans="1:3" x14ac:dyDescent="0.25">
      <c r="A2553">
        <v>34</v>
      </c>
      <c r="B2553">
        <v>6.3999999999992951E-2</v>
      </c>
      <c r="C2553" s="1">
        <f>IF(Table9[[#This Row],[dTime]]&lt;&gt;"",1/Table9[[#This Row],[dTime]],"")</f>
        <v>15.625000000001721</v>
      </c>
    </row>
    <row r="2554" spans="1:3" x14ac:dyDescent="0.25">
      <c r="A2554">
        <v>35</v>
      </c>
      <c r="B2554">
        <v>6.7000000000007276E-2</v>
      </c>
      <c r="C2554" s="1">
        <f>IF(Table9[[#This Row],[dTime]]&lt;&gt;"",1/Table9[[#This Row],[dTime]],"")</f>
        <v>14.925373134326737</v>
      </c>
    </row>
    <row r="2555" spans="1:3" x14ac:dyDescent="0.25">
      <c r="A2555">
        <v>36</v>
      </c>
      <c r="B2555">
        <v>6.9999999999993179E-2</v>
      </c>
      <c r="C2555" s="1">
        <f>IF(Table9[[#This Row],[dTime]]&lt;&gt;"",1/Table9[[#This Row],[dTime]],"")</f>
        <v>14.285714285715677</v>
      </c>
    </row>
    <row r="2556" spans="1:3" x14ac:dyDescent="0.25">
      <c r="A2556">
        <v>37</v>
      </c>
      <c r="B2556">
        <v>6.7000000000007276E-2</v>
      </c>
      <c r="C2556" s="1">
        <f>IF(Table9[[#This Row],[dTime]]&lt;&gt;"",1/Table9[[#This Row],[dTime]],"")</f>
        <v>14.925373134326737</v>
      </c>
    </row>
    <row r="2557" spans="1:3" x14ac:dyDescent="0.25">
      <c r="A2557">
        <v>38</v>
      </c>
      <c r="B2557">
        <v>6.4999999999997726E-2</v>
      </c>
      <c r="C2557" s="1">
        <f>IF(Table9[[#This Row],[dTime]]&lt;&gt;"",1/Table9[[#This Row],[dTime]],"")</f>
        <v>15.384615384615923</v>
      </c>
    </row>
    <row r="2558" spans="1:3" x14ac:dyDescent="0.25">
      <c r="A2558">
        <v>39</v>
      </c>
      <c r="B2558">
        <v>6.8999999999988404E-2</v>
      </c>
      <c r="C2558" s="1">
        <f>IF(Table9[[#This Row],[dTime]]&lt;&gt;"",1/Table9[[#This Row],[dTime]],"")</f>
        <v>14.492753623190842</v>
      </c>
    </row>
    <row r="2559" spans="1:3" x14ac:dyDescent="0.25">
      <c r="A2559">
        <v>40</v>
      </c>
      <c r="B2559">
        <v>6.6000000000002501E-2</v>
      </c>
      <c r="C2559" s="1">
        <f>IF(Table9[[#This Row],[dTime]]&lt;&gt;"",1/Table9[[#This Row],[dTime]],"")</f>
        <v>15.151515151514577</v>
      </c>
    </row>
    <row r="2560" spans="1:3" x14ac:dyDescent="0.25">
      <c r="A2560">
        <v>41</v>
      </c>
      <c r="B2560">
        <v>6.6000000000002501E-2</v>
      </c>
      <c r="C2560" s="1">
        <f>IF(Table9[[#This Row],[dTime]]&lt;&gt;"",1/Table9[[#This Row],[dTime]],"")</f>
        <v>15.151515151514577</v>
      </c>
    </row>
    <row r="2561" spans="1:3" x14ac:dyDescent="0.25">
      <c r="A2561">
        <v>42</v>
      </c>
      <c r="B2561">
        <v>6.8000000000012051E-2</v>
      </c>
      <c r="C2561" s="1">
        <f>IF(Table9[[#This Row],[dTime]]&lt;&gt;"",1/Table9[[#This Row],[dTime]],"")</f>
        <v>14.70588235293857</v>
      </c>
    </row>
    <row r="2562" spans="1:3" x14ac:dyDescent="0.25">
      <c r="A2562">
        <v>43</v>
      </c>
      <c r="B2562">
        <v>6.7000000000007276E-2</v>
      </c>
      <c r="C2562" s="1">
        <f>IF(Table9[[#This Row],[dTime]]&lt;&gt;"",1/Table9[[#This Row],[dTime]],"")</f>
        <v>14.925373134326737</v>
      </c>
    </row>
    <row r="2563" spans="1:3" x14ac:dyDescent="0.25">
      <c r="A2563">
        <v>44</v>
      </c>
      <c r="B2563">
        <v>6.7999999999983629E-2</v>
      </c>
      <c r="C2563" s="1">
        <f>IF(Table9[[#This Row],[dTime]]&lt;&gt;"",1/Table9[[#This Row],[dTime]],"")</f>
        <v>14.705882352944716</v>
      </c>
    </row>
    <row r="2564" spans="1:3" x14ac:dyDescent="0.25">
      <c r="A2564">
        <v>45</v>
      </c>
      <c r="B2564">
        <v>5.0000000000011369E-2</v>
      </c>
      <c r="C2564" s="1">
        <f>IF(Table9[[#This Row],[dTime]]&lt;&gt;"",1/Table9[[#This Row],[dTime]],"")</f>
        <v>19.999999999995453</v>
      </c>
    </row>
    <row r="2565" spans="1:3" x14ac:dyDescent="0.25">
      <c r="A2565">
        <v>46</v>
      </c>
      <c r="B2565">
        <v>8.1999999999993634E-2</v>
      </c>
      <c r="C2565" s="1">
        <f>IF(Table9[[#This Row],[dTime]]&lt;&gt;"",1/Table9[[#This Row],[dTime]],"")</f>
        <v>12.195121951220459</v>
      </c>
    </row>
    <row r="2566" spans="1:3" x14ac:dyDescent="0.25">
      <c r="A2566">
        <v>47</v>
      </c>
      <c r="B2566">
        <v>6.9999999999993179E-2</v>
      </c>
      <c r="C2566" s="1">
        <f>IF(Table9[[#This Row],[dTime]]&lt;&gt;"",1/Table9[[#This Row],[dTime]],"")</f>
        <v>14.285714285715677</v>
      </c>
    </row>
    <row r="2567" spans="1:3" x14ac:dyDescent="0.25">
      <c r="A2567">
        <v>48</v>
      </c>
      <c r="B2567">
        <v>5.4000000000002046E-2</v>
      </c>
      <c r="C2567" s="1">
        <f>IF(Table9[[#This Row],[dTime]]&lt;&gt;"",1/Table9[[#This Row],[dTime]],"")</f>
        <v>18.518518518517816</v>
      </c>
    </row>
    <row r="2568" spans="1:3" x14ac:dyDescent="0.25">
      <c r="A2568">
        <v>49</v>
      </c>
      <c r="B2568">
        <v>7.6999999999998181E-2</v>
      </c>
      <c r="C2568" s="1">
        <f>IF(Table9[[#This Row],[dTime]]&lt;&gt;"",1/Table9[[#This Row],[dTime]],"")</f>
        <v>12.987012987013294</v>
      </c>
    </row>
    <row r="2569" spans="1:3" x14ac:dyDescent="0.25">
      <c r="A2569">
        <v>50</v>
      </c>
      <c r="B2569">
        <v>6.4999999999997726E-2</v>
      </c>
      <c r="C2569" s="1">
        <f>IF(Table9[[#This Row],[dTime]]&lt;&gt;"",1/Table9[[#This Row],[dTime]],"")</f>
        <v>15.384615384615923</v>
      </c>
    </row>
    <row r="2570" spans="1:3" x14ac:dyDescent="0.25">
      <c r="A2570">
        <v>51</v>
      </c>
      <c r="B2570">
        <v>6.8000000000012051E-2</v>
      </c>
      <c r="C2570" s="1">
        <f>IF(Table9[[#This Row],[dTime]]&lt;&gt;"",1/Table9[[#This Row],[dTime]],"")</f>
        <v>14.70588235293857</v>
      </c>
    </row>
    <row r="2571" spans="1:3" x14ac:dyDescent="0.25">
      <c r="A2571">
        <v>52</v>
      </c>
      <c r="B2571">
        <v>7.0999999999997954E-2</v>
      </c>
      <c r="C2571" s="1">
        <f>IF(Table9[[#This Row],[dTime]]&lt;&gt;"",1/Table9[[#This Row],[dTime]],"")</f>
        <v>14.084507042253927</v>
      </c>
    </row>
    <row r="2572" spans="1:3" x14ac:dyDescent="0.25">
      <c r="A2572">
        <v>53</v>
      </c>
      <c r="B2572">
        <v>5.6000000000011596E-2</v>
      </c>
      <c r="C2572" s="1">
        <f>IF(Table9[[#This Row],[dTime]]&lt;&gt;"",1/Table9[[#This Row],[dTime]],"")</f>
        <v>17.857142857139159</v>
      </c>
    </row>
    <row r="2573" spans="1:3" x14ac:dyDescent="0.25">
      <c r="A2573">
        <v>54</v>
      </c>
      <c r="B2573">
        <v>7.6999999999998181E-2</v>
      </c>
      <c r="C2573" s="1">
        <f>IF(Table9[[#This Row],[dTime]]&lt;&gt;"",1/Table9[[#This Row],[dTime]],"")</f>
        <v>12.987012987013294</v>
      </c>
    </row>
    <row r="2574" spans="1:3" x14ac:dyDescent="0.25">
      <c r="A2574">
        <v>55</v>
      </c>
      <c r="B2574">
        <v>6.2999999999988177E-2</v>
      </c>
      <c r="C2574" s="1">
        <f>IF(Table9[[#This Row],[dTime]]&lt;&gt;"",1/Table9[[#This Row],[dTime]],"")</f>
        <v>15.873015873018852</v>
      </c>
    </row>
    <row r="2575" spans="1:3" x14ac:dyDescent="0.25">
      <c r="A2575">
        <v>56</v>
      </c>
      <c r="B2575">
        <v>6.2999999999988177E-2</v>
      </c>
      <c r="C2575" s="1">
        <f>IF(Table9[[#This Row],[dTime]]&lt;&gt;"",1/Table9[[#This Row],[dTime]],"")</f>
        <v>15.873015873018852</v>
      </c>
    </row>
    <row r="2576" spans="1:3" x14ac:dyDescent="0.25">
      <c r="A2576">
        <v>57</v>
      </c>
      <c r="B2576">
        <v>6.6000000000002501E-2</v>
      </c>
      <c r="C2576" s="1">
        <f>IF(Table9[[#This Row],[dTime]]&lt;&gt;"",1/Table9[[#This Row],[dTime]],"")</f>
        <v>15.151515151514577</v>
      </c>
    </row>
    <row r="2577" spans="1:3" x14ac:dyDescent="0.25">
      <c r="A2577">
        <v>58</v>
      </c>
      <c r="B2577">
        <v>1.8000000000000682E-2</v>
      </c>
      <c r="C2577" s="1">
        <f>IF(Table9[[#This Row],[dTime]]&lt;&gt;"",1/Table9[[#This Row],[dTime]],"")</f>
        <v>55.555555555553447</v>
      </c>
    </row>
    <row r="2578" spans="1:3" x14ac:dyDescent="0.25">
      <c r="A2578">
        <v>59</v>
      </c>
      <c r="B2578">
        <v>0.11700000000001864</v>
      </c>
      <c r="C2578" s="1">
        <f>IF(Table9[[#This Row],[dTime]]&lt;&gt;"",1/Table9[[#This Row],[dTime]],"")</f>
        <v>8.5470085470071844</v>
      </c>
    </row>
    <row r="2579" spans="1:3" x14ac:dyDescent="0.25">
      <c r="A2579">
        <v>60</v>
      </c>
      <c r="B2579">
        <v>6.7999999999983629E-2</v>
      </c>
      <c r="C2579" s="1">
        <f>IF(Table9[[#This Row],[dTime]]&lt;&gt;"",1/Table9[[#This Row],[dTime]],"")</f>
        <v>14.705882352944716</v>
      </c>
    </row>
    <row r="2580" spans="1:3" x14ac:dyDescent="0.25">
      <c r="A2580">
        <v>61</v>
      </c>
      <c r="B2580">
        <v>6.3999999999992951E-2</v>
      </c>
      <c r="C2580" s="1">
        <f>IF(Table9[[#This Row],[dTime]]&lt;&gt;"",1/Table9[[#This Row],[dTime]],"")</f>
        <v>15.625000000001721</v>
      </c>
    </row>
    <row r="2581" spans="1:3" x14ac:dyDescent="0.25">
      <c r="A2581">
        <v>62</v>
      </c>
      <c r="B2581">
        <v>4.4000000000011141E-2</v>
      </c>
      <c r="C2581" s="1">
        <f>IF(Table9[[#This Row],[dTime]]&lt;&gt;"",1/Table9[[#This Row],[dTime]],"")</f>
        <v>22.727272727266971</v>
      </c>
    </row>
    <row r="2582" spans="1:3" x14ac:dyDescent="0.25">
      <c r="A2582">
        <v>63</v>
      </c>
      <c r="B2582">
        <v>9.200000000001296E-2</v>
      </c>
      <c r="C2582" s="1">
        <f>IF(Table9[[#This Row],[dTime]]&lt;&gt;"",1/Table9[[#This Row],[dTime]],"")</f>
        <v>10.869565217389773</v>
      </c>
    </row>
    <row r="2583" spans="1:3" x14ac:dyDescent="0.25">
      <c r="A2583">
        <v>64</v>
      </c>
      <c r="B2583">
        <v>5.8999999999997499E-2</v>
      </c>
      <c r="C2583" s="1">
        <f>IF(Table9[[#This Row],[dTime]]&lt;&gt;"",1/Table9[[#This Row],[dTime]],"")</f>
        <v>16.9491525423736</v>
      </c>
    </row>
    <row r="2584" spans="1:3" x14ac:dyDescent="0.25">
      <c r="A2584">
        <v>65</v>
      </c>
      <c r="B2584">
        <v>7.2999999999979082E-2</v>
      </c>
      <c r="C2584" s="1">
        <f>IF(Table9[[#This Row],[dTime]]&lt;&gt;"",1/Table9[[#This Row],[dTime]],"")</f>
        <v>13.698630136990227</v>
      </c>
    </row>
    <row r="2585" spans="1:3" x14ac:dyDescent="0.25">
      <c r="A2585">
        <v>66</v>
      </c>
      <c r="B2585">
        <v>6.6000000000002501E-2</v>
      </c>
      <c r="C2585" s="1">
        <f>IF(Table9[[#This Row],[dTime]]&lt;&gt;"",1/Table9[[#This Row],[dTime]],"")</f>
        <v>15.151515151514577</v>
      </c>
    </row>
    <row r="2586" spans="1:3" x14ac:dyDescent="0.25">
      <c r="A2586">
        <v>67</v>
      </c>
      <c r="B2586">
        <v>7.00000000000216E-2</v>
      </c>
      <c r="C2586" s="1">
        <f>IF(Table9[[#This Row],[dTime]]&lt;&gt;"",1/Table9[[#This Row],[dTime]],"")</f>
        <v>14.285714285709878</v>
      </c>
    </row>
    <row r="2587" spans="1:3" x14ac:dyDescent="0.25">
      <c r="A2587">
        <v>68</v>
      </c>
      <c r="B2587">
        <v>6.6999999999978854E-2</v>
      </c>
      <c r="C2587" s="1">
        <f>IF(Table9[[#This Row],[dTime]]&lt;&gt;"",1/Table9[[#This Row],[dTime]],"")</f>
        <v>14.92537313433307</v>
      </c>
    </row>
    <row r="2588" spans="1:3" x14ac:dyDescent="0.25">
      <c r="A2588">
        <v>69</v>
      </c>
      <c r="B2588">
        <v>6.7000000000007276E-2</v>
      </c>
      <c r="C2588" s="1">
        <f>IF(Table9[[#This Row],[dTime]]&lt;&gt;"",1/Table9[[#This Row],[dTime]],"")</f>
        <v>14.925373134326737</v>
      </c>
    </row>
    <row r="2589" spans="1:3" x14ac:dyDescent="0.25">
      <c r="A2589">
        <v>70</v>
      </c>
      <c r="B2589">
        <v>5.7000000000016371E-2</v>
      </c>
      <c r="C2589" s="1">
        <f>IF(Table9[[#This Row],[dTime]]&lt;&gt;"",1/Table9[[#This Row],[dTime]],"")</f>
        <v>17.543859649117767</v>
      </c>
    </row>
    <row r="2590" spans="1:3" x14ac:dyDescent="0.25">
      <c r="A2590">
        <v>71</v>
      </c>
      <c r="B2590">
        <v>6.9999999999993179E-2</v>
      </c>
      <c r="C2590" s="1">
        <f>IF(Table9[[#This Row],[dTime]]&lt;&gt;"",1/Table9[[#This Row],[dTime]],"")</f>
        <v>14.285714285715677</v>
      </c>
    </row>
    <row r="2591" spans="1:3" x14ac:dyDescent="0.25">
      <c r="A2591">
        <v>72</v>
      </c>
      <c r="B2591">
        <v>6.7000000000007276E-2</v>
      </c>
      <c r="C2591" s="1">
        <f>IF(Table9[[#This Row],[dTime]]&lt;&gt;"",1/Table9[[#This Row],[dTime]],"")</f>
        <v>14.925373134326737</v>
      </c>
    </row>
    <row r="2592" spans="1:3" x14ac:dyDescent="0.25">
      <c r="A2592">
        <v>73</v>
      </c>
      <c r="B2592">
        <v>6.8999999999988404E-2</v>
      </c>
      <c r="C2592" s="1">
        <f>IF(Table9[[#This Row],[dTime]]&lt;&gt;"",1/Table9[[#This Row],[dTime]],"")</f>
        <v>14.492753623190842</v>
      </c>
    </row>
    <row r="2593" spans="1:3" x14ac:dyDescent="0.25">
      <c r="A2593">
        <v>74</v>
      </c>
      <c r="B2593">
        <v>2.2999999999996135E-2</v>
      </c>
      <c r="C2593" s="1">
        <f>IF(Table9[[#This Row],[dTime]]&lt;&gt;"",1/Table9[[#This Row],[dTime]],"")</f>
        <v>43.478260869572523</v>
      </c>
    </row>
    <row r="2594" spans="1:3" x14ac:dyDescent="0.25">
      <c r="A2594">
        <v>75</v>
      </c>
      <c r="B2594">
        <v>6.9999999999993179E-2</v>
      </c>
      <c r="C2594" s="1">
        <f>IF(Table9[[#This Row],[dTime]]&lt;&gt;"",1/Table9[[#This Row],[dTime]],"")</f>
        <v>14.285714285715677</v>
      </c>
    </row>
    <row r="2595" spans="1:3" x14ac:dyDescent="0.25">
      <c r="A2595">
        <v>76</v>
      </c>
      <c r="B2595">
        <v>0.11000000000001364</v>
      </c>
      <c r="C2595" s="1">
        <f>IF(Table9[[#This Row],[dTime]]&lt;&gt;"",1/Table9[[#This Row],[dTime]],"")</f>
        <v>9.0909090909079637</v>
      </c>
    </row>
    <row r="2596" spans="1:3" x14ac:dyDescent="0.25">
      <c r="A2596">
        <v>77</v>
      </c>
      <c r="B2596">
        <v>6.4999999999997726E-2</v>
      </c>
      <c r="C2596" s="1">
        <f>IF(Table9[[#This Row],[dTime]]&lt;&gt;"",1/Table9[[#This Row],[dTime]],"")</f>
        <v>15.384615384615923</v>
      </c>
    </row>
    <row r="2597" spans="1:3" x14ac:dyDescent="0.25">
      <c r="A2597">
        <v>78</v>
      </c>
      <c r="B2597">
        <v>6.3999999999992951E-2</v>
      </c>
      <c r="C2597" s="1">
        <f>IF(Table9[[#This Row],[dTime]]&lt;&gt;"",1/Table9[[#This Row],[dTime]],"")</f>
        <v>15.625000000001721</v>
      </c>
    </row>
    <row r="2598" spans="1:3" x14ac:dyDescent="0.25">
      <c r="A2598">
        <v>79</v>
      </c>
      <c r="B2598">
        <v>6.9000000000016826E-2</v>
      </c>
      <c r="C2598" s="1">
        <f>IF(Table9[[#This Row],[dTime]]&lt;&gt;"",1/Table9[[#This Row],[dTime]],"")</f>
        <v>14.492753623184871</v>
      </c>
    </row>
    <row r="2599" spans="1:3" x14ac:dyDescent="0.25">
      <c r="A2599">
        <v>80</v>
      </c>
      <c r="B2599">
        <v>6.8999999999988404E-2</v>
      </c>
      <c r="C2599" s="1">
        <f>IF(Table9[[#This Row],[dTime]]&lt;&gt;"",1/Table9[[#This Row],[dTime]],"")</f>
        <v>14.492753623190842</v>
      </c>
    </row>
    <row r="2600" spans="1:3" x14ac:dyDescent="0.25">
      <c r="A2600">
        <v>81</v>
      </c>
      <c r="B2600">
        <v>6.4999999999997726E-2</v>
      </c>
      <c r="C2600" s="1">
        <f>IF(Table9[[#This Row],[dTime]]&lt;&gt;"",1/Table9[[#This Row],[dTime]],"")</f>
        <v>15.384615384615923</v>
      </c>
    </row>
    <row r="2601" spans="1:3" x14ac:dyDescent="0.25">
      <c r="A2601">
        <v>82</v>
      </c>
      <c r="B2601">
        <v>6.7000000000007276E-2</v>
      </c>
      <c r="C2601" s="1">
        <f>IF(Table9[[#This Row],[dTime]]&lt;&gt;"",1/Table9[[#This Row],[dTime]],"")</f>
        <v>14.925373134326737</v>
      </c>
    </row>
    <row r="2602" spans="1:3" x14ac:dyDescent="0.25">
      <c r="A2602">
        <v>83</v>
      </c>
      <c r="B2602">
        <v>6.6000000000002501E-2</v>
      </c>
      <c r="C2602" s="1">
        <f>IF(Table9[[#This Row],[dTime]]&lt;&gt;"",1/Table9[[#This Row],[dTime]],"")</f>
        <v>15.151515151514577</v>
      </c>
    </row>
    <row r="2603" spans="1:3" x14ac:dyDescent="0.25">
      <c r="A2603">
        <v>84</v>
      </c>
      <c r="B2603">
        <v>6.1999999999983402E-2</v>
      </c>
      <c r="C2603" s="1">
        <f>IF(Table9[[#This Row],[dTime]]&lt;&gt;"",1/Table9[[#This Row],[dTime]],"")</f>
        <v>16.129032258068833</v>
      </c>
    </row>
    <row r="2604" spans="1:3" x14ac:dyDescent="0.25">
      <c r="A2604">
        <v>85</v>
      </c>
      <c r="B2604">
        <v>7.00000000000216E-2</v>
      </c>
      <c r="C2604" s="1">
        <f>IF(Table9[[#This Row],[dTime]]&lt;&gt;"",1/Table9[[#This Row],[dTime]],"")</f>
        <v>14.285714285709878</v>
      </c>
    </row>
    <row r="2605" spans="1:3" x14ac:dyDescent="0.25">
      <c r="A2605">
        <v>86</v>
      </c>
      <c r="B2605">
        <v>6.8999999999988404E-2</v>
      </c>
      <c r="C2605" s="1">
        <f>IF(Table9[[#This Row],[dTime]]&lt;&gt;"",1/Table9[[#This Row],[dTime]],"")</f>
        <v>14.492753623190842</v>
      </c>
    </row>
    <row r="2606" spans="1:3" x14ac:dyDescent="0.25">
      <c r="A2606">
        <v>87</v>
      </c>
      <c r="B2606">
        <v>6.2999999999988177E-2</v>
      </c>
      <c r="C2606" s="1">
        <f>IF(Table9[[#This Row],[dTime]]&lt;&gt;"",1/Table9[[#This Row],[dTime]],"")</f>
        <v>15.873015873018852</v>
      </c>
    </row>
    <row r="2607" spans="1:3" x14ac:dyDescent="0.25">
      <c r="A2607">
        <v>88</v>
      </c>
      <c r="B2607">
        <v>6.8000000000012051E-2</v>
      </c>
      <c r="C2607" s="1">
        <f>IF(Table9[[#This Row],[dTime]]&lt;&gt;"",1/Table9[[#This Row],[dTime]],"")</f>
        <v>14.70588235293857</v>
      </c>
    </row>
    <row r="2608" spans="1:3" x14ac:dyDescent="0.25">
      <c r="A2608">
        <v>89</v>
      </c>
      <c r="B2608">
        <v>1.8000000000000682E-2</v>
      </c>
      <c r="C2608" s="1">
        <f>IF(Table9[[#This Row],[dTime]]&lt;&gt;"",1/Table9[[#This Row],[dTime]],"")</f>
        <v>55.555555555553447</v>
      </c>
    </row>
    <row r="2609" spans="1:3" x14ac:dyDescent="0.25">
      <c r="A2609">
        <v>90</v>
      </c>
      <c r="B2609">
        <v>0.11599999999998545</v>
      </c>
      <c r="C2609" s="1">
        <f>IF(Table9[[#This Row],[dTime]]&lt;&gt;"",1/Table9[[#This Row],[dTime]],"")</f>
        <v>8.6206896551734946</v>
      </c>
    </row>
    <row r="2610" spans="1:3" x14ac:dyDescent="0.25">
      <c r="A2610">
        <v>91</v>
      </c>
      <c r="B2610">
        <v>6.8000000000012051E-2</v>
      </c>
      <c r="C2610" s="1">
        <f>IF(Table9[[#This Row],[dTime]]&lt;&gt;"",1/Table9[[#This Row],[dTime]],"")</f>
        <v>14.70588235293857</v>
      </c>
    </row>
    <row r="2611" spans="1:3" x14ac:dyDescent="0.25">
      <c r="A2611">
        <v>92</v>
      </c>
      <c r="B2611">
        <v>6.6000000000002501E-2</v>
      </c>
      <c r="C2611" s="1">
        <f>IF(Table9[[#This Row],[dTime]]&lt;&gt;"",1/Table9[[#This Row],[dTime]],"")</f>
        <v>15.151515151514577</v>
      </c>
    </row>
    <row r="2612" spans="1:3" x14ac:dyDescent="0.25">
      <c r="A2612">
        <v>93</v>
      </c>
      <c r="B2612">
        <v>6.3999999999992951E-2</v>
      </c>
      <c r="C2612" s="1">
        <f>IF(Table9[[#This Row],[dTime]]&lt;&gt;"",1/Table9[[#This Row],[dTime]],"")</f>
        <v>15.625000000001721</v>
      </c>
    </row>
    <row r="2613" spans="1:3" x14ac:dyDescent="0.25">
      <c r="A2613">
        <v>94</v>
      </c>
      <c r="B2613">
        <v>6.2000000000011823E-2</v>
      </c>
      <c r="C2613" s="1">
        <f>IF(Table9[[#This Row],[dTime]]&lt;&gt;"",1/Table9[[#This Row],[dTime]],"")</f>
        <v>16.129032258061439</v>
      </c>
    </row>
    <row r="2614" spans="1:3" x14ac:dyDescent="0.25">
      <c r="A2614">
        <v>95</v>
      </c>
      <c r="B2614">
        <v>7.3999999999983856E-2</v>
      </c>
      <c r="C2614" s="1">
        <f>IF(Table9[[#This Row],[dTime]]&lt;&gt;"",1/Table9[[#This Row],[dTime]],"")</f>
        <v>13.513513513516461</v>
      </c>
    </row>
    <row r="2615" spans="1:3" x14ac:dyDescent="0.25">
      <c r="A2615">
        <v>96</v>
      </c>
      <c r="B2615">
        <v>4.6000000000020691E-2</v>
      </c>
      <c r="C2615" s="1">
        <f>IF(Table9[[#This Row],[dTime]]&lt;&gt;"",1/Table9[[#This Row],[dTime]],"")</f>
        <v>21.739130434772829</v>
      </c>
    </row>
    <row r="2616" spans="1:3" x14ac:dyDescent="0.25">
      <c r="A2616">
        <v>97</v>
      </c>
      <c r="B2616">
        <v>8.5999999999984311E-2</v>
      </c>
      <c r="C2616" s="1">
        <f>IF(Table9[[#This Row],[dTime]]&lt;&gt;"",1/Table9[[#This Row],[dTime]],"")</f>
        <v>11.627906976746308</v>
      </c>
    </row>
    <row r="2617" spans="1:3" x14ac:dyDescent="0.25">
      <c r="A2617">
        <v>98</v>
      </c>
      <c r="B2617">
        <v>6.7000000000007276E-2</v>
      </c>
      <c r="C2617" s="1">
        <f>IF(Table9[[#This Row],[dTime]]&lt;&gt;"",1/Table9[[#This Row],[dTime]],"")</f>
        <v>14.925373134326737</v>
      </c>
    </row>
    <row r="2618" spans="1:3" x14ac:dyDescent="0.25">
      <c r="A2618">
        <v>99</v>
      </c>
      <c r="B2618">
        <v>5.6999999999987949E-2</v>
      </c>
      <c r="C2618" s="1">
        <f>IF(Table9[[#This Row],[dTime]]&lt;&gt;"",1/Table9[[#This Row],[dTime]],"")</f>
        <v>17.543859649126517</v>
      </c>
    </row>
    <row r="2619" spans="1:3" x14ac:dyDescent="0.25">
      <c r="A2619">
        <v>100</v>
      </c>
      <c r="B2619">
        <v>7.00000000000216E-2</v>
      </c>
      <c r="C2619" s="1">
        <f>IF(Table9[[#This Row],[dTime]]&lt;&gt;"",1/Table9[[#This Row],[dTime]],"")</f>
        <v>14.285714285709878</v>
      </c>
    </row>
    <row r="2620" spans="1:3" x14ac:dyDescent="0.25">
      <c r="A2620">
        <v>101</v>
      </c>
      <c r="B2620">
        <v>4.2999999999977945E-2</v>
      </c>
      <c r="C2620" s="1">
        <f>IF(Table9[[#This Row],[dTime]]&lt;&gt;"",1/Table9[[#This Row],[dTime]],"")</f>
        <v>23.255813953500301</v>
      </c>
    </row>
    <row r="2621" spans="1:3" x14ac:dyDescent="0.25">
      <c r="A2621">
        <v>102</v>
      </c>
      <c r="B2621">
        <v>9.8000000000013188E-2</v>
      </c>
      <c r="C2621" s="1">
        <f>IF(Table9[[#This Row],[dTime]]&lt;&gt;"",1/Table9[[#This Row],[dTime]],"")</f>
        <v>10.204081632651688</v>
      </c>
    </row>
    <row r="2622" spans="1:3" x14ac:dyDescent="0.25">
      <c r="A2622">
        <v>103</v>
      </c>
      <c r="B2622">
        <v>6.7000000000007276E-2</v>
      </c>
      <c r="C2622" s="1">
        <f>IF(Table9[[#This Row],[dTime]]&lt;&gt;"",1/Table9[[#This Row],[dTime]],"")</f>
        <v>14.925373134326737</v>
      </c>
    </row>
    <row r="2623" spans="1:3" x14ac:dyDescent="0.25">
      <c r="A2623">
        <v>104</v>
      </c>
      <c r="B2623">
        <v>3.6999999999977717E-2</v>
      </c>
      <c r="C2623" s="1">
        <f>IF(Table9[[#This Row],[dTime]]&lt;&gt;"",1/Table9[[#This Row],[dTime]],"")</f>
        <v>27.027027027043303</v>
      </c>
    </row>
    <row r="2624" spans="1:3" x14ac:dyDescent="0.25">
      <c r="A2624">
        <v>105</v>
      </c>
      <c r="B2624">
        <v>9.1000000000008185E-2</v>
      </c>
      <c r="C2624" s="1">
        <f>IF(Table9[[#This Row],[dTime]]&lt;&gt;"",1/Table9[[#This Row],[dTime]],"")</f>
        <v>10.989010989010001</v>
      </c>
    </row>
    <row r="2625" spans="1:3" x14ac:dyDescent="0.25">
      <c r="A2625">
        <v>106</v>
      </c>
      <c r="B2625">
        <v>7.0999999999997954E-2</v>
      </c>
      <c r="C2625" s="1">
        <f>IF(Table9[[#This Row],[dTime]]&lt;&gt;"",1/Table9[[#This Row],[dTime]],"")</f>
        <v>14.084507042253927</v>
      </c>
    </row>
    <row r="2626" spans="1:3" x14ac:dyDescent="0.25">
      <c r="A2626">
        <v>107</v>
      </c>
      <c r="B2626">
        <v>6.7000000000007276E-2</v>
      </c>
      <c r="C2626" s="1">
        <f>IF(Table9[[#This Row],[dTime]]&lt;&gt;"",1/Table9[[#This Row],[dTime]],"")</f>
        <v>14.925373134326737</v>
      </c>
    </row>
    <row r="2627" spans="1:3" x14ac:dyDescent="0.25">
      <c r="A2627">
        <v>108</v>
      </c>
      <c r="B2627">
        <v>6.8999999999988404E-2</v>
      </c>
      <c r="C2627" s="1">
        <f>IF(Table9[[#This Row],[dTime]]&lt;&gt;"",1/Table9[[#This Row],[dTime]],"")</f>
        <v>14.492753623190842</v>
      </c>
    </row>
    <row r="2628" spans="1:3" x14ac:dyDescent="0.25">
      <c r="A2628">
        <v>109</v>
      </c>
      <c r="B2628">
        <v>6.3000000000016598E-2</v>
      </c>
      <c r="C2628" s="1">
        <f>IF(Table9[[#This Row],[dTime]]&lt;&gt;"",1/Table9[[#This Row],[dTime]],"")</f>
        <v>15.873015873011692</v>
      </c>
    </row>
    <row r="2629" spans="1:3" x14ac:dyDescent="0.25">
      <c r="A2629">
        <v>110</v>
      </c>
      <c r="B2629">
        <v>7.0999999999997954E-2</v>
      </c>
      <c r="C2629" s="1">
        <f>IF(Table9[[#This Row],[dTime]]&lt;&gt;"",1/Table9[[#This Row],[dTime]],"")</f>
        <v>14.084507042253927</v>
      </c>
    </row>
    <row r="2630" spans="1:3" x14ac:dyDescent="0.25">
      <c r="A2630">
        <v>111</v>
      </c>
      <c r="B2630">
        <v>6.0000000000002274E-2</v>
      </c>
      <c r="C2630" s="1">
        <f>IF(Table9[[#This Row],[dTime]]&lt;&gt;"",1/Table9[[#This Row],[dTime]],"")</f>
        <v>16.666666666666035</v>
      </c>
    </row>
    <row r="2631" spans="1:3" x14ac:dyDescent="0.25">
      <c r="A2631">
        <v>112</v>
      </c>
      <c r="B2631">
        <v>6.9999999999993179E-2</v>
      </c>
      <c r="C2631" s="1">
        <f>IF(Table9[[#This Row],[dTime]]&lt;&gt;"",1/Table9[[#This Row],[dTime]],"")</f>
        <v>14.285714285715677</v>
      </c>
    </row>
    <row r="2632" spans="1:3" x14ac:dyDescent="0.25">
      <c r="A2632">
        <v>113</v>
      </c>
      <c r="B2632">
        <v>6.7000000000007276E-2</v>
      </c>
      <c r="C2632" s="1">
        <f>IF(Table9[[#This Row],[dTime]]&lt;&gt;"",1/Table9[[#This Row],[dTime]],"")</f>
        <v>14.925373134326737</v>
      </c>
    </row>
    <row r="2633" spans="1:3" x14ac:dyDescent="0.25">
      <c r="A2633">
        <v>114</v>
      </c>
      <c r="B2633">
        <v>4.2000000000001592E-2</v>
      </c>
      <c r="C2633" s="1">
        <f>IF(Table9[[#This Row],[dTime]]&lt;&gt;"",1/Table9[[#This Row],[dTime]],"")</f>
        <v>23.809523809522908</v>
      </c>
    </row>
    <row r="2634" spans="1:3" x14ac:dyDescent="0.25">
      <c r="A2634">
        <v>115</v>
      </c>
      <c r="B2634">
        <v>9.3999999999994088E-2</v>
      </c>
      <c r="C2634" s="1">
        <f>IF(Table9[[#This Row],[dTime]]&lt;&gt;"",1/Table9[[#This Row],[dTime]],"")</f>
        <v>10.638297872341095</v>
      </c>
    </row>
    <row r="2635" spans="1:3" x14ac:dyDescent="0.25">
      <c r="A2635">
        <v>116</v>
      </c>
      <c r="B2635">
        <v>4.8000000000001819E-2</v>
      </c>
      <c r="C2635" s="1">
        <f>IF(Table9[[#This Row],[dTime]]&lt;&gt;"",1/Table9[[#This Row],[dTime]],"")</f>
        <v>20.833333333332543</v>
      </c>
    </row>
    <row r="2636" spans="1:3" x14ac:dyDescent="0.25">
      <c r="A2636">
        <v>117</v>
      </c>
      <c r="B2636">
        <v>5.5999999999983174E-2</v>
      </c>
      <c r="C2636" s="1">
        <f>IF(Table9[[#This Row],[dTime]]&lt;&gt;"",1/Table9[[#This Row],[dTime]],"")</f>
        <v>17.857142857148222</v>
      </c>
    </row>
    <row r="2637" spans="1:3" x14ac:dyDescent="0.25">
      <c r="A2637">
        <v>118</v>
      </c>
      <c r="B2637">
        <v>9.3000000000017735E-2</v>
      </c>
      <c r="C2637" s="1">
        <f>IF(Table9[[#This Row],[dTime]]&lt;&gt;"",1/Table9[[#This Row],[dTime]],"")</f>
        <v>10.75268817204096</v>
      </c>
    </row>
    <row r="2638" spans="1:3" x14ac:dyDescent="0.25">
      <c r="A2638">
        <v>119</v>
      </c>
      <c r="B2638">
        <v>6.6000000000002501E-2</v>
      </c>
      <c r="C2638" s="1">
        <f>IF(Table9[[#This Row],[dTime]]&lt;&gt;"",1/Table9[[#This Row],[dTime]],"")</f>
        <v>15.151515151514577</v>
      </c>
    </row>
    <row r="2639" spans="1:3" x14ac:dyDescent="0.25">
      <c r="A2639">
        <v>120</v>
      </c>
      <c r="B2639">
        <v>6.3999999999992951E-2</v>
      </c>
      <c r="C2639" s="1">
        <f>IF(Table9[[#This Row],[dTime]]&lt;&gt;"",1/Table9[[#This Row],[dTime]],"")</f>
        <v>15.625000000001721</v>
      </c>
    </row>
    <row r="2640" spans="1:3" x14ac:dyDescent="0.25">
      <c r="A2640">
        <v>121</v>
      </c>
      <c r="B2640">
        <v>6.7000000000007276E-2</v>
      </c>
      <c r="C2640" s="1">
        <f>IF(Table9[[#This Row],[dTime]]&lt;&gt;"",1/Table9[[#This Row],[dTime]],"")</f>
        <v>14.925373134326737</v>
      </c>
    </row>
    <row r="2641" spans="1:3" x14ac:dyDescent="0.25">
      <c r="A2641">
        <v>122</v>
      </c>
      <c r="B2641">
        <v>6.6999999999978854E-2</v>
      </c>
      <c r="C2641" s="1">
        <f>IF(Table9[[#This Row],[dTime]]&lt;&gt;"",1/Table9[[#This Row],[dTime]],"")</f>
        <v>14.92537313433307</v>
      </c>
    </row>
    <row r="2642" spans="1:3" x14ac:dyDescent="0.25">
      <c r="A2642">
        <v>123</v>
      </c>
      <c r="B2642">
        <v>6.9000000000016826E-2</v>
      </c>
      <c r="C2642" s="1">
        <f>IF(Table9[[#This Row],[dTime]]&lt;&gt;"",1/Table9[[#This Row],[dTime]],"")</f>
        <v>14.492753623184871</v>
      </c>
    </row>
    <row r="2643" spans="1:3" x14ac:dyDescent="0.25">
      <c r="A2643">
        <v>124</v>
      </c>
      <c r="B2643">
        <v>6.2999999999988177E-2</v>
      </c>
      <c r="C2643" s="1">
        <f>IF(Table9[[#This Row],[dTime]]&lt;&gt;"",1/Table9[[#This Row],[dTime]],"")</f>
        <v>15.873015873018852</v>
      </c>
    </row>
    <row r="2644" spans="1:3" x14ac:dyDescent="0.25">
      <c r="A2644">
        <v>125</v>
      </c>
      <c r="B2644">
        <v>7.2000000000002728E-2</v>
      </c>
      <c r="C2644" s="1">
        <f>IF(Table9[[#This Row],[dTime]]&lt;&gt;"",1/Table9[[#This Row],[dTime]],"")</f>
        <v>13.888888888888362</v>
      </c>
    </row>
    <row r="2645" spans="1:3" x14ac:dyDescent="0.25">
      <c r="A2645">
        <v>126</v>
      </c>
      <c r="B2645">
        <v>6.3999999999992951E-2</v>
      </c>
      <c r="C2645" s="1">
        <f>IF(Table9[[#This Row],[dTime]]&lt;&gt;"",1/Table9[[#This Row],[dTime]],"")</f>
        <v>15.625000000001721</v>
      </c>
    </row>
    <row r="2646" spans="1:3" x14ac:dyDescent="0.25">
      <c r="A2646">
        <v>127</v>
      </c>
      <c r="B2646">
        <v>6.3000000000016598E-2</v>
      </c>
      <c r="C2646" s="1">
        <f>IF(Table9[[#This Row],[dTime]]&lt;&gt;"",1/Table9[[#This Row],[dTime]],"")</f>
        <v>15.873015873011692</v>
      </c>
    </row>
    <row r="2647" spans="1:3" x14ac:dyDescent="0.25">
      <c r="A2647">
        <v>128</v>
      </c>
      <c r="B2647">
        <v>7.0999999999997954E-2</v>
      </c>
      <c r="C2647" s="1">
        <f>IF(Table9[[#This Row],[dTime]]&lt;&gt;"",1/Table9[[#This Row],[dTime]],"")</f>
        <v>14.084507042253927</v>
      </c>
    </row>
    <row r="2648" spans="1:3" x14ac:dyDescent="0.25">
      <c r="A2648">
        <v>129</v>
      </c>
      <c r="B2648">
        <v>6.7999999999983629E-2</v>
      </c>
      <c r="C2648" s="1">
        <f>IF(Table9[[#This Row],[dTime]]&lt;&gt;"",1/Table9[[#This Row],[dTime]],"")</f>
        <v>14.705882352944716</v>
      </c>
    </row>
    <row r="2649" spans="1:3" x14ac:dyDescent="0.25">
      <c r="A2649">
        <v>130</v>
      </c>
      <c r="B2649">
        <v>6.5000000000026148E-2</v>
      </c>
      <c r="C2649" s="1">
        <f>IF(Table9[[#This Row],[dTime]]&lt;&gt;"",1/Table9[[#This Row],[dTime]],"")</f>
        <v>15.384615384609196</v>
      </c>
    </row>
    <row r="2650" spans="1:3" x14ac:dyDescent="0.25">
      <c r="A2650">
        <v>131</v>
      </c>
      <c r="B2650">
        <v>6.1999999999983402E-2</v>
      </c>
      <c r="C2650" s="1">
        <f>IF(Table9[[#This Row],[dTime]]&lt;&gt;"",1/Table9[[#This Row],[dTime]],"")</f>
        <v>16.129032258068833</v>
      </c>
    </row>
    <row r="2651" spans="1:3" x14ac:dyDescent="0.25">
      <c r="A2651">
        <v>132</v>
      </c>
      <c r="B2651">
        <v>7.3000000000007503E-2</v>
      </c>
      <c r="C2651" s="1">
        <f>IF(Table9[[#This Row],[dTime]]&lt;&gt;"",1/Table9[[#This Row],[dTime]],"")</f>
        <v>13.698630136984894</v>
      </c>
    </row>
    <row r="2652" spans="1:3" x14ac:dyDescent="0.25">
      <c r="A2652">
        <v>133</v>
      </c>
      <c r="B2652">
        <v>4.399999999998272E-2</v>
      </c>
      <c r="C2652" s="1">
        <f>IF(Table9[[#This Row],[dTime]]&lt;&gt;"",1/Table9[[#This Row],[dTime]],"")</f>
        <v>22.727272727281655</v>
      </c>
    </row>
    <row r="2653" spans="1:3" x14ac:dyDescent="0.25">
      <c r="A2653">
        <v>134</v>
      </c>
      <c r="B2653">
        <v>8.8000000000022283E-2</v>
      </c>
      <c r="C2653" s="1">
        <f>IF(Table9[[#This Row],[dTime]]&lt;&gt;"",1/Table9[[#This Row],[dTime]],"")</f>
        <v>11.363636363633486</v>
      </c>
    </row>
    <row r="2654" spans="1:3" x14ac:dyDescent="0.25">
      <c r="A2654">
        <v>135</v>
      </c>
      <c r="B2654">
        <v>6.3999999999992951E-2</v>
      </c>
      <c r="C2654" s="1">
        <f>IF(Table9[[#This Row],[dTime]]&lt;&gt;"",1/Table9[[#This Row],[dTime]],"")</f>
        <v>15.625000000001721</v>
      </c>
    </row>
    <row r="2655" spans="1:3" x14ac:dyDescent="0.25">
      <c r="A2655">
        <v>136</v>
      </c>
      <c r="B2655">
        <v>7.3000000000007503E-2</v>
      </c>
      <c r="C2655" s="1">
        <f>IF(Table9[[#This Row],[dTime]]&lt;&gt;"",1/Table9[[#This Row],[dTime]],"")</f>
        <v>13.698630136984894</v>
      </c>
    </row>
    <row r="2656" spans="1:3" x14ac:dyDescent="0.25">
      <c r="A2656">
        <v>137</v>
      </c>
      <c r="B2656">
        <v>6.4999999999997726E-2</v>
      </c>
      <c r="C2656" s="1">
        <f>IF(Table9[[#This Row],[dTime]]&lt;&gt;"",1/Table9[[#This Row],[dTime]],"")</f>
        <v>15.384615384615923</v>
      </c>
    </row>
    <row r="2657" spans="1:3" x14ac:dyDescent="0.25">
      <c r="A2657">
        <v>138</v>
      </c>
      <c r="B2657">
        <v>6.6000000000002501E-2</v>
      </c>
      <c r="C2657" s="1">
        <f>IF(Table9[[#This Row],[dTime]]&lt;&gt;"",1/Table9[[#This Row],[dTime]],"")</f>
        <v>15.151515151514577</v>
      </c>
    </row>
    <row r="2658" spans="1:3" x14ac:dyDescent="0.25">
      <c r="A2658">
        <v>139</v>
      </c>
      <c r="B2658">
        <v>6.6000000000002501E-2</v>
      </c>
      <c r="C2658" s="1">
        <f>IF(Table9[[#This Row],[dTime]]&lt;&gt;"",1/Table9[[#This Row],[dTime]],"")</f>
        <v>15.151515151514577</v>
      </c>
    </row>
    <row r="2659" spans="1:3" x14ac:dyDescent="0.25">
      <c r="A2659">
        <v>140</v>
      </c>
      <c r="B2659">
        <v>6.6999999999978854E-2</v>
      </c>
      <c r="C2659" s="1">
        <f>IF(Table9[[#This Row],[dTime]]&lt;&gt;"",1/Table9[[#This Row],[dTime]],"")</f>
        <v>14.92537313433307</v>
      </c>
    </row>
    <row r="2660" spans="1:3" x14ac:dyDescent="0.25">
      <c r="A2660">
        <v>141</v>
      </c>
      <c r="B2660">
        <v>6.4999999999997726E-2</v>
      </c>
      <c r="C2660" s="1">
        <f>IF(Table9[[#This Row],[dTime]]&lt;&gt;"",1/Table9[[#This Row],[dTime]],"")</f>
        <v>15.384615384615923</v>
      </c>
    </row>
    <row r="2661" spans="1:3" x14ac:dyDescent="0.25">
      <c r="A2661">
        <v>142</v>
      </c>
      <c r="B2661">
        <v>6.7000000000007276E-2</v>
      </c>
      <c r="C2661" s="1">
        <f>IF(Table9[[#This Row],[dTime]]&lt;&gt;"",1/Table9[[#This Row],[dTime]],"")</f>
        <v>14.925373134326737</v>
      </c>
    </row>
    <row r="2662" spans="1:3" x14ac:dyDescent="0.25">
      <c r="A2662">
        <v>143</v>
      </c>
      <c r="B2662">
        <v>6.4999999999997726E-2</v>
      </c>
      <c r="C2662" s="1">
        <f>IF(Table9[[#This Row],[dTime]]&lt;&gt;"",1/Table9[[#This Row],[dTime]],"")</f>
        <v>15.384615384615923</v>
      </c>
    </row>
    <row r="2663" spans="1:3" x14ac:dyDescent="0.25">
      <c r="A2663">
        <v>144</v>
      </c>
      <c r="B2663">
        <v>6.9000000000016826E-2</v>
      </c>
      <c r="C2663" s="1">
        <f>IF(Table9[[#This Row],[dTime]]&lt;&gt;"",1/Table9[[#This Row],[dTime]],"")</f>
        <v>14.492753623184871</v>
      </c>
    </row>
    <row r="2664" spans="1:3" x14ac:dyDescent="0.25">
      <c r="A2664">
        <v>145</v>
      </c>
      <c r="B2664">
        <v>6.4999999999997726E-2</v>
      </c>
      <c r="C2664" s="1">
        <f>IF(Table9[[#This Row],[dTime]]&lt;&gt;"",1/Table9[[#This Row],[dTime]],"")</f>
        <v>15.384615384615923</v>
      </c>
    </row>
    <row r="2665" spans="1:3" x14ac:dyDescent="0.25">
      <c r="A2665">
        <v>146</v>
      </c>
      <c r="B2665">
        <v>6.8999999999988404E-2</v>
      </c>
      <c r="C2665" s="1">
        <f>IF(Table9[[#This Row],[dTime]]&lt;&gt;"",1/Table9[[#This Row],[dTime]],"")</f>
        <v>14.492753623190842</v>
      </c>
    </row>
    <row r="2666" spans="1:3" x14ac:dyDescent="0.25">
      <c r="A2666">
        <v>147</v>
      </c>
      <c r="B2666">
        <v>6.7000000000007276E-2</v>
      </c>
      <c r="C2666" s="1">
        <f>IF(Table9[[#This Row],[dTime]]&lt;&gt;"",1/Table9[[#This Row],[dTime]],"")</f>
        <v>14.925373134326737</v>
      </c>
    </row>
    <row r="2667" spans="1:3" x14ac:dyDescent="0.25">
      <c r="A2667">
        <v>148</v>
      </c>
      <c r="B2667">
        <v>6.4999999999997726E-2</v>
      </c>
      <c r="C2667" s="1">
        <f>IF(Table9[[#This Row],[dTime]]&lt;&gt;"",1/Table9[[#This Row],[dTime]],"")</f>
        <v>15.384615384615923</v>
      </c>
    </row>
    <row r="2668" spans="1:3" x14ac:dyDescent="0.25">
      <c r="A2668">
        <v>149</v>
      </c>
      <c r="B2668">
        <v>6.9999999999993179E-2</v>
      </c>
      <c r="C2668" s="1">
        <f>IF(Table9[[#This Row],[dTime]]&lt;&gt;"",1/Table9[[#This Row],[dTime]],"")</f>
        <v>14.285714285715677</v>
      </c>
    </row>
    <row r="2669" spans="1:3" x14ac:dyDescent="0.25">
      <c r="A2669">
        <v>150</v>
      </c>
      <c r="B2669">
        <v>6.4999999999997726E-2</v>
      </c>
      <c r="C2669" s="1">
        <f>IF(Table9[[#This Row],[dTime]]&lt;&gt;"",1/Table9[[#This Row],[dTime]],"")</f>
        <v>15.384615384615923</v>
      </c>
    </row>
    <row r="2670" spans="1:3" x14ac:dyDescent="0.25">
      <c r="A2670">
        <v>151</v>
      </c>
      <c r="B2670">
        <v>6.6000000000002501E-2</v>
      </c>
      <c r="C2670" s="1">
        <f>IF(Table9[[#This Row],[dTime]]&lt;&gt;"",1/Table9[[#This Row],[dTime]],"")</f>
        <v>15.151515151514577</v>
      </c>
    </row>
    <row r="2671" spans="1:3" x14ac:dyDescent="0.25">
      <c r="A2671">
        <v>152</v>
      </c>
      <c r="B2671">
        <v>5.5000000000006821E-2</v>
      </c>
      <c r="C2671" s="1">
        <f>IF(Table9[[#This Row],[dTime]]&lt;&gt;"",1/Table9[[#This Row],[dTime]],"")</f>
        <v>18.181818181815927</v>
      </c>
    </row>
    <row r="2672" spans="1:3" x14ac:dyDescent="0.25">
      <c r="A2672">
        <v>153</v>
      </c>
      <c r="B2672">
        <v>7.6999999999998181E-2</v>
      </c>
      <c r="C2672" s="1">
        <f>IF(Table9[[#This Row],[dTime]]&lt;&gt;"",1/Table9[[#This Row],[dTime]],"")</f>
        <v>12.987012987013294</v>
      </c>
    </row>
    <row r="2673" spans="1:3" x14ac:dyDescent="0.25">
      <c r="A2673">
        <v>154</v>
      </c>
      <c r="B2673">
        <v>6.8000000000012051E-2</v>
      </c>
      <c r="C2673" s="1">
        <f>IF(Table9[[#This Row],[dTime]]&lt;&gt;"",1/Table9[[#This Row],[dTime]],"")</f>
        <v>14.70588235293857</v>
      </c>
    </row>
    <row r="2674" spans="1:3" x14ac:dyDescent="0.25">
      <c r="A2674">
        <v>155</v>
      </c>
      <c r="B2674">
        <v>6.8999999999988404E-2</v>
      </c>
      <c r="C2674" s="1">
        <f>IF(Table9[[#This Row],[dTime]]&lt;&gt;"",1/Table9[[#This Row],[dTime]],"")</f>
        <v>14.492753623190842</v>
      </c>
    </row>
    <row r="2675" spans="1:3" x14ac:dyDescent="0.25">
      <c r="A2675">
        <v>156</v>
      </c>
      <c r="B2675">
        <v>3.9999999999992042E-2</v>
      </c>
      <c r="C2675" s="1">
        <f>IF(Table9[[#This Row],[dTime]]&lt;&gt;"",1/Table9[[#This Row],[dTime]],"")</f>
        <v>25.000000000004974</v>
      </c>
    </row>
    <row r="2676" spans="1:3" x14ac:dyDescent="0.25">
      <c r="A2676">
        <v>157</v>
      </c>
      <c r="B2676">
        <v>9.200000000001296E-2</v>
      </c>
      <c r="C2676" s="1">
        <f>IF(Table9[[#This Row],[dTime]]&lt;&gt;"",1/Table9[[#This Row],[dTime]],"")</f>
        <v>10.869565217389773</v>
      </c>
    </row>
    <row r="2677" spans="1:3" x14ac:dyDescent="0.25">
      <c r="A2677">
        <v>158</v>
      </c>
      <c r="B2677">
        <v>6.2999999999988177E-2</v>
      </c>
      <c r="C2677" s="1">
        <f>IF(Table9[[#This Row],[dTime]]&lt;&gt;"",1/Table9[[#This Row],[dTime]],"")</f>
        <v>15.873015873018852</v>
      </c>
    </row>
    <row r="2678" spans="1:3" x14ac:dyDescent="0.25">
      <c r="A2678">
        <v>159</v>
      </c>
      <c r="B2678">
        <v>6.1000000000007049E-2</v>
      </c>
      <c r="C2678" s="1">
        <f>IF(Table9[[#This Row],[dTime]]&lt;&gt;"",1/Table9[[#This Row],[dTime]],"")</f>
        <v>16.393442622948925</v>
      </c>
    </row>
    <row r="2679" spans="1:3" x14ac:dyDescent="0.25">
      <c r="A2679">
        <v>160</v>
      </c>
      <c r="B2679">
        <v>7.8000000000002956E-2</v>
      </c>
      <c r="C2679" s="1">
        <f>IF(Table9[[#This Row],[dTime]]&lt;&gt;"",1/Table9[[#This Row],[dTime]],"")</f>
        <v>12.820512820512334</v>
      </c>
    </row>
    <row r="2680" spans="1:3" x14ac:dyDescent="0.25">
      <c r="A2680">
        <v>161</v>
      </c>
      <c r="B2680">
        <v>6.4999999999997726E-2</v>
      </c>
      <c r="C2680" s="1">
        <f>IF(Table9[[#This Row],[dTime]]&lt;&gt;"",1/Table9[[#This Row],[dTime]],"")</f>
        <v>15.384615384615923</v>
      </c>
    </row>
    <row r="2681" spans="1:3" x14ac:dyDescent="0.25">
      <c r="A2681">
        <v>162</v>
      </c>
      <c r="B2681">
        <v>6.9999999999993179E-2</v>
      </c>
      <c r="C2681" s="1">
        <f>IF(Table9[[#This Row],[dTime]]&lt;&gt;"",1/Table9[[#This Row],[dTime]],"")</f>
        <v>14.285714285715677</v>
      </c>
    </row>
    <row r="2682" spans="1:3" x14ac:dyDescent="0.25">
      <c r="A2682">
        <v>163</v>
      </c>
      <c r="B2682">
        <v>7.2000000000002728E-2</v>
      </c>
      <c r="C2682" s="1">
        <f>IF(Table9[[#This Row],[dTime]]&lt;&gt;"",1/Table9[[#This Row],[dTime]],"")</f>
        <v>13.888888888888362</v>
      </c>
    </row>
    <row r="2683" spans="1:3" x14ac:dyDescent="0.25">
      <c r="A2683">
        <v>164</v>
      </c>
      <c r="B2683">
        <v>5.6000000000011596E-2</v>
      </c>
      <c r="C2683" s="1">
        <f>IF(Table9[[#This Row],[dTime]]&lt;&gt;"",1/Table9[[#This Row],[dTime]],"")</f>
        <v>17.857142857139159</v>
      </c>
    </row>
    <row r="2684" spans="1:3" x14ac:dyDescent="0.25">
      <c r="A2684">
        <v>165</v>
      </c>
      <c r="B2684">
        <v>6.6999999999978854E-2</v>
      </c>
      <c r="C2684" s="1">
        <f>IF(Table9[[#This Row],[dTime]]&lt;&gt;"",1/Table9[[#This Row],[dTime]],"")</f>
        <v>14.92537313433307</v>
      </c>
    </row>
    <row r="2685" spans="1:3" x14ac:dyDescent="0.25">
      <c r="A2685">
        <v>166</v>
      </c>
      <c r="B2685">
        <v>6.2000000000011823E-2</v>
      </c>
      <c r="C2685" s="1">
        <f>IF(Table9[[#This Row],[dTime]]&lt;&gt;"",1/Table9[[#This Row],[dTime]],"")</f>
        <v>16.129032258061439</v>
      </c>
    </row>
    <row r="2686" spans="1:3" x14ac:dyDescent="0.25">
      <c r="A2686">
        <v>167</v>
      </c>
      <c r="B2686">
        <v>7.3000000000007503E-2</v>
      </c>
      <c r="C2686" s="1">
        <f>IF(Table9[[#This Row],[dTime]]&lt;&gt;"",1/Table9[[#This Row],[dTime]],"")</f>
        <v>13.698630136984894</v>
      </c>
    </row>
    <row r="2687" spans="1:3" x14ac:dyDescent="0.25">
      <c r="A2687">
        <v>168</v>
      </c>
      <c r="B2687">
        <v>6.1999999999983402E-2</v>
      </c>
      <c r="C2687" s="1">
        <f>IF(Table9[[#This Row],[dTime]]&lt;&gt;"",1/Table9[[#This Row],[dTime]],"")</f>
        <v>16.129032258068833</v>
      </c>
    </row>
    <row r="2688" spans="1:3" x14ac:dyDescent="0.25">
      <c r="A2688">
        <v>169</v>
      </c>
      <c r="B2688">
        <v>7.6000000000021828E-2</v>
      </c>
      <c r="C2688" s="1">
        <f>IF(Table9[[#This Row],[dTime]]&lt;&gt;"",1/Table9[[#This Row],[dTime]],"")</f>
        <v>13.157894736838326</v>
      </c>
    </row>
    <row r="2689" spans="1:3" x14ac:dyDescent="0.25">
      <c r="A2689">
        <v>170</v>
      </c>
      <c r="B2689">
        <v>6.2999999999988177E-2</v>
      </c>
      <c r="C2689" s="1">
        <f>IF(Table9[[#This Row],[dTime]]&lt;&gt;"",1/Table9[[#This Row],[dTime]],"")</f>
        <v>15.873015873018852</v>
      </c>
    </row>
    <row r="2690" spans="1:3" x14ac:dyDescent="0.25">
      <c r="A2690">
        <v>171</v>
      </c>
      <c r="B2690">
        <v>6.0000000000002274E-2</v>
      </c>
      <c r="C2690" s="1">
        <f>IF(Table9[[#This Row],[dTime]]&lt;&gt;"",1/Table9[[#This Row],[dTime]],"")</f>
        <v>16.666666666666035</v>
      </c>
    </row>
    <row r="2691" spans="1:3" x14ac:dyDescent="0.25">
      <c r="A2691">
        <v>172</v>
      </c>
      <c r="B2691">
        <v>7.3000000000007503E-2</v>
      </c>
      <c r="C2691" s="1">
        <f>IF(Table9[[#This Row],[dTime]]&lt;&gt;"",1/Table9[[#This Row],[dTime]],"")</f>
        <v>13.698630136984894</v>
      </c>
    </row>
    <row r="2692" spans="1:3" x14ac:dyDescent="0.25">
      <c r="A2692">
        <v>173</v>
      </c>
      <c r="B2692">
        <v>4.2999999999977945E-2</v>
      </c>
      <c r="C2692" s="1">
        <f>IF(Table9[[#This Row],[dTime]]&lt;&gt;"",1/Table9[[#This Row],[dTime]],"")</f>
        <v>23.255813953500301</v>
      </c>
    </row>
    <row r="2693" spans="1:3" x14ac:dyDescent="0.25">
      <c r="A2693">
        <v>174</v>
      </c>
      <c r="B2693">
        <v>8.8999999999998636E-2</v>
      </c>
      <c r="C2693" s="1">
        <f>IF(Table9[[#This Row],[dTime]]&lt;&gt;"",1/Table9[[#This Row],[dTime]],"")</f>
        <v>11.235955056179948</v>
      </c>
    </row>
    <row r="2694" spans="1:3" x14ac:dyDescent="0.25">
      <c r="A2694">
        <v>175</v>
      </c>
      <c r="B2694">
        <v>6.6000000000002501E-2</v>
      </c>
      <c r="C2694" s="1">
        <f>IF(Table9[[#This Row],[dTime]]&lt;&gt;"",1/Table9[[#This Row],[dTime]],"")</f>
        <v>15.151515151514577</v>
      </c>
    </row>
    <row r="2695" spans="1:3" x14ac:dyDescent="0.25">
      <c r="A2695">
        <v>176</v>
      </c>
      <c r="B2695">
        <v>6.4999999999997726E-2</v>
      </c>
      <c r="C2695" s="1">
        <f>IF(Table9[[#This Row],[dTime]]&lt;&gt;"",1/Table9[[#This Row],[dTime]],"")</f>
        <v>15.384615384615923</v>
      </c>
    </row>
    <row r="2696" spans="1:3" x14ac:dyDescent="0.25">
      <c r="A2696">
        <v>177</v>
      </c>
      <c r="B2696">
        <v>7.00000000000216E-2</v>
      </c>
      <c r="C2696" s="1">
        <f>IF(Table9[[#This Row],[dTime]]&lt;&gt;"",1/Table9[[#This Row],[dTime]],"")</f>
        <v>14.285714285709878</v>
      </c>
    </row>
    <row r="2697" spans="1:3" x14ac:dyDescent="0.25">
      <c r="A2697">
        <v>178</v>
      </c>
      <c r="B2697">
        <v>6.1999999999983402E-2</v>
      </c>
      <c r="C2697" s="1">
        <f>IF(Table9[[#This Row],[dTime]]&lt;&gt;"",1/Table9[[#This Row],[dTime]],"")</f>
        <v>16.129032258068833</v>
      </c>
    </row>
    <row r="2698" spans="1:3" x14ac:dyDescent="0.25">
      <c r="A2698">
        <v>179</v>
      </c>
      <c r="B2698">
        <v>6.7000000000007276E-2</v>
      </c>
      <c r="C2698" s="1">
        <f>IF(Table9[[#This Row],[dTime]]&lt;&gt;"",1/Table9[[#This Row],[dTime]],"")</f>
        <v>14.925373134326737</v>
      </c>
    </row>
    <row r="2699" spans="1:3" x14ac:dyDescent="0.25">
      <c r="A2699">
        <v>180</v>
      </c>
      <c r="B2699">
        <v>6.6000000000002501E-2</v>
      </c>
      <c r="C2699" s="1">
        <f>IF(Table9[[#This Row],[dTime]]&lt;&gt;"",1/Table9[[#This Row],[dTime]],"")</f>
        <v>15.151515151514577</v>
      </c>
    </row>
    <row r="2700" spans="1:3" x14ac:dyDescent="0.25">
      <c r="A2700">
        <v>181</v>
      </c>
      <c r="B2700">
        <v>6.7999999999983629E-2</v>
      </c>
      <c r="C2700" s="1">
        <f>IF(Table9[[#This Row],[dTime]]&lt;&gt;"",1/Table9[[#This Row],[dTime]],"")</f>
        <v>14.705882352944716</v>
      </c>
    </row>
    <row r="2701" spans="1:3" x14ac:dyDescent="0.25">
      <c r="A2701">
        <v>182</v>
      </c>
      <c r="B2701">
        <v>6.7000000000007276E-2</v>
      </c>
      <c r="C2701" s="1">
        <f>IF(Table9[[#This Row],[dTime]]&lt;&gt;"",1/Table9[[#This Row],[dTime]],"")</f>
        <v>14.925373134326737</v>
      </c>
    </row>
    <row r="2702" spans="1:3" x14ac:dyDescent="0.25">
      <c r="A2702">
        <v>183</v>
      </c>
      <c r="B2702">
        <v>6.9000000000016826E-2</v>
      </c>
      <c r="C2702" s="1">
        <f>IF(Table9[[#This Row],[dTime]]&lt;&gt;"",1/Table9[[#This Row],[dTime]],"")</f>
        <v>14.492753623184871</v>
      </c>
    </row>
    <row r="2703" spans="1:3" x14ac:dyDescent="0.25">
      <c r="A2703">
        <v>184</v>
      </c>
      <c r="B2703">
        <v>4.9999999999982947E-2</v>
      </c>
      <c r="C2703" s="1">
        <f>IF(Table9[[#This Row],[dTime]]&lt;&gt;"",1/Table9[[#This Row],[dTime]],"")</f>
        <v>20.000000000006821</v>
      </c>
    </row>
    <row r="2704" spans="1:3" x14ac:dyDescent="0.25">
      <c r="A2704">
        <v>185</v>
      </c>
      <c r="B2704">
        <v>8.4000000000003183E-2</v>
      </c>
      <c r="C2704" s="1">
        <f>IF(Table9[[#This Row],[dTime]]&lt;&gt;"",1/Table9[[#This Row],[dTime]],"")</f>
        <v>11.904761904761454</v>
      </c>
    </row>
    <row r="2705" spans="1:3" x14ac:dyDescent="0.25">
      <c r="A2705">
        <v>186</v>
      </c>
      <c r="B2705">
        <v>4.2000000000001592E-2</v>
      </c>
      <c r="C2705" s="1">
        <f>IF(Table9[[#This Row],[dTime]]&lt;&gt;"",1/Table9[[#This Row],[dTime]],"")</f>
        <v>23.809523809522908</v>
      </c>
    </row>
    <row r="2706" spans="1:3" x14ac:dyDescent="0.25">
      <c r="A2706">
        <v>187</v>
      </c>
      <c r="B2706">
        <v>8.6000000000012733E-2</v>
      </c>
      <c r="C2706" s="1">
        <f>IF(Table9[[#This Row],[dTime]]&lt;&gt;"",1/Table9[[#This Row],[dTime]],"")</f>
        <v>11.627906976742464</v>
      </c>
    </row>
    <row r="2707" spans="1:3" x14ac:dyDescent="0.25">
      <c r="A2707">
        <v>188</v>
      </c>
      <c r="B2707">
        <v>6.8999999999988404E-2</v>
      </c>
      <c r="C2707" s="1">
        <f>IF(Table9[[#This Row],[dTime]]&lt;&gt;"",1/Table9[[#This Row],[dTime]],"")</f>
        <v>14.492753623190842</v>
      </c>
    </row>
    <row r="2708" spans="1:3" x14ac:dyDescent="0.25">
      <c r="A2708">
        <v>189</v>
      </c>
      <c r="B2708">
        <v>6.8999999999988404E-2</v>
      </c>
      <c r="C2708" s="1">
        <f>IF(Table9[[#This Row],[dTime]]&lt;&gt;"",1/Table9[[#This Row],[dTime]],"")</f>
        <v>14.492753623190842</v>
      </c>
    </row>
    <row r="2709" spans="1:3" x14ac:dyDescent="0.25">
      <c r="A2709">
        <v>190</v>
      </c>
      <c r="B2709">
        <v>5.5000000000006821E-2</v>
      </c>
      <c r="C2709" s="1">
        <f>IF(Table9[[#This Row],[dTime]]&lt;&gt;"",1/Table9[[#This Row],[dTime]],"")</f>
        <v>18.181818181815927</v>
      </c>
    </row>
    <row r="2710" spans="1:3" x14ac:dyDescent="0.25">
      <c r="A2710">
        <v>191</v>
      </c>
      <c r="B2710">
        <v>7.2000000000002728E-2</v>
      </c>
      <c r="C2710" s="1">
        <f>IF(Table9[[#This Row],[dTime]]&lt;&gt;"",1/Table9[[#This Row],[dTime]],"")</f>
        <v>13.888888888888362</v>
      </c>
    </row>
    <row r="2711" spans="1:3" x14ac:dyDescent="0.25">
      <c r="A2711">
        <v>192</v>
      </c>
      <c r="B2711">
        <v>7.0999999999997954E-2</v>
      </c>
      <c r="C2711" s="1">
        <f>IF(Table9[[#This Row],[dTime]]&lt;&gt;"",1/Table9[[#This Row],[dTime]],"")</f>
        <v>14.084507042253927</v>
      </c>
    </row>
    <row r="2712" spans="1:3" x14ac:dyDescent="0.25">
      <c r="A2712">
        <v>193</v>
      </c>
      <c r="B2712">
        <v>6.8000000000012051E-2</v>
      </c>
      <c r="C2712" s="1">
        <f>IF(Table9[[#This Row],[dTime]]&lt;&gt;"",1/Table9[[#This Row],[dTime]],"")</f>
        <v>14.70588235293857</v>
      </c>
    </row>
    <row r="2713" spans="1:3" x14ac:dyDescent="0.25">
      <c r="A2713">
        <v>194</v>
      </c>
      <c r="B2713">
        <v>5.6999999999987949E-2</v>
      </c>
      <c r="C2713" s="1">
        <f>IF(Table9[[#This Row],[dTime]]&lt;&gt;"",1/Table9[[#This Row],[dTime]],"")</f>
        <v>17.543859649126517</v>
      </c>
    </row>
    <row r="2714" spans="1:3" x14ac:dyDescent="0.25">
      <c r="A2714">
        <v>195</v>
      </c>
      <c r="B2714">
        <v>7.4000000000012278E-2</v>
      </c>
      <c r="C2714" s="1">
        <f>IF(Table9[[#This Row],[dTime]]&lt;&gt;"",1/Table9[[#This Row],[dTime]],"")</f>
        <v>13.513513513511271</v>
      </c>
    </row>
    <row r="2715" spans="1:3" x14ac:dyDescent="0.25">
      <c r="A2715">
        <v>196</v>
      </c>
      <c r="B2715">
        <v>6.8999999999988404E-2</v>
      </c>
      <c r="C2715" s="1">
        <f>IF(Table9[[#This Row],[dTime]]&lt;&gt;"",1/Table9[[#This Row],[dTime]],"")</f>
        <v>14.492753623190842</v>
      </c>
    </row>
    <row r="2716" spans="1:3" x14ac:dyDescent="0.25">
      <c r="A2716">
        <v>197</v>
      </c>
      <c r="B2716">
        <v>5.7000000000016371E-2</v>
      </c>
      <c r="C2716" s="1">
        <f>IF(Table9[[#This Row],[dTime]]&lt;&gt;"",1/Table9[[#This Row],[dTime]],"")</f>
        <v>17.543859649117767</v>
      </c>
    </row>
    <row r="2717" spans="1:3" x14ac:dyDescent="0.25">
      <c r="A2717">
        <v>198</v>
      </c>
      <c r="B2717">
        <v>7.2999999999979082E-2</v>
      </c>
      <c r="C2717" s="1">
        <f>IF(Table9[[#This Row],[dTime]]&lt;&gt;"",1/Table9[[#This Row],[dTime]],"")</f>
        <v>13.698630136990227</v>
      </c>
    </row>
    <row r="2718" spans="1:3" x14ac:dyDescent="0.25">
      <c r="A2718">
        <v>199</v>
      </c>
      <c r="B2718">
        <v>7.00000000000216E-2</v>
      </c>
      <c r="C2718" s="1">
        <f>IF(Table9[[#This Row],[dTime]]&lt;&gt;"",1/Table9[[#This Row],[dTime]],"")</f>
        <v>14.285714285709878</v>
      </c>
    </row>
    <row r="2719" spans="1:3" x14ac:dyDescent="0.25">
      <c r="A2719">
        <v>200</v>
      </c>
      <c r="B2719">
        <v>6.2999999999988177E-2</v>
      </c>
      <c r="C2719" s="1">
        <f>IF(Table9[[#This Row],[dTime]]&lt;&gt;"",1/Table9[[#This Row],[dTime]],"")</f>
        <v>15.873015873018852</v>
      </c>
    </row>
    <row r="2720" spans="1:3" x14ac:dyDescent="0.25">
      <c r="A2720">
        <v>201</v>
      </c>
      <c r="B2720">
        <v>6.6000000000002501E-2</v>
      </c>
      <c r="C2720" s="1">
        <f>IF(Table9[[#This Row],[dTime]]&lt;&gt;"",1/Table9[[#This Row],[dTime]],"")</f>
        <v>15.151515151514577</v>
      </c>
    </row>
    <row r="2721" spans="1:3" x14ac:dyDescent="0.25">
      <c r="A2721">
        <v>202</v>
      </c>
      <c r="B2721">
        <v>7.2000000000002728E-2</v>
      </c>
      <c r="C2721" s="1">
        <f>IF(Table9[[#This Row],[dTime]]&lt;&gt;"",1/Table9[[#This Row],[dTime]],"")</f>
        <v>13.888888888888362</v>
      </c>
    </row>
    <row r="2722" spans="1:3" x14ac:dyDescent="0.25">
      <c r="A2722">
        <v>203</v>
      </c>
      <c r="B2722">
        <v>6.7000000000007276E-2</v>
      </c>
      <c r="C2722" s="1">
        <f>IF(Table9[[#This Row],[dTime]]&lt;&gt;"",1/Table9[[#This Row],[dTime]],"")</f>
        <v>14.925373134326737</v>
      </c>
    </row>
    <row r="2723" spans="1:3" x14ac:dyDescent="0.25">
      <c r="A2723">
        <v>204</v>
      </c>
      <c r="B2723">
        <v>6.7999999999983629E-2</v>
      </c>
      <c r="C2723" s="1">
        <f>IF(Table9[[#This Row],[dTime]]&lt;&gt;"",1/Table9[[#This Row],[dTime]],"")</f>
        <v>14.705882352944716</v>
      </c>
    </row>
    <row r="2724" spans="1:3" x14ac:dyDescent="0.25">
      <c r="A2724">
        <v>205</v>
      </c>
      <c r="B2724">
        <v>6.4999999999997726E-2</v>
      </c>
      <c r="C2724" s="1">
        <f>IF(Table9[[#This Row],[dTime]]&lt;&gt;"",1/Table9[[#This Row],[dTime]],"")</f>
        <v>15.384615384615923</v>
      </c>
    </row>
    <row r="2725" spans="1:3" x14ac:dyDescent="0.25">
      <c r="A2725">
        <v>206</v>
      </c>
      <c r="B2725">
        <v>6.6000000000002501E-2</v>
      </c>
      <c r="C2725" s="1">
        <f>IF(Table9[[#This Row],[dTime]]&lt;&gt;"",1/Table9[[#This Row],[dTime]],"")</f>
        <v>15.151515151514577</v>
      </c>
    </row>
    <row r="2726" spans="1:3" x14ac:dyDescent="0.25">
      <c r="A2726">
        <v>207</v>
      </c>
      <c r="B2726">
        <v>6.6000000000002501E-2</v>
      </c>
      <c r="C2726" s="1">
        <f>IF(Table9[[#This Row],[dTime]]&lt;&gt;"",1/Table9[[#This Row],[dTime]],"")</f>
        <v>15.151515151514577</v>
      </c>
    </row>
    <row r="2727" spans="1:3" x14ac:dyDescent="0.25">
      <c r="A2727">
        <v>208</v>
      </c>
      <c r="B2727">
        <v>6.1000000000007049E-2</v>
      </c>
      <c r="C2727" s="1">
        <f>IF(Table9[[#This Row],[dTime]]&lt;&gt;"",1/Table9[[#This Row],[dTime]],"")</f>
        <v>16.393442622948925</v>
      </c>
    </row>
    <row r="2728" spans="1:3" x14ac:dyDescent="0.25">
      <c r="A2728">
        <v>209</v>
      </c>
      <c r="B2728">
        <v>6.9999999999993179E-2</v>
      </c>
      <c r="C2728" s="1">
        <f>IF(Table9[[#This Row],[dTime]]&lt;&gt;"",1/Table9[[#This Row],[dTime]],"")</f>
        <v>14.285714285715677</v>
      </c>
    </row>
    <row r="2729" spans="1:3" x14ac:dyDescent="0.25">
      <c r="A2729">
        <v>210</v>
      </c>
      <c r="B2729">
        <v>4.8000000000001819E-2</v>
      </c>
      <c r="C2729" s="1">
        <f>IF(Table9[[#This Row],[dTime]]&lt;&gt;"",1/Table9[[#This Row],[dTime]],"")</f>
        <v>20.833333333332543</v>
      </c>
    </row>
    <row r="2730" spans="1:3" x14ac:dyDescent="0.25">
      <c r="A2730">
        <v>211</v>
      </c>
      <c r="B2730">
        <v>8.7999999999993861E-2</v>
      </c>
      <c r="C2730" s="1">
        <f>IF(Table9[[#This Row],[dTime]]&lt;&gt;"",1/Table9[[#This Row],[dTime]],"")</f>
        <v>11.363636363637156</v>
      </c>
    </row>
    <row r="2731" spans="1:3" x14ac:dyDescent="0.25">
      <c r="A2731">
        <v>212</v>
      </c>
      <c r="B2731">
        <v>6.8000000000012051E-2</v>
      </c>
      <c r="C2731" s="1">
        <f>IF(Table9[[#This Row],[dTime]]&lt;&gt;"",1/Table9[[#This Row],[dTime]],"")</f>
        <v>14.70588235293857</v>
      </c>
    </row>
    <row r="2732" spans="1:3" x14ac:dyDescent="0.25">
      <c r="A2732">
        <v>213</v>
      </c>
      <c r="B2732">
        <v>6.6999999999978854E-2</v>
      </c>
      <c r="C2732" s="1">
        <f>IF(Table9[[#This Row],[dTime]]&lt;&gt;"",1/Table9[[#This Row],[dTime]],"")</f>
        <v>14.92537313433307</v>
      </c>
    </row>
    <row r="2733" spans="1:3" x14ac:dyDescent="0.25">
      <c r="A2733">
        <v>214</v>
      </c>
      <c r="B2733">
        <v>6.0000000000002274E-2</v>
      </c>
      <c r="C2733" s="1">
        <f>IF(Table9[[#This Row],[dTime]]&lt;&gt;"",1/Table9[[#This Row],[dTime]],"")</f>
        <v>16.666666666666035</v>
      </c>
    </row>
    <row r="2734" spans="1:3" x14ac:dyDescent="0.25">
      <c r="A2734">
        <v>215</v>
      </c>
      <c r="B2734">
        <v>7.0999999999997954E-2</v>
      </c>
      <c r="C2734" s="1">
        <f>IF(Table9[[#This Row],[dTime]]&lt;&gt;"",1/Table9[[#This Row],[dTime]],"")</f>
        <v>14.084507042253927</v>
      </c>
    </row>
    <row r="2735" spans="1:3" x14ac:dyDescent="0.25">
      <c r="A2735">
        <v>216</v>
      </c>
      <c r="B2735">
        <v>6.7000000000007276E-2</v>
      </c>
      <c r="C2735" s="1">
        <f>IF(Table9[[#This Row],[dTime]]&lt;&gt;"",1/Table9[[#This Row],[dTime]],"")</f>
        <v>14.925373134326737</v>
      </c>
    </row>
    <row r="2736" spans="1:3" x14ac:dyDescent="0.25">
      <c r="A2736">
        <v>217</v>
      </c>
      <c r="B2736">
        <v>6.7000000000007276E-2</v>
      </c>
      <c r="C2736" s="1">
        <f>IF(Table9[[#This Row],[dTime]]&lt;&gt;"",1/Table9[[#This Row],[dTime]],"")</f>
        <v>14.925373134326737</v>
      </c>
    </row>
    <row r="2737" spans="1:3" x14ac:dyDescent="0.25">
      <c r="A2737">
        <v>218</v>
      </c>
      <c r="B2737">
        <v>6.8000000000012051E-2</v>
      </c>
      <c r="C2737" s="1">
        <f>IF(Table9[[#This Row],[dTime]]&lt;&gt;"",1/Table9[[#This Row],[dTime]],"")</f>
        <v>14.70588235293857</v>
      </c>
    </row>
    <row r="2738" spans="1:3" x14ac:dyDescent="0.25">
      <c r="A2738">
        <v>219</v>
      </c>
      <c r="B2738">
        <v>6.3999999999992951E-2</v>
      </c>
      <c r="C2738" s="1">
        <f>IF(Table9[[#This Row],[dTime]]&lt;&gt;"",1/Table9[[#This Row],[dTime]],"")</f>
        <v>15.625000000001721</v>
      </c>
    </row>
    <row r="2739" spans="1:3" x14ac:dyDescent="0.25">
      <c r="A2739">
        <v>220</v>
      </c>
      <c r="B2739">
        <v>6.2999999999988177E-2</v>
      </c>
      <c r="C2739" s="1">
        <f>IF(Table9[[#This Row],[dTime]]&lt;&gt;"",1/Table9[[#This Row],[dTime]],"")</f>
        <v>15.873015873018852</v>
      </c>
    </row>
    <row r="2740" spans="1:3" x14ac:dyDescent="0.25">
      <c r="A2740">
        <v>221</v>
      </c>
      <c r="B2740">
        <v>3.0000000000001137E-2</v>
      </c>
      <c r="C2740" s="1">
        <f>IF(Table9[[#This Row],[dTime]]&lt;&gt;"",1/Table9[[#This Row],[dTime]],"")</f>
        <v>33.333333333332071</v>
      </c>
    </row>
    <row r="2741" spans="1:3" x14ac:dyDescent="0.25">
      <c r="A2741">
        <v>222</v>
      </c>
      <c r="B2741">
        <v>0.10900000000000887</v>
      </c>
      <c r="C2741" s="1">
        <f>IF(Table9[[#This Row],[dTime]]&lt;&gt;"",1/Table9[[#This Row],[dTime]],"")</f>
        <v>9.1743119266047586</v>
      </c>
    </row>
    <row r="2742" spans="1:3" x14ac:dyDescent="0.25">
      <c r="A2742">
        <v>223</v>
      </c>
      <c r="B2742">
        <v>6.1999999999983402E-2</v>
      </c>
      <c r="C2742" s="1">
        <f>IF(Table9[[#This Row],[dTime]]&lt;&gt;"",1/Table9[[#This Row],[dTime]],"")</f>
        <v>16.129032258068833</v>
      </c>
    </row>
    <row r="2743" spans="1:3" x14ac:dyDescent="0.25">
      <c r="A2743">
        <v>224</v>
      </c>
      <c r="B2743">
        <v>6.4000000000021373E-2</v>
      </c>
      <c r="C2743" s="1">
        <f>IF(Table9[[#This Row],[dTime]]&lt;&gt;"",1/Table9[[#This Row],[dTime]],"")</f>
        <v>15.624999999994783</v>
      </c>
    </row>
    <row r="2744" spans="1:3" x14ac:dyDescent="0.25">
      <c r="A2744">
        <v>225</v>
      </c>
      <c r="B2744">
        <v>7.0999999999997954E-2</v>
      </c>
      <c r="C2744" s="1">
        <f>IF(Table9[[#This Row],[dTime]]&lt;&gt;"",1/Table9[[#This Row],[dTime]],"")</f>
        <v>14.084507042253927</v>
      </c>
    </row>
    <row r="2745" spans="1:3" x14ac:dyDescent="0.25">
      <c r="A2745">
        <v>226</v>
      </c>
      <c r="B2745">
        <v>6.9999999999993179E-2</v>
      </c>
      <c r="C2745" s="1">
        <f>IF(Table9[[#This Row],[dTime]]&lt;&gt;"",1/Table9[[#This Row],[dTime]],"")</f>
        <v>14.285714285715677</v>
      </c>
    </row>
    <row r="2746" spans="1:3" x14ac:dyDescent="0.25">
      <c r="A2746">
        <v>227</v>
      </c>
      <c r="B2746">
        <v>6.7000000000007276E-2</v>
      </c>
      <c r="C2746" s="1">
        <f>IF(Table9[[#This Row],[dTime]]&lt;&gt;"",1/Table9[[#This Row],[dTime]],"")</f>
        <v>14.925373134326737</v>
      </c>
    </row>
    <row r="2747" spans="1:3" x14ac:dyDescent="0.25">
      <c r="A2747">
        <v>228</v>
      </c>
      <c r="B2747">
        <v>6.3999999999992951E-2</v>
      </c>
      <c r="C2747" s="1">
        <f>IF(Table9[[#This Row],[dTime]]&lt;&gt;"",1/Table9[[#This Row],[dTime]],"")</f>
        <v>15.625000000001721</v>
      </c>
    </row>
    <row r="2748" spans="1:3" x14ac:dyDescent="0.25">
      <c r="A2748">
        <v>229</v>
      </c>
      <c r="B2748">
        <v>6.0000000000002274E-2</v>
      </c>
      <c r="C2748" s="1">
        <f>IF(Table9[[#This Row],[dTime]]&lt;&gt;"",1/Table9[[#This Row],[dTime]],"")</f>
        <v>16.666666666666035</v>
      </c>
    </row>
    <row r="2749" spans="1:3" x14ac:dyDescent="0.25">
      <c r="A2749">
        <v>230</v>
      </c>
      <c r="B2749">
        <v>7.4999999999988631E-2</v>
      </c>
      <c r="C2749" s="1">
        <f>IF(Table9[[#This Row],[dTime]]&lt;&gt;"",1/Table9[[#This Row],[dTime]],"")</f>
        <v>13.333333333335354</v>
      </c>
    </row>
    <row r="2750" spans="1:3" x14ac:dyDescent="0.25">
      <c r="A2750">
        <v>231</v>
      </c>
      <c r="B2750">
        <v>6.0000000000002274E-2</v>
      </c>
      <c r="C2750" s="1">
        <f>IF(Table9[[#This Row],[dTime]]&lt;&gt;"",1/Table9[[#This Row],[dTime]],"")</f>
        <v>16.666666666666035</v>
      </c>
    </row>
    <row r="2751" spans="1:3" x14ac:dyDescent="0.25">
      <c r="A2751">
        <v>232</v>
      </c>
      <c r="B2751">
        <v>5.0000000000011369E-2</v>
      </c>
      <c r="C2751" s="1">
        <f>IF(Table9[[#This Row],[dTime]]&lt;&gt;"",1/Table9[[#This Row],[dTime]],"")</f>
        <v>19.999999999995453</v>
      </c>
    </row>
    <row r="2752" spans="1:3" x14ac:dyDescent="0.25">
      <c r="A2752">
        <v>233</v>
      </c>
      <c r="B2752">
        <v>4.399999999998272E-2</v>
      </c>
      <c r="C2752" s="1">
        <f>IF(Table9[[#This Row],[dTime]]&lt;&gt;"",1/Table9[[#This Row],[dTime]],"")</f>
        <v>22.727272727281655</v>
      </c>
    </row>
    <row r="2753" spans="1:3" x14ac:dyDescent="0.25">
      <c r="A2753">
        <v>234</v>
      </c>
      <c r="B2753">
        <v>0.10800000000000409</v>
      </c>
      <c r="C2753" s="1">
        <f>IF(Table9[[#This Row],[dTime]]&lt;&gt;"",1/Table9[[#This Row],[dTime]],"")</f>
        <v>9.2592592592589078</v>
      </c>
    </row>
    <row r="2754" spans="1:3" x14ac:dyDescent="0.25">
      <c r="A2754">
        <v>235</v>
      </c>
      <c r="B2754">
        <v>6.4999999999997726E-2</v>
      </c>
      <c r="C2754" s="1">
        <f>IF(Table9[[#This Row],[dTime]]&lt;&gt;"",1/Table9[[#This Row],[dTime]],"")</f>
        <v>15.384615384615923</v>
      </c>
    </row>
    <row r="2755" spans="1:3" x14ac:dyDescent="0.25">
      <c r="A2755">
        <v>236</v>
      </c>
      <c r="B2755">
        <v>7.0999999999997954E-2</v>
      </c>
      <c r="C2755" s="1">
        <f>IF(Table9[[#This Row],[dTime]]&lt;&gt;"",1/Table9[[#This Row],[dTime]],"")</f>
        <v>14.084507042253927</v>
      </c>
    </row>
    <row r="2756" spans="1:3" x14ac:dyDescent="0.25">
      <c r="A2756">
        <v>237</v>
      </c>
      <c r="B2756">
        <v>6.5000000000026148E-2</v>
      </c>
      <c r="C2756" s="1">
        <f>IF(Table9[[#This Row],[dTime]]&lt;&gt;"",1/Table9[[#This Row],[dTime]],"")</f>
        <v>15.384615384609196</v>
      </c>
    </row>
    <row r="2757" spans="1:3" x14ac:dyDescent="0.25">
      <c r="A2757">
        <v>238</v>
      </c>
      <c r="B2757">
        <v>6.5999999999974079E-2</v>
      </c>
      <c r="C2757" s="1">
        <f>IF(Table9[[#This Row],[dTime]]&lt;&gt;"",1/Table9[[#This Row],[dTime]],"")</f>
        <v>15.151515151521101</v>
      </c>
    </row>
    <row r="2758" spans="1:3" x14ac:dyDescent="0.25">
      <c r="A2758">
        <v>239</v>
      </c>
      <c r="B2758">
        <v>6.7000000000007276E-2</v>
      </c>
      <c r="C2758" s="1">
        <f>IF(Table9[[#This Row],[dTime]]&lt;&gt;"",1/Table9[[#This Row],[dTime]],"")</f>
        <v>14.925373134326737</v>
      </c>
    </row>
    <row r="2759" spans="1:3" x14ac:dyDescent="0.25">
      <c r="A2759">
        <v>240</v>
      </c>
      <c r="B2759">
        <v>6.9999999999993179E-2</v>
      </c>
      <c r="C2759" s="1">
        <f>IF(Table9[[#This Row],[dTime]]&lt;&gt;"",1/Table9[[#This Row],[dTime]],"")</f>
        <v>14.285714285715677</v>
      </c>
    </row>
    <row r="2760" spans="1:3" x14ac:dyDescent="0.25">
      <c r="A2760">
        <v>241</v>
      </c>
      <c r="B2760">
        <v>6.9000000000016826E-2</v>
      </c>
      <c r="C2760" s="1">
        <f>IF(Table9[[#This Row],[dTime]]&lt;&gt;"",1/Table9[[#This Row],[dTime]],"")</f>
        <v>14.492753623184871</v>
      </c>
    </row>
    <row r="2761" spans="1:3" x14ac:dyDescent="0.25">
      <c r="A2761">
        <v>242</v>
      </c>
      <c r="B2761">
        <v>6.4999999999997726E-2</v>
      </c>
      <c r="C2761" s="1">
        <f>IF(Table9[[#This Row],[dTime]]&lt;&gt;"",1/Table9[[#This Row],[dTime]],"")</f>
        <v>15.384615384615923</v>
      </c>
    </row>
    <row r="2762" spans="1:3" x14ac:dyDescent="0.25">
      <c r="A2762">
        <v>243</v>
      </c>
      <c r="B2762">
        <v>6.3999999999992951E-2</v>
      </c>
      <c r="C2762" s="1">
        <f>IF(Table9[[#This Row],[dTime]]&lt;&gt;"",1/Table9[[#This Row],[dTime]],"")</f>
        <v>15.625000000001721</v>
      </c>
    </row>
    <row r="2763" spans="1:3" x14ac:dyDescent="0.25">
      <c r="A2763">
        <v>244</v>
      </c>
      <c r="B2763">
        <v>6.4999999999997726E-2</v>
      </c>
      <c r="C2763" s="1">
        <f>IF(Table9[[#This Row],[dTime]]&lt;&gt;"",1/Table9[[#This Row],[dTime]],"")</f>
        <v>15.384615384615923</v>
      </c>
    </row>
    <row r="2764" spans="1:3" x14ac:dyDescent="0.25">
      <c r="A2764">
        <v>245</v>
      </c>
      <c r="B2764">
        <v>7.2000000000002728E-2</v>
      </c>
      <c r="C2764" s="1">
        <f>IF(Table9[[#This Row],[dTime]]&lt;&gt;"",1/Table9[[#This Row],[dTime]],"")</f>
        <v>13.888888888888362</v>
      </c>
    </row>
    <row r="2765" spans="1:3" x14ac:dyDescent="0.25">
      <c r="A2765">
        <v>246</v>
      </c>
      <c r="B2765">
        <v>5.6000000000011596E-2</v>
      </c>
      <c r="C2765" s="1">
        <f>IF(Table9[[#This Row],[dTime]]&lt;&gt;"",1/Table9[[#This Row],[dTime]],"")</f>
        <v>17.857142857139159</v>
      </c>
    </row>
    <row r="2766" spans="1:3" x14ac:dyDescent="0.25">
      <c r="A2766">
        <v>247</v>
      </c>
      <c r="B2766">
        <v>7.8999999999979309E-2</v>
      </c>
      <c r="C2766" s="1">
        <f>IF(Table9[[#This Row],[dTime]]&lt;&gt;"",1/Table9[[#This Row],[dTime]],"")</f>
        <v>12.65822784810458</v>
      </c>
    </row>
    <row r="2767" spans="1:3" x14ac:dyDescent="0.25">
      <c r="A2767">
        <v>248</v>
      </c>
      <c r="B2767">
        <v>6.4000000000021373E-2</v>
      </c>
      <c r="C2767" s="1">
        <f>IF(Table9[[#This Row],[dTime]]&lt;&gt;"",1/Table9[[#This Row],[dTime]],"")</f>
        <v>15.624999999994783</v>
      </c>
    </row>
    <row r="2768" spans="1:3" x14ac:dyDescent="0.25">
      <c r="A2768">
        <v>249</v>
      </c>
      <c r="B2768">
        <v>6.3999999999992951E-2</v>
      </c>
      <c r="C2768" s="1">
        <f>IF(Table9[[#This Row],[dTime]]&lt;&gt;"",1/Table9[[#This Row],[dTime]],"")</f>
        <v>15.625000000001721</v>
      </c>
    </row>
    <row r="2769" spans="1:3" x14ac:dyDescent="0.25">
      <c r="A2769">
        <v>250</v>
      </c>
      <c r="B2769">
        <v>6.9999999999993179E-2</v>
      </c>
      <c r="C2769" s="1">
        <f>IF(Table9[[#This Row],[dTime]]&lt;&gt;"",1/Table9[[#This Row],[dTime]],"")</f>
        <v>14.285714285715677</v>
      </c>
    </row>
    <row r="2770" spans="1:3" x14ac:dyDescent="0.25">
      <c r="A2770">
        <v>251</v>
      </c>
      <c r="B2770">
        <v>6.6000000000002501E-2</v>
      </c>
      <c r="C2770" s="1">
        <f>IF(Table9[[#This Row],[dTime]]&lt;&gt;"",1/Table9[[#This Row],[dTime]],"")</f>
        <v>15.151515151514577</v>
      </c>
    </row>
    <row r="2771" spans="1:3" x14ac:dyDescent="0.25">
      <c r="A2771">
        <v>252</v>
      </c>
      <c r="B2771">
        <v>5.2999999999997272E-2</v>
      </c>
      <c r="C2771" s="1">
        <f>IF(Table9[[#This Row],[dTime]]&lt;&gt;"",1/Table9[[#This Row],[dTime]],"")</f>
        <v>18.867924528302858</v>
      </c>
    </row>
    <row r="2772" spans="1:3" x14ac:dyDescent="0.25">
      <c r="A2772">
        <v>253</v>
      </c>
      <c r="B2772">
        <v>8.2999999999998408E-2</v>
      </c>
      <c r="C2772" s="1">
        <f>IF(Table9[[#This Row],[dTime]]&lt;&gt;"",1/Table9[[#This Row],[dTime]],"")</f>
        <v>12.048192771084569</v>
      </c>
    </row>
    <row r="2773" spans="1:3" x14ac:dyDescent="0.25">
      <c r="A2773">
        <v>254</v>
      </c>
      <c r="B2773">
        <v>6.3000000000016598E-2</v>
      </c>
      <c r="C2773" s="1">
        <f>IF(Table9[[#This Row],[dTime]]&lt;&gt;"",1/Table9[[#This Row],[dTime]],"")</f>
        <v>15.873015873011692</v>
      </c>
    </row>
    <row r="2774" spans="1:3" x14ac:dyDescent="0.25">
      <c r="A2774">
        <v>255</v>
      </c>
      <c r="B2774">
        <v>6.6999999999978854E-2</v>
      </c>
      <c r="C2774" s="1">
        <f>IF(Table9[[#This Row],[dTime]]&lt;&gt;"",1/Table9[[#This Row],[dTime]],"")</f>
        <v>14.92537313433307</v>
      </c>
    </row>
    <row r="2775" spans="1:3" x14ac:dyDescent="0.25">
      <c r="A2775">
        <v>256</v>
      </c>
      <c r="B2775">
        <v>6.7000000000007276E-2</v>
      </c>
      <c r="C2775" s="1">
        <f>IF(Table9[[#This Row],[dTime]]&lt;&gt;"",1/Table9[[#This Row],[dTime]],"")</f>
        <v>14.925373134326737</v>
      </c>
    </row>
    <row r="2776" spans="1:3" x14ac:dyDescent="0.25">
      <c r="A2776">
        <v>257</v>
      </c>
      <c r="B2776">
        <v>6.7000000000007276E-2</v>
      </c>
      <c r="C2776" s="1">
        <f>IF(Table9[[#This Row],[dTime]]&lt;&gt;"",1/Table9[[#This Row],[dTime]],"")</f>
        <v>14.925373134326737</v>
      </c>
    </row>
    <row r="2777" spans="1:3" x14ac:dyDescent="0.25">
      <c r="A2777">
        <v>258</v>
      </c>
      <c r="B2777">
        <v>6.7000000000007276E-2</v>
      </c>
      <c r="C2777" s="1">
        <f>IF(Table9[[#This Row],[dTime]]&lt;&gt;"",1/Table9[[#This Row],[dTime]],"")</f>
        <v>14.925373134326737</v>
      </c>
    </row>
    <row r="2778" spans="1:3" x14ac:dyDescent="0.25">
      <c r="A2778">
        <v>259</v>
      </c>
      <c r="B2778">
        <v>6.6000000000002501E-2</v>
      </c>
      <c r="C2778" s="1">
        <f>IF(Table9[[#This Row],[dTime]]&lt;&gt;"",1/Table9[[#This Row],[dTime]],"")</f>
        <v>15.151515151514577</v>
      </c>
    </row>
    <row r="2779" spans="1:3" x14ac:dyDescent="0.25">
      <c r="A2779">
        <v>260</v>
      </c>
      <c r="B2779">
        <v>6.6999999999978854E-2</v>
      </c>
      <c r="C2779" s="1">
        <f>IF(Table9[[#This Row],[dTime]]&lt;&gt;"",1/Table9[[#This Row],[dTime]],"")</f>
        <v>14.92537313433307</v>
      </c>
    </row>
    <row r="2780" spans="1:3" x14ac:dyDescent="0.25">
      <c r="A2780">
        <v>261</v>
      </c>
      <c r="B2780">
        <v>6.8000000000012051E-2</v>
      </c>
      <c r="C2780" s="1">
        <f>IF(Table9[[#This Row],[dTime]]&lt;&gt;"",1/Table9[[#This Row],[dTime]],"")</f>
        <v>14.70588235293857</v>
      </c>
    </row>
    <row r="2781" spans="1:3" x14ac:dyDescent="0.25">
      <c r="A2781">
        <v>262</v>
      </c>
      <c r="B2781">
        <v>6.6000000000002501E-2</v>
      </c>
      <c r="C2781" s="1">
        <f>IF(Table9[[#This Row],[dTime]]&lt;&gt;"",1/Table9[[#This Row],[dTime]],"")</f>
        <v>15.151515151514577</v>
      </c>
    </row>
    <row r="2782" spans="1:3" x14ac:dyDescent="0.25">
      <c r="A2782">
        <v>263</v>
      </c>
      <c r="B2782">
        <v>6.2999999999988177E-2</v>
      </c>
      <c r="C2782" s="1">
        <f>IF(Table9[[#This Row],[dTime]]&lt;&gt;"",1/Table9[[#This Row],[dTime]],"")</f>
        <v>15.873015873018852</v>
      </c>
    </row>
    <row r="2783" spans="1:3" x14ac:dyDescent="0.25">
      <c r="A2783">
        <v>264</v>
      </c>
      <c r="B2783">
        <v>6.2000000000011823E-2</v>
      </c>
      <c r="C2783" s="1">
        <f>IF(Table9[[#This Row],[dTime]]&lt;&gt;"",1/Table9[[#This Row],[dTime]],"")</f>
        <v>16.129032258061439</v>
      </c>
    </row>
    <row r="2784" spans="1:3" x14ac:dyDescent="0.25">
      <c r="A2784">
        <v>265</v>
      </c>
      <c r="B2784">
        <v>6.6000000000002501E-2</v>
      </c>
      <c r="C2784" s="1">
        <f>IF(Table9[[#This Row],[dTime]]&lt;&gt;"",1/Table9[[#This Row],[dTime]],"")</f>
        <v>15.151515151514577</v>
      </c>
    </row>
    <row r="2785" spans="1:3" x14ac:dyDescent="0.25">
      <c r="A2785">
        <v>266</v>
      </c>
      <c r="B2785">
        <v>7.8000000000002956E-2</v>
      </c>
      <c r="C2785" s="1">
        <f>IF(Table9[[#This Row],[dTime]]&lt;&gt;"",1/Table9[[#This Row],[dTime]],"")</f>
        <v>12.820512820512334</v>
      </c>
    </row>
    <row r="2786" spans="1:3" x14ac:dyDescent="0.25">
      <c r="A2786">
        <v>267</v>
      </c>
      <c r="B2786">
        <v>6.4999999999997726E-2</v>
      </c>
      <c r="C2786" s="1">
        <f>IF(Table9[[#This Row],[dTime]]&lt;&gt;"",1/Table9[[#This Row],[dTime]],"")</f>
        <v>15.384615384615923</v>
      </c>
    </row>
    <row r="2787" spans="1:3" x14ac:dyDescent="0.25">
      <c r="A2787">
        <v>268</v>
      </c>
      <c r="B2787">
        <v>6.3999999999992951E-2</v>
      </c>
      <c r="C2787" s="1">
        <f>IF(Table9[[#This Row],[dTime]]&lt;&gt;"",1/Table9[[#This Row],[dTime]],"")</f>
        <v>15.625000000001721</v>
      </c>
    </row>
    <row r="2788" spans="1:3" x14ac:dyDescent="0.25">
      <c r="A2788">
        <v>269</v>
      </c>
      <c r="B2788">
        <v>6.8999999999988404E-2</v>
      </c>
      <c r="C2788" s="1">
        <f>IF(Table9[[#This Row],[dTime]]&lt;&gt;"",1/Table9[[#This Row],[dTime]],"")</f>
        <v>14.492753623190842</v>
      </c>
    </row>
    <row r="2789" spans="1:3" x14ac:dyDescent="0.25">
      <c r="A2789">
        <v>270</v>
      </c>
      <c r="B2789">
        <v>6.4000000000021373E-2</v>
      </c>
      <c r="C2789" s="1">
        <f>IF(Table9[[#This Row],[dTime]]&lt;&gt;"",1/Table9[[#This Row],[dTime]],"")</f>
        <v>15.624999999994783</v>
      </c>
    </row>
    <row r="2790" spans="1:3" x14ac:dyDescent="0.25">
      <c r="A2790">
        <v>271</v>
      </c>
      <c r="B2790">
        <v>6.8999999999988404E-2</v>
      </c>
      <c r="C2790" s="1">
        <f>IF(Table9[[#This Row],[dTime]]&lt;&gt;"",1/Table9[[#This Row],[dTime]],"")</f>
        <v>14.492753623190842</v>
      </c>
    </row>
    <row r="2791" spans="1:3" x14ac:dyDescent="0.25">
      <c r="A2791">
        <v>272</v>
      </c>
      <c r="B2791">
        <v>6.6000000000002501E-2</v>
      </c>
      <c r="C2791" s="1">
        <f>IF(Table9[[#This Row],[dTime]]&lt;&gt;"",1/Table9[[#This Row],[dTime]],"")</f>
        <v>15.151515151514577</v>
      </c>
    </row>
    <row r="2792" spans="1:3" x14ac:dyDescent="0.25">
      <c r="A2792">
        <v>273</v>
      </c>
      <c r="B2792">
        <v>6.7000000000007276E-2</v>
      </c>
      <c r="C2792" s="1">
        <f>IF(Table9[[#This Row],[dTime]]&lt;&gt;"",1/Table9[[#This Row],[dTime]],"")</f>
        <v>14.925373134326737</v>
      </c>
    </row>
    <row r="2793" spans="1:3" x14ac:dyDescent="0.25">
      <c r="A2793">
        <v>274</v>
      </c>
      <c r="B2793">
        <v>6.0000000000002274E-2</v>
      </c>
      <c r="C2793" s="1">
        <f>IF(Table9[[#This Row],[dTime]]&lt;&gt;"",1/Table9[[#This Row],[dTime]],"")</f>
        <v>16.666666666666035</v>
      </c>
    </row>
    <row r="2794" spans="1:3" x14ac:dyDescent="0.25">
      <c r="A2794">
        <v>275</v>
      </c>
      <c r="B2794">
        <v>7.1999999999974307E-2</v>
      </c>
      <c r="C2794" s="1">
        <f>IF(Table9[[#This Row],[dTime]]&lt;&gt;"",1/Table9[[#This Row],[dTime]],"")</f>
        <v>13.888888888893845</v>
      </c>
    </row>
    <row r="2795" spans="1:3" x14ac:dyDescent="0.25">
      <c r="A2795">
        <v>276</v>
      </c>
      <c r="B2795">
        <v>4.5000000000015916E-2</v>
      </c>
      <c r="C2795" s="1">
        <f>IF(Table9[[#This Row],[dTime]]&lt;&gt;"",1/Table9[[#This Row],[dTime]],"")</f>
        <v>22.222222222214363</v>
      </c>
    </row>
    <row r="2796" spans="1:3" x14ac:dyDescent="0.25">
      <c r="A2796">
        <v>277</v>
      </c>
      <c r="B2796">
        <v>8.7999999999993861E-2</v>
      </c>
      <c r="C2796" s="1">
        <f>IF(Table9[[#This Row],[dTime]]&lt;&gt;"",1/Table9[[#This Row],[dTime]],"")</f>
        <v>11.363636363637156</v>
      </c>
    </row>
    <row r="2797" spans="1:3" x14ac:dyDescent="0.25">
      <c r="A2797">
        <v>278</v>
      </c>
      <c r="B2797">
        <v>6.9000000000016826E-2</v>
      </c>
      <c r="C2797" s="1">
        <f>IF(Table9[[#This Row],[dTime]]&lt;&gt;"",1/Table9[[#This Row],[dTime]],"")</f>
        <v>14.492753623184871</v>
      </c>
    </row>
    <row r="2798" spans="1:3" x14ac:dyDescent="0.25">
      <c r="A2798">
        <v>279</v>
      </c>
      <c r="B2798">
        <v>6.7999999999983629E-2</v>
      </c>
      <c r="C2798" s="1">
        <f>IF(Table9[[#This Row],[dTime]]&lt;&gt;"",1/Table9[[#This Row],[dTime]],"")</f>
        <v>14.705882352944716</v>
      </c>
    </row>
    <row r="2799" spans="1:3" x14ac:dyDescent="0.25">
      <c r="A2799">
        <v>280</v>
      </c>
      <c r="B2799">
        <v>6.3999999999992951E-2</v>
      </c>
      <c r="C2799" s="1">
        <f>IF(Table9[[#This Row],[dTime]]&lt;&gt;"",1/Table9[[#This Row],[dTime]],"")</f>
        <v>15.625000000001721</v>
      </c>
    </row>
    <row r="2800" spans="1:3" x14ac:dyDescent="0.25">
      <c r="A2800">
        <v>281</v>
      </c>
      <c r="B2800">
        <v>7.2000000000002728E-2</v>
      </c>
      <c r="C2800" s="1">
        <f>IF(Table9[[#This Row],[dTime]]&lt;&gt;"",1/Table9[[#This Row],[dTime]],"")</f>
        <v>13.888888888888362</v>
      </c>
    </row>
    <row r="2801" spans="1:3" x14ac:dyDescent="0.25">
      <c r="A2801">
        <v>282</v>
      </c>
      <c r="B2801">
        <v>5.8999999999997499E-2</v>
      </c>
      <c r="C2801" s="1">
        <f>IF(Table9[[#This Row],[dTime]]&lt;&gt;"",1/Table9[[#This Row],[dTime]],"")</f>
        <v>16.9491525423736</v>
      </c>
    </row>
    <row r="2802" spans="1:3" x14ac:dyDescent="0.25">
      <c r="A2802">
        <v>283</v>
      </c>
      <c r="B2802">
        <v>7.0999999999997954E-2</v>
      </c>
      <c r="C2802" s="1">
        <f>IF(Table9[[#This Row],[dTime]]&lt;&gt;"",1/Table9[[#This Row],[dTime]],"")</f>
        <v>14.084507042253927</v>
      </c>
    </row>
    <row r="2803" spans="1:3" x14ac:dyDescent="0.25">
      <c r="A2803">
        <v>284</v>
      </c>
      <c r="B2803">
        <v>2.7000000000015234E-2</v>
      </c>
      <c r="C2803" s="1">
        <f>IF(Table9[[#This Row],[dTime]]&lt;&gt;"",1/Table9[[#This Row],[dTime]],"")</f>
        <v>37.037037037016141</v>
      </c>
    </row>
    <row r="2804" spans="1:3" x14ac:dyDescent="0.25">
      <c r="A2804">
        <v>285</v>
      </c>
      <c r="B2804">
        <v>0.10599999999999454</v>
      </c>
      <c r="C2804" s="1">
        <f>IF(Table9[[#This Row],[dTime]]&lt;&gt;"",1/Table9[[#This Row],[dTime]],"")</f>
        <v>9.4339622641514289</v>
      </c>
    </row>
    <row r="2805" spans="1:3" x14ac:dyDescent="0.25">
      <c r="A2805">
        <v>286</v>
      </c>
      <c r="B2805">
        <v>5.7999999999992724E-2</v>
      </c>
      <c r="C2805" s="1">
        <f>IF(Table9[[#This Row],[dTime]]&lt;&gt;"",1/Table9[[#This Row],[dTime]],"")</f>
        <v>17.241379310346989</v>
      </c>
    </row>
    <row r="2806" spans="1:3" x14ac:dyDescent="0.25">
      <c r="A2806">
        <v>287</v>
      </c>
      <c r="B2806">
        <v>7.2000000000002728E-2</v>
      </c>
      <c r="C2806" s="1">
        <f>IF(Table9[[#This Row],[dTime]]&lt;&gt;"",1/Table9[[#This Row],[dTime]],"")</f>
        <v>13.888888888888362</v>
      </c>
    </row>
    <row r="2807" spans="1:3" x14ac:dyDescent="0.25">
      <c r="A2807">
        <v>288</v>
      </c>
      <c r="B2807">
        <v>6.9999999999993179E-2</v>
      </c>
      <c r="C2807" s="1">
        <f>IF(Table9[[#This Row],[dTime]]&lt;&gt;"",1/Table9[[#This Row],[dTime]],"")</f>
        <v>14.285714285715677</v>
      </c>
    </row>
    <row r="2808" spans="1:3" x14ac:dyDescent="0.25">
      <c r="A2808">
        <v>289</v>
      </c>
      <c r="B2808">
        <v>6.9000000000016826E-2</v>
      </c>
      <c r="C2808" s="1">
        <f>IF(Table9[[#This Row],[dTime]]&lt;&gt;"",1/Table9[[#This Row],[dTime]],"")</f>
        <v>14.492753623184871</v>
      </c>
    </row>
    <row r="2809" spans="1:3" x14ac:dyDescent="0.25">
      <c r="A2809">
        <v>290</v>
      </c>
      <c r="B2809">
        <v>6.1999999999983402E-2</v>
      </c>
      <c r="C2809" s="1">
        <f>IF(Table9[[#This Row],[dTime]]&lt;&gt;"",1/Table9[[#This Row],[dTime]],"")</f>
        <v>16.129032258068833</v>
      </c>
    </row>
    <row r="2810" spans="1:3" x14ac:dyDescent="0.25">
      <c r="A2810">
        <v>291</v>
      </c>
      <c r="B2810">
        <v>6.7000000000007276E-2</v>
      </c>
      <c r="C2810" s="1">
        <f>IF(Table9[[#This Row],[dTime]]&lt;&gt;"",1/Table9[[#This Row],[dTime]],"")</f>
        <v>14.925373134326737</v>
      </c>
    </row>
    <row r="2811" spans="1:3" x14ac:dyDescent="0.25">
      <c r="A2811">
        <v>292</v>
      </c>
      <c r="B2811">
        <v>6.8000000000012051E-2</v>
      </c>
      <c r="C2811" s="1">
        <f>IF(Table9[[#This Row],[dTime]]&lt;&gt;"",1/Table9[[#This Row],[dTime]],"")</f>
        <v>14.70588235293857</v>
      </c>
    </row>
    <row r="2812" spans="1:3" x14ac:dyDescent="0.25">
      <c r="A2812">
        <v>293</v>
      </c>
      <c r="B2812">
        <v>6.3999999999992951E-2</v>
      </c>
      <c r="C2812" s="1">
        <f>IF(Table9[[#This Row],[dTime]]&lt;&gt;"",1/Table9[[#This Row],[dTime]],"")</f>
        <v>15.625000000001721</v>
      </c>
    </row>
    <row r="2813" spans="1:3" x14ac:dyDescent="0.25">
      <c r="A2813">
        <v>294</v>
      </c>
      <c r="B2813">
        <v>6.3999999999992951E-2</v>
      </c>
      <c r="C2813" s="1">
        <f>IF(Table9[[#This Row],[dTime]]&lt;&gt;"",1/Table9[[#This Row],[dTime]],"")</f>
        <v>15.625000000001721</v>
      </c>
    </row>
    <row r="2814" spans="1:3" x14ac:dyDescent="0.25">
      <c r="A2814">
        <v>295</v>
      </c>
      <c r="B2814">
        <v>7.00000000000216E-2</v>
      </c>
      <c r="C2814" s="1">
        <f>IF(Table9[[#This Row],[dTime]]&lt;&gt;"",1/Table9[[#This Row],[dTime]],"")</f>
        <v>14.285714285709878</v>
      </c>
    </row>
    <row r="2815" spans="1:3" x14ac:dyDescent="0.25">
      <c r="A2815">
        <v>296</v>
      </c>
      <c r="B2815">
        <v>6.7999999999983629E-2</v>
      </c>
      <c r="C2815" s="1">
        <f>IF(Table9[[#This Row],[dTime]]&lt;&gt;"",1/Table9[[#This Row],[dTime]],"")</f>
        <v>14.705882352944716</v>
      </c>
    </row>
    <row r="2816" spans="1:3" x14ac:dyDescent="0.25">
      <c r="A2816">
        <v>297</v>
      </c>
      <c r="B2816">
        <v>6.3000000000016598E-2</v>
      </c>
      <c r="C2816" s="1">
        <f>IF(Table9[[#This Row],[dTime]]&lt;&gt;"",1/Table9[[#This Row],[dTime]],"")</f>
        <v>15.873015873011692</v>
      </c>
    </row>
    <row r="2817" spans="1:3" x14ac:dyDescent="0.25">
      <c r="A2817">
        <v>298</v>
      </c>
      <c r="B2817">
        <v>6.9999999999993179E-2</v>
      </c>
      <c r="C2817" s="1">
        <f>IF(Table9[[#This Row],[dTime]]&lt;&gt;"",1/Table9[[#This Row],[dTime]],"")</f>
        <v>14.285714285715677</v>
      </c>
    </row>
    <row r="2818" spans="1:3" x14ac:dyDescent="0.25">
      <c r="A2818">
        <v>299</v>
      </c>
      <c r="B2818">
        <v>6.8999999999988404E-2</v>
      </c>
      <c r="C2818" s="1">
        <f>IF(Table9[[#This Row],[dTime]]&lt;&gt;"",1/Table9[[#This Row],[dTime]],"")</f>
        <v>14.492753623190842</v>
      </c>
    </row>
    <row r="2819" spans="1:3" x14ac:dyDescent="0.25">
      <c r="A2819">
        <v>300</v>
      </c>
      <c r="B2819">
        <v>6.3000000000016598E-2</v>
      </c>
      <c r="C2819" s="1">
        <f>IF(Table9[[#This Row],[dTime]]&lt;&gt;"",1/Table9[[#This Row],[dTime]],"")</f>
        <v>15.873015873011692</v>
      </c>
    </row>
    <row r="2820" spans="1:3" x14ac:dyDescent="0.25">
      <c r="A2820">
        <v>301</v>
      </c>
      <c r="B2820">
        <v>6.4999999999997726E-2</v>
      </c>
      <c r="C2820" s="1">
        <f>IF(Table9[[#This Row],[dTime]]&lt;&gt;"",1/Table9[[#This Row],[dTime]],"")</f>
        <v>15.384615384615923</v>
      </c>
    </row>
    <row r="2821" spans="1:3" x14ac:dyDescent="0.25">
      <c r="A2821">
        <v>302</v>
      </c>
      <c r="B2821">
        <v>7.2999999999979082E-2</v>
      </c>
      <c r="C2821" s="1">
        <f>IF(Table9[[#This Row],[dTime]]&lt;&gt;"",1/Table9[[#This Row],[dTime]],"")</f>
        <v>13.698630136990227</v>
      </c>
    </row>
    <row r="2822" spans="1:3" x14ac:dyDescent="0.25">
      <c r="A2822">
        <v>303</v>
      </c>
      <c r="B2822">
        <v>6.1000000000007049E-2</v>
      </c>
      <c r="C2822" s="1">
        <f>IF(Table9[[#This Row],[dTime]]&lt;&gt;"",1/Table9[[#This Row],[dTime]],"")</f>
        <v>16.393442622948925</v>
      </c>
    </row>
    <row r="2823" spans="1:3" x14ac:dyDescent="0.25">
      <c r="A2823">
        <v>304</v>
      </c>
      <c r="B2823">
        <v>2.1000000000015007E-2</v>
      </c>
      <c r="C2823" s="1">
        <f>IF(Table9[[#This Row],[dTime]]&lt;&gt;"",1/Table9[[#This Row],[dTime]],"")</f>
        <v>47.619047619013593</v>
      </c>
    </row>
    <row r="2824" spans="1:3" x14ac:dyDescent="0.25">
      <c r="A2824">
        <v>305</v>
      </c>
      <c r="B2824">
        <v>0.11499999999998067</v>
      </c>
      <c r="C2824" s="1">
        <f>IF(Table9[[#This Row],[dTime]]&lt;&gt;"",1/Table9[[#This Row],[dTime]],"")</f>
        <v>8.695652173914505</v>
      </c>
    </row>
    <row r="2825" spans="1:3" x14ac:dyDescent="0.25">
      <c r="A2825">
        <v>306</v>
      </c>
      <c r="B2825">
        <v>6.0000000000002274E-2</v>
      </c>
      <c r="C2825" s="1">
        <f>IF(Table9[[#This Row],[dTime]]&lt;&gt;"",1/Table9[[#This Row],[dTime]],"")</f>
        <v>16.666666666666035</v>
      </c>
    </row>
    <row r="2826" spans="1:3" x14ac:dyDescent="0.25">
      <c r="A2826">
        <v>307</v>
      </c>
      <c r="B2826">
        <v>7.4000000000012278E-2</v>
      </c>
      <c r="C2826" s="1">
        <f>IF(Table9[[#This Row],[dTime]]&lt;&gt;"",1/Table9[[#This Row],[dTime]],"")</f>
        <v>13.513513513511271</v>
      </c>
    </row>
    <row r="2827" spans="1:3" x14ac:dyDescent="0.25">
      <c r="A2827">
        <v>308</v>
      </c>
      <c r="B2827">
        <v>6.0000000000002274E-2</v>
      </c>
      <c r="C2827" s="1">
        <f>IF(Table9[[#This Row],[dTime]]&lt;&gt;"",1/Table9[[#This Row],[dTime]],"")</f>
        <v>16.666666666666035</v>
      </c>
    </row>
    <row r="2828" spans="1:3" x14ac:dyDescent="0.25">
      <c r="A2828">
        <v>309</v>
      </c>
      <c r="B2828" t="s">
        <v>49</v>
      </c>
      <c r="C2828" s="1" t="str">
        <f>IF(Table9[[#This Row],[dTime]]&lt;&gt;"",1/Table9[[#This Row],[dTime]],"")</f>
        <v/>
      </c>
    </row>
    <row r="2829" spans="1:3" x14ac:dyDescent="0.25">
      <c r="A2829">
        <v>1</v>
      </c>
      <c r="B2829" t="s">
        <v>49</v>
      </c>
      <c r="C2829" s="1" t="str">
        <f>IF(Table9[[#This Row],[dTime]]&lt;&gt;"",1/Table9[[#This Row],[dTime]],"")</f>
        <v/>
      </c>
    </row>
    <row r="2830" spans="1:3" x14ac:dyDescent="0.25">
      <c r="A2830">
        <v>2</v>
      </c>
      <c r="B2830">
        <v>6.4000000000021373E-2</v>
      </c>
      <c r="C2830" s="1">
        <f>IF(Table9[[#This Row],[dTime]]&lt;&gt;"",1/Table9[[#This Row],[dTime]],"")</f>
        <v>15.624999999994783</v>
      </c>
    </row>
    <row r="2831" spans="1:3" x14ac:dyDescent="0.25">
      <c r="A2831">
        <v>3</v>
      </c>
      <c r="B2831">
        <v>6.9999999999993179E-2</v>
      </c>
      <c r="C2831" s="1">
        <f>IF(Table9[[#This Row],[dTime]]&lt;&gt;"",1/Table9[[#This Row],[dTime]],"")</f>
        <v>14.285714285715677</v>
      </c>
    </row>
    <row r="2832" spans="1:3" x14ac:dyDescent="0.25">
      <c r="A2832">
        <v>4</v>
      </c>
      <c r="B2832">
        <v>6.8999999999988404E-2</v>
      </c>
      <c r="C2832" s="1">
        <f>IF(Table9[[#This Row],[dTime]]&lt;&gt;"",1/Table9[[#This Row],[dTime]],"")</f>
        <v>14.492753623190842</v>
      </c>
    </row>
    <row r="2833" spans="1:3" x14ac:dyDescent="0.25">
      <c r="A2833">
        <v>5</v>
      </c>
      <c r="B2833">
        <v>6.4999999999997726E-2</v>
      </c>
      <c r="C2833" s="1">
        <f>IF(Table9[[#This Row],[dTime]]&lt;&gt;"",1/Table9[[#This Row],[dTime]],"")</f>
        <v>15.384615384615923</v>
      </c>
    </row>
    <row r="2834" spans="1:3" x14ac:dyDescent="0.25">
      <c r="A2834">
        <v>6</v>
      </c>
      <c r="B2834">
        <v>7.0999999999997954E-2</v>
      </c>
      <c r="C2834" s="1">
        <f>IF(Table9[[#This Row],[dTime]]&lt;&gt;"",1/Table9[[#This Row],[dTime]],"")</f>
        <v>14.084507042253927</v>
      </c>
    </row>
    <row r="2835" spans="1:3" x14ac:dyDescent="0.25">
      <c r="A2835">
        <v>7</v>
      </c>
      <c r="B2835">
        <v>6.2000000000011823E-2</v>
      </c>
      <c r="C2835" s="1">
        <f>IF(Table9[[#This Row],[dTime]]&lt;&gt;"",1/Table9[[#This Row],[dTime]],"")</f>
        <v>16.129032258061439</v>
      </c>
    </row>
    <row r="2836" spans="1:3" x14ac:dyDescent="0.25">
      <c r="A2836">
        <v>8</v>
      </c>
      <c r="B2836">
        <v>6.7000000000007276E-2</v>
      </c>
      <c r="C2836" s="1">
        <f>IF(Table9[[#This Row],[dTime]]&lt;&gt;"",1/Table9[[#This Row],[dTime]],"")</f>
        <v>14.925373134326737</v>
      </c>
    </row>
    <row r="2837" spans="1:3" x14ac:dyDescent="0.25">
      <c r="A2837">
        <v>9</v>
      </c>
      <c r="B2837">
        <v>6.8999999999988404E-2</v>
      </c>
      <c r="C2837" s="1">
        <f>IF(Table9[[#This Row],[dTime]]&lt;&gt;"",1/Table9[[#This Row],[dTime]],"")</f>
        <v>14.492753623190842</v>
      </c>
    </row>
    <row r="2838" spans="1:3" x14ac:dyDescent="0.25">
      <c r="A2838">
        <v>10</v>
      </c>
      <c r="B2838">
        <v>6.3999999999992951E-2</v>
      </c>
      <c r="C2838" s="1">
        <f>IF(Table9[[#This Row],[dTime]]&lt;&gt;"",1/Table9[[#This Row],[dTime]],"")</f>
        <v>15.625000000001721</v>
      </c>
    </row>
    <row r="2839" spans="1:3" x14ac:dyDescent="0.25">
      <c r="A2839">
        <v>11</v>
      </c>
      <c r="B2839">
        <v>6.0000000000002274E-2</v>
      </c>
      <c r="C2839" s="1">
        <f>IF(Table9[[#This Row],[dTime]]&lt;&gt;"",1/Table9[[#This Row],[dTime]],"")</f>
        <v>16.666666666666035</v>
      </c>
    </row>
    <row r="2840" spans="1:3" x14ac:dyDescent="0.25">
      <c r="A2840">
        <v>12</v>
      </c>
      <c r="B2840">
        <v>7.3000000000007503E-2</v>
      </c>
      <c r="C2840" s="1">
        <f>IF(Table9[[#This Row],[dTime]]&lt;&gt;"",1/Table9[[#This Row],[dTime]],"")</f>
        <v>13.698630136984894</v>
      </c>
    </row>
    <row r="2841" spans="1:3" x14ac:dyDescent="0.25">
      <c r="A2841">
        <v>13</v>
      </c>
      <c r="B2841">
        <v>6.3999999999992951E-2</v>
      </c>
      <c r="C2841" s="1">
        <f>IF(Table9[[#This Row],[dTime]]&lt;&gt;"",1/Table9[[#This Row],[dTime]],"")</f>
        <v>15.625000000001721</v>
      </c>
    </row>
    <row r="2842" spans="1:3" x14ac:dyDescent="0.25">
      <c r="A2842">
        <v>14</v>
      </c>
      <c r="B2842">
        <v>5.2999999999997272E-2</v>
      </c>
      <c r="C2842" s="1">
        <f>IF(Table9[[#This Row],[dTime]]&lt;&gt;"",1/Table9[[#This Row],[dTime]],"")</f>
        <v>18.867924528302858</v>
      </c>
    </row>
    <row r="2843" spans="1:3" x14ac:dyDescent="0.25">
      <c r="A2843">
        <v>15</v>
      </c>
      <c r="B2843">
        <v>8.5000000000007958E-2</v>
      </c>
      <c r="C2843" s="1">
        <f>IF(Table9[[#This Row],[dTime]]&lt;&gt;"",1/Table9[[#This Row],[dTime]],"")</f>
        <v>11.764705882351839</v>
      </c>
    </row>
    <row r="2844" spans="1:3" x14ac:dyDescent="0.25">
      <c r="A2844">
        <v>16</v>
      </c>
      <c r="B2844">
        <v>6.2000000000011823E-2</v>
      </c>
      <c r="C2844" s="1">
        <f>IF(Table9[[#This Row],[dTime]]&lt;&gt;"",1/Table9[[#This Row],[dTime]],"")</f>
        <v>16.129032258061439</v>
      </c>
    </row>
    <row r="2845" spans="1:3" x14ac:dyDescent="0.25">
      <c r="A2845">
        <v>17</v>
      </c>
      <c r="B2845">
        <v>4.8999999999978172E-2</v>
      </c>
      <c r="C2845" s="1">
        <f>IF(Table9[[#This Row],[dTime]]&lt;&gt;"",1/Table9[[#This Row],[dTime]],"")</f>
        <v>20.408163265315213</v>
      </c>
    </row>
    <row r="2846" spans="1:3" x14ac:dyDescent="0.25">
      <c r="A2846">
        <v>18</v>
      </c>
      <c r="B2846">
        <v>7.00000000000216E-2</v>
      </c>
      <c r="C2846" s="1">
        <f>IF(Table9[[#This Row],[dTime]]&lt;&gt;"",1/Table9[[#This Row],[dTime]],"")</f>
        <v>14.285714285709878</v>
      </c>
    </row>
    <row r="2847" spans="1:3" x14ac:dyDescent="0.25">
      <c r="A2847">
        <v>19</v>
      </c>
      <c r="B2847">
        <v>7.3999999999983856E-2</v>
      </c>
      <c r="C2847" s="1">
        <f>IF(Table9[[#This Row],[dTime]]&lt;&gt;"",1/Table9[[#This Row],[dTime]],"")</f>
        <v>13.513513513516461</v>
      </c>
    </row>
    <row r="2848" spans="1:3" x14ac:dyDescent="0.25">
      <c r="A2848">
        <v>20</v>
      </c>
      <c r="B2848">
        <v>7.6999999999998181E-2</v>
      </c>
      <c r="C2848" s="1">
        <f>IF(Table9[[#This Row],[dTime]]&lt;&gt;"",1/Table9[[#This Row],[dTime]],"")</f>
        <v>12.987012987013294</v>
      </c>
    </row>
    <row r="2849" spans="1:3" x14ac:dyDescent="0.25">
      <c r="A2849">
        <v>21</v>
      </c>
      <c r="B2849">
        <v>4.0999999999996817E-2</v>
      </c>
      <c r="C2849" s="1">
        <f>IF(Table9[[#This Row],[dTime]]&lt;&gt;"",1/Table9[[#This Row],[dTime]],"")</f>
        <v>24.390243902440918</v>
      </c>
    </row>
    <row r="2850" spans="1:3" x14ac:dyDescent="0.25">
      <c r="A2850">
        <v>22</v>
      </c>
      <c r="B2850">
        <v>8.2999999999998408E-2</v>
      </c>
      <c r="C2850" s="1">
        <f>IF(Table9[[#This Row],[dTime]]&lt;&gt;"",1/Table9[[#This Row],[dTime]],"")</f>
        <v>12.048192771084569</v>
      </c>
    </row>
    <row r="2851" spans="1:3" x14ac:dyDescent="0.25">
      <c r="A2851">
        <v>23</v>
      </c>
      <c r="B2851">
        <v>7.4000000000012278E-2</v>
      </c>
      <c r="C2851" s="1">
        <f>IF(Table9[[#This Row],[dTime]]&lt;&gt;"",1/Table9[[#This Row],[dTime]],"")</f>
        <v>13.513513513511271</v>
      </c>
    </row>
    <row r="2852" spans="1:3" x14ac:dyDescent="0.25">
      <c r="A2852">
        <v>24</v>
      </c>
      <c r="B2852">
        <v>6.8000000000012051E-2</v>
      </c>
      <c r="C2852" s="1">
        <f>IF(Table9[[#This Row],[dTime]]&lt;&gt;"",1/Table9[[#This Row],[dTime]],"")</f>
        <v>14.70588235293857</v>
      </c>
    </row>
    <row r="2853" spans="1:3" x14ac:dyDescent="0.25">
      <c r="A2853">
        <v>25</v>
      </c>
      <c r="B2853">
        <v>6.5999999999974079E-2</v>
      </c>
      <c r="C2853" s="1">
        <f>IF(Table9[[#This Row],[dTime]]&lt;&gt;"",1/Table9[[#This Row],[dTime]],"")</f>
        <v>15.151515151521101</v>
      </c>
    </row>
    <row r="2854" spans="1:3" x14ac:dyDescent="0.25">
      <c r="A2854">
        <v>26</v>
      </c>
      <c r="B2854">
        <v>6.8000000000012051E-2</v>
      </c>
      <c r="C2854" s="1">
        <f>IF(Table9[[#This Row],[dTime]]&lt;&gt;"",1/Table9[[#This Row],[dTime]],"")</f>
        <v>14.70588235293857</v>
      </c>
    </row>
    <row r="2855" spans="1:3" x14ac:dyDescent="0.25">
      <c r="A2855">
        <v>27</v>
      </c>
      <c r="B2855">
        <v>5.6999999999987949E-2</v>
      </c>
      <c r="C2855" s="1">
        <f>IF(Table9[[#This Row],[dTime]]&lt;&gt;"",1/Table9[[#This Row],[dTime]],"")</f>
        <v>17.543859649126517</v>
      </c>
    </row>
    <row r="2856" spans="1:3" x14ac:dyDescent="0.25">
      <c r="A2856">
        <v>28</v>
      </c>
      <c r="B2856">
        <v>7.5000000000017053E-2</v>
      </c>
      <c r="C2856" s="1">
        <f>IF(Table9[[#This Row],[dTime]]&lt;&gt;"",1/Table9[[#This Row],[dTime]],"")</f>
        <v>13.333333333330302</v>
      </c>
    </row>
    <row r="2857" spans="1:3" x14ac:dyDescent="0.25">
      <c r="A2857">
        <v>29</v>
      </c>
      <c r="B2857">
        <v>6.3999999999992951E-2</v>
      </c>
      <c r="C2857" s="1">
        <f>IF(Table9[[#This Row],[dTime]]&lt;&gt;"",1/Table9[[#This Row],[dTime]],"")</f>
        <v>15.625000000001721</v>
      </c>
    </row>
    <row r="2858" spans="1:3" x14ac:dyDescent="0.25">
      <c r="A2858">
        <v>30</v>
      </c>
      <c r="B2858">
        <v>6.8000000000012051E-2</v>
      </c>
      <c r="C2858" s="1">
        <f>IF(Table9[[#This Row],[dTime]]&lt;&gt;"",1/Table9[[#This Row],[dTime]],"")</f>
        <v>14.70588235293857</v>
      </c>
    </row>
    <row r="2859" spans="1:3" x14ac:dyDescent="0.25">
      <c r="A2859">
        <v>31</v>
      </c>
      <c r="B2859">
        <v>6.7999999999983629E-2</v>
      </c>
      <c r="C2859" s="1">
        <f>IF(Table9[[#This Row],[dTime]]&lt;&gt;"",1/Table9[[#This Row],[dTime]],"")</f>
        <v>14.705882352944716</v>
      </c>
    </row>
    <row r="2860" spans="1:3" x14ac:dyDescent="0.25">
      <c r="A2860">
        <v>32</v>
      </c>
      <c r="B2860">
        <v>6.6000000000002501E-2</v>
      </c>
      <c r="C2860" s="1">
        <f>IF(Table9[[#This Row],[dTime]]&lt;&gt;"",1/Table9[[#This Row],[dTime]],"")</f>
        <v>15.151515151514577</v>
      </c>
    </row>
    <row r="2861" spans="1:3" x14ac:dyDescent="0.25">
      <c r="A2861">
        <v>33</v>
      </c>
      <c r="B2861">
        <v>6.7000000000007276E-2</v>
      </c>
      <c r="C2861" s="1">
        <f>IF(Table9[[#This Row],[dTime]]&lt;&gt;"",1/Table9[[#This Row],[dTime]],"")</f>
        <v>14.925373134326737</v>
      </c>
    </row>
    <row r="2862" spans="1:3" x14ac:dyDescent="0.25">
      <c r="A2862">
        <v>34</v>
      </c>
      <c r="B2862">
        <v>4.6999999999997044E-2</v>
      </c>
      <c r="C2862" s="1">
        <f>IF(Table9[[#This Row],[dTime]]&lt;&gt;"",1/Table9[[#This Row],[dTime]],"")</f>
        <v>21.27659574468219</v>
      </c>
    </row>
    <row r="2863" spans="1:3" x14ac:dyDescent="0.25">
      <c r="A2863">
        <v>35</v>
      </c>
      <c r="B2863">
        <v>8.6999999999989086E-2</v>
      </c>
      <c r="C2863" s="1">
        <f>IF(Table9[[#This Row],[dTime]]&lt;&gt;"",1/Table9[[#This Row],[dTime]],"")</f>
        <v>11.49425287356466</v>
      </c>
    </row>
    <row r="2864" spans="1:3" x14ac:dyDescent="0.25">
      <c r="A2864">
        <v>36</v>
      </c>
      <c r="B2864">
        <v>4.6000000000020691E-2</v>
      </c>
      <c r="C2864" s="1">
        <f>IF(Table9[[#This Row],[dTime]]&lt;&gt;"",1/Table9[[#This Row],[dTime]],"")</f>
        <v>21.739130434772829</v>
      </c>
    </row>
    <row r="2865" spans="1:3" x14ac:dyDescent="0.25">
      <c r="A2865">
        <v>37</v>
      </c>
      <c r="B2865">
        <v>8.6999999999989086E-2</v>
      </c>
      <c r="C2865" s="1">
        <f>IF(Table9[[#This Row],[dTime]]&lt;&gt;"",1/Table9[[#This Row],[dTime]],"")</f>
        <v>11.49425287356466</v>
      </c>
    </row>
    <row r="2866" spans="1:3" x14ac:dyDescent="0.25">
      <c r="A2866">
        <v>38</v>
      </c>
      <c r="B2866">
        <v>6.6000000000002501E-2</v>
      </c>
      <c r="C2866" s="1">
        <f>IF(Table9[[#This Row],[dTime]]&lt;&gt;"",1/Table9[[#This Row],[dTime]],"")</f>
        <v>15.151515151514577</v>
      </c>
    </row>
    <row r="2867" spans="1:3" x14ac:dyDescent="0.25">
      <c r="A2867">
        <v>39</v>
      </c>
      <c r="B2867">
        <v>5.6999999999987949E-2</v>
      </c>
      <c r="C2867" s="1">
        <f>IF(Table9[[#This Row],[dTime]]&lt;&gt;"",1/Table9[[#This Row],[dTime]],"")</f>
        <v>17.543859649126517</v>
      </c>
    </row>
    <row r="2868" spans="1:3" x14ac:dyDescent="0.25">
      <c r="A2868">
        <v>40</v>
      </c>
      <c r="B2868">
        <v>7.6999999999998181E-2</v>
      </c>
      <c r="C2868" s="1">
        <f>IF(Table9[[#This Row],[dTime]]&lt;&gt;"",1/Table9[[#This Row],[dTime]],"")</f>
        <v>12.987012987013294</v>
      </c>
    </row>
    <row r="2869" spans="1:3" x14ac:dyDescent="0.25">
      <c r="A2869">
        <v>41</v>
      </c>
      <c r="B2869">
        <v>6.8000000000012051E-2</v>
      </c>
      <c r="C2869" s="1">
        <f>IF(Table9[[#This Row],[dTime]]&lt;&gt;"",1/Table9[[#This Row],[dTime]],"")</f>
        <v>14.70588235293857</v>
      </c>
    </row>
    <row r="2870" spans="1:3" x14ac:dyDescent="0.25">
      <c r="A2870">
        <v>42</v>
      </c>
      <c r="B2870">
        <v>6.6000000000002501E-2</v>
      </c>
      <c r="C2870" s="1">
        <f>IF(Table9[[#This Row],[dTime]]&lt;&gt;"",1/Table9[[#This Row],[dTime]],"")</f>
        <v>15.151515151514577</v>
      </c>
    </row>
    <row r="2871" spans="1:3" x14ac:dyDescent="0.25">
      <c r="A2871">
        <v>43</v>
      </c>
      <c r="B2871">
        <v>6.6000000000002501E-2</v>
      </c>
      <c r="C2871" s="1">
        <f>IF(Table9[[#This Row],[dTime]]&lt;&gt;"",1/Table9[[#This Row],[dTime]],"")</f>
        <v>15.151515151514577</v>
      </c>
    </row>
    <row r="2872" spans="1:3" x14ac:dyDescent="0.25">
      <c r="A2872">
        <v>44</v>
      </c>
      <c r="B2872">
        <v>6.7000000000007276E-2</v>
      </c>
      <c r="C2872" s="1">
        <f>IF(Table9[[#This Row],[dTime]]&lt;&gt;"",1/Table9[[#This Row],[dTime]],"")</f>
        <v>14.925373134326737</v>
      </c>
    </row>
    <row r="2873" spans="1:3" x14ac:dyDescent="0.25">
      <c r="A2873">
        <v>45</v>
      </c>
      <c r="B2873">
        <v>5.0999999999987722E-2</v>
      </c>
      <c r="C2873" s="1">
        <f>IF(Table9[[#This Row],[dTime]]&lt;&gt;"",1/Table9[[#This Row],[dTime]],"")</f>
        <v>19.607843137259621</v>
      </c>
    </row>
    <row r="2874" spans="1:3" x14ac:dyDescent="0.25">
      <c r="A2874">
        <v>46</v>
      </c>
      <c r="B2874">
        <v>5.6999999999987949E-2</v>
      </c>
      <c r="C2874" s="1">
        <f>IF(Table9[[#This Row],[dTime]]&lt;&gt;"",1/Table9[[#This Row],[dTime]],"")</f>
        <v>17.543859649126517</v>
      </c>
    </row>
    <row r="2875" spans="1:3" x14ac:dyDescent="0.25">
      <c r="A2875">
        <v>47</v>
      </c>
      <c r="B2875">
        <v>9.5000000000027285E-2</v>
      </c>
      <c r="C2875" s="1">
        <f>IF(Table9[[#This Row],[dTime]]&lt;&gt;"",1/Table9[[#This Row],[dTime]],"")</f>
        <v>10.526315789470662</v>
      </c>
    </row>
    <row r="2876" spans="1:3" x14ac:dyDescent="0.25">
      <c r="A2876">
        <v>48</v>
      </c>
      <c r="B2876">
        <v>6.5999999999974079E-2</v>
      </c>
      <c r="C2876" s="1">
        <f>IF(Table9[[#This Row],[dTime]]&lt;&gt;"",1/Table9[[#This Row],[dTime]],"")</f>
        <v>15.151515151521101</v>
      </c>
    </row>
    <row r="2877" spans="1:3" x14ac:dyDescent="0.25">
      <c r="A2877">
        <v>49</v>
      </c>
      <c r="B2877">
        <v>6.4000000000021373E-2</v>
      </c>
      <c r="C2877" s="1">
        <f>IF(Table9[[#This Row],[dTime]]&lt;&gt;"",1/Table9[[#This Row],[dTime]],"")</f>
        <v>15.624999999994783</v>
      </c>
    </row>
    <row r="2878" spans="1:3" x14ac:dyDescent="0.25">
      <c r="A2878">
        <v>50</v>
      </c>
      <c r="B2878">
        <v>6.0999999999978627E-2</v>
      </c>
      <c r="C2878" s="1">
        <f>IF(Table9[[#This Row],[dTime]]&lt;&gt;"",1/Table9[[#This Row],[dTime]],"")</f>
        <v>16.393442622956563</v>
      </c>
    </row>
    <row r="2879" spans="1:3" x14ac:dyDescent="0.25">
      <c r="A2879">
        <v>51</v>
      </c>
      <c r="B2879">
        <v>7.6000000000021828E-2</v>
      </c>
      <c r="C2879" s="1">
        <f>IF(Table9[[#This Row],[dTime]]&lt;&gt;"",1/Table9[[#This Row],[dTime]],"")</f>
        <v>13.157894736838326</v>
      </c>
    </row>
    <row r="2880" spans="1:3" x14ac:dyDescent="0.25">
      <c r="A2880">
        <v>52</v>
      </c>
      <c r="B2880">
        <v>7.2999999999979082E-2</v>
      </c>
      <c r="C2880" s="1">
        <f>IF(Table9[[#This Row],[dTime]]&lt;&gt;"",1/Table9[[#This Row],[dTime]],"")</f>
        <v>13.698630136990227</v>
      </c>
    </row>
    <row r="2881" spans="1:3" x14ac:dyDescent="0.25">
      <c r="A2881">
        <v>53</v>
      </c>
      <c r="B2881">
        <v>5.4000000000002046E-2</v>
      </c>
      <c r="C2881" s="1">
        <f>IF(Table9[[#This Row],[dTime]]&lt;&gt;"",1/Table9[[#This Row],[dTime]],"")</f>
        <v>18.518518518517816</v>
      </c>
    </row>
    <row r="2882" spans="1:3" x14ac:dyDescent="0.25">
      <c r="A2882">
        <v>54</v>
      </c>
      <c r="B2882">
        <v>4.6000000000020691E-2</v>
      </c>
      <c r="C2882" s="1">
        <f>IF(Table9[[#This Row],[dTime]]&lt;&gt;"",1/Table9[[#This Row],[dTime]],"")</f>
        <v>21.739130434772829</v>
      </c>
    </row>
    <row r="2883" spans="1:3" x14ac:dyDescent="0.25">
      <c r="A2883">
        <v>55</v>
      </c>
      <c r="B2883">
        <v>9.0999999999979764E-2</v>
      </c>
      <c r="C2883" s="1">
        <f>IF(Table9[[#This Row],[dTime]]&lt;&gt;"",1/Table9[[#This Row],[dTime]],"")</f>
        <v>10.989010989013433</v>
      </c>
    </row>
    <row r="2884" spans="1:3" x14ac:dyDescent="0.25">
      <c r="A2884">
        <v>56</v>
      </c>
      <c r="B2884">
        <v>6.7000000000007276E-2</v>
      </c>
      <c r="C2884" s="1">
        <f>IF(Table9[[#This Row],[dTime]]&lt;&gt;"",1/Table9[[#This Row],[dTime]],"")</f>
        <v>14.925373134326737</v>
      </c>
    </row>
    <row r="2885" spans="1:3" x14ac:dyDescent="0.25">
      <c r="A2885">
        <v>57</v>
      </c>
      <c r="B2885">
        <v>6.7000000000007276E-2</v>
      </c>
      <c r="C2885" s="1">
        <f>IF(Table9[[#This Row],[dTime]]&lt;&gt;"",1/Table9[[#This Row],[dTime]],"")</f>
        <v>14.925373134326737</v>
      </c>
    </row>
    <row r="2886" spans="1:3" x14ac:dyDescent="0.25">
      <c r="A2886">
        <v>58</v>
      </c>
      <c r="B2886">
        <v>5.8999999999997499E-2</v>
      </c>
      <c r="C2886" s="1">
        <f>IF(Table9[[#This Row],[dTime]]&lt;&gt;"",1/Table9[[#This Row],[dTime]],"")</f>
        <v>16.9491525423736</v>
      </c>
    </row>
    <row r="2887" spans="1:3" x14ac:dyDescent="0.25">
      <c r="A2887">
        <v>59</v>
      </c>
      <c r="B2887">
        <v>5.8999999999997499E-2</v>
      </c>
      <c r="C2887" s="1">
        <f>IF(Table9[[#This Row],[dTime]]&lt;&gt;"",1/Table9[[#This Row],[dTime]],"")</f>
        <v>16.9491525423736</v>
      </c>
    </row>
    <row r="2888" spans="1:3" x14ac:dyDescent="0.25">
      <c r="A2888">
        <v>60</v>
      </c>
      <c r="B2888">
        <v>7.8000000000002956E-2</v>
      </c>
      <c r="C2888" s="1">
        <f>IF(Table9[[#This Row],[dTime]]&lt;&gt;"",1/Table9[[#This Row],[dTime]],"")</f>
        <v>12.820512820512334</v>
      </c>
    </row>
    <row r="2889" spans="1:3" x14ac:dyDescent="0.25">
      <c r="A2889">
        <v>61</v>
      </c>
      <c r="B2889">
        <v>7.0999999999997954E-2</v>
      </c>
      <c r="C2889" s="1">
        <f>IF(Table9[[#This Row],[dTime]]&lt;&gt;"",1/Table9[[#This Row],[dTime]],"")</f>
        <v>14.084507042253927</v>
      </c>
    </row>
    <row r="2890" spans="1:3" x14ac:dyDescent="0.25">
      <c r="A2890">
        <v>62</v>
      </c>
      <c r="B2890">
        <v>6.7000000000007276E-2</v>
      </c>
      <c r="C2890" s="1">
        <f>IF(Table9[[#This Row],[dTime]]&lt;&gt;"",1/Table9[[#This Row],[dTime]],"")</f>
        <v>14.925373134326737</v>
      </c>
    </row>
    <row r="2891" spans="1:3" x14ac:dyDescent="0.25">
      <c r="A2891">
        <v>63</v>
      </c>
      <c r="B2891">
        <v>6.6000000000002501E-2</v>
      </c>
      <c r="C2891" s="1">
        <f>IF(Table9[[#This Row],[dTime]]&lt;&gt;"",1/Table9[[#This Row],[dTime]],"")</f>
        <v>15.151515151514577</v>
      </c>
    </row>
    <row r="2892" spans="1:3" x14ac:dyDescent="0.25">
      <c r="A2892">
        <v>64</v>
      </c>
      <c r="B2892">
        <v>6.0999999999978627E-2</v>
      </c>
      <c r="C2892" s="1">
        <f>IF(Table9[[#This Row],[dTime]]&lt;&gt;"",1/Table9[[#This Row],[dTime]],"")</f>
        <v>16.393442622956563</v>
      </c>
    </row>
    <row r="2893" spans="1:3" x14ac:dyDescent="0.25">
      <c r="A2893">
        <v>65</v>
      </c>
      <c r="B2893">
        <v>6.9000000000016826E-2</v>
      </c>
      <c r="C2893" s="1">
        <f>IF(Table9[[#This Row],[dTime]]&lt;&gt;"",1/Table9[[#This Row],[dTime]],"")</f>
        <v>14.492753623184871</v>
      </c>
    </row>
    <row r="2894" spans="1:3" x14ac:dyDescent="0.25">
      <c r="A2894">
        <v>66</v>
      </c>
      <c r="B2894">
        <v>6.9999999999993179E-2</v>
      </c>
      <c r="C2894" s="1">
        <f>IF(Table9[[#This Row],[dTime]]&lt;&gt;"",1/Table9[[#This Row],[dTime]],"")</f>
        <v>14.285714285715677</v>
      </c>
    </row>
    <row r="2895" spans="1:3" x14ac:dyDescent="0.25">
      <c r="A2895">
        <v>67</v>
      </c>
      <c r="B2895">
        <v>2.6999999999986812E-2</v>
      </c>
      <c r="C2895" s="1">
        <f>IF(Table9[[#This Row],[dTime]]&lt;&gt;"",1/Table9[[#This Row],[dTime]],"")</f>
        <v>37.037037037055129</v>
      </c>
    </row>
    <row r="2896" spans="1:3" x14ac:dyDescent="0.25">
      <c r="A2896">
        <v>68</v>
      </c>
      <c r="B2896">
        <v>0.10699999999999932</v>
      </c>
      <c r="C2896" s="1">
        <f>IF(Table9[[#This Row],[dTime]]&lt;&gt;"",1/Table9[[#This Row],[dTime]],"")</f>
        <v>9.3457943925234233</v>
      </c>
    </row>
    <row r="2897" spans="1:3" x14ac:dyDescent="0.25">
      <c r="A2897">
        <v>69</v>
      </c>
      <c r="B2897">
        <v>6.2000000000011823E-2</v>
      </c>
      <c r="C2897" s="1">
        <f>IF(Table9[[#This Row],[dTime]]&lt;&gt;"",1/Table9[[#This Row],[dTime]],"")</f>
        <v>16.129032258061439</v>
      </c>
    </row>
    <row r="2898" spans="1:3" x14ac:dyDescent="0.25">
      <c r="A2898">
        <v>70</v>
      </c>
      <c r="B2898">
        <v>7.2000000000002728E-2</v>
      </c>
      <c r="C2898" s="1">
        <f>IF(Table9[[#This Row],[dTime]]&lt;&gt;"",1/Table9[[#This Row],[dTime]],"")</f>
        <v>13.888888888888362</v>
      </c>
    </row>
    <row r="2899" spans="1:3" x14ac:dyDescent="0.25">
      <c r="A2899">
        <v>71</v>
      </c>
      <c r="B2899">
        <v>6.4999999999997726E-2</v>
      </c>
      <c r="C2899" s="1">
        <f>IF(Table9[[#This Row],[dTime]]&lt;&gt;"",1/Table9[[#This Row],[dTime]],"")</f>
        <v>15.384615384615923</v>
      </c>
    </row>
    <row r="2900" spans="1:3" x14ac:dyDescent="0.25">
      <c r="A2900">
        <v>72</v>
      </c>
      <c r="B2900">
        <v>6.1000000000007049E-2</v>
      </c>
      <c r="C2900" s="1">
        <f>IF(Table9[[#This Row],[dTime]]&lt;&gt;"",1/Table9[[#This Row],[dTime]],"")</f>
        <v>16.393442622948925</v>
      </c>
    </row>
    <row r="2901" spans="1:3" x14ac:dyDescent="0.25">
      <c r="A2901">
        <v>73</v>
      </c>
      <c r="B2901">
        <v>6.8999999999988404E-2</v>
      </c>
      <c r="C2901" s="1">
        <f>IF(Table9[[#This Row],[dTime]]&lt;&gt;"",1/Table9[[#This Row],[dTime]],"")</f>
        <v>14.492753623190842</v>
      </c>
    </row>
    <row r="2902" spans="1:3" x14ac:dyDescent="0.25">
      <c r="A2902">
        <v>74</v>
      </c>
      <c r="B2902">
        <v>6.3000000000016598E-2</v>
      </c>
      <c r="C2902" s="1">
        <f>IF(Table9[[#This Row],[dTime]]&lt;&gt;"",1/Table9[[#This Row],[dTime]],"")</f>
        <v>15.873015873011692</v>
      </c>
    </row>
    <row r="2903" spans="1:3" x14ac:dyDescent="0.25">
      <c r="A2903">
        <v>75</v>
      </c>
      <c r="B2903">
        <v>6.0999999999978627E-2</v>
      </c>
      <c r="C2903" s="1">
        <f>IF(Table9[[#This Row],[dTime]]&lt;&gt;"",1/Table9[[#This Row],[dTime]],"")</f>
        <v>16.393442622956563</v>
      </c>
    </row>
    <row r="2904" spans="1:3" x14ac:dyDescent="0.25">
      <c r="A2904">
        <v>76</v>
      </c>
      <c r="B2904">
        <v>7.8000000000002956E-2</v>
      </c>
      <c r="C2904" s="1">
        <f>IF(Table9[[#This Row],[dTime]]&lt;&gt;"",1/Table9[[#This Row],[dTime]],"")</f>
        <v>12.820512820512334</v>
      </c>
    </row>
    <row r="2905" spans="1:3" x14ac:dyDescent="0.25">
      <c r="A2905">
        <v>77</v>
      </c>
      <c r="B2905">
        <v>6.8000000000012051E-2</v>
      </c>
      <c r="C2905" s="1">
        <f>IF(Table9[[#This Row],[dTime]]&lt;&gt;"",1/Table9[[#This Row],[dTime]],"")</f>
        <v>14.70588235293857</v>
      </c>
    </row>
    <row r="2906" spans="1:3" x14ac:dyDescent="0.25">
      <c r="A2906">
        <v>78</v>
      </c>
      <c r="B2906">
        <v>6.0000000000002274E-2</v>
      </c>
      <c r="C2906" s="1">
        <f>IF(Table9[[#This Row],[dTime]]&lt;&gt;"",1/Table9[[#This Row],[dTime]],"")</f>
        <v>16.666666666666035</v>
      </c>
    </row>
    <row r="2907" spans="1:3" x14ac:dyDescent="0.25">
      <c r="A2907">
        <v>79</v>
      </c>
      <c r="B2907">
        <v>6.2999999999988177E-2</v>
      </c>
      <c r="C2907" s="1">
        <f>IF(Table9[[#This Row],[dTime]]&lt;&gt;"",1/Table9[[#This Row],[dTime]],"")</f>
        <v>15.873015873018852</v>
      </c>
    </row>
    <row r="2908" spans="1:3" x14ac:dyDescent="0.25">
      <c r="A2908">
        <v>80</v>
      </c>
      <c r="B2908">
        <v>7.4000000000012278E-2</v>
      </c>
      <c r="C2908" s="1">
        <f>IF(Table9[[#This Row],[dTime]]&lt;&gt;"",1/Table9[[#This Row],[dTime]],"")</f>
        <v>13.513513513511271</v>
      </c>
    </row>
    <row r="2909" spans="1:3" x14ac:dyDescent="0.25">
      <c r="A2909">
        <v>81</v>
      </c>
      <c r="B2909">
        <v>7.3999999999983856E-2</v>
      </c>
      <c r="C2909" s="1">
        <f>IF(Table9[[#This Row],[dTime]]&lt;&gt;"",1/Table9[[#This Row],[dTime]],"")</f>
        <v>13.513513513516461</v>
      </c>
    </row>
    <row r="2910" spans="1:3" x14ac:dyDescent="0.25">
      <c r="A2910">
        <v>82</v>
      </c>
      <c r="B2910">
        <v>6.0000000000002274E-2</v>
      </c>
      <c r="C2910" s="1">
        <f>IF(Table9[[#This Row],[dTime]]&lt;&gt;"",1/Table9[[#This Row],[dTime]],"")</f>
        <v>16.666666666666035</v>
      </c>
    </row>
    <row r="2911" spans="1:3" x14ac:dyDescent="0.25">
      <c r="A2911">
        <v>83</v>
      </c>
      <c r="B2911">
        <v>6.4999999999997726E-2</v>
      </c>
      <c r="C2911" s="1">
        <f>IF(Table9[[#This Row],[dTime]]&lt;&gt;"",1/Table9[[#This Row],[dTime]],"")</f>
        <v>15.384615384615923</v>
      </c>
    </row>
    <row r="2912" spans="1:3" x14ac:dyDescent="0.25">
      <c r="A2912">
        <v>84</v>
      </c>
      <c r="B2912">
        <v>6.8000000000012051E-2</v>
      </c>
      <c r="C2912" s="1">
        <f>IF(Table9[[#This Row],[dTime]]&lt;&gt;"",1/Table9[[#This Row],[dTime]],"")</f>
        <v>14.70588235293857</v>
      </c>
    </row>
    <row r="2913" spans="1:3" x14ac:dyDescent="0.25">
      <c r="A2913">
        <v>85</v>
      </c>
      <c r="B2913">
        <v>6.6000000000002501E-2</v>
      </c>
      <c r="C2913" s="1">
        <f>IF(Table9[[#This Row],[dTime]]&lt;&gt;"",1/Table9[[#This Row],[dTime]],"")</f>
        <v>15.151515151514577</v>
      </c>
    </row>
    <row r="2914" spans="1:3" x14ac:dyDescent="0.25">
      <c r="A2914">
        <v>86</v>
      </c>
      <c r="B2914">
        <v>6.7999999999983629E-2</v>
      </c>
      <c r="C2914" s="1">
        <f>IF(Table9[[#This Row],[dTime]]&lt;&gt;"",1/Table9[[#This Row],[dTime]],"")</f>
        <v>14.705882352944716</v>
      </c>
    </row>
    <row r="2915" spans="1:3" x14ac:dyDescent="0.25">
      <c r="A2915">
        <v>87</v>
      </c>
      <c r="B2915">
        <v>6.8000000000012051E-2</v>
      </c>
      <c r="C2915" s="1">
        <f>IF(Table9[[#This Row],[dTime]]&lt;&gt;"",1/Table9[[#This Row],[dTime]],"")</f>
        <v>14.70588235293857</v>
      </c>
    </row>
    <row r="2916" spans="1:3" x14ac:dyDescent="0.25">
      <c r="A2916">
        <v>88</v>
      </c>
      <c r="B2916">
        <v>6.7000000000007276E-2</v>
      </c>
      <c r="C2916" s="1">
        <f>IF(Table9[[#This Row],[dTime]]&lt;&gt;"",1/Table9[[#This Row],[dTime]],"")</f>
        <v>14.925373134326737</v>
      </c>
    </row>
    <row r="2917" spans="1:3" x14ac:dyDescent="0.25">
      <c r="A2917">
        <v>89</v>
      </c>
      <c r="B2917">
        <v>4.2999999999977945E-2</v>
      </c>
      <c r="C2917" s="1">
        <f>IF(Table9[[#This Row],[dTime]]&lt;&gt;"",1/Table9[[#This Row],[dTime]],"")</f>
        <v>23.255813953500301</v>
      </c>
    </row>
    <row r="2918" spans="1:3" x14ac:dyDescent="0.25">
      <c r="A2918">
        <v>90</v>
      </c>
      <c r="B2918">
        <v>9.1000000000008185E-2</v>
      </c>
      <c r="C2918" s="1">
        <f>IF(Table9[[#This Row],[dTime]]&lt;&gt;"",1/Table9[[#This Row],[dTime]],"")</f>
        <v>10.989010989010001</v>
      </c>
    </row>
    <row r="2919" spans="1:3" x14ac:dyDescent="0.25">
      <c r="A2919">
        <v>91</v>
      </c>
      <c r="B2919">
        <v>6.9000000000016826E-2</v>
      </c>
      <c r="C2919" s="1">
        <f>IF(Table9[[#This Row],[dTime]]&lt;&gt;"",1/Table9[[#This Row],[dTime]],"")</f>
        <v>14.492753623184871</v>
      </c>
    </row>
    <row r="2920" spans="1:3" x14ac:dyDescent="0.25">
      <c r="A2920">
        <v>92</v>
      </c>
      <c r="B2920">
        <v>6.4999999999997726E-2</v>
      </c>
      <c r="C2920" s="1">
        <f>IF(Table9[[#This Row],[dTime]]&lt;&gt;"",1/Table9[[#This Row],[dTime]],"")</f>
        <v>15.384615384615923</v>
      </c>
    </row>
    <row r="2921" spans="1:3" x14ac:dyDescent="0.25">
      <c r="A2921">
        <v>93</v>
      </c>
      <c r="B2921">
        <v>6.0000000000002274E-2</v>
      </c>
      <c r="C2921" s="1">
        <f>IF(Table9[[#This Row],[dTime]]&lt;&gt;"",1/Table9[[#This Row],[dTime]],"")</f>
        <v>16.666666666666035</v>
      </c>
    </row>
    <row r="2922" spans="1:3" x14ac:dyDescent="0.25">
      <c r="A2922">
        <v>94</v>
      </c>
      <c r="B2922">
        <v>8.2999999999998408E-2</v>
      </c>
      <c r="C2922" s="1">
        <f>IF(Table9[[#This Row],[dTime]]&lt;&gt;"",1/Table9[[#This Row],[dTime]],"")</f>
        <v>12.048192771084569</v>
      </c>
    </row>
    <row r="2923" spans="1:3" x14ac:dyDescent="0.25">
      <c r="A2923">
        <v>95</v>
      </c>
      <c r="B2923">
        <v>5.4000000000002046E-2</v>
      </c>
      <c r="C2923" s="1">
        <f>IF(Table9[[#This Row],[dTime]]&lt;&gt;"",1/Table9[[#This Row],[dTime]],"")</f>
        <v>18.518518518517816</v>
      </c>
    </row>
    <row r="2924" spans="1:3" x14ac:dyDescent="0.25">
      <c r="A2924">
        <v>96</v>
      </c>
      <c r="B2924">
        <v>6.9999999999993179E-2</v>
      </c>
      <c r="C2924" s="1">
        <f>IF(Table9[[#This Row],[dTime]]&lt;&gt;"",1/Table9[[#This Row],[dTime]],"")</f>
        <v>14.285714285715677</v>
      </c>
    </row>
    <row r="2925" spans="1:3" x14ac:dyDescent="0.25">
      <c r="A2925">
        <v>97</v>
      </c>
      <c r="B2925">
        <v>6.1999999999983402E-2</v>
      </c>
      <c r="C2925" s="1">
        <f>IF(Table9[[#This Row],[dTime]]&lt;&gt;"",1/Table9[[#This Row],[dTime]],"")</f>
        <v>16.129032258068833</v>
      </c>
    </row>
    <row r="2926" spans="1:3" x14ac:dyDescent="0.25">
      <c r="A2926">
        <v>98</v>
      </c>
      <c r="B2926">
        <v>6.8000000000012051E-2</v>
      </c>
      <c r="C2926" s="1">
        <f>IF(Table9[[#This Row],[dTime]]&lt;&gt;"",1/Table9[[#This Row],[dTime]],"")</f>
        <v>14.70588235293857</v>
      </c>
    </row>
    <row r="2927" spans="1:3" x14ac:dyDescent="0.25">
      <c r="A2927">
        <v>99</v>
      </c>
      <c r="B2927">
        <v>6.8000000000012051E-2</v>
      </c>
      <c r="C2927" s="1">
        <f>IF(Table9[[#This Row],[dTime]]&lt;&gt;"",1/Table9[[#This Row],[dTime]],"")</f>
        <v>14.70588235293857</v>
      </c>
    </row>
    <row r="2928" spans="1:3" x14ac:dyDescent="0.25">
      <c r="A2928">
        <v>100</v>
      </c>
      <c r="B2928">
        <v>6.2999999999988177E-2</v>
      </c>
      <c r="C2928" s="1">
        <f>IF(Table9[[#This Row],[dTime]]&lt;&gt;"",1/Table9[[#This Row],[dTime]],"")</f>
        <v>15.873015873018852</v>
      </c>
    </row>
    <row r="2929" spans="1:3" x14ac:dyDescent="0.25">
      <c r="A2929">
        <v>101</v>
      </c>
      <c r="B2929">
        <v>6.6000000000002501E-2</v>
      </c>
      <c r="C2929" s="1">
        <f>IF(Table9[[#This Row],[dTime]]&lt;&gt;"",1/Table9[[#This Row],[dTime]],"")</f>
        <v>15.151515151514577</v>
      </c>
    </row>
    <row r="2930" spans="1:3" x14ac:dyDescent="0.25">
      <c r="A2930">
        <v>102</v>
      </c>
      <c r="B2930">
        <v>6.7000000000007276E-2</v>
      </c>
      <c r="C2930" s="1">
        <f>IF(Table9[[#This Row],[dTime]]&lt;&gt;"",1/Table9[[#This Row],[dTime]],"")</f>
        <v>14.925373134326737</v>
      </c>
    </row>
    <row r="2931" spans="1:3" x14ac:dyDescent="0.25">
      <c r="A2931">
        <v>103</v>
      </c>
      <c r="B2931">
        <v>6.7999999999983629E-2</v>
      </c>
      <c r="C2931" s="1">
        <f>IF(Table9[[#This Row],[dTime]]&lt;&gt;"",1/Table9[[#This Row],[dTime]],"")</f>
        <v>14.705882352944716</v>
      </c>
    </row>
    <row r="2932" spans="1:3" x14ac:dyDescent="0.25">
      <c r="A2932">
        <v>104</v>
      </c>
      <c r="B2932">
        <v>6.7000000000007276E-2</v>
      </c>
      <c r="C2932" s="1">
        <f>IF(Table9[[#This Row],[dTime]]&lt;&gt;"",1/Table9[[#This Row],[dTime]],"")</f>
        <v>14.925373134326737</v>
      </c>
    </row>
    <row r="2933" spans="1:3" x14ac:dyDescent="0.25">
      <c r="A2933">
        <v>105</v>
      </c>
      <c r="B2933">
        <v>7.0999999999997954E-2</v>
      </c>
      <c r="C2933" s="1">
        <f>IF(Table9[[#This Row],[dTime]]&lt;&gt;"",1/Table9[[#This Row],[dTime]],"")</f>
        <v>14.084507042253927</v>
      </c>
    </row>
    <row r="2934" spans="1:3" x14ac:dyDescent="0.25">
      <c r="A2934">
        <v>106</v>
      </c>
      <c r="B2934">
        <v>6.3999999999992951E-2</v>
      </c>
      <c r="C2934" s="1">
        <f>IF(Table9[[#This Row],[dTime]]&lt;&gt;"",1/Table9[[#This Row],[dTime]],"")</f>
        <v>15.625000000001721</v>
      </c>
    </row>
    <row r="2935" spans="1:3" x14ac:dyDescent="0.25">
      <c r="A2935">
        <v>107</v>
      </c>
      <c r="B2935">
        <v>6.9000000000016826E-2</v>
      </c>
      <c r="C2935" s="1">
        <f>IF(Table9[[#This Row],[dTime]]&lt;&gt;"",1/Table9[[#This Row],[dTime]],"")</f>
        <v>14.492753623184871</v>
      </c>
    </row>
    <row r="2936" spans="1:3" x14ac:dyDescent="0.25">
      <c r="A2936">
        <v>108</v>
      </c>
      <c r="B2936">
        <v>6.6999999999978854E-2</v>
      </c>
      <c r="C2936" s="1">
        <f>IF(Table9[[#This Row],[dTime]]&lt;&gt;"",1/Table9[[#This Row],[dTime]],"")</f>
        <v>14.92537313433307</v>
      </c>
    </row>
    <row r="2937" spans="1:3" x14ac:dyDescent="0.25">
      <c r="A2937">
        <v>109</v>
      </c>
      <c r="B2937">
        <v>6.8000000000012051E-2</v>
      </c>
      <c r="C2937" s="1">
        <f>IF(Table9[[#This Row],[dTime]]&lt;&gt;"",1/Table9[[#This Row],[dTime]],"")</f>
        <v>14.70588235293857</v>
      </c>
    </row>
    <row r="2938" spans="1:3" x14ac:dyDescent="0.25">
      <c r="A2938">
        <v>110</v>
      </c>
      <c r="B2938">
        <v>3.9999999999992042E-2</v>
      </c>
      <c r="C2938" s="1">
        <f>IF(Table9[[#This Row],[dTime]]&lt;&gt;"",1/Table9[[#This Row],[dTime]],"")</f>
        <v>25.000000000004974</v>
      </c>
    </row>
    <row r="2939" spans="1:3" x14ac:dyDescent="0.25">
      <c r="A2939">
        <v>111</v>
      </c>
      <c r="B2939">
        <v>8.2999999999998408E-2</v>
      </c>
      <c r="C2939" s="1">
        <f>IF(Table9[[#This Row],[dTime]]&lt;&gt;"",1/Table9[[#This Row],[dTime]],"")</f>
        <v>12.048192771084569</v>
      </c>
    </row>
    <row r="2940" spans="1:3" x14ac:dyDescent="0.25">
      <c r="A2940">
        <v>112</v>
      </c>
      <c r="B2940">
        <v>7.5000000000017053E-2</v>
      </c>
      <c r="C2940" s="1">
        <f>IF(Table9[[#This Row],[dTime]]&lt;&gt;"",1/Table9[[#This Row],[dTime]],"")</f>
        <v>13.333333333330302</v>
      </c>
    </row>
    <row r="2941" spans="1:3" x14ac:dyDescent="0.25">
      <c r="A2941">
        <v>113</v>
      </c>
      <c r="B2941">
        <v>5.5999999999983174E-2</v>
      </c>
      <c r="C2941" s="1">
        <f>IF(Table9[[#This Row],[dTime]]&lt;&gt;"",1/Table9[[#This Row],[dTime]],"")</f>
        <v>17.857142857148222</v>
      </c>
    </row>
    <row r="2942" spans="1:3" x14ac:dyDescent="0.25">
      <c r="A2942">
        <v>114</v>
      </c>
      <c r="B2942">
        <v>7.3000000000007503E-2</v>
      </c>
      <c r="C2942" s="1">
        <f>IF(Table9[[#This Row],[dTime]]&lt;&gt;"",1/Table9[[#This Row],[dTime]],"")</f>
        <v>13.698630136984894</v>
      </c>
    </row>
    <row r="2943" spans="1:3" x14ac:dyDescent="0.25">
      <c r="A2943">
        <v>115</v>
      </c>
      <c r="B2943">
        <v>7.0999999999997954E-2</v>
      </c>
      <c r="C2943" s="1">
        <f>IF(Table9[[#This Row],[dTime]]&lt;&gt;"",1/Table9[[#This Row],[dTime]],"")</f>
        <v>14.084507042253927</v>
      </c>
    </row>
    <row r="2944" spans="1:3" x14ac:dyDescent="0.25">
      <c r="A2944">
        <v>116</v>
      </c>
      <c r="B2944">
        <v>6.7000000000007276E-2</v>
      </c>
      <c r="C2944" s="1">
        <f>IF(Table9[[#This Row],[dTime]]&lt;&gt;"",1/Table9[[#This Row],[dTime]],"")</f>
        <v>14.925373134326737</v>
      </c>
    </row>
    <row r="2945" spans="1:3" x14ac:dyDescent="0.25">
      <c r="A2945">
        <v>117</v>
      </c>
      <c r="B2945">
        <v>6.7000000000007276E-2</v>
      </c>
      <c r="C2945" s="1">
        <f>IF(Table9[[#This Row],[dTime]]&lt;&gt;"",1/Table9[[#This Row],[dTime]],"")</f>
        <v>14.925373134326737</v>
      </c>
    </row>
    <row r="2946" spans="1:3" x14ac:dyDescent="0.25">
      <c r="A2946">
        <v>118</v>
      </c>
      <c r="B2946">
        <v>6.4999999999997726E-2</v>
      </c>
      <c r="C2946" s="1">
        <f>IF(Table9[[#This Row],[dTime]]&lt;&gt;"",1/Table9[[#This Row],[dTime]],"")</f>
        <v>15.384615384615923</v>
      </c>
    </row>
    <row r="2947" spans="1:3" x14ac:dyDescent="0.25">
      <c r="A2947">
        <v>119</v>
      </c>
      <c r="B2947">
        <v>6.6999999999978854E-2</v>
      </c>
      <c r="C2947" s="1">
        <f>IF(Table9[[#This Row],[dTime]]&lt;&gt;"",1/Table9[[#This Row],[dTime]],"")</f>
        <v>14.92537313433307</v>
      </c>
    </row>
    <row r="2948" spans="1:3" x14ac:dyDescent="0.25">
      <c r="A2948">
        <v>120</v>
      </c>
      <c r="B2948">
        <v>2.4000000000000909E-2</v>
      </c>
      <c r="C2948" s="1">
        <f>IF(Table9[[#This Row],[dTime]]&lt;&gt;"",1/Table9[[#This Row],[dTime]],"")</f>
        <v>41.666666666665087</v>
      </c>
    </row>
    <row r="2949" spans="1:3" x14ac:dyDescent="0.25">
      <c r="A2949">
        <v>121</v>
      </c>
      <c r="B2949">
        <v>0.10800000000000409</v>
      </c>
      <c r="C2949" s="1">
        <f>IF(Table9[[#This Row],[dTime]]&lt;&gt;"",1/Table9[[#This Row],[dTime]],"")</f>
        <v>9.2592592592589078</v>
      </c>
    </row>
    <row r="2950" spans="1:3" x14ac:dyDescent="0.25">
      <c r="A2950">
        <v>122</v>
      </c>
      <c r="B2950">
        <v>6.9000000000016826E-2</v>
      </c>
      <c r="C2950" s="1">
        <f>IF(Table9[[#This Row],[dTime]]&lt;&gt;"",1/Table9[[#This Row],[dTime]],"")</f>
        <v>14.492753623184871</v>
      </c>
    </row>
    <row r="2951" spans="1:3" x14ac:dyDescent="0.25">
      <c r="A2951">
        <v>123</v>
      </c>
      <c r="B2951">
        <v>6.6000000000002501E-2</v>
      </c>
      <c r="C2951" s="1">
        <f>IF(Table9[[#This Row],[dTime]]&lt;&gt;"",1/Table9[[#This Row],[dTime]],"")</f>
        <v>15.151515151514577</v>
      </c>
    </row>
    <row r="2952" spans="1:3" x14ac:dyDescent="0.25">
      <c r="A2952">
        <v>124</v>
      </c>
      <c r="B2952">
        <v>5.7999999999992724E-2</v>
      </c>
      <c r="C2952" s="1">
        <f>IF(Table9[[#This Row],[dTime]]&lt;&gt;"",1/Table9[[#This Row],[dTime]],"")</f>
        <v>17.241379310346989</v>
      </c>
    </row>
    <row r="2953" spans="1:3" x14ac:dyDescent="0.25">
      <c r="A2953">
        <v>125</v>
      </c>
      <c r="B2953">
        <v>7.8000000000002956E-2</v>
      </c>
      <c r="C2953" s="1">
        <f>IF(Table9[[#This Row],[dTime]]&lt;&gt;"",1/Table9[[#This Row],[dTime]],"")</f>
        <v>12.820512820512334</v>
      </c>
    </row>
    <row r="2954" spans="1:3" x14ac:dyDescent="0.25">
      <c r="A2954">
        <v>126</v>
      </c>
      <c r="B2954">
        <v>6.3999999999992951E-2</v>
      </c>
      <c r="C2954" s="1">
        <f>IF(Table9[[#This Row],[dTime]]&lt;&gt;"",1/Table9[[#This Row],[dTime]],"")</f>
        <v>15.625000000001721</v>
      </c>
    </row>
    <row r="2955" spans="1:3" x14ac:dyDescent="0.25">
      <c r="A2955">
        <v>127</v>
      </c>
      <c r="B2955">
        <v>6.8999999999988404E-2</v>
      </c>
      <c r="C2955" s="1">
        <f>IF(Table9[[#This Row],[dTime]]&lt;&gt;"",1/Table9[[#This Row],[dTime]],"")</f>
        <v>14.492753623190842</v>
      </c>
    </row>
    <row r="2956" spans="1:3" x14ac:dyDescent="0.25">
      <c r="A2956">
        <v>128</v>
      </c>
      <c r="B2956">
        <v>6.0000000000002274E-2</v>
      </c>
      <c r="C2956" s="1">
        <f>IF(Table9[[#This Row],[dTime]]&lt;&gt;"",1/Table9[[#This Row],[dTime]],"")</f>
        <v>16.666666666666035</v>
      </c>
    </row>
    <row r="2957" spans="1:3" x14ac:dyDescent="0.25">
      <c r="A2957">
        <v>129</v>
      </c>
      <c r="B2957">
        <v>6.4000000000021373E-2</v>
      </c>
      <c r="C2957" s="1">
        <f>IF(Table9[[#This Row],[dTime]]&lt;&gt;"",1/Table9[[#This Row],[dTime]],"")</f>
        <v>15.624999999994783</v>
      </c>
    </row>
    <row r="2958" spans="1:3" x14ac:dyDescent="0.25">
      <c r="A2958">
        <v>130</v>
      </c>
      <c r="B2958">
        <v>6.8999999999988404E-2</v>
      </c>
      <c r="C2958" s="1">
        <f>IF(Table9[[#This Row],[dTime]]&lt;&gt;"",1/Table9[[#This Row],[dTime]],"")</f>
        <v>14.492753623190842</v>
      </c>
    </row>
    <row r="2959" spans="1:3" x14ac:dyDescent="0.25">
      <c r="A2959">
        <v>131</v>
      </c>
      <c r="B2959">
        <v>6.8999999999988404E-2</v>
      </c>
      <c r="C2959" s="1">
        <f>IF(Table9[[#This Row],[dTime]]&lt;&gt;"",1/Table9[[#This Row],[dTime]],"")</f>
        <v>14.492753623190842</v>
      </c>
    </row>
    <row r="2960" spans="1:3" x14ac:dyDescent="0.25">
      <c r="A2960">
        <v>132</v>
      </c>
      <c r="B2960">
        <v>7.00000000000216E-2</v>
      </c>
      <c r="C2960" s="1">
        <f>IF(Table9[[#This Row],[dTime]]&lt;&gt;"",1/Table9[[#This Row],[dTime]],"")</f>
        <v>14.285714285709878</v>
      </c>
    </row>
    <row r="2961" spans="1:3" x14ac:dyDescent="0.25">
      <c r="A2961">
        <v>133</v>
      </c>
      <c r="B2961">
        <v>5.4000000000002046E-2</v>
      </c>
      <c r="C2961" s="1">
        <f>IF(Table9[[#This Row],[dTime]]&lt;&gt;"",1/Table9[[#This Row],[dTime]],"")</f>
        <v>18.518518518517816</v>
      </c>
    </row>
    <row r="2962" spans="1:3" x14ac:dyDescent="0.25">
      <c r="A2962">
        <v>134</v>
      </c>
      <c r="B2962">
        <v>8.2999999999998408E-2</v>
      </c>
      <c r="C2962" s="1">
        <f>IF(Table9[[#This Row],[dTime]]&lt;&gt;"",1/Table9[[#This Row],[dTime]],"")</f>
        <v>12.048192771084569</v>
      </c>
    </row>
    <row r="2963" spans="1:3" x14ac:dyDescent="0.25">
      <c r="A2963">
        <v>135</v>
      </c>
      <c r="B2963">
        <v>1.8999999999977035E-2</v>
      </c>
      <c r="C2963" s="1">
        <f>IF(Table9[[#This Row],[dTime]]&lt;&gt;"",1/Table9[[#This Row],[dTime]],"")</f>
        <v>52.631578947432033</v>
      </c>
    </row>
    <row r="2964" spans="1:3" x14ac:dyDescent="0.25">
      <c r="A2964">
        <v>136</v>
      </c>
      <c r="B2964">
        <v>0.10800000000000409</v>
      </c>
      <c r="C2964" s="1">
        <f>IF(Table9[[#This Row],[dTime]]&lt;&gt;"",1/Table9[[#This Row],[dTime]],"")</f>
        <v>9.2592592592589078</v>
      </c>
    </row>
    <row r="2965" spans="1:3" x14ac:dyDescent="0.25">
      <c r="A2965">
        <v>137</v>
      </c>
      <c r="B2965">
        <v>6.4000000000021373E-2</v>
      </c>
      <c r="C2965" s="1">
        <f>IF(Table9[[#This Row],[dTime]]&lt;&gt;"",1/Table9[[#This Row],[dTime]],"")</f>
        <v>15.624999999994783</v>
      </c>
    </row>
    <row r="2966" spans="1:3" x14ac:dyDescent="0.25">
      <c r="A2966">
        <v>138</v>
      </c>
      <c r="B2966">
        <v>6.7999999999983629E-2</v>
      </c>
      <c r="C2966" s="1">
        <f>IF(Table9[[#This Row],[dTime]]&lt;&gt;"",1/Table9[[#This Row],[dTime]],"")</f>
        <v>14.705882352944716</v>
      </c>
    </row>
    <row r="2967" spans="1:3" x14ac:dyDescent="0.25">
      <c r="A2967">
        <v>139</v>
      </c>
      <c r="B2967">
        <v>7.4000000000012278E-2</v>
      </c>
      <c r="C2967" s="1">
        <f>IF(Table9[[#This Row],[dTime]]&lt;&gt;"",1/Table9[[#This Row],[dTime]],"")</f>
        <v>13.513513513511271</v>
      </c>
    </row>
    <row r="2968" spans="1:3" x14ac:dyDescent="0.25">
      <c r="A2968">
        <v>140</v>
      </c>
      <c r="B2968">
        <v>5.6999999999987949E-2</v>
      </c>
      <c r="C2968" s="1">
        <f>IF(Table9[[#This Row],[dTime]]&lt;&gt;"",1/Table9[[#This Row],[dTime]],"")</f>
        <v>17.543859649126517</v>
      </c>
    </row>
    <row r="2969" spans="1:3" x14ac:dyDescent="0.25">
      <c r="A2969">
        <v>141</v>
      </c>
      <c r="B2969">
        <v>5.7000000000016371E-2</v>
      </c>
      <c r="C2969" s="1">
        <f>IF(Table9[[#This Row],[dTime]]&lt;&gt;"",1/Table9[[#This Row],[dTime]],"")</f>
        <v>17.543859649117767</v>
      </c>
    </row>
    <row r="2970" spans="1:3" x14ac:dyDescent="0.25">
      <c r="A2970">
        <v>142</v>
      </c>
      <c r="B2970">
        <v>8.0999999999988859E-2</v>
      </c>
      <c r="C2970" s="1">
        <f>IF(Table9[[#This Row],[dTime]]&lt;&gt;"",1/Table9[[#This Row],[dTime]],"")</f>
        <v>12.345679012347377</v>
      </c>
    </row>
    <row r="2971" spans="1:3" x14ac:dyDescent="0.25">
      <c r="A2971">
        <v>143</v>
      </c>
      <c r="B2971">
        <v>6.3999999999992951E-2</v>
      </c>
      <c r="C2971" s="1">
        <f>IF(Table9[[#This Row],[dTime]]&lt;&gt;"",1/Table9[[#This Row],[dTime]],"")</f>
        <v>15.625000000001721</v>
      </c>
    </row>
    <row r="2972" spans="1:3" x14ac:dyDescent="0.25">
      <c r="A2972">
        <v>144</v>
      </c>
      <c r="B2972">
        <v>6.3000000000016598E-2</v>
      </c>
      <c r="C2972" s="1">
        <f>IF(Table9[[#This Row],[dTime]]&lt;&gt;"",1/Table9[[#This Row],[dTime]],"")</f>
        <v>15.873015873011692</v>
      </c>
    </row>
    <row r="2973" spans="1:3" x14ac:dyDescent="0.25">
      <c r="A2973">
        <v>145</v>
      </c>
      <c r="B2973">
        <v>6.6999999999978854E-2</v>
      </c>
      <c r="C2973" s="1">
        <f>IF(Table9[[#This Row],[dTime]]&lt;&gt;"",1/Table9[[#This Row],[dTime]],"")</f>
        <v>14.92537313433307</v>
      </c>
    </row>
    <row r="2974" spans="1:3" x14ac:dyDescent="0.25">
      <c r="A2974">
        <v>146</v>
      </c>
      <c r="B2974">
        <v>6.3000000000016598E-2</v>
      </c>
      <c r="C2974" s="1">
        <f>IF(Table9[[#This Row],[dTime]]&lt;&gt;"",1/Table9[[#This Row],[dTime]],"")</f>
        <v>15.873015873011692</v>
      </c>
    </row>
    <row r="2975" spans="1:3" x14ac:dyDescent="0.25">
      <c r="A2975">
        <v>147</v>
      </c>
      <c r="B2975">
        <v>7.3999999999983856E-2</v>
      </c>
      <c r="C2975" s="1">
        <f>IF(Table9[[#This Row],[dTime]]&lt;&gt;"",1/Table9[[#This Row],[dTime]],"")</f>
        <v>13.513513513516461</v>
      </c>
    </row>
    <row r="2976" spans="1:3" x14ac:dyDescent="0.25">
      <c r="A2976">
        <v>148</v>
      </c>
      <c r="B2976">
        <v>6.9000000000016826E-2</v>
      </c>
      <c r="C2976" s="1">
        <f>IF(Table9[[#This Row],[dTime]]&lt;&gt;"",1/Table9[[#This Row],[dTime]],"")</f>
        <v>14.492753623184871</v>
      </c>
    </row>
    <row r="2977" spans="1:3" x14ac:dyDescent="0.25">
      <c r="A2977">
        <v>149</v>
      </c>
      <c r="B2977">
        <v>2.2999999999996135E-2</v>
      </c>
      <c r="C2977" s="1">
        <f>IF(Table9[[#This Row],[dTime]]&lt;&gt;"",1/Table9[[#This Row],[dTime]],"")</f>
        <v>43.478260869572523</v>
      </c>
    </row>
    <row r="2978" spans="1:3" x14ac:dyDescent="0.25">
      <c r="A2978">
        <v>150</v>
      </c>
      <c r="B2978">
        <v>0.11099999999999</v>
      </c>
      <c r="C2978" s="1">
        <f>IF(Table9[[#This Row],[dTime]]&lt;&gt;"",1/Table9[[#This Row],[dTime]],"")</f>
        <v>9.0090090090098212</v>
      </c>
    </row>
    <row r="2979" spans="1:3" x14ac:dyDescent="0.25">
      <c r="A2979">
        <v>151</v>
      </c>
      <c r="B2979">
        <v>6.8000000000012051E-2</v>
      </c>
      <c r="C2979" s="1">
        <f>IF(Table9[[#This Row],[dTime]]&lt;&gt;"",1/Table9[[#This Row],[dTime]],"")</f>
        <v>14.70588235293857</v>
      </c>
    </row>
    <row r="2980" spans="1:3" x14ac:dyDescent="0.25">
      <c r="A2980">
        <v>152</v>
      </c>
      <c r="B2980">
        <v>6.1999999999983402E-2</v>
      </c>
      <c r="C2980" s="1">
        <f>IF(Table9[[#This Row],[dTime]]&lt;&gt;"",1/Table9[[#This Row],[dTime]],"")</f>
        <v>16.129032258068833</v>
      </c>
    </row>
    <row r="2981" spans="1:3" x14ac:dyDescent="0.25">
      <c r="A2981">
        <v>153</v>
      </c>
      <c r="B2981">
        <v>7.4000000000012278E-2</v>
      </c>
      <c r="C2981" s="1">
        <f>IF(Table9[[#This Row],[dTime]]&lt;&gt;"",1/Table9[[#This Row],[dTime]],"")</f>
        <v>13.513513513511271</v>
      </c>
    </row>
    <row r="2982" spans="1:3" x14ac:dyDescent="0.25">
      <c r="A2982">
        <v>154</v>
      </c>
      <c r="B2982">
        <v>6.1000000000007049E-2</v>
      </c>
      <c r="C2982" s="1">
        <f>IF(Table9[[#This Row],[dTime]]&lt;&gt;"",1/Table9[[#This Row],[dTime]],"")</f>
        <v>16.393442622948925</v>
      </c>
    </row>
    <row r="2983" spans="1:3" x14ac:dyDescent="0.25">
      <c r="A2983">
        <v>155</v>
      </c>
      <c r="B2983">
        <v>6.8999999999988404E-2</v>
      </c>
      <c r="C2983" s="1">
        <f>IF(Table9[[#This Row],[dTime]]&lt;&gt;"",1/Table9[[#This Row],[dTime]],"")</f>
        <v>14.492753623190842</v>
      </c>
    </row>
    <row r="2984" spans="1:3" x14ac:dyDescent="0.25">
      <c r="A2984">
        <v>156</v>
      </c>
      <c r="B2984">
        <v>1.5999999999991132E-2</v>
      </c>
      <c r="C2984" s="1">
        <f>IF(Table9[[#This Row],[dTime]]&lt;&gt;"",1/Table9[[#This Row],[dTime]],"")</f>
        <v>62.500000000034639</v>
      </c>
    </row>
    <row r="2985" spans="1:3" x14ac:dyDescent="0.25">
      <c r="A2985">
        <v>157</v>
      </c>
      <c r="B2985">
        <v>0.11700000000001864</v>
      </c>
      <c r="C2985" s="1">
        <f>IF(Table9[[#This Row],[dTime]]&lt;&gt;"",1/Table9[[#This Row],[dTime]],"")</f>
        <v>8.5470085470071844</v>
      </c>
    </row>
    <row r="2986" spans="1:3" x14ac:dyDescent="0.25">
      <c r="A2986">
        <v>158</v>
      </c>
      <c r="B2986">
        <v>6.4999999999997726E-2</v>
      </c>
      <c r="C2986" s="1">
        <f>IF(Table9[[#This Row],[dTime]]&lt;&gt;"",1/Table9[[#This Row],[dTime]],"")</f>
        <v>15.384615384615923</v>
      </c>
    </row>
    <row r="2987" spans="1:3" x14ac:dyDescent="0.25">
      <c r="A2987">
        <v>159</v>
      </c>
      <c r="B2987">
        <v>4.6999999999997044E-2</v>
      </c>
      <c r="C2987" s="1">
        <f>IF(Table9[[#This Row],[dTime]]&lt;&gt;"",1/Table9[[#This Row],[dTime]],"")</f>
        <v>21.27659574468219</v>
      </c>
    </row>
    <row r="2988" spans="1:3" x14ac:dyDescent="0.25">
      <c r="A2988">
        <v>160</v>
      </c>
      <c r="B2988">
        <v>7.4999999999988631E-2</v>
      </c>
      <c r="C2988" s="1">
        <f>IF(Table9[[#This Row],[dTime]]&lt;&gt;"",1/Table9[[#This Row],[dTime]],"")</f>
        <v>13.333333333335354</v>
      </c>
    </row>
    <row r="2989" spans="1:3" x14ac:dyDescent="0.25">
      <c r="A2989">
        <v>161</v>
      </c>
      <c r="B2989">
        <v>8.100000000001728E-2</v>
      </c>
      <c r="C2989" s="1">
        <f>IF(Table9[[#This Row],[dTime]]&lt;&gt;"",1/Table9[[#This Row],[dTime]],"")</f>
        <v>12.345679012343044</v>
      </c>
    </row>
    <row r="2990" spans="1:3" x14ac:dyDescent="0.25">
      <c r="A2990">
        <v>162</v>
      </c>
      <c r="B2990">
        <v>6.0999999999978627E-2</v>
      </c>
      <c r="C2990" s="1">
        <f>IF(Table9[[#This Row],[dTime]]&lt;&gt;"",1/Table9[[#This Row],[dTime]],"")</f>
        <v>16.393442622956563</v>
      </c>
    </row>
    <row r="2991" spans="1:3" x14ac:dyDescent="0.25">
      <c r="A2991">
        <v>163</v>
      </c>
      <c r="B2991">
        <v>7.1000000000026375E-2</v>
      </c>
      <c r="C2991" s="1">
        <f>IF(Table9[[#This Row],[dTime]]&lt;&gt;"",1/Table9[[#This Row],[dTime]],"")</f>
        <v>14.084507042248289</v>
      </c>
    </row>
    <row r="2992" spans="1:3" x14ac:dyDescent="0.25">
      <c r="A2992">
        <v>164</v>
      </c>
      <c r="B2992">
        <v>6.1999999999983402E-2</v>
      </c>
      <c r="C2992" s="1">
        <f>IF(Table9[[#This Row],[dTime]]&lt;&gt;"",1/Table9[[#This Row],[dTime]],"")</f>
        <v>16.129032258068833</v>
      </c>
    </row>
    <row r="2993" spans="1:3" x14ac:dyDescent="0.25">
      <c r="A2993">
        <v>165</v>
      </c>
      <c r="B2993">
        <v>6.4999999999997726E-2</v>
      </c>
      <c r="C2993" s="1">
        <f>IF(Table9[[#This Row],[dTime]]&lt;&gt;"",1/Table9[[#This Row],[dTime]],"")</f>
        <v>15.384615384615923</v>
      </c>
    </row>
    <row r="2994" spans="1:3" x14ac:dyDescent="0.25">
      <c r="A2994">
        <v>166</v>
      </c>
      <c r="B2994">
        <v>7.2000000000002728E-2</v>
      </c>
      <c r="C2994" s="1">
        <f>IF(Table9[[#This Row],[dTime]]&lt;&gt;"",1/Table9[[#This Row],[dTime]],"")</f>
        <v>13.888888888888362</v>
      </c>
    </row>
    <row r="2995" spans="1:3" x14ac:dyDescent="0.25">
      <c r="A2995">
        <v>167</v>
      </c>
      <c r="B2995">
        <v>6.3000000000016598E-2</v>
      </c>
      <c r="C2995" s="1">
        <f>IF(Table9[[#This Row],[dTime]]&lt;&gt;"",1/Table9[[#This Row],[dTime]],"")</f>
        <v>15.873015873011692</v>
      </c>
    </row>
    <row r="2996" spans="1:3" x14ac:dyDescent="0.25">
      <c r="A2996">
        <v>168</v>
      </c>
      <c r="B2996">
        <v>6.7999999999983629E-2</v>
      </c>
      <c r="C2996" s="1">
        <f>IF(Table9[[#This Row],[dTime]]&lt;&gt;"",1/Table9[[#This Row],[dTime]],"")</f>
        <v>14.705882352944716</v>
      </c>
    </row>
    <row r="2997" spans="1:3" x14ac:dyDescent="0.25">
      <c r="A2997">
        <v>169</v>
      </c>
      <c r="B2997">
        <v>3.4999999999996589E-2</v>
      </c>
      <c r="C2997" s="1">
        <f>IF(Table9[[#This Row],[dTime]]&lt;&gt;"",1/Table9[[#This Row],[dTime]],"")</f>
        <v>28.571428571431355</v>
      </c>
    </row>
    <row r="2998" spans="1:3" x14ac:dyDescent="0.25">
      <c r="A2998">
        <v>170</v>
      </c>
      <c r="B2998">
        <v>9.7000000000008413E-2</v>
      </c>
      <c r="C2998" s="1">
        <f>IF(Table9[[#This Row],[dTime]]&lt;&gt;"",1/Table9[[#This Row],[dTime]],"")</f>
        <v>10.309278350514569</v>
      </c>
    </row>
    <row r="2999" spans="1:3" x14ac:dyDescent="0.25">
      <c r="A2999">
        <v>171</v>
      </c>
      <c r="B2999">
        <v>7.3000000000007503E-2</v>
      </c>
      <c r="C2999" s="1">
        <f>IF(Table9[[#This Row],[dTime]]&lt;&gt;"",1/Table9[[#This Row],[dTime]],"")</f>
        <v>13.698630136984894</v>
      </c>
    </row>
    <row r="3000" spans="1:3" x14ac:dyDescent="0.25">
      <c r="A3000">
        <v>172</v>
      </c>
      <c r="B3000">
        <v>6.0000000000002274E-2</v>
      </c>
      <c r="C3000" s="1">
        <f>IF(Table9[[#This Row],[dTime]]&lt;&gt;"",1/Table9[[#This Row],[dTime]],"")</f>
        <v>16.666666666666035</v>
      </c>
    </row>
    <row r="3001" spans="1:3" x14ac:dyDescent="0.25">
      <c r="A3001">
        <v>173</v>
      </c>
      <c r="B3001">
        <v>6.8999999999988404E-2</v>
      </c>
      <c r="C3001" s="1">
        <f>IF(Table9[[#This Row],[dTime]]&lt;&gt;"",1/Table9[[#This Row],[dTime]],"")</f>
        <v>14.492753623190842</v>
      </c>
    </row>
    <row r="3002" spans="1:3" x14ac:dyDescent="0.25">
      <c r="A3002">
        <v>174</v>
      </c>
      <c r="B3002">
        <v>6.2000000000011823E-2</v>
      </c>
      <c r="C3002" s="1">
        <f>IF(Table9[[#This Row],[dTime]]&lt;&gt;"",1/Table9[[#This Row],[dTime]],"")</f>
        <v>16.129032258061439</v>
      </c>
    </row>
    <row r="3003" spans="1:3" x14ac:dyDescent="0.25">
      <c r="A3003">
        <v>175</v>
      </c>
      <c r="B3003">
        <v>7.5999999999993406E-2</v>
      </c>
      <c r="C3003" s="1">
        <f>IF(Table9[[#This Row],[dTime]]&lt;&gt;"",1/Table9[[#This Row],[dTime]],"")</f>
        <v>13.157894736843247</v>
      </c>
    </row>
    <row r="3004" spans="1:3" x14ac:dyDescent="0.25">
      <c r="A3004">
        <v>176</v>
      </c>
      <c r="B3004">
        <v>3.4999999999996589E-2</v>
      </c>
      <c r="C3004" s="1">
        <f>IF(Table9[[#This Row],[dTime]]&lt;&gt;"",1/Table9[[#This Row],[dTime]],"")</f>
        <v>28.571428571431355</v>
      </c>
    </row>
    <row r="3005" spans="1:3" x14ac:dyDescent="0.25">
      <c r="A3005">
        <v>177</v>
      </c>
      <c r="B3005">
        <v>8.6999999999989086E-2</v>
      </c>
      <c r="C3005" s="1">
        <f>IF(Table9[[#This Row],[dTime]]&lt;&gt;"",1/Table9[[#This Row],[dTime]],"")</f>
        <v>11.49425287356466</v>
      </c>
    </row>
    <row r="3006" spans="1:3" x14ac:dyDescent="0.25">
      <c r="A3006">
        <v>178</v>
      </c>
      <c r="B3006">
        <v>7.3000000000007503E-2</v>
      </c>
      <c r="C3006" s="1">
        <f>IF(Table9[[#This Row],[dTime]]&lt;&gt;"",1/Table9[[#This Row],[dTime]],"")</f>
        <v>13.698630136984894</v>
      </c>
    </row>
    <row r="3007" spans="1:3" x14ac:dyDescent="0.25">
      <c r="A3007">
        <v>179</v>
      </c>
      <c r="B3007">
        <v>6.3999999999992951E-2</v>
      </c>
      <c r="C3007" s="1">
        <f>IF(Table9[[#This Row],[dTime]]&lt;&gt;"",1/Table9[[#This Row],[dTime]],"")</f>
        <v>15.625000000001721</v>
      </c>
    </row>
    <row r="3008" spans="1:3" x14ac:dyDescent="0.25">
      <c r="A3008">
        <v>180</v>
      </c>
      <c r="B3008">
        <v>7.2000000000002728E-2</v>
      </c>
      <c r="C3008" s="1">
        <f>IF(Table9[[#This Row],[dTime]]&lt;&gt;"",1/Table9[[#This Row],[dTime]],"")</f>
        <v>13.888888888888362</v>
      </c>
    </row>
    <row r="3009" spans="1:3" x14ac:dyDescent="0.25">
      <c r="A3009">
        <v>181</v>
      </c>
      <c r="B3009">
        <v>6.6000000000002501E-2</v>
      </c>
      <c r="C3009" s="1">
        <f>IF(Table9[[#This Row],[dTime]]&lt;&gt;"",1/Table9[[#This Row],[dTime]],"")</f>
        <v>15.151515151514577</v>
      </c>
    </row>
    <row r="3010" spans="1:3" x14ac:dyDescent="0.25">
      <c r="A3010">
        <v>182</v>
      </c>
      <c r="B3010">
        <v>6.3000000000016598E-2</v>
      </c>
      <c r="C3010" s="1">
        <f>IF(Table9[[#This Row],[dTime]]&lt;&gt;"",1/Table9[[#This Row],[dTime]],"")</f>
        <v>15.873015873011692</v>
      </c>
    </row>
    <row r="3011" spans="1:3" x14ac:dyDescent="0.25">
      <c r="A3011">
        <v>183</v>
      </c>
      <c r="B3011">
        <v>6.9999999999993179E-2</v>
      </c>
      <c r="C3011" s="1">
        <f>IF(Table9[[#This Row],[dTime]]&lt;&gt;"",1/Table9[[#This Row],[dTime]],"")</f>
        <v>14.285714285715677</v>
      </c>
    </row>
    <row r="3012" spans="1:3" x14ac:dyDescent="0.25">
      <c r="A3012">
        <v>184</v>
      </c>
      <c r="B3012">
        <v>6.4999999999997726E-2</v>
      </c>
      <c r="C3012" s="1">
        <f>IF(Table9[[#This Row],[dTime]]&lt;&gt;"",1/Table9[[#This Row],[dTime]],"")</f>
        <v>15.384615384615923</v>
      </c>
    </row>
    <row r="3013" spans="1:3" x14ac:dyDescent="0.25">
      <c r="A3013">
        <v>185</v>
      </c>
      <c r="B3013">
        <v>6.7999999999983629E-2</v>
      </c>
      <c r="C3013" s="1">
        <f>IF(Table9[[#This Row],[dTime]]&lt;&gt;"",1/Table9[[#This Row],[dTime]],"")</f>
        <v>14.705882352944716</v>
      </c>
    </row>
    <row r="3014" spans="1:3" x14ac:dyDescent="0.25">
      <c r="A3014">
        <v>186</v>
      </c>
      <c r="B3014">
        <v>6.4999999999997726E-2</v>
      </c>
      <c r="C3014" s="1">
        <f>IF(Table9[[#This Row],[dTime]]&lt;&gt;"",1/Table9[[#This Row],[dTime]],"")</f>
        <v>15.384615384615923</v>
      </c>
    </row>
    <row r="3015" spans="1:3" x14ac:dyDescent="0.25">
      <c r="A3015">
        <v>187</v>
      </c>
      <c r="B3015">
        <v>6.8000000000012051E-2</v>
      </c>
      <c r="C3015" s="1">
        <f>IF(Table9[[#This Row],[dTime]]&lt;&gt;"",1/Table9[[#This Row],[dTime]],"")</f>
        <v>14.70588235293857</v>
      </c>
    </row>
    <row r="3016" spans="1:3" x14ac:dyDescent="0.25">
      <c r="A3016">
        <v>188</v>
      </c>
      <c r="B3016">
        <v>7.0999999999997954E-2</v>
      </c>
      <c r="C3016" s="1">
        <f>IF(Table9[[#This Row],[dTime]]&lt;&gt;"",1/Table9[[#This Row],[dTime]],"")</f>
        <v>14.084507042253927</v>
      </c>
    </row>
    <row r="3017" spans="1:3" x14ac:dyDescent="0.25">
      <c r="A3017">
        <v>189</v>
      </c>
      <c r="B3017">
        <v>6.1000000000007049E-2</v>
      </c>
      <c r="C3017" s="1">
        <f>IF(Table9[[#This Row],[dTime]]&lt;&gt;"",1/Table9[[#This Row],[dTime]],"")</f>
        <v>16.393442622948925</v>
      </c>
    </row>
    <row r="3018" spans="1:3" x14ac:dyDescent="0.25">
      <c r="A3018">
        <v>190</v>
      </c>
      <c r="B3018">
        <v>6.6000000000002501E-2</v>
      </c>
      <c r="C3018" s="1">
        <f>IF(Table9[[#This Row],[dTime]]&lt;&gt;"",1/Table9[[#This Row],[dTime]],"")</f>
        <v>15.151515151514577</v>
      </c>
    </row>
    <row r="3019" spans="1:3" x14ac:dyDescent="0.25">
      <c r="A3019">
        <v>191</v>
      </c>
      <c r="B3019">
        <v>6.4999999999997726E-2</v>
      </c>
      <c r="C3019" s="1">
        <f>IF(Table9[[#This Row],[dTime]]&lt;&gt;"",1/Table9[[#This Row],[dTime]],"")</f>
        <v>15.384615384615923</v>
      </c>
    </row>
    <row r="3020" spans="1:3" x14ac:dyDescent="0.25">
      <c r="A3020">
        <v>192</v>
      </c>
      <c r="B3020">
        <v>6.1999999999983402E-2</v>
      </c>
      <c r="C3020" s="1">
        <f>IF(Table9[[#This Row],[dTime]]&lt;&gt;"",1/Table9[[#This Row],[dTime]],"")</f>
        <v>16.129032258068833</v>
      </c>
    </row>
    <row r="3021" spans="1:3" x14ac:dyDescent="0.25">
      <c r="A3021">
        <v>193</v>
      </c>
      <c r="B3021">
        <v>7.8000000000002956E-2</v>
      </c>
      <c r="C3021" s="1">
        <f>IF(Table9[[#This Row],[dTime]]&lt;&gt;"",1/Table9[[#This Row],[dTime]],"")</f>
        <v>12.820512820512334</v>
      </c>
    </row>
    <row r="3022" spans="1:3" x14ac:dyDescent="0.25">
      <c r="A3022">
        <v>194</v>
      </c>
      <c r="B3022">
        <v>6.4999999999997726E-2</v>
      </c>
      <c r="C3022" s="1">
        <f>IF(Table9[[#This Row],[dTime]]&lt;&gt;"",1/Table9[[#This Row],[dTime]],"")</f>
        <v>15.384615384615923</v>
      </c>
    </row>
    <row r="3023" spans="1:3" x14ac:dyDescent="0.25">
      <c r="A3023">
        <v>195</v>
      </c>
      <c r="B3023">
        <v>6.6000000000002501E-2</v>
      </c>
      <c r="C3023" s="1">
        <f>IF(Table9[[#This Row],[dTime]]&lt;&gt;"",1/Table9[[#This Row],[dTime]],"")</f>
        <v>15.151515151514577</v>
      </c>
    </row>
    <row r="3024" spans="1:3" x14ac:dyDescent="0.25">
      <c r="A3024">
        <v>196</v>
      </c>
      <c r="B3024">
        <v>6.4000000000021373E-2</v>
      </c>
      <c r="C3024" s="1">
        <f>IF(Table9[[#This Row],[dTime]]&lt;&gt;"",1/Table9[[#This Row],[dTime]],"")</f>
        <v>15.624999999994783</v>
      </c>
    </row>
    <row r="3025" spans="1:3" x14ac:dyDescent="0.25">
      <c r="A3025">
        <v>197</v>
      </c>
      <c r="B3025">
        <v>6.6000000000002501E-2</v>
      </c>
      <c r="C3025" s="1">
        <f>IF(Table9[[#This Row],[dTime]]&lt;&gt;"",1/Table9[[#This Row],[dTime]],"")</f>
        <v>15.151515151514577</v>
      </c>
    </row>
    <row r="3026" spans="1:3" x14ac:dyDescent="0.25">
      <c r="A3026">
        <v>198</v>
      </c>
      <c r="B3026">
        <v>6.7999999999983629E-2</v>
      </c>
      <c r="C3026" s="1">
        <f>IF(Table9[[#This Row],[dTime]]&lt;&gt;"",1/Table9[[#This Row],[dTime]],"")</f>
        <v>14.705882352944716</v>
      </c>
    </row>
    <row r="3027" spans="1:3" x14ac:dyDescent="0.25">
      <c r="A3027">
        <v>199</v>
      </c>
      <c r="B3027">
        <v>6.8999999999988404E-2</v>
      </c>
      <c r="C3027" s="1">
        <f>IF(Table9[[#This Row],[dTime]]&lt;&gt;"",1/Table9[[#This Row],[dTime]],"")</f>
        <v>14.492753623190842</v>
      </c>
    </row>
    <row r="3028" spans="1:3" x14ac:dyDescent="0.25">
      <c r="A3028">
        <v>200</v>
      </c>
      <c r="B3028">
        <v>3.3000000000015461E-2</v>
      </c>
      <c r="C3028" s="1">
        <f>IF(Table9[[#This Row],[dTime]]&lt;&gt;"",1/Table9[[#This Row],[dTime]],"")</f>
        <v>30.303030303016104</v>
      </c>
    </row>
    <row r="3029" spans="1:3" x14ac:dyDescent="0.25">
      <c r="A3029">
        <v>201</v>
      </c>
      <c r="B3029">
        <v>9.6000000000003638E-2</v>
      </c>
      <c r="C3029" s="1">
        <f>IF(Table9[[#This Row],[dTime]]&lt;&gt;"",1/Table9[[#This Row],[dTime]],"")</f>
        <v>10.416666666666272</v>
      </c>
    </row>
    <row r="3030" spans="1:3" x14ac:dyDescent="0.25">
      <c r="A3030">
        <v>202</v>
      </c>
      <c r="B3030">
        <v>6.4999999999997726E-2</v>
      </c>
      <c r="C3030" s="1">
        <f>IF(Table9[[#This Row],[dTime]]&lt;&gt;"",1/Table9[[#This Row],[dTime]],"")</f>
        <v>15.384615384615923</v>
      </c>
    </row>
    <row r="3031" spans="1:3" x14ac:dyDescent="0.25">
      <c r="A3031">
        <v>203</v>
      </c>
      <c r="B3031">
        <v>7.0999999999997954E-2</v>
      </c>
      <c r="C3031" s="1">
        <f>IF(Table9[[#This Row],[dTime]]&lt;&gt;"",1/Table9[[#This Row],[dTime]],"")</f>
        <v>14.084507042253927</v>
      </c>
    </row>
    <row r="3032" spans="1:3" x14ac:dyDescent="0.25">
      <c r="A3032">
        <v>204</v>
      </c>
      <c r="B3032">
        <v>6.4999999999997726E-2</v>
      </c>
      <c r="C3032" s="1">
        <f>IF(Table9[[#This Row],[dTime]]&lt;&gt;"",1/Table9[[#This Row],[dTime]],"")</f>
        <v>15.384615384615923</v>
      </c>
    </row>
    <row r="3033" spans="1:3" x14ac:dyDescent="0.25">
      <c r="A3033">
        <v>205</v>
      </c>
      <c r="B3033">
        <v>6.4999999999997726E-2</v>
      </c>
      <c r="C3033" s="1">
        <f>IF(Table9[[#This Row],[dTime]]&lt;&gt;"",1/Table9[[#This Row],[dTime]],"")</f>
        <v>15.384615384615923</v>
      </c>
    </row>
    <row r="3034" spans="1:3" x14ac:dyDescent="0.25">
      <c r="A3034">
        <v>206</v>
      </c>
      <c r="B3034">
        <v>6.9999999999993179E-2</v>
      </c>
      <c r="C3034" s="1">
        <f>IF(Table9[[#This Row],[dTime]]&lt;&gt;"",1/Table9[[#This Row],[dTime]],"")</f>
        <v>14.285714285715677</v>
      </c>
    </row>
    <row r="3035" spans="1:3" x14ac:dyDescent="0.25">
      <c r="A3035">
        <v>207</v>
      </c>
      <c r="B3035">
        <v>7.00000000000216E-2</v>
      </c>
      <c r="C3035" s="1">
        <f>IF(Table9[[#This Row],[dTime]]&lt;&gt;"",1/Table9[[#This Row],[dTime]],"")</f>
        <v>14.285714285709878</v>
      </c>
    </row>
    <row r="3036" spans="1:3" x14ac:dyDescent="0.25">
      <c r="A3036">
        <v>208</v>
      </c>
      <c r="B3036">
        <v>6.2999999999988177E-2</v>
      </c>
      <c r="C3036" s="1">
        <f>IF(Table9[[#This Row],[dTime]]&lt;&gt;"",1/Table9[[#This Row],[dTime]],"")</f>
        <v>15.873015873018852</v>
      </c>
    </row>
    <row r="3037" spans="1:3" x14ac:dyDescent="0.25">
      <c r="A3037">
        <v>209</v>
      </c>
      <c r="B3037">
        <v>6.9999999999993179E-2</v>
      </c>
      <c r="C3037" s="1">
        <f>IF(Table9[[#This Row],[dTime]]&lt;&gt;"",1/Table9[[#This Row],[dTime]],"")</f>
        <v>14.285714285715677</v>
      </c>
    </row>
    <row r="3038" spans="1:3" x14ac:dyDescent="0.25">
      <c r="A3038">
        <v>210</v>
      </c>
      <c r="B3038">
        <v>6.3000000000016598E-2</v>
      </c>
      <c r="C3038" s="1">
        <f>IF(Table9[[#This Row],[dTime]]&lt;&gt;"",1/Table9[[#This Row],[dTime]],"")</f>
        <v>15.873015873011692</v>
      </c>
    </row>
    <row r="3039" spans="1:3" x14ac:dyDescent="0.25">
      <c r="A3039">
        <v>211</v>
      </c>
      <c r="B3039">
        <v>6.7999999999983629E-2</v>
      </c>
      <c r="C3039" s="1">
        <f>IF(Table9[[#This Row],[dTime]]&lt;&gt;"",1/Table9[[#This Row],[dTime]],"")</f>
        <v>14.705882352944716</v>
      </c>
    </row>
    <row r="3040" spans="1:3" x14ac:dyDescent="0.25">
      <c r="A3040">
        <v>212</v>
      </c>
      <c r="B3040">
        <v>6.4000000000021373E-2</v>
      </c>
      <c r="C3040" s="1">
        <f>IF(Table9[[#This Row],[dTime]]&lt;&gt;"",1/Table9[[#This Row],[dTime]],"")</f>
        <v>15.624999999994783</v>
      </c>
    </row>
    <row r="3041" spans="1:3" x14ac:dyDescent="0.25">
      <c r="A3041">
        <v>213</v>
      </c>
      <c r="B3041">
        <v>7.1999999999974307E-2</v>
      </c>
      <c r="C3041" s="1">
        <f>IF(Table9[[#This Row],[dTime]]&lt;&gt;"",1/Table9[[#This Row],[dTime]],"")</f>
        <v>13.888888888893845</v>
      </c>
    </row>
    <row r="3042" spans="1:3" x14ac:dyDescent="0.25">
      <c r="A3042">
        <v>214</v>
      </c>
      <c r="B3042">
        <v>6.2000000000011823E-2</v>
      </c>
      <c r="C3042" s="1">
        <f>IF(Table9[[#This Row],[dTime]]&lt;&gt;"",1/Table9[[#This Row],[dTime]],"")</f>
        <v>16.129032258061439</v>
      </c>
    </row>
    <row r="3043" spans="1:3" x14ac:dyDescent="0.25">
      <c r="A3043">
        <v>215</v>
      </c>
      <c r="B3043">
        <v>6.9999999999993179E-2</v>
      </c>
      <c r="C3043" s="1">
        <f>IF(Table9[[#This Row],[dTime]]&lt;&gt;"",1/Table9[[#This Row],[dTime]],"")</f>
        <v>14.285714285715677</v>
      </c>
    </row>
    <row r="3044" spans="1:3" x14ac:dyDescent="0.25">
      <c r="A3044">
        <v>216</v>
      </c>
      <c r="B3044">
        <v>6.7000000000007276E-2</v>
      </c>
      <c r="C3044" s="1">
        <f>IF(Table9[[#This Row],[dTime]]&lt;&gt;"",1/Table9[[#This Row],[dTime]],"")</f>
        <v>14.925373134326737</v>
      </c>
    </row>
    <row r="3045" spans="1:3" x14ac:dyDescent="0.25">
      <c r="A3045">
        <v>217</v>
      </c>
      <c r="B3045">
        <v>6.6000000000002501E-2</v>
      </c>
      <c r="C3045" s="1">
        <f>IF(Table9[[#This Row],[dTime]]&lt;&gt;"",1/Table9[[#This Row],[dTime]],"")</f>
        <v>15.151515151514577</v>
      </c>
    </row>
    <row r="3046" spans="1:3" x14ac:dyDescent="0.25">
      <c r="A3046">
        <v>218</v>
      </c>
      <c r="B3046">
        <v>6.7999999999983629E-2</v>
      </c>
      <c r="C3046" s="1">
        <f>IF(Table9[[#This Row],[dTime]]&lt;&gt;"",1/Table9[[#This Row],[dTime]],"")</f>
        <v>14.705882352944716</v>
      </c>
    </row>
    <row r="3047" spans="1:3" x14ac:dyDescent="0.25">
      <c r="A3047">
        <v>219</v>
      </c>
      <c r="B3047">
        <v>2.1000000000015007E-2</v>
      </c>
      <c r="C3047" s="1">
        <f>IF(Table9[[#This Row],[dTime]]&lt;&gt;"",1/Table9[[#This Row],[dTime]],"")</f>
        <v>47.619047619013593</v>
      </c>
    </row>
    <row r="3048" spans="1:3" x14ac:dyDescent="0.25">
      <c r="A3048">
        <v>220</v>
      </c>
      <c r="B3048">
        <v>0.10900000000000887</v>
      </c>
      <c r="C3048" s="1">
        <f>IF(Table9[[#This Row],[dTime]]&lt;&gt;"",1/Table9[[#This Row],[dTime]],"")</f>
        <v>9.1743119266047586</v>
      </c>
    </row>
    <row r="3049" spans="1:3" x14ac:dyDescent="0.25">
      <c r="A3049">
        <v>221</v>
      </c>
      <c r="B3049">
        <v>6.3999999999992951E-2</v>
      </c>
      <c r="C3049" s="1">
        <f>IF(Table9[[#This Row],[dTime]]&lt;&gt;"",1/Table9[[#This Row],[dTime]],"")</f>
        <v>15.625000000001721</v>
      </c>
    </row>
    <row r="3050" spans="1:3" x14ac:dyDescent="0.25">
      <c r="A3050">
        <v>222</v>
      </c>
      <c r="B3050">
        <v>7.2000000000002728E-2</v>
      </c>
      <c r="C3050" s="1">
        <f>IF(Table9[[#This Row],[dTime]]&lt;&gt;"",1/Table9[[#This Row],[dTime]],"")</f>
        <v>13.888888888888362</v>
      </c>
    </row>
    <row r="3051" spans="1:3" x14ac:dyDescent="0.25">
      <c r="A3051">
        <v>223</v>
      </c>
      <c r="B3051">
        <v>6.3999999999992951E-2</v>
      </c>
      <c r="C3051" s="1">
        <f>IF(Table9[[#This Row],[dTime]]&lt;&gt;"",1/Table9[[#This Row],[dTime]],"")</f>
        <v>15.625000000001721</v>
      </c>
    </row>
    <row r="3052" spans="1:3" x14ac:dyDescent="0.25">
      <c r="A3052">
        <v>224</v>
      </c>
      <c r="B3052">
        <v>6.8000000000012051E-2</v>
      </c>
      <c r="C3052" s="1">
        <f>IF(Table9[[#This Row],[dTime]]&lt;&gt;"",1/Table9[[#This Row],[dTime]],"")</f>
        <v>14.70588235293857</v>
      </c>
    </row>
    <row r="3053" spans="1:3" x14ac:dyDescent="0.25">
      <c r="A3053">
        <v>225</v>
      </c>
      <c r="B3053">
        <v>6.7999999999983629E-2</v>
      </c>
      <c r="C3053" s="1">
        <f>IF(Table9[[#This Row],[dTime]]&lt;&gt;"",1/Table9[[#This Row],[dTime]],"")</f>
        <v>14.705882352944716</v>
      </c>
    </row>
    <row r="3054" spans="1:3" x14ac:dyDescent="0.25">
      <c r="A3054">
        <v>226</v>
      </c>
      <c r="B3054">
        <v>6.2000000000011823E-2</v>
      </c>
      <c r="C3054" s="1">
        <f>IF(Table9[[#This Row],[dTime]]&lt;&gt;"",1/Table9[[#This Row],[dTime]],"")</f>
        <v>16.129032258061439</v>
      </c>
    </row>
    <row r="3055" spans="1:3" x14ac:dyDescent="0.25">
      <c r="A3055">
        <v>227</v>
      </c>
      <c r="B3055">
        <v>6.6000000000002501E-2</v>
      </c>
      <c r="C3055" s="1">
        <f>IF(Table9[[#This Row],[dTime]]&lt;&gt;"",1/Table9[[#This Row],[dTime]],"")</f>
        <v>15.151515151514577</v>
      </c>
    </row>
    <row r="3056" spans="1:3" x14ac:dyDescent="0.25">
      <c r="A3056">
        <v>228</v>
      </c>
      <c r="B3056">
        <v>7.3999999999983856E-2</v>
      </c>
      <c r="C3056" s="1">
        <f>IF(Table9[[#This Row],[dTime]]&lt;&gt;"",1/Table9[[#This Row],[dTime]],"")</f>
        <v>13.513513513516461</v>
      </c>
    </row>
    <row r="3057" spans="1:3" x14ac:dyDescent="0.25">
      <c r="A3057">
        <v>229</v>
      </c>
      <c r="B3057">
        <v>6.0000000000002274E-2</v>
      </c>
      <c r="C3057" s="1">
        <f>IF(Table9[[#This Row],[dTime]]&lt;&gt;"",1/Table9[[#This Row],[dTime]],"")</f>
        <v>16.666666666666035</v>
      </c>
    </row>
    <row r="3058" spans="1:3" x14ac:dyDescent="0.25">
      <c r="A3058">
        <v>230</v>
      </c>
      <c r="B3058">
        <v>4.5000000000015916E-2</v>
      </c>
      <c r="C3058" s="1">
        <f>IF(Table9[[#This Row],[dTime]]&lt;&gt;"",1/Table9[[#This Row],[dTime]],"")</f>
        <v>22.222222222214363</v>
      </c>
    </row>
    <row r="3059" spans="1:3" x14ac:dyDescent="0.25">
      <c r="A3059">
        <v>231</v>
      </c>
      <c r="B3059">
        <v>9.6999999999979991E-2</v>
      </c>
      <c r="C3059" s="1">
        <f>IF(Table9[[#This Row],[dTime]]&lt;&gt;"",1/Table9[[#This Row],[dTime]],"")</f>
        <v>10.309278350517591</v>
      </c>
    </row>
    <row r="3060" spans="1:3" x14ac:dyDescent="0.25">
      <c r="A3060">
        <v>232</v>
      </c>
      <c r="B3060">
        <v>5.8000000000021146E-2</v>
      </c>
      <c r="C3060" s="1">
        <f>IF(Table9[[#This Row],[dTime]]&lt;&gt;"",1/Table9[[#This Row],[dTime]],"")</f>
        <v>17.241379310338541</v>
      </c>
    </row>
    <row r="3061" spans="1:3" x14ac:dyDescent="0.25">
      <c r="A3061">
        <v>233</v>
      </c>
      <c r="B3061">
        <v>5.9999999999973852E-2</v>
      </c>
      <c r="C3061" s="1">
        <f>IF(Table9[[#This Row],[dTime]]&lt;&gt;"",1/Table9[[#This Row],[dTime]],"")</f>
        <v>16.66666666667393</v>
      </c>
    </row>
    <row r="3062" spans="1:3" x14ac:dyDescent="0.25">
      <c r="A3062">
        <v>234</v>
      </c>
      <c r="B3062">
        <v>7.4000000000012278E-2</v>
      </c>
      <c r="C3062" s="1">
        <f>IF(Table9[[#This Row],[dTime]]&lt;&gt;"",1/Table9[[#This Row],[dTime]],"")</f>
        <v>13.513513513511271</v>
      </c>
    </row>
    <row r="3063" spans="1:3" x14ac:dyDescent="0.25">
      <c r="A3063">
        <v>235</v>
      </c>
      <c r="B3063">
        <v>7.3000000000007503E-2</v>
      </c>
      <c r="C3063" s="1">
        <f>IF(Table9[[#This Row],[dTime]]&lt;&gt;"",1/Table9[[#This Row],[dTime]],"")</f>
        <v>13.698630136984894</v>
      </c>
    </row>
    <row r="3064" spans="1:3" x14ac:dyDescent="0.25">
      <c r="A3064">
        <v>236</v>
      </c>
      <c r="B3064">
        <v>7.3000000000007503E-2</v>
      </c>
      <c r="C3064" s="1">
        <f>IF(Table9[[#This Row],[dTime]]&lt;&gt;"",1/Table9[[#This Row],[dTime]],"")</f>
        <v>13.698630136984894</v>
      </c>
    </row>
    <row r="3065" spans="1:3" x14ac:dyDescent="0.25">
      <c r="A3065">
        <v>237</v>
      </c>
      <c r="B3065">
        <v>5.8999999999997499E-2</v>
      </c>
      <c r="C3065" s="1">
        <f>IF(Table9[[#This Row],[dTime]]&lt;&gt;"",1/Table9[[#This Row],[dTime]],"")</f>
        <v>16.9491525423736</v>
      </c>
    </row>
    <row r="3066" spans="1:3" x14ac:dyDescent="0.25">
      <c r="A3066">
        <v>238</v>
      </c>
      <c r="B3066">
        <v>6.3999999999992951E-2</v>
      </c>
      <c r="C3066" s="1">
        <f>IF(Table9[[#This Row],[dTime]]&lt;&gt;"",1/Table9[[#This Row],[dTime]],"")</f>
        <v>15.625000000001721</v>
      </c>
    </row>
    <row r="3067" spans="1:3" x14ac:dyDescent="0.25">
      <c r="A3067">
        <v>239</v>
      </c>
      <c r="B3067">
        <v>6.7000000000007276E-2</v>
      </c>
      <c r="C3067" s="1">
        <f>IF(Table9[[#This Row],[dTime]]&lt;&gt;"",1/Table9[[#This Row],[dTime]],"")</f>
        <v>14.925373134326737</v>
      </c>
    </row>
    <row r="3068" spans="1:3" x14ac:dyDescent="0.25">
      <c r="A3068">
        <v>240</v>
      </c>
      <c r="B3068">
        <v>6.4999999999997726E-2</v>
      </c>
      <c r="C3068" s="1">
        <f>IF(Table9[[#This Row],[dTime]]&lt;&gt;"",1/Table9[[#This Row],[dTime]],"")</f>
        <v>15.384615384615923</v>
      </c>
    </row>
    <row r="3069" spans="1:3" x14ac:dyDescent="0.25">
      <c r="A3069">
        <v>241</v>
      </c>
      <c r="B3069">
        <v>7.0999999999997954E-2</v>
      </c>
      <c r="C3069" s="1">
        <f>IF(Table9[[#This Row],[dTime]]&lt;&gt;"",1/Table9[[#This Row],[dTime]],"")</f>
        <v>14.084507042253927</v>
      </c>
    </row>
    <row r="3070" spans="1:3" x14ac:dyDescent="0.25">
      <c r="A3070">
        <v>242</v>
      </c>
      <c r="B3070">
        <v>5.0999999999987722E-2</v>
      </c>
      <c r="C3070" s="1">
        <f>IF(Table9[[#This Row],[dTime]]&lt;&gt;"",1/Table9[[#This Row],[dTime]],"")</f>
        <v>19.607843137259621</v>
      </c>
    </row>
    <row r="3071" spans="1:3" x14ac:dyDescent="0.25">
      <c r="A3071">
        <v>243</v>
      </c>
      <c r="B3071">
        <v>5.1999999999992497E-2</v>
      </c>
      <c r="C3071" s="1">
        <f>IF(Table9[[#This Row],[dTime]]&lt;&gt;"",1/Table9[[#This Row],[dTime]],"")</f>
        <v>19.230769230772005</v>
      </c>
    </row>
    <row r="3072" spans="1:3" x14ac:dyDescent="0.25">
      <c r="A3072">
        <v>244</v>
      </c>
      <c r="B3072">
        <v>9.3000000000017735E-2</v>
      </c>
      <c r="C3072" s="1">
        <f>IF(Table9[[#This Row],[dTime]]&lt;&gt;"",1/Table9[[#This Row],[dTime]],"")</f>
        <v>10.75268817204096</v>
      </c>
    </row>
    <row r="3073" spans="1:3" x14ac:dyDescent="0.25">
      <c r="A3073">
        <v>245</v>
      </c>
      <c r="B3073">
        <v>6.1000000000007049E-2</v>
      </c>
      <c r="C3073" s="1">
        <f>IF(Table9[[#This Row],[dTime]]&lt;&gt;"",1/Table9[[#This Row],[dTime]],"")</f>
        <v>16.393442622948925</v>
      </c>
    </row>
    <row r="3074" spans="1:3" x14ac:dyDescent="0.25">
      <c r="A3074">
        <v>246</v>
      </c>
      <c r="B3074">
        <v>7.4999999999988631E-2</v>
      </c>
      <c r="C3074" s="1">
        <f>IF(Table9[[#This Row],[dTime]]&lt;&gt;"",1/Table9[[#This Row],[dTime]],"")</f>
        <v>13.333333333335354</v>
      </c>
    </row>
    <row r="3075" spans="1:3" x14ac:dyDescent="0.25">
      <c r="A3075">
        <v>247</v>
      </c>
      <c r="B3075">
        <v>6.6000000000002501E-2</v>
      </c>
      <c r="C3075" s="1">
        <f>IF(Table9[[#This Row],[dTime]]&lt;&gt;"",1/Table9[[#This Row],[dTime]],"")</f>
        <v>15.151515151514577</v>
      </c>
    </row>
    <row r="3076" spans="1:3" x14ac:dyDescent="0.25">
      <c r="A3076">
        <v>248</v>
      </c>
      <c r="B3076">
        <v>6.4999999999997726E-2</v>
      </c>
      <c r="C3076" s="1">
        <f>IF(Table9[[#This Row],[dTime]]&lt;&gt;"",1/Table9[[#This Row],[dTime]],"")</f>
        <v>15.384615384615923</v>
      </c>
    </row>
    <row r="3077" spans="1:3" x14ac:dyDescent="0.25">
      <c r="A3077">
        <v>249</v>
      </c>
      <c r="B3077">
        <v>6.8000000000012051E-2</v>
      </c>
      <c r="C3077" s="1">
        <f>IF(Table9[[#This Row],[dTime]]&lt;&gt;"",1/Table9[[#This Row],[dTime]],"")</f>
        <v>14.70588235293857</v>
      </c>
    </row>
    <row r="3078" spans="1:3" x14ac:dyDescent="0.25">
      <c r="A3078">
        <v>250</v>
      </c>
      <c r="B3078">
        <v>6.5999999999974079E-2</v>
      </c>
      <c r="C3078" s="1">
        <f>IF(Table9[[#This Row],[dTime]]&lt;&gt;"",1/Table9[[#This Row],[dTime]],"")</f>
        <v>15.151515151521101</v>
      </c>
    </row>
    <row r="3079" spans="1:3" x14ac:dyDescent="0.25">
      <c r="A3079">
        <v>251</v>
      </c>
      <c r="B3079">
        <v>6.7000000000007276E-2</v>
      </c>
      <c r="C3079" s="1">
        <f>IF(Table9[[#This Row],[dTime]]&lt;&gt;"",1/Table9[[#This Row],[dTime]],"")</f>
        <v>14.925373134326737</v>
      </c>
    </row>
    <row r="3080" spans="1:3" x14ac:dyDescent="0.25">
      <c r="A3080">
        <v>252</v>
      </c>
      <c r="B3080">
        <v>6.3999999999992951E-2</v>
      </c>
      <c r="C3080" s="1">
        <f>IF(Table9[[#This Row],[dTime]]&lt;&gt;"",1/Table9[[#This Row],[dTime]],"")</f>
        <v>15.625000000001721</v>
      </c>
    </row>
    <row r="3081" spans="1:3" x14ac:dyDescent="0.25">
      <c r="A3081">
        <v>253</v>
      </c>
      <c r="B3081">
        <v>6.6000000000002501E-2</v>
      </c>
      <c r="C3081" s="1">
        <f>IF(Table9[[#This Row],[dTime]]&lt;&gt;"",1/Table9[[#This Row],[dTime]],"")</f>
        <v>15.151515151514577</v>
      </c>
    </row>
    <row r="3082" spans="1:3" x14ac:dyDescent="0.25">
      <c r="A3082">
        <v>254</v>
      </c>
      <c r="B3082">
        <v>6.9000000000016826E-2</v>
      </c>
      <c r="C3082" s="1">
        <f>IF(Table9[[#This Row],[dTime]]&lt;&gt;"",1/Table9[[#This Row],[dTime]],"")</f>
        <v>14.492753623184871</v>
      </c>
    </row>
    <row r="3083" spans="1:3" x14ac:dyDescent="0.25">
      <c r="A3083">
        <v>255</v>
      </c>
      <c r="B3083">
        <v>2.199999999999136E-2</v>
      </c>
      <c r="C3083" s="1">
        <f>IF(Table9[[#This Row],[dTime]]&lt;&gt;"",1/Table9[[#This Row],[dTime]],"")</f>
        <v>45.454545454563309</v>
      </c>
    </row>
    <row r="3084" spans="1:3" x14ac:dyDescent="0.25">
      <c r="A3084">
        <v>256</v>
      </c>
      <c r="B3084">
        <v>0.11299999999999955</v>
      </c>
      <c r="C3084" s="1">
        <f>IF(Table9[[#This Row],[dTime]]&lt;&gt;"",1/Table9[[#This Row],[dTime]],"")</f>
        <v>8.8495575221239289</v>
      </c>
    </row>
    <row r="3085" spans="1:3" x14ac:dyDescent="0.25">
      <c r="A3085">
        <v>257</v>
      </c>
      <c r="B3085">
        <v>5.6000000000011596E-2</v>
      </c>
      <c r="C3085" s="1">
        <f>IF(Table9[[#This Row],[dTime]]&lt;&gt;"",1/Table9[[#This Row],[dTime]],"")</f>
        <v>17.857142857139159</v>
      </c>
    </row>
    <row r="3086" spans="1:3" x14ac:dyDescent="0.25">
      <c r="A3086">
        <v>258</v>
      </c>
      <c r="B3086">
        <v>6.6999999999978854E-2</v>
      </c>
      <c r="C3086" s="1">
        <f>IF(Table9[[#This Row],[dTime]]&lt;&gt;"",1/Table9[[#This Row],[dTime]],"")</f>
        <v>14.92537313433307</v>
      </c>
    </row>
    <row r="3087" spans="1:3" x14ac:dyDescent="0.25">
      <c r="A3087">
        <v>259</v>
      </c>
      <c r="B3087">
        <v>8.0000000000012506E-2</v>
      </c>
      <c r="C3087" s="1">
        <f>IF(Table9[[#This Row],[dTime]]&lt;&gt;"",1/Table9[[#This Row],[dTime]],"")</f>
        <v>12.499999999998046</v>
      </c>
    </row>
    <row r="3088" spans="1:3" x14ac:dyDescent="0.25">
      <c r="A3088">
        <v>260</v>
      </c>
      <c r="B3088">
        <v>6.4999999999997726E-2</v>
      </c>
      <c r="C3088" s="1">
        <f>IF(Table9[[#This Row],[dTime]]&lt;&gt;"",1/Table9[[#This Row],[dTime]],"")</f>
        <v>15.384615384615923</v>
      </c>
    </row>
    <row r="3089" spans="1:3" x14ac:dyDescent="0.25">
      <c r="A3089">
        <v>261</v>
      </c>
      <c r="B3089">
        <v>4.6999999999997044E-2</v>
      </c>
      <c r="C3089" s="1">
        <f>IF(Table9[[#This Row],[dTime]]&lt;&gt;"",1/Table9[[#This Row],[dTime]],"")</f>
        <v>21.27659574468219</v>
      </c>
    </row>
    <row r="3090" spans="1:3" x14ac:dyDescent="0.25">
      <c r="A3090">
        <v>262</v>
      </c>
      <c r="B3090">
        <v>8.2999999999998408E-2</v>
      </c>
      <c r="C3090" s="1">
        <f>IF(Table9[[#This Row],[dTime]]&lt;&gt;"",1/Table9[[#This Row],[dTime]],"")</f>
        <v>12.048192771084569</v>
      </c>
    </row>
    <row r="3091" spans="1:3" x14ac:dyDescent="0.25">
      <c r="A3091">
        <v>263</v>
      </c>
      <c r="B3091">
        <v>6.8000000000012051E-2</v>
      </c>
      <c r="C3091" s="1">
        <f>IF(Table9[[#This Row],[dTime]]&lt;&gt;"",1/Table9[[#This Row],[dTime]],"")</f>
        <v>14.70588235293857</v>
      </c>
    </row>
    <row r="3092" spans="1:3" x14ac:dyDescent="0.25">
      <c r="A3092">
        <v>264</v>
      </c>
      <c r="B3092">
        <v>6.2999999999988177E-2</v>
      </c>
      <c r="C3092" s="1">
        <f>IF(Table9[[#This Row],[dTime]]&lt;&gt;"",1/Table9[[#This Row],[dTime]],"")</f>
        <v>15.873015873018852</v>
      </c>
    </row>
    <row r="3093" spans="1:3" x14ac:dyDescent="0.25">
      <c r="A3093">
        <v>265</v>
      </c>
      <c r="B3093">
        <v>7.3000000000007503E-2</v>
      </c>
      <c r="C3093" s="1">
        <f>IF(Table9[[#This Row],[dTime]]&lt;&gt;"",1/Table9[[#This Row],[dTime]],"")</f>
        <v>13.698630136984894</v>
      </c>
    </row>
    <row r="3094" spans="1:3" x14ac:dyDescent="0.25">
      <c r="A3094">
        <v>266</v>
      </c>
      <c r="B3094">
        <v>5.4000000000002046E-2</v>
      </c>
      <c r="C3094" s="1">
        <f>IF(Table9[[#This Row],[dTime]]&lt;&gt;"",1/Table9[[#This Row],[dTime]],"")</f>
        <v>18.518518518517816</v>
      </c>
    </row>
    <row r="3095" spans="1:3" x14ac:dyDescent="0.25">
      <c r="A3095">
        <v>267</v>
      </c>
      <c r="B3095">
        <v>3.299999999998704E-2</v>
      </c>
      <c r="C3095" s="1">
        <f>IF(Table9[[#This Row],[dTime]]&lt;&gt;"",1/Table9[[#This Row],[dTime]],"")</f>
        <v>30.303030303042203</v>
      </c>
    </row>
    <row r="3096" spans="1:3" x14ac:dyDescent="0.25">
      <c r="A3096">
        <v>268</v>
      </c>
      <c r="B3096">
        <v>0.10900000000000887</v>
      </c>
      <c r="C3096" s="1">
        <f>IF(Table9[[#This Row],[dTime]]&lt;&gt;"",1/Table9[[#This Row],[dTime]],"")</f>
        <v>9.1743119266047586</v>
      </c>
    </row>
    <row r="3097" spans="1:3" x14ac:dyDescent="0.25">
      <c r="A3097">
        <v>269</v>
      </c>
      <c r="B3097">
        <v>6.8000000000012051E-2</v>
      </c>
      <c r="C3097" s="1">
        <f>IF(Table9[[#This Row],[dTime]]&lt;&gt;"",1/Table9[[#This Row],[dTime]],"")</f>
        <v>14.70588235293857</v>
      </c>
    </row>
    <row r="3098" spans="1:3" x14ac:dyDescent="0.25">
      <c r="A3098">
        <v>270</v>
      </c>
      <c r="B3098">
        <v>6.4999999999997726E-2</v>
      </c>
      <c r="C3098" s="1">
        <f>IF(Table9[[#This Row],[dTime]]&lt;&gt;"",1/Table9[[#This Row],[dTime]],"")</f>
        <v>15.384615384615923</v>
      </c>
    </row>
    <row r="3099" spans="1:3" x14ac:dyDescent="0.25">
      <c r="A3099">
        <v>271</v>
      </c>
      <c r="B3099">
        <v>6.1999999999983402E-2</v>
      </c>
      <c r="C3099" s="1">
        <f>IF(Table9[[#This Row],[dTime]]&lt;&gt;"",1/Table9[[#This Row],[dTime]],"")</f>
        <v>16.129032258068833</v>
      </c>
    </row>
    <row r="3100" spans="1:3" x14ac:dyDescent="0.25">
      <c r="A3100">
        <v>272</v>
      </c>
      <c r="B3100">
        <v>4.0000000000020464E-2</v>
      </c>
      <c r="C3100" s="1">
        <f>IF(Table9[[#This Row],[dTime]]&lt;&gt;"",1/Table9[[#This Row],[dTime]],"")</f>
        <v>24.99999999998721</v>
      </c>
    </row>
    <row r="3101" spans="1:3" x14ac:dyDescent="0.25">
      <c r="A3101">
        <v>273</v>
      </c>
      <c r="B3101">
        <v>0.10099999999999909</v>
      </c>
      <c r="C3101" s="1">
        <f>IF(Table9[[#This Row],[dTime]]&lt;&gt;"",1/Table9[[#This Row],[dTime]],"")</f>
        <v>9.9009900990099897</v>
      </c>
    </row>
    <row r="3102" spans="1:3" x14ac:dyDescent="0.25">
      <c r="A3102">
        <v>274</v>
      </c>
      <c r="B3102">
        <v>6.3999999999992951E-2</v>
      </c>
      <c r="C3102" s="1">
        <f>IF(Table9[[#This Row],[dTime]]&lt;&gt;"",1/Table9[[#This Row],[dTime]],"")</f>
        <v>15.625000000001721</v>
      </c>
    </row>
    <row r="3103" spans="1:3" x14ac:dyDescent="0.25">
      <c r="A3103">
        <v>275</v>
      </c>
      <c r="B3103">
        <v>6.7999999999983629E-2</v>
      </c>
      <c r="C3103" s="1">
        <f>IF(Table9[[#This Row],[dTime]]&lt;&gt;"",1/Table9[[#This Row],[dTime]],"")</f>
        <v>14.705882352944716</v>
      </c>
    </row>
    <row r="3104" spans="1:3" x14ac:dyDescent="0.25">
      <c r="A3104">
        <v>276</v>
      </c>
      <c r="B3104">
        <v>6.7000000000007276E-2</v>
      </c>
      <c r="C3104" s="1">
        <f>IF(Table9[[#This Row],[dTime]]&lt;&gt;"",1/Table9[[#This Row],[dTime]],"")</f>
        <v>14.925373134326737</v>
      </c>
    </row>
    <row r="3105" spans="1:3" x14ac:dyDescent="0.25">
      <c r="A3105">
        <v>277</v>
      </c>
      <c r="B3105">
        <v>6.4999999999997726E-2</v>
      </c>
      <c r="C3105" s="1">
        <f>IF(Table9[[#This Row],[dTime]]&lt;&gt;"",1/Table9[[#This Row],[dTime]],"")</f>
        <v>15.384615384615923</v>
      </c>
    </row>
    <row r="3106" spans="1:3" x14ac:dyDescent="0.25">
      <c r="A3106">
        <v>278</v>
      </c>
      <c r="B3106">
        <v>6.9999999999993179E-2</v>
      </c>
      <c r="C3106" s="1">
        <f>IF(Table9[[#This Row],[dTime]]&lt;&gt;"",1/Table9[[#This Row],[dTime]],"")</f>
        <v>14.285714285715677</v>
      </c>
    </row>
    <row r="3107" spans="1:3" x14ac:dyDescent="0.25">
      <c r="A3107">
        <v>279</v>
      </c>
      <c r="B3107">
        <v>6.8000000000012051E-2</v>
      </c>
      <c r="C3107" s="1">
        <f>IF(Table9[[#This Row],[dTime]]&lt;&gt;"",1/Table9[[#This Row],[dTime]],"")</f>
        <v>14.70588235293857</v>
      </c>
    </row>
    <row r="3108" spans="1:3" x14ac:dyDescent="0.25">
      <c r="A3108">
        <v>280</v>
      </c>
      <c r="B3108">
        <v>1.5000000000014779E-2</v>
      </c>
      <c r="C3108" s="1">
        <f>IF(Table9[[#This Row],[dTime]]&lt;&gt;"",1/Table9[[#This Row],[dTime]],"")</f>
        <v>66.666666666600975</v>
      </c>
    </row>
    <row r="3109" spans="1:3" x14ac:dyDescent="0.25">
      <c r="A3109">
        <v>281</v>
      </c>
      <c r="B3109">
        <v>0.11299999999999955</v>
      </c>
      <c r="C3109" s="1">
        <f>IF(Table9[[#This Row],[dTime]]&lt;&gt;"",1/Table9[[#This Row],[dTime]],"")</f>
        <v>8.8495575221239289</v>
      </c>
    </row>
    <row r="3110" spans="1:3" x14ac:dyDescent="0.25">
      <c r="A3110">
        <v>282</v>
      </c>
      <c r="B3110">
        <v>6.8999999999988404E-2</v>
      </c>
      <c r="C3110" s="1">
        <f>IF(Table9[[#This Row],[dTime]]&lt;&gt;"",1/Table9[[#This Row],[dTime]],"")</f>
        <v>14.492753623190842</v>
      </c>
    </row>
    <row r="3111" spans="1:3" x14ac:dyDescent="0.25">
      <c r="A3111">
        <v>283</v>
      </c>
      <c r="B3111">
        <v>6.8000000000012051E-2</v>
      </c>
      <c r="C3111" s="1">
        <f>IF(Table9[[#This Row],[dTime]]&lt;&gt;"",1/Table9[[#This Row],[dTime]],"")</f>
        <v>14.70588235293857</v>
      </c>
    </row>
    <row r="3112" spans="1:3" x14ac:dyDescent="0.25">
      <c r="A3112">
        <v>284</v>
      </c>
      <c r="B3112">
        <v>6.5999999999974079E-2</v>
      </c>
      <c r="C3112" s="1">
        <f>IF(Table9[[#This Row],[dTime]]&lt;&gt;"",1/Table9[[#This Row],[dTime]],"")</f>
        <v>15.151515151521101</v>
      </c>
    </row>
    <row r="3113" spans="1:3" x14ac:dyDescent="0.25">
      <c r="A3113">
        <v>285</v>
      </c>
      <c r="B3113">
        <v>6.2000000000011823E-2</v>
      </c>
      <c r="C3113" s="1">
        <f>IF(Table9[[#This Row],[dTime]]&lt;&gt;"",1/Table9[[#This Row],[dTime]],"")</f>
        <v>16.129032258061439</v>
      </c>
    </row>
    <row r="3114" spans="1:3" x14ac:dyDescent="0.25">
      <c r="A3114">
        <v>286</v>
      </c>
      <c r="B3114">
        <v>2.8999999999996362E-2</v>
      </c>
      <c r="C3114" s="1">
        <f>IF(Table9[[#This Row],[dTime]]&lt;&gt;"",1/Table9[[#This Row],[dTime]],"")</f>
        <v>34.482758620693978</v>
      </c>
    </row>
    <row r="3115" spans="1:3" x14ac:dyDescent="0.25">
      <c r="A3115">
        <v>287</v>
      </c>
      <c r="B3115">
        <v>0.11000000000001364</v>
      </c>
      <c r="C3115" s="1">
        <f>IF(Table9[[#This Row],[dTime]]&lt;&gt;"",1/Table9[[#This Row],[dTime]],"")</f>
        <v>9.0909090909079637</v>
      </c>
    </row>
    <row r="3116" spans="1:3" x14ac:dyDescent="0.25">
      <c r="A3116">
        <v>288</v>
      </c>
      <c r="B3116">
        <v>7.3999999999983856E-2</v>
      </c>
      <c r="C3116" s="1">
        <f>IF(Table9[[#This Row],[dTime]]&lt;&gt;"",1/Table9[[#This Row],[dTime]],"")</f>
        <v>13.513513513516461</v>
      </c>
    </row>
    <row r="3117" spans="1:3" x14ac:dyDescent="0.25">
      <c r="A3117">
        <v>289</v>
      </c>
      <c r="B3117">
        <v>5.0000000000011369E-2</v>
      </c>
      <c r="C3117" s="1">
        <f>IF(Table9[[#This Row],[dTime]]&lt;&gt;"",1/Table9[[#This Row],[dTime]],"")</f>
        <v>19.999999999995453</v>
      </c>
    </row>
    <row r="3118" spans="1:3" x14ac:dyDescent="0.25">
      <c r="A3118">
        <v>290</v>
      </c>
      <c r="B3118">
        <v>7.3999999999983856E-2</v>
      </c>
      <c r="C3118" s="1">
        <f>IF(Table9[[#This Row],[dTime]]&lt;&gt;"",1/Table9[[#This Row],[dTime]],"")</f>
        <v>13.513513513516461</v>
      </c>
    </row>
    <row r="3119" spans="1:3" x14ac:dyDescent="0.25">
      <c r="A3119">
        <v>291</v>
      </c>
      <c r="B3119">
        <v>6.8000000000012051E-2</v>
      </c>
      <c r="C3119" s="1">
        <f>IF(Table9[[#This Row],[dTime]]&lt;&gt;"",1/Table9[[#This Row],[dTime]],"")</f>
        <v>14.70588235293857</v>
      </c>
    </row>
    <row r="3120" spans="1:3" x14ac:dyDescent="0.25">
      <c r="A3120">
        <v>292</v>
      </c>
      <c r="B3120">
        <v>5.0000000000011369E-2</v>
      </c>
      <c r="C3120" s="1">
        <f>IF(Table9[[#This Row],[dTime]]&lt;&gt;"",1/Table9[[#This Row],[dTime]],"")</f>
        <v>19.999999999995453</v>
      </c>
    </row>
    <row r="3121" spans="1:3" x14ac:dyDescent="0.25">
      <c r="A3121">
        <v>293</v>
      </c>
      <c r="B3121">
        <v>8.2999999999998408E-2</v>
      </c>
      <c r="C3121" s="1">
        <f>IF(Table9[[#This Row],[dTime]]&lt;&gt;"",1/Table9[[#This Row],[dTime]],"")</f>
        <v>12.048192771084569</v>
      </c>
    </row>
    <row r="3122" spans="1:3" x14ac:dyDescent="0.25">
      <c r="A3122">
        <v>294</v>
      </c>
      <c r="B3122">
        <v>5.7999999999992724E-2</v>
      </c>
      <c r="C3122" s="1">
        <f>IF(Table9[[#This Row],[dTime]]&lt;&gt;"",1/Table9[[#This Row],[dTime]],"")</f>
        <v>17.241379310346989</v>
      </c>
    </row>
    <row r="3123" spans="1:3" x14ac:dyDescent="0.25">
      <c r="A3123">
        <v>295</v>
      </c>
      <c r="B3123">
        <v>7.9000000000007731E-2</v>
      </c>
      <c r="C3123" s="1">
        <f>IF(Table9[[#This Row],[dTime]]&lt;&gt;"",1/Table9[[#This Row],[dTime]],"")</f>
        <v>12.658227848100028</v>
      </c>
    </row>
    <row r="3124" spans="1:3" x14ac:dyDescent="0.25">
      <c r="A3124">
        <v>296</v>
      </c>
      <c r="B3124">
        <v>6.4999999999997726E-2</v>
      </c>
      <c r="C3124" s="1">
        <f>IF(Table9[[#This Row],[dTime]]&lt;&gt;"",1/Table9[[#This Row],[dTime]],"")</f>
        <v>15.384615384615923</v>
      </c>
    </row>
    <row r="3125" spans="1:3" x14ac:dyDescent="0.25">
      <c r="A3125">
        <v>297</v>
      </c>
      <c r="B3125">
        <v>5.6999999999987949E-2</v>
      </c>
      <c r="C3125" s="1">
        <f>IF(Table9[[#This Row],[dTime]]&lt;&gt;"",1/Table9[[#This Row],[dTime]],"")</f>
        <v>17.543859649126517</v>
      </c>
    </row>
    <row r="3126" spans="1:3" x14ac:dyDescent="0.25">
      <c r="A3126">
        <v>298</v>
      </c>
      <c r="B3126">
        <v>6.9999999999993179E-2</v>
      </c>
      <c r="C3126" s="1">
        <f>IF(Table9[[#This Row],[dTime]]&lt;&gt;"",1/Table9[[#This Row],[dTime]],"")</f>
        <v>14.285714285715677</v>
      </c>
    </row>
    <row r="3127" spans="1:3" x14ac:dyDescent="0.25">
      <c r="A3127">
        <v>299</v>
      </c>
      <c r="B3127">
        <v>6.2000000000011823E-2</v>
      </c>
      <c r="C3127" s="1">
        <f>IF(Table9[[#This Row],[dTime]]&lt;&gt;"",1/Table9[[#This Row],[dTime]],"")</f>
        <v>16.129032258061439</v>
      </c>
    </row>
    <row r="3128" spans="1:3" x14ac:dyDescent="0.25">
      <c r="A3128">
        <v>300</v>
      </c>
      <c r="B3128">
        <v>7.4000000000012278E-2</v>
      </c>
      <c r="C3128" s="1">
        <f>IF(Table9[[#This Row],[dTime]]&lt;&gt;"",1/Table9[[#This Row],[dTime]],"")</f>
        <v>13.513513513511271</v>
      </c>
    </row>
    <row r="3129" spans="1:3" x14ac:dyDescent="0.25">
      <c r="A3129">
        <v>301</v>
      </c>
      <c r="B3129">
        <v>6.6999999999978854E-2</v>
      </c>
      <c r="C3129" s="1">
        <f>IF(Table9[[#This Row],[dTime]]&lt;&gt;"",1/Table9[[#This Row],[dTime]],"")</f>
        <v>14.92537313433307</v>
      </c>
    </row>
    <row r="3130" spans="1:3" x14ac:dyDescent="0.25">
      <c r="A3130">
        <v>302</v>
      </c>
      <c r="B3130">
        <v>2.2999999999996135E-2</v>
      </c>
      <c r="C3130" s="1">
        <f>IF(Table9[[#This Row],[dTime]]&lt;&gt;"",1/Table9[[#This Row],[dTime]],"")</f>
        <v>43.478260869572523</v>
      </c>
    </row>
    <row r="3131" spans="1:3" x14ac:dyDescent="0.25">
      <c r="A3131">
        <v>303</v>
      </c>
      <c r="B3131">
        <v>0.10600000000002296</v>
      </c>
      <c r="C3131" s="1">
        <f>IF(Table9[[#This Row],[dTime]]&lt;&gt;"",1/Table9[[#This Row],[dTime]],"")</f>
        <v>9.4339622641488994</v>
      </c>
    </row>
    <row r="3132" spans="1:3" x14ac:dyDescent="0.25">
      <c r="A3132">
        <v>304</v>
      </c>
      <c r="B3132">
        <v>7.1999999999974307E-2</v>
      </c>
      <c r="C3132" s="1">
        <f>IF(Table9[[#This Row],[dTime]]&lt;&gt;"",1/Table9[[#This Row],[dTime]],"")</f>
        <v>13.888888888893845</v>
      </c>
    </row>
    <row r="3133" spans="1:3" x14ac:dyDescent="0.25">
      <c r="A3133">
        <v>305</v>
      </c>
      <c r="B3133">
        <v>6.4000000000021373E-2</v>
      </c>
      <c r="C3133" s="1">
        <f>IF(Table9[[#This Row],[dTime]]&lt;&gt;"",1/Table9[[#This Row],[dTime]],"")</f>
        <v>15.624999999994783</v>
      </c>
    </row>
    <row r="3134" spans="1:3" x14ac:dyDescent="0.25">
      <c r="A3134">
        <v>306</v>
      </c>
      <c r="B3134">
        <v>5.1999999999992497E-2</v>
      </c>
      <c r="C3134" s="1">
        <f>IF(Table9[[#This Row],[dTime]]&lt;&gt;"",1/Table9[[#This Row],[dTime]],"")</f>
        <v>19.230769230772005</v>
      </c>
    </row>
    <row r="3135" spans="1:3" x14ac:dyDescent="0.25">
      <c r="A3135">
        <v>307</v>
      </c>
      <c r="B3135">
        <v>8.1999999999993634E-2</v>
      </c>
      <c r="C3135" s="1">
        <f>IF(Table9[[#This Row],[dTime]]&lt;&gt;"",1/Table9[[#This Row],[dTime]],"")</f>
        <v>12.195121951220459</v>
      </c>
    </row>
    <row r="3136" spans="1:3" x14ac:dyDescent="0.25">
      <c r="A3136">
        <v>308</v>
      </c>
      <c r="B3136">
        <v>6.9999999999993179E-2</v>
      </c>
      <c r="C3136" s="1">
        <f>IF(Table9[[#This Row],[dTime]]&lt;&gt;"",1/Table9[[#This Row],[dTime]],"")</f>
        <v>14.285714285715677</v>
      </c>
    </row>
    <row r="3137" spans="1:3" x14ac:dyDescent="0.25">
      <c r="A3137">
        <v>309</v>
      </c>
      <c r="B3137" t="s">
        <v>49</v>
      </c>
      <c r="C3137" s="1" t="str">
        <f>IF(Table9[[#This Row],[dTime]]&lt;&gt;"",1/Table9[[#This Row],[dTime]],"")</f>
        <v/>
      </c>
    </row>
    <row r="3138" spans="1:3" x14ac:dyDescent="0.25">
      <c r="A3138">
        <v>1</v>
      </c>
      <c r="B3138" t="s">
        <v>49</v>
      </c>
      <c r="C3138" s="1" t="str">
        <f>IF(Table9[[#This Row],[dTime]]&lt;&gt;"",1/Table9[[#This Row],[dTime]],"")</f>
        <v/>
      </c>
    </row>
    <row r="3139" spans="1:3" x14ac:dyDescent="0.25">
      <c r="A3139">
        <v>2</v>
      </c>
      <c r="B3139">
        <v>6.7000000000007276E-2</v>
      </c>
      <c r="C3139" s="1">
        <f>IF(Table9[[#This Row],[dTime]]&lt;&gt;"",1/Table9[[#This Row],[dTime]],"")</f>
        <v>14.925373134326737</v>
      </c>
    </row>
    <row r="3140" spans="1:3" x14ac:dyDescent="0.25">
      <c r="A3140">
        <v>3</v>
      </c>
      <c r="B3140">
        <v>6.7000000000007276E-2</v>
      </c>
      <c r="C3140" s="1">
        <f>IF(Table9[[#This Row],[dTime]]&lt;&gt;"",1/Table9[[#This Row],[dTime]],"")</f>
        <v>14.925373134326737</v>
      </c>
    </row>
    <row r="3141" spans="1:3" x14ac:dyDescent="0.25">
      <c r="A3141">
        <v>4</v>
      </c>
      <c r="B3141">
        <v>6.6000000000002501E-2</v>
      </c>
      <c r="C3141" s="1">
        <f>IF(Table9[[#This Row],[dTime]]&lt;&gt;"",1/Table9[[#This Row],[dTime]],"")</f>
        <v>15.151515151514577</v>
      </c>
    </row>
    <row r="3142" spans="1:3" x14ac:dyDescent="0.25">
      <c r="A3142">
        <v>5</v>
      </c>
      <c r="B3142">
        <v>6.9999999999993179E-2</v>
      </c>
      <c r="C3142" s="1">
        <f>IF(Table9[[#This Row],[dTime]]&lt;&gt;"",1/Table9[[#This Row],[dTime]],"")</f>
        <v>14.285714285715677</v>
      </c>
    </row>
    <row r="3143" spans="1:3" x14ac:dyDescent="0.25">
      <c r="A3143">
        <v>6</v>
      </c>
      <c r="B3143">
        <v>5.8999999999997499E-2</v>
      </c>
      <c r="C3143" s="1">
        <f>IF(Table9[[#This Row],[dTime]]&lt;&gt;"",1/Table9[[#This Row],[dTime]],"")</f>
        <v>16.9491525423736</v>
      </c>
    </row>
    <row r="3144" spans="1:3" x14ac:dyDescent="0.25">
      <c r="A3144">
        <v>7</v>
      </c>
      <c r="B3144">
        <v>4.9000000000006594E-2</v>
      </c>
      <c r="C3144" s="1">
        <f>IF(Table9[[#This Row],[dTime]]&lt;&gt;"",1/Table9[[#This Row],[dTime]],"")</f>
        <v>20.408163265303376</v>
      </c>
    </row>
    <row r="3145" spans="1:3" x14ac:dyDescent="0.25">
      <c r="A3145">
        <v>8</v>
      </c>
      <c r="B3145">
        <v>9.1999999999984539E-2</v>
      </c>
      <c r="C3145" s="1">
        <f>IF(Table9[[#This Row],[dTime]]&lt;&gt;"",1/Table9[[#This Row],[dTime]],"")</f>
        <v>10.869565217393131</v>
      </c>
    </row>
    <row r="3146" spans="1:3" x14ac:dyDescent="0.25">
      <c r="A3146">
        <v>9</v>
      </c>
      <c r="B3146">
        <v>6.7000000000007276E-2</v>
      </c>
      <c r="C3146" s="1">
        <f>IF(Table9[[#This Row],[dTime]]&lt;&gt;"",1/Table9[[#This Row],[dTime]],"")</f>
        <v>14.925373134326737</v>
      </c>
    </row>
    <row r="3147" spans="1:3" x14ac:dyDescent="0.25">
      <c r="A3147">
        <v>10</v>
      </c>
      <c r="B3147">
        <v>6.4999999999997726E-2</v>
      </c>
      <c r="C3147" s="1">
        <f>IF(Table9[[#This Row],[dTime]]&lt;&gt;"",1/Table9[[#This Row],[dTime]],"")</f>
        <v>15.384615384615923</v>
      </c>
    </row>
    <row r="3148" spans="1:3" x14ac:dyDescent="0.25">
      <c r="A3148">
        <v>11</v>
      </c>
      <c r="B3148">
        <v>6.6000000000002501E-2</v>
      </c>
      <c r="C3148" s="1">
        <f>IF(Table9[[#This Row],[dTime]]&lt;&gt;"",1/Table9[[#This Row],[dTime]],"")</f>
        <v>15.151515151514577</v>
      </c>
    </row>
    <row r="3149" spans="1:3" x14ac:dyDescent="0.25">
      <c r="A3149">
        <v>12</v>
      </c>
      <c r="B3149">
        <v>6.3000000000016598E-2</v>
      </c>
      <c r="C3149" s="1">
        <f>IF(Table9[[#This Row],[dTime]]&lt;&gt;"",1/Table9[[#This Row],[dTime]],"")</f>
        <v>15.873015873011692</v>
      </c>
    </row>
    <row r="3150" spans="1:3" x14ac:dyDescent="0.25">
      <c r="A3150">
        <v>13</v>
      </c>
      <c r="B3150">
        <v>6.9999999999993179E-2</v>
      </c>
      <c r="C3150" s="1">
        <f>IF(Table9[[#This Row],[dTime]]&lt;&gt;"",1/Table9[[#This Row],[dTime]],"")</f>
        <v>14.285714285715677</v>
      </c>
    </row>
    <row r="3151" spans="1:3" x14ac:dyDescent="0.25">
      <c r="A3151">
        <v>14</v>
      </c>
      <c r="B3151">
        <v>6.6000000000002501E-2</v>
      </c>
      <c r="C3151" s="1">
        <f>IF(Table9[[#This Row],[dTime]]&lt;&gt;"",1/Table9[[#This Row],[dTime]],"")</f>
        <v>15.151515151514577</v>
      </c>
    </row>
    <row r="3152" spans="1:3" x14ac:dyDescent="0.25">
      <c r="A3152">
        <v>15</v>
      </c>
      <c r="B3152">
        <v>6.6000000000002501E-2</v>
      </c>
      <c r="C3152" s="1">
        <f>IF(Table9[[#This Row],[dTime]]&lt;&gt;"",1/Table9[[#This Row],[dTime]],"")</f>
        <v>15.151515151514577</v>
      </c>
    </row>
    <row r="3153" spans="1:3" x14ac:dyDescent="0.25">
      <c r="A3153">
        <v>16</v>
      </c>
      <c r="B3153">
        <v>6.6000000000002501E-2</v>
      </c>
      <c r="C3153" s="1">
        <f>IF(Table9[[#This Row],[dTime]]&lt;&gt;"",1/Table9[[#This Row],[dTime]],"")</f>
        <v>15.151515151514577</v>
      </c>
    </row>
    <row r="3154" spans="1:3" x14ac:dyDescent="0.25">
      <c r="A3154">
        <v>17</v>
      </c>
      <c r="B3154">
        <v>6.9999999999993179E-2</v>
      </c>
      <c r="C3154" s="1">
        <f>IF(Table9[[#This Row],[dTime]]&lt;&gt;"",1/Table9[[#This Row],[dTime]],"")</f>
        <v>14.285714285715677</v>
      </c>
    </row>
    <row r="3155" spans="1:3" x14ac:dyDescent="0.25">
      <c r="A3155">
        <v>18</v>
      </c>
      <c r="B3155">
        <v>6.2999999999988177E-2</v>
      </c>
      <c r="C3155" s="1">
        <f>IF(Table9[[#This Row],[dTime]]&lt;&gt;"",1/Table9[[#This Row],[dTime]],"")</f>
        <v>15.873015873018852</v>
      </c>
    </row>
    <row r="3156" spans="1:3" x14ac:dyDescent="0.25">
      <c r="A3156">
        <v>19</v>
      </c>
      <c r="B3156">
        <v>6.6000000000002501E-2</v>
      </c>
      <c r="C3156" s="1">
        <f>IF(Table9[[#This Row],[dTime]]&lt;&gt;"",1/Table9[[#This Row],[dTime]],"")</f>
        <v>15.151515151514577</v>
      </c>
    </row>
    <row r="3157" spans="1:3" x14ac:dyDescent="0.25">
      <c r="A3157">
        <v>20</v>
      </c>
      <c r="B3157">
        <v>6.8000000000012051E-2</v>
      </c>
      <c r="C3157" s="1">
        <f>IF(Table9[[#This Row],[dTime]]&lt;&gt;"",1/Table9[[#This Row],[dTime]],"")</f>
        <v>14.70588235293857</v>
      </c>
    </row>
    <row r="3158" spans="1:3" x14ac:dyDescent="0.25">
      <c r="A3158">
        <v>21</v>
      </c>
      <c r="B3158">
        <v>6.6000000000002501E-2</v>
      </c>
      <c r="C3158" s="1">
        <f>IF(Table9[[#This Row],[dTime]]&lt;&gt;"",1/Table9[[#This Row],[dTime]],"")</f>
        <v>15.151515151514577</v>
      </c>
    </row>
    <row r="3159" spans="1:3" x14ac:dyDescent="0.25">
      <c r="A3159">
        <v>22</v>
      </c>
      <c r="B3159">
        <v>6.8999999999988404E-2</v>
      </c>
      <c r="C3159" s="1">
        <f>IF(Table9[[#This Row],[dTime]]&lt;&gt;"",1/Table9[[#This Row],[dTime]],"")</f>
        <v>14.492753623190842</v>
      </c>
    </row>
    <row r="3160" spans="1:3" x14ac:dyDescent="0.25">
      <c r="A3160">
        <v>23</v>
      </c>
      <c r="B3160">
        <v>6.8000000000012051E-2</v>
      </c>
      <c r="C3160" s="1">
        <f>IF(Table9[[#This Row],[dTime]]&lt;&gt;"",1/Table9[[#This Row],[dTime]],"")</f>
        <v>14.70588235293857</v>
      </c>
    </row>
    <row r="3161" spans="1:3" x14ac:dyDescent="0.25">
      <c r="A3161">
        <v>24</v>
      </c>
      <c r="B3161">
        <v>4.399999999998272E-2</v>
      </c>
      <c r="C3161" s="1">
        <f>IF(Table9[[#This Row],[dTime]]&lt;&gt;"",1/Table9[[#This Row],[dTime]],"")</f>
        <v>22.727272727281655</v>
      </c>
    </row>
    <row r="3162" spans="1:3" x14ac:dyDescent="0.25">
      <c r="A3162">
        <v>25</v>
      </c>
      <c r="B3162">
        <v>8.100000000001728E-2</v>
      </c>
      <c r="C3162" s="1">
        <f>IF(Table9[[#This Row],[dTime]]&lt;&gt;"",1/Table9[[#This Row],[dTime]],"")</f>
        <v>12.345679012343044</v>
      </c>
    </row>
    <row r="3163" spans="1:3" x14ac:dyDescent="0.25">
      <c r="A3163">
        <v>26</v>
      </c>
      <c r="B3163">
        <v>7.3999999999983856E-2</v>
      </c>
      <c r="C3163" s="1">
        <f>IF(Table9[[#This Row],[dTime]]&lt;&gt;"",1/Table9[[#This Row],[dTime]],"")</f>
        <v>13.513513513516461</v>
      </c>
    </row>
    <row r="3164" spans="1:3" x14ac:dyDescent="0.25">
      <c r="A3164">
        <v>27</v>
      </c>
      <c r="B3164">
        <v>6.8000000000012051E-2</v>
      </c>
      <c r="C3164" s="1">
        <f>IF(Table9[[#This Row],[dTime]]&lt;&gt;"",1/Table9[[#This Row],[dTime]],"")</f>
        <v>14.70588235293857</v>
      </c>
    </row>
    <row r="3165" spans="1:3" x14ac:dyDescent="0.25">
      <c r="A3165">
        <v>28</v>
      </c>
      <c r="B3165">
        <v>6.0999999999978627E-2</v>
      </c>
      <c r="C3165" s="1">
        <f>IF(Table9[[#This Row],[dTime]]&lt;&gt;"",1/Table9[[#This Row],[dTime]],"")</f>
        <v>16.393442622956563</v>
      </c>
    </row>
    <row r="3166" spans="1:3" x14ac:dyDescent="0.25">
      <c r="A3166">
        <v>29</v>
      </c>
      <c r="B3166">
        <v>7.1000000000026375E-2</v>
      </c>
      <c r="C3166" s="1">
        <f>IF(Table9[[#This Row],[dTime]]&lt;&gt;"",1/Table9[[#This Row],[dTime]],"")</f>
        <v>14.084507042248289</v>
      </c>
    </row>
    <row r="3167" spans="1:3" x14ac:dyDescent="0.25">
      <c r="A3167">
        <v>30</v>
      </c>
      <c r="B3167">
        <v>6.2999999999988177E-2</v>
      </c>
      <c r="C3167" s="1">
        <f>IF(Table9[[#This Row],[dTime]]&lt;&gt;"",1/Table9[[#This Row],[dTime]],"")</f>
        <v>15.873015873018852</v>
      </c>
    </row>
    <row r="3168" spans="1:3" x14ac:dyDescent="0.25">
      <c r="A3168">
        <v>31</v>
      </c>
      <c r="B3168">
        <v>6.9999999999993179E-2</v>
      </c>
      <c r="C3168" s="1">
        <f>IF(Table9[[#This Row],[dTime]]&lt;&gt;"",1/Table9[[#This Row],[dTime]],"")</f>
        <v>14.285714285715677</v>
      </c>
    </row>
    <row r="3169" spans="1:3" x14ac:dyDescent="0.25">
      <c r="A3169">
        <v>32</v>
      </c>
      <c r="B3169">
        <v>7.0999999999997954E-2</v>
      </c>
      <c r="C3169" s="1">
        <f>IF(Table9[[#This Row],[dTime]]&lt;&gt;"",1/Table9[[#This Row],[dTime]],"")</f>
        <v>14.084507042253927</v>
      </c>
    </row>
    <row r="3170" spans="1:3" x14ac:dyDescent="0.25">
      <c r="A3170">
        <v>33</v>
      </c>
      <c r="B3170">
        <v>6.4999999999997726E-2</v>
      </c>
      <c r="C3170" s="1">
        <f>IF(Table9[[#This Row],[dTime]]&lt;&gt;"",1/Table9[[#This Row],[dTime]],"")</f>
        <v>15.384615384615923</v>
      </c>
    </row>
    <row r="3171" spans="1:3" x14ac:dyDescent="0.25">
      <c r="A3171">
        <v>34</v>
      </c>
      <c r="B3171">
        <v>6.3000000000016598E-2</v>
      </c>
      <c r="C3171" s="1">
        <f>IF(Table9[[#This Row],[dTime]]&lt;&gt;"",1/Table9[[#This Row],[dTime]],"")</f>
        <v>15.873015873011692</v>
      </c>
    </row>
    <row r="3172" spans="1:3" x14ac:dyDescent="0.25">
      <c r="A3172">
        <v>35</v>
      </c>
      <c r="B3172">
        <v>6.4999999999997726E-2</v>
      </c>
      <c r="C3172" s="1">
        <f>IF(Table9[[#This Row],[dTime]]&lt;&gt;"",1/Table9[[#This Row],[dTime]],"")</f>
        <v>15.384615384615923</v>
      </c>
    </row>
    <row r="3173" spans="1:3" x14ac:dyDescent="0.25">
      <c r="A3173">
        <v>36</v>
      </c>
      <c r="B3173">
        <v>6.8999999999988404E-2</v>
      </c>
      <c r="C3173" s="1">
        <f>IF(Table9[[#This Row],[dTime]]&lt;&gt;"",1/Table9[[#This Row],[dTime]],"")</f>
        <v>14.492753623190842</v>
      </c>
    </row>
    <row r="3174" spans="1:3" x14ac:dyDescent="0.25">
      <c r="A3174">
        <v>37</v>
      </c>
      <c r="B3174">
        <v>6.7000000000007276E-2</v>
      </c>
      <c r="C3174" s="1">
        <f>IF(Table9[[#This Row],[dTime]]&lt;&gt;"",1/Table9[[#This Row],[dTime]],"")</f>
        <v>14.925373134326737</v>
      </c>
    </row>
    <row r="3175" spans="1:3" x14ac:dyDescent="0.25">
      <c r="A3175">
        <v>38</v>
      </c>
      <c r="B3175">
        <v>6.8000000000012051E-2</v>
      </c>
      <c r="C3175" s="1">
        <f>IF(Table9[[#This Row],[dTime]]&lt;&gt;"",1/Table9[[#This Row],[dTime]],"")</f>
        <v>14.70588235293857</v>
      </c>
    </row>
    <row r="3176" spans="1:3" x14ac:dyDescent="0.25">
      <c r="A3176">
        <v>39</v>
      </c>
      <c r="B3176">
        <v>6.4999999999997726E-2</v>
      </c>
      <c r="C3176" s="1">
        <f>IF(Table9[[#This Row],[dTime]]&lt;&gt;"",1/Table9[[#This Row],[dTime]],"")</f>
        <v>15.384615384615923</v>
      </c>
    </row>
    <row r="3177" spans="1:3" x14ac:dyDescent="0.25">
      <c r="A3177">
        <v>40</v>
      </c>
      <c r="B3177">
        <v>6.0999999999978627E-2</v>
      </c>
      <c r="C3177" s="1">
        <f>IF(Table9[[#This Row],[dTime]]&lt;&gt;"",1/Table9[[#This Row],[dTime]],"")</f>
        <v>16.393442622956563</v>
      </c>
    </row>
    <row r="3178" spans="1:3" x14ac:dyDescent="0.25">
      <c r="A3178">
        <v>41</v>
      </c>
      <c r="B3178">
        <v>7.00000000000216E-2</v>
      </c>
      <c r="C3178" s="1">
        <f>IF(Table9[[#This Row],[dTime]]&lt;&gt;"",1/Table9[[#This Row],[dTime]],"")</f>
        <v>14.285714285709878</v>
      </c>
    </row>
    <row r="3179" spans="1:3" x14ac:dyDescent="0.25">
      <c r="A3179">
        <v>42</v>
      </c>
      <c r="B3179">
        <v>7.2000000000002728E-2</v>
      </c>
      <c r="C3179" s="1">
        <f>IF(Table9[[#This Row],[dTime]]&lt;&gt;"",1/Table9[[#This Row],[dTime]],"")</f>
        <v>13.888888888888362</v>
      </c>
    </row>
    <row r="3180" spans="1:3" x14ac:dyDescent="0.25">
      <c r="A3180">
        <v>43</v>
      </c>
      <c r="B3180">
        <v>3.7999999999982492E-2</v>
      </c>
      <c r="C3180" s="1">
        <f>IF(Table9[[#This Row],[dTime]]&lt;&gt;"",1/Table9[[#This Row],[dTime]],"")</f>
        <v>26.315789473696334</v>
      </c>
    </row>
    <row r="3181" spans="1:3" x14ac:dyDescent="0.25">
      <c r="A3181">
        <v>44</v>
      </c>
      <c r="B3181">
        <v>7.9000000000007731E-2</v>
      </c>
      <c r="C3181" s="1">
        <f>IF(Table9[[#This Row],[dTime]]&lt;&gt;"",1/Table9[[#This Row],[dTime]],"")</f>
        <v>12.658227848100028</v>
      </c>
    </row>
    <row r="3182" spans="1:3" x14ac:dyDescent="0.25">
      <c r="A3182">
        <v>45</v>
      </c>
      <c r="B3182">
        <v>7.8000000000002956E-2</v>
      </c>
      <c r="C3182" s="1">
        <f>IF(Table9[[#This Row],[dTime]]&lt;&gt;"",1/Table9[[#This Row],[dTime]],"")</f>
        <v>12.820512820512334</v>
      </c>
    </row>
    <row r="3183" spans="1:3" x14ac:dyDescent="0.25">
      <c r="A3183">
        <v>46</v>
      </c>
      <c r="B3183">
        <v>6.7000000000007276E-2</v>
      </c>
      <c r="C3183" s="1">
        <f>IF(Table9[[#This Row],[dTime]]&lt;&gt;"",1/Table9[[#This Row],[dTime]],"")</f>
        <v>14.925373134326737</v>
      </c>
    </row>
    <row r="3184" spans="1:3" x14ac:dyDescent="0.25">
      <c r="A3184">
        <v>47</v>
      </c>
      <c r="B3184">
        <v>6.8999999999988404E-2</v>
      </c>
      <c r="C3184" s="1">
        <f>IF(Table9[[#This Row],[dTime]]&lt;&gt;"",1/Table9[[#This Row],[dTime]],"")</f>
        <v>14.492753623190842</v>
      </c>
    </row>
    <row r="3185" spans="1:3" x14ac:dyDescent="0.25">
      <c r="A3185">
        <v>48</v>
      </c>
      <c r="B3185">
        <v>6.6000000000002501E-2</v>
      </c>
      <c r="C3185" s="1">
        <f>IF(Table9[[#This Row],[dTime]]&lt;&gt;"",1/Table9[[#This Row],[dTime]],"")</f>
        <v>15.151515151514577</v>
      </c>
    </row>
    <row r="3186" spans="1:3" x14ac:dyDescent="0.25">
      <c r="A3186">
        <v>49</v>
      </c>
      <c r="B3186">
        <v>6.8999999999988404E-2</v>
      </c>
      <c r="C3186" s="1">
        <f>IF(Table9[[#This Row],[dTime]]&lt;&gt;"",1/Table9[[#This Row],[dTime]],"")</f>
        <v>14.492753623190842</v>
      </c>
    </row>
    <row r="3187" spans="1:3" x14ac:dyDescent="0.25">
      <c r="A3187">
        <v>50</v>
      </c>
      <c r="B3187">
        <v>6.6000000000002501E-2</v>
      </c>
      <c r="C3187" s="1">
        <f>IF(Table9[[#This Row],[dTime]]&lt;&gt;"",1/Table9[[#This Row],[dTime]],"")</f>
        <v>15.151515151514577</v>
      </c>
    </row>
    <row r="3188" spans="1:3" x14ac:dyDescent="0.25">
      <c r="A3188">
        <v>51</v>
      </c>
      <c r="B3188">
        <v>6.7000000000007276E-2</v>
      </c>
      <c r="C3188" s="1">
        <f>IF(Table9[[#This Row],[dTime]]&lt;&gt;"",1/Table9[[#This Row],[dTime]],"")</f>
        <v>14.925373134326737</v>
      </c>
    </row>
    <row r="3189" spans="1:3" x14ac:dyDescent="0.25">
      <c r="A3189">
        <v>52</v>
      </c>
      <c r="B3189">
        <v>6.0000000000002274E-2</v>
      </c>
      <c r="C3189" s="1">
        <f>IF(Table9[[#This Row],[dTime]]&lt;&gt;"",1/Table9[[#This Row],[dTime]],"")</f>
        <v>16.666666666666035</v>
      </c>
    </row>
    <row r="3190" spans="1:3" x14ac:dyDescent="0.25">
      <c r="A3190">
        <v>53</v>
      </c>
      <c r="B3190">
        <v>7.2000000000002728E-2</v>
      </c>
      <c r="C3190" s="1">
        <f>IF(Table9[[#This Row],[dTime]]&lt;&gt;"",1/Table9[[#This Row],[dTime]],"")</f>
        <v>13.888888888888362</v>
      </c>
    </row>
    <row r="3191" spans="1:3" x14ac:dyDescent="0.25">
      <c r="A3191">
        <v>54</v>
      </c>
      <c r="B3191">
        <v>7.2000000000002728E-2</v>
      </c>
      <c r="C3191" s="1">
        <f>IF(Table9[[#This Row],[dTime]]&lt;&gt;"",1/Table9[[#This Row],[dTime]],"")</f>
        <v>13.888888888888362</v>
      </c>
    </row>
    <row r="3192" spans="1:3" x14ac:dyDescent="0.25">
      <c r="A3192">
        <v>55</v>
      </c>
      <c r="B3192">
        <v>6.0000000000002274E-2</v>
      </c>
      <c r="C3192" s="1">
        <f>IF(Table9[[#This Row],[dTime]]&lt;&gt;"",1/Table9[[#This Row],[dTime]],"")</f>
        <v>16.666666666666035</v>
      </c>
    </row>
    <row r="3193" spans="1:3" x14ac:dyDescent="0.25">
      <c r="A3193">
        <v>56</v>
      </c>
      <c r="B3193">
        <v>7.0999999999997954E-2</v>
      </c>
      <c r="C3193" s="1">
        <f>IF(Table9[[#This Row],[dTime]]&lt;&gt;"",1/Table9[[#This Row],[dTime]],"")</f>
        <v>14.084507042253927</v>
      </c>
    </row>
    <row r="3194" spans="1:3" x14ac:dyDescent="0.25">
      <c r="A3194">
        <v>57</v>
      </c>
      <c r="B3194">
        <v>6.4999999999997726E-2</v>
      </c>
      <c r="C3194" s="1">
        <f>IF(Table9[[#This Row],[dTime]]&lt;&gt;"",1/Table9[[#This Row],[dTime]],"")</f>
        <v>15.384615384615923</v>
      </c>
    </row>
    <row r="3195" spans="1:3" x14ac:dyDescent="0.25">
      <c r="A3195">
        <v>58</v>
      </c>
      <c r="B3195">
        <v>5.49999999999784E-2</v>
      </c>
      <c r="C3195" s="1">
        <f>IF(Table9[[#This Row],[dTime]]&lt;&gt;"",1/Table9[[#This Row],[dTime]],"")</f>
        <v>18.181818181825321</v>
      </c>
    </row>
    <row r="3196" spans="1:3" x14ac:dyDescent="0.25">
      <c r="A3196">
        <v>59</v>
      </c>
      <c r="B3196">
        <v>7.8000000000002956E-2</v>
      </c>
      <c r="C3196" s="1">
        <f>IF(Table9[[#This Row],[dTime]]&lt;&gt;"",1/Table9[[#This Row],[dTime]],"")</f>
        <v>12.820512820512334</v>
      </c>
    </row>
    <row r="3197" spans="1:3" x14ac:dyDescent="0.25">
      <c r="A3197">
        <v>60</v>
      </c>
      <c r="B3197">
        <v>6.6000000000002501E-2</v>
      </c>
      <c r="C3197" s="1">
        <f>IF(Table9[[#This Row],[dTime]]&lt;&gt;"",1/Table9[[#This Row],[dTime]],"")</f>
        <v>15.151515151514577</v>
      </c>
    </row>
    <row r="3198" spans="1:3" x14ac:dyDescent="0.25">
      <c r="A3198">
        <v>61</v>
      </c>
      <c r="B3198">
        <v>6.4999999999997726E-2</v>
      </c>
      <c r="C3198" s="1">
        <f>IF(Table9[[#This Row],[dTime]]&lt;&gt;"",1/Table9[[#This Row],[dTime]],"")</f>
        <v>15.384615384615923</v>
      </c>
    </row>
    <row r="3199" spans="1:3" x14ac:dyDescent="0.25">
      <c r="A3199">
        <v>62</v>
      </c>
      <c r="B3199">
        <v>6.9000000000016826E-2</v>
      </c>
      <c r="C3199" s="1">
        <f>IF(Table9[[#This Row],[dTime]]&lt;&gt;"",1/Table9[[#This Row],[dTime]],"")</f>
        <v>14.492753623184871</v>
      </c>
    </row>
    <row r="3200" spans="1:3" x14ac:dyDescent="0.25">
      <c r="A3200">
        <v>63</v>
      </c>
      <c r="B3200">
        <v>7.0999999999997954E-2</v>
      </c>
      <c r="C3200" s="1">
        <f>IF(Table9[[#This Row],[dTime]]&lt;&gt;"",1/Table9[[#This Row],[dTime]],"")</f>
        <v>14.084507042253927</v>
      </c>
    </row>
    <row r="3201" spans="1:3" x14ac:dyDescent="0.25">
      <c r="A3201">
        <v>64</v>
      </c>
      <c r="B3201">
        <v>6.3999999999992951E-2</v>
      </c>
      <c r="C3201" s="1">
        <f>IF(Table9[[#This Row],[dTime]]&lt;&gt;"",1/Table9[[#This Row],[dTime]],"")</f>
        <v>15.625000000001721</v>
      </c>
    </row>
    <row r="3202" spans="1:3" x14ac:dyDescent="0.25">
      <c r="A3202">
        <v>65</v>
      </c>
      <c r="B3202">
        <v>6.0000000000002274E-2</v>
      </c>
      <c r="C3202" s="1">
        <f>IF(Table9[[#This Row],[dTime]]&lt;&gt;"",1/Table9[[#This Row],[dTime]],"")</f>
        <v>16.666666666666035</v>
      </c>
    </row>
    <row r="3203" spans="1:3" x14ac:dyDescent="0.25">
      <c r="A3203">
        <v>66</v>
      </c>
      <c r="B3203">
        <v>7.2000000000002728E-2</v>
      </c>
      <c r="C3203" s="1">
        <f>IF(Table9[[#This Row],[dTime]]&lt;&gt;"",1/Table9[[#This Row],[dTime]],"")</f>
        <v>13.888888888888362</v>
      </c>
    </row>
    <row r="3204" spans="1:3" x14ac:dyDescent="0.25">
      <c r="A3204">
        <v>67</v>
      </c>
      <c r="B3204">
        <v>4.9000000000006594E-2</v>
      </c>
      <c r="C3204" s="1">
        <f>IF(Table9[[#This Row],[dTime]]&lt;&gt;"",1/Table9[[#This Row],[dTime]],"")</f>
        <v>20.408163265303376</v>
      </c>
    </row>
    <row r="3205" spans="1:3" x14ac:dyDescent="0.25">
      <c r="A3205">
        <v>68</v>
      </c>
      <c r="B3205">
        <v>8.1999999999993634E-2</v>
      </c>
      <c r="C3205" s="1">
        <f>IF(Table9[[#This Row],[dTime]]&lt;&gt;"",1/Table9[[#This Row],[dTime]],"")</f>
        <v>12.195121951220459</v>
      </c>
    </row>
    <row r="3206" spans="1:3" x14ac:dyDescent="0.25">
      <c r="A3206">
        <v>69</v>
      </c>
      <c r="B3206">
        <v>6.9999999999993179E-2</v>
      </c>
      <c r="C3206" s="1">
        <f>IF(Table9[[#This Row],[dTime]]&lt;&gt;"",1/Table9[[#This Row],[dTime]],"")</f>
        <v>14.285714285715677</v>
      </c>
    </row>
    <row r="3207" spans="1:3" x14ac:dyDescent="0.25">
      <c r="A3207">
        <v>70</v>
      </c>
      <c r="B3207">
        <v>6.4999999999997726E-2</v>
      </c>
      <c r="C3207" s="1">
        <f>IF(Table9[[#This Row],[dTime]]&lt;&gt;"",1/Table9[[#This Row],[dTime]],"")</f>
        <v>15.384615384615923</v>
      </c>
    </row>
    <row r="3208" spans="1:3" x14ac:dyDescent="0.25">
      <c r="A3208">
        <v>71</v>
      </c>
      <c r="B3208">
        <v>6.3999999999992951E-2</v>
      </c>
      <c r="C3208" s="1">
        <f>IF(Table9[[#This Row],[dTime]]&lt;&gt;"",1/Table9[[#This Row],[dTime]],"")</f>
        <v>15.625000000001721</v>
      </c>
    </row>
    <row r="3209" spans="1:3" x14ac:dyDescent="0.25">
      <c r="A3209">
        <v>72</v>
      </c>
      <c r="B3209">
        <v>6.6000000000002501E-2</v>
      </c>
      <c r="C3209" s="1">
        <f>IF(Table9[[#This Row],[dTime]]&lt;&gt;"",1/Table9[[#This Row],[dTime]],"")</f>
        <v>15.151515151514577</v>
      </c>
    </row>
    <row r="3210" spans="1:3" x14ac:dyDescent="0.25">
      <c r="A3210">
        <v>73</v>
      </c>
      <c r="B3210">
        <v>6.9000000000016826E-2</v>
      </c>
      <c r="C3210" s="1">
        <f>IF(Table9[[#This Row],[dTime]]&lt;&gt;"",1/Table9[[#This Row],[dTime]],"")</f>
        <v>14.492753623184871</v>
      </c>
    </row>
    <row r="3211" spans="1:3" x14ac:dyDescent="0.25">
      <c r="A3211">
        <v>74</v>
      </c>
      <c r="B3211">
        <v>6.4999999999997726E-2</v>
      </c>
      <c r="C3211" s="1">
        <f>IF(Table9[[#This Row],[dTime]]&lt;&gt;"",1/Table9[[#This Row],[dTime]],"")</f>
        <v>15.384615384615923</v>
      </c>
    </row>
    <row r="3212" spans="1:3" x14ac:dyDescent="0.25">
      <c r="A3212">
        <v>75</v>
      </c>
      <c r="B3212">
        <v>6.4999999999997726E-2</v>
      </c>
      <c r="C3212" s="1">
        <f>IF(Table9[[#This Row],[dTime]]&lt;&gt;"",1/Table9[[#This Row],[dTime]],"")</f>
        <v>15.384615384615923</v>
      </c>
    </row>
    <row r="3213" spans="1:3" x14ac:dyDescent="0.25">
      <c r="A3213">
        <v>76</v>
      </c>
      <c r="B3213">
        <v>4.5999999999992269E-2</v>
      </c>
      <c r="C3213" s="1">
        <f>IF(Table9[[#This Row],[dTime]]&lt;&gt;"",1/Table9[[#This Row],[dTime]],"")</f>
        <v>21.739130434786262</v>
      </c>
    </row>
    <row r="3214" spans="1:3" x14ac:dyDescent="0.25">
      <c r="A3214">
        <v>77</v>
      </c>
      <c r="B3214">
        <v>8.8999999999998636E-2</v>
      </c>
      <c r="C3214" s="1">
        <f>IF(Table9[[#This Row],[dTime]]&lt;&gt;"",1/Table9[[#This Row],[dTime]],"")</f>
        <v>11.235955056179948</v>
      </c>
    </row>
    <row r="3215" spans="1:3" x14ac:dyDescent="0.25">
      <c r="A3215">
        <v>78</v>
      </c>
      <c r="B3215">
        <v>7.2000000000002728E-2</v>
      </c>
      <c r="C3215" s="1">
        <f>IF(Table9[[#This Row],[dTime]]&lt;&gt;"",1/Table9[[#This Row],[dTime]],"")</f>
        <v>13.888888888888362</v>
      </c>
    </row>
    <row r="3216" spans="1:3" x14ac:dyDescent="0.25">
      <c r="A3216">
        <v>79</v>
      </c>
      <c r="B3216">
        <v>5.1000000000016144E-2</v>
      </c>
      <c r="C3216" s="1">
        <f>IF(Table9[[#This Row],[dTime]]&lt;&gt;"",1/Table9[[#This Row],[dTime]],"")</f>
        <v>19.607843137248697</v>
      </c>
    </row>
    <row r="3217" spans="1:3" x14ac:dyDescent="0.25">
      <c r="A3217">
        <v>80</v>
      </c>
      <c r="B3217">
        <v>7.8000000000002956E-2</v>
      </c>
      <c r="C3217" s="1">
        <f>IF(Table9[[#This Row],[dTime]]&lt;&gt;"",1/Table9[[#This Row],[dTime]],"")</f>
        <v>12.820512820512334</v>
      </c>
    </row>
    <row r="3218" spans="1:3" x14ac:dyDescent="0.25">
      <c r="A3218">
        <v>81</v>
      </c>
      <c r="B3218">
        <v>6.4999999999997726E-2</v>
      </c>
      <c r="C3218" s="1">
        <f>IF(Table9[[#This Row],[dTime]]&lt;&gt;"",1/Table9[[#This Row],[dTime]],"")</f>
        <v>15.384615384615923</v>
      </c>
    </row>
    <row r="3219" spans="1:3" x14ac:dyDescent="0.25">
      <c r="A3219">
        <v>82</v>
      </c>
      <c r="B3219">
        <v>7.2999999999979082E-2</v>
      </c>
      <c r="C3219" s="1">
        <f>IF(Table9[[#This Row],[dTime]]&lt;&gt;"",1/Table9[[#This Row],[dTime]],"")</f>
        <v>13.698630136990227</v>
      </c>
    </row>
    <row r="3220" spans="1:3" x14ac:dyDescent="0.25">
      <c r="A3220">
        <v>83</v>
      </c>
      <c r="B3220">
        <v>6.2000000000011823E-2</v>
      </c>
      <c r="C3220" s="1">
        <f>IF(Table9[[#This Row],[dTime]]&lt;&gt;"",1/Table9[[#This Row],[dTime]],"")</f>
        <v>16.129032258061439</v>
      </c>
    </row>
    <row r="3221" spans="1:3" x14ac:dyDescent="0.25">
      <c r="A3221">
        <v>84</v>
      </c>
      <c r="B3221">
        <v>4.4000000000011141E-2</v>
      </c>
      <c r="C3221" s="1">
        <f>IF(Table9[[#This Row],[dTime]]&lt;&gt;"",1/Table9[[#This Row],[dTime]],"")</f>
        <v>22.727272727266971</v>
      </c>
    </row>
    <row r="3222" spans="1:3" x14ac:dyDescent="0.25">
      <c r="A3222">
        <v>85</v>
      </c>
      <c r="B3222">
        <v>8.7999999999993861E-2</v>
      </c>
      <c r="C3222" s="1">
        <f>IF(Table9[[#This Row],[dTime]]&lt;&gt;"",1/Table9[[#This Row],[dTime]],"")</f>
        <v>11.363636363637156</v>
      </c>
    </row>
    <row r="3223" spans="1:3" x14ac:dyDescent="0.25">
      <c r="A3223">
        <v>86</v>
      </c>
      <c r="B3223">
        <v>7.0999999999997954E-2</v>
      </c>
      <c r="C3223" s="1">
        <f>IF(Table9[[#This Row],[dTime]]&lt;&gt;"",1/Table9[[#This Row],[dTime]],"")</f>
        <v>14.084507042253927</v>
      </c>
    </row>
    <row r="3224" spans="1:3" x14ac:dyDescent="0.25">
      <c r="A3224">
        <v>87</v>
      </c>
      <c r="B3224">
        <v>6.2999999999988177E-2</v>
      </c>
      <c r="C3224" s="1">
        <f>IF(Table9[[#This Row],[dTime]]&lt;&gt;"",1/Table9[[#This Row],[dTime]],"")</f>
        <v>15.873015873018852</v>
      </c>
    </row>
    <row r="3225" spans="1:3" x14ac:dyDescent="0.25">
      <c r="A3225">
        <v>88</v>
      </c>
      <c r="B3225">
        <v>6.8000000000012051E-2</v>
      </c>
      <c r="C3225" s="1">
        <f>IF(Table9[[#This Row],[dTime]]&lt;&gt;"",1/Table9[[#This Row],[dTime]],"")</f>
        <v>14.70588235293857</v>
      </c>
    </row>
    <row r="3226" spans="1:3" x14ac:dyDescent="0.25">
      <c r="A3226">
        <v>89</v>
      </c>
      <c r="B3226">
        <v>6.9999999999993179E-2</v>
      </c>
      <c r="C3226" s="1">
        <f>IF(Table9[[#This Row],[dTime]]&lt;&gt;"",1/Table9[[#This Row],[dTime]],"")</f>
        <v>14.285714285715677</v>
      </c>
    </row>
    <row r="3227" spans="1:3" x14ac:dyDescent="0.25">
      <c r="A3227">
        <v>90</v>
      </c>
      <c r="B3227">
        <v>6.3999999999992951E-2</v>
      </c>
      <c r="C3227" s="1">
        <f>IF(Table9[[#This Row],[dTime]]&lt;&gt;"",1/Table9[[#This Row],[dTime]],"")</f>
        <v>15.625000000001721</v>
      </c>
    </row>
    <row r="3228" spans="1:3" x14ac:dyDescent="0.25">
      <c r="A3228">
        <v>91</v>
      </c>
      <c r="B3228">
        <v>6.4000000000021373E-2</v>
      </c>
      <c r="C3228" s="1">
        <f>IF(Table9[[#This Row],[dTime]]&lt;&gt;"",1/Table9[[#This Row],[dTime]],"")</f>
        <v>15.624999999994783</v>
      </c>
    </row>
    <row r="3229" spans="1:3" x14ac:dyDescent="0.25">
      <c r="A3229">
        <v>92</v>
      </c>
      <c r="B3229">
        <v>6.8999999999988404E-2</v>
      </c>
      <c r="C3229" s="1">
        <f>IF(Table9[[#This Row],[dTime]]&lt;&gt;"",1/Table9[[#This Row],[dTime]],"")</f>
        <v>14.492753623190842</v>
      </c>
    </row>
    <row r="3230" spans="1:3" x14ac:dyDescent="0.25">
      <c r="A3230">
        <v>93</v>
      </c>
      <c r="B3230">
        <v>6.8000000000012051E-2</v>
      </c>
      <c r="C3230" s="1">
        <f>IF(Table9[[#This Row],[dTime]]&lt;&gt;"",1/Table9[[#This Row],[dTime]],"")</f>
        <v>14.70588235293857</v>
      </c>
    </row>
    <row r="3231" spans="1:3" x14ac:dyDescent="0.25">
      <c r="A3231">
        <v>94</v>
      </c>
      <c r="B3231">
        <v>6.2999999999988177E-2</v>
      </c>
      <c r="C3231" s="1">
        <f>IF(Table9[[#This Row],[dTime]]&lt;&gt;"",1/Table9[[#This Row],[dTime]],"")</f>
        <v>15.873015873018852</v>
      </c>
    </row>
    <row r="3232" spans="1:3" x14ac:dyDescent="0.25">
      <c r="A3232">
        <v>95</v>
      </c>
      <c r="B3232">
        <v>6.8999999999988404E-2</v>
      </c>
      <c r="C3232" s="1">
        <f>IF(Table9[[#This Row],[dTime]]&lt;&gt;"",1/Table9[[#This Row],[dTime]],"")</f>
        <v>14.492753623190842</v>
      </c>
    </row>
    <row r="3233" spans="1:3" x14ac:dyDescent="0.25">
      <c r="A3233">
        <v>96</v>
      </c>
      <c r="B3233">
        <v>6.0000000000002274E-2</v>
      </c>
      <c r="C3233" s="1">
        <f>IF(Table9[[#This Row],[dTime]]&lt;&gt;"",1/Table9[[#This Row],[dTime]],"")</f>
        <v>16.666666666666035</v>
      </c>
    </row>
    <row r="3234" spans="1:3" x14ac:dyDescent="0.25">
      <c r="A3234">
        <v>97</v>
      </c>
      <c r="B3234">
        <v>7.5000000000017053E-2</v>
      </c>
      <c r="C3234" s="1">
        <f>IF(Table9[[#This Row],[dTime]]&lt;&gt;"",1/Table9[[#This Row],[dTime]],"")</f>
        <v>13.333333333330302</v>
      </c>
    </row>
    <row r="3235" spans="1:3" x14ac:dyDescent="0.25">
      <c r="A3235">
        <v>98</v>
      </c>
      <c r="B3235">
        <v>6.1999999999983402E-2</v>
      </c>
      <c r="C3235" s="1">
        <f>IF(Table9[[#This Row],[dTime]]&lt;&gt;"",1/Table9[[#This Row],[dTime]],"")</f>
        <v>16.129032258068833</v>
      </c>
    </row>
    <row r="3236" spans="1:3" x14ac:dyDescent="0.25">
      <c r="A3236">
        <v>99</v>
      </c>
      <c r="B3236">
        <v>6.1000000000007049E-2</v>
      </c>
      <c r="C3236" s="1">
        <f>IF(Table9[[#This Row],[dTime]]&lt;&gt;"",1/Table9[[#This Row],[dTime]],"")</f>
        <v>16.393442622948925</v>
      </c>
    </row>
    <row r="3237" spans="1:3" x14ac:dyDescent="0.25">
      <c r="A3237">
        <v>100</v>
      </c>
      <c r="B3237">
        <v>7.2000000000002728E-2</v>
      </c>
      <c r="C3237" s="1">
        <f>IF(Table9[[#This Row],[dTime]]&lt;&gt;"",1/Table9[[#This Row],[dTime]],"")</f>
        <v>13.888888888888362</v>
      </c>
    </row>
    <row r="3238" spans="1:3" x14ac:dyDescent="0.25">
      <c r="A3238">
        <v>101</v>
      </c>
      <c r="B3238">
        <v>2.6999999999986812E-2</v>
      </c>
      <c r="C3238" s="1">
        <f>IF(Table9[[#This Row],[dTime]]&lt;&gt;"",1/Table9[[#This Row],[dTime]],"")</f>
        <v>37.037037037055129</v>
      </c>
    </row>
    <row r="3239" spans="1:3" x14ac:dyDescent="0.25">
      <c r="A3239">
        <v>102</v>
      </c>
      <c r="B3239">
        <v>0.10600000000002296</v>
      </c>
      <c r="C3239" s="1">
        <f>IF(Table9[[#This Row],[dTime]]&lt;&gt;"",1/Table9[[#This Row],[dTime]],"")</f>
        <v>9.4339622641488994</v>
      </c>
    </row>
    <row r="3240" spans="1:3" x14ac:dyDescent="0.25">
      <c r="A3240">
        <v>103</v>
      </c>
      <c r="B3240">
        <v>5.2999999999997272E-2</v>
      </c>
      <c r="C3240" s="1">
        <f>IF(Table9[[#This Row],[dTime]]&lt;&gt;"",1/Table9[[#This Row],[dTime]],"")</f>
        <v>18.867924528302858</v>
      </c>
    </row>
    <row r="3241" spans="1:3" x14ac:dyDescent="0.25">
      <c r="A3241">
        <v>104</v>
      </c>
      <c r="B3241">
        <v>8.4999999999979536E-2</v>
      </c>
      <c r="C3241" s="1">
        <f>IF(Table9[[#This Row],[dTime]]&lt;&gt;"",1/Table9[[#This Row],[dTime]],"")</f>
        <v>11.764705882355774</v>
      </c>
    </row>
    <row r="3242" spans="1:3" x14ac:dyDescent="0.25">
      <c r="A3242">
        <v>105</v>
      </c>
      <c r="B3242">
        <v>6.2000000000011823E-2</v>
      </c>
      <c r="C3242" s="1">
        <f>IF(Table9[[#This Row],[dTime]]&lt;&gt;"",1/Table9[[#This Row],[dTime]],"")</f>
        <v>16.129032258061439</v>
      </c>
    </row>
    <row r="3243" spans="1:3" x14ac:dyDescent="0.25">
      <c r="A3243">
        <v>106</v>
      </c>
      <c r="B3243">
        <v>7.0999999999997954E-2</v>
      </c>
      <c r="C3243" s="1">
        <f>IF(Table9[[#This Row],[dTime]]&lt;&gt;"",1/Table9[[#This Row],[dTime]],"")</f>
        <v>14.084507042253927</v>
      </c>
    </row>
    <row r="3244" spans="1:3" x14ac:dyDescent="0.25">
      <c r="A3244">
        <v>107</v>
      </c>
      <c r="B3244">
        <v>6.7000000000007276E-2</v>
      </c>
      <c r="C3244" s="1">
        <f>IF(Table9[[#This Row],[dTime]]&lt;&gt;"",1/Table9[[#This Row],[dTime]],"")</f>
        <v>14.925373134326737</v>
      </c>
    </row>
    <row r="3245" spans="1:3" x14ac:dyDescent="0.25">
      <c r="A3245">
        <v>108</v>
      </c>
      <c r="B3245">
        <v>6.7000000000007276E-2</v>
      </c>
      <c r="C3245" s="1">
        <f>IF(Table9[[#This Row],[dTime]]&lt;&gt;"",1/Table9[[#This Row],[dTime]],"")</f>
        <v>14.925373134326737</v>
      </c>
    </row>
    <row r="3246" spans="1:3" x14ac:dyDescent="0.25">
      <c r="A3246">
        <v>109</v>
      </c>
      <c r="B3246">
        <v>6.6999999999978854E-2</v>
      </c>
      <c r="C3246" s="1">
        <f>IF(Table9[[#This Row],[dTime]]&lt;&gt;"",1/Table9[[#This Row],[dTime]],"")</f>
        <v>14.92537313433307</v>
      </c>
    </row>
    <row r="3247" spans="1:3" x14ac:dyDescent="0.25">
      <c r="A3247">
        <v>110</v>
      </c>
      <c r="B3247">
        <v>6.4999999999997726E-2</v>
      </c>
      <c r="C3247" s="1">
        <f>IF(Table9[[#This Row],[dTime]]&lt;&gt;"",1/Table9[[#This Row],[dTime]],"")</f>
        <v>15.384615384615923</v>
      </c>
    </row>
    <row r="3248" spans="1:3" x14ac:dyDescent="0.25">
      <c r="A3248">
        <v>111</v>
      </c>
      <c r="B3248">
        <v>6.4999999999997726E-2</v>
      </c>
      <c r="C3248" s="1">
        <f>IF(Table9[[#This Row],[dTime]]&lt;&gt;"",1/Table9[[#This Row],[dTime]],"")</f>
        <v>15.384615384615923</v>
      </c>
    </row>
    <row r="3249" spans="1:3" x14ac:dyDescent="0.25">
      <c r="A3249">
        <v>112</v>
      </c>
      <c r="B3249">
        <v>6.4000000000021373E-2</v>
      </c>
      <c r="C3249" s="1">
        <f>IF(Table9[[#This Row],[dTime]]&lt;&gt;"",1/Table9[[#This Row],[dTime]],"")</f>
        <v>15.624999999994783</v>
      </c>
    </row>
    <row r="3250" spans="1:3" x14ac:dyDescent="0.25">
      <c r="A3250">
        <v>113</v>
      </c>
      <c r="B3250">
        <v>7.2999999999979082E-2</v>
      </c>
      <c r="C3250" s="1">
        <f>IF(Table9[[#This Row],[dTime]]&lt;&gt;"",1/Table9[[#This Row],[dTime]],"")</f>
        <v>13.698630136990227</v>
      </c>
    </row>
    <row r="3251" spans="1:3" x14ac:dyDescent="0.25">
      <c r="A3251">
        <v>114</v>
      </c>
      <c r="B3251">
        <v>7.4000000000012278E-2</v>
      </c>
      <c r="C3251" s="1">
        <f>IF(Table9[[#This Row],[dTime]]&lt;&gt;"",1/Table9[[#This Row],[dTime]],"")</f>
        <v>13.513513513511271</v>
      </c>
    </row>
    <row r="3252" spans="1:3" x14ac:dyDescent="0.25">
      <c r="A3252">
        <v>115</v>
      </c>
      <c r="B3252">
        <v>5.6000000000011596E-2</v>
      </c>
      <c r="C3252" s="1">
        <f>IF(Table9[[#This Row],[dTime]]&lt;&gt;"",1/Table9[[#This Row],[dTime]],"")</f>
        <v>17.857142857139159</v>
      </c>
    </row>
    <row r="3253" spans="1:3" x14ac:dyDescent="0.25">
      <c r="A3253">
        <v>116</v>
      </c>
      <c r="B3253">
        <v>6.5999999999974079E-2</v>
      </c>
      <c r="C3253" s="1">
        <f>IF(Table9[[#This Row],[dTime]]&lt;&gt;"",1/Table9[[#This Row],[dTime]],"")</f>
        <v>15.151515151521101</v>
      </c>
    </row>
    <row r="3254" spans="1:3" x14ac:dyDescent="0.25">
      <c r="A3254">
        <v>117</v>
      </c>
      <c r="B3254">
        <v>6.9000000000016826E-2</v>
      </c>
      <c r="C3254" s="1">
        <f>IF(Table9[[#This Row],[dTime]]&lt;&gt;"",1/Table9[[#This Row],[dTime]],"")</f>
        <v>14.492753623184871</v>
      </c>
    </row>
    <row r="3255" spans="1:3" x14ac:dyDescent="0.25">
      <c r="A3255">
        <v>118</v>
      </c>
      <c r="B3255">
        <v>6.8999999999988404E-2</v>
      </c>
      <c r="C3255" s="1">
        <f>IF(Table9[[#This Row],[dTime]]&lt;&gt;"",1/Table9[[#This Row],[dTime]],"")</f>
        <v>14.492753623190842</v>
      </c>
    </row>
    <row r="3256" spans="1:3" x14ac:dyDescent="0.25">
      <c r="A3256">
        <v>119</v>
      </c>
      <c r="B3256">
        <v>6.0000000000002274E-2</v>
      </c>
      <c r="C3256" s="1">
        <f>IF(Table9[[#This Row],[dTime]]&lt;&gt;"",1/Table9[[#This Row],[dTime]],"")</f>
        <v>16.666666666666035</v>
      </c>
    </row>
    <row r="3257" spans="1:3" x14ac:dyDescent="0.25">
      <c r="A3257">
        <v>120</v>
      </c>
      <c r="B3257">
        <v>5.7000000000016371E-2</v>
      </c>
      <c r="C3257" s="1">
        <f>IF(Table9[[#This Row],[dTime]]&lt;&gt;"",1/Table9[[#This Row],[dTime]],"")</f>
        <v>17.543859649117767</v>
      </c>
    </row>
    <row r="3258" spans="1:3" x14ac:dyDescent="0.25">
      <c r="A3258">
        <v>121</v>
      </c>
      <c r="B3258">
        <v>8.2999999999998408E-2</v>
      </c>
      <c r="C3258" s="1">
        <f>IF(Table9[[#This Row],[dTime]]&lt;&gt;"",1/Table9[[#This Row],[dTime]],"")</f>
        <v>12.048192771084569</v>
      </c>
    </row>
    <row r="3259" spans="1:3" x14ac:dyDescent="0.25">
      <c r="A3259">
        <v>122</v>
      </c>
      <c r="B3259">
        <v>6.6000000000002501E-2</v>
      </c>
      <c r="C3259" s="1">
        <f>IF(Table9[[#This Row],[dTime]]&lt;&gt;"",1/Table9[[#This Row],[dTime]],"")</f>
        <v>15.151515151514577</v>
      </c>
    </row>
    <row r="3260" spans="1:3" x14ac:dyDescent="0.25">
      <c r="A3260">
        <v>123</v>
      </c>
      <c r="B3260">
        <v>6.3999999999992951E-2</v>
      </c>
      <c r="C3260" s="1">
        <f>IF(Table9[[#This Row],[dTime]]&lt;&gt;"",1/Table9[[#This Row],[dTime]],"")</f>
        <v>15.625000000001721</v>
      </c>
    </row>
    <row r="3261" spans="1:3" x14ac:dyDescent="0.25">
      <c r="A3261">
        <v>124</v>
      </c>
      <c r="B3261">
        <v>6.9999999999993179E-2</v>
      </c>
      <c r="C3261" s="1">
        <f>IF(Table9[[#This Row],[dTime]]&lt;&gt;"",1/Table9[[#This Row],[dTime]],"")</f>
        <v>14.285714285715677</v>
      </c>
    </row>
    <row r="3262" spans="1:3" x14ac:dyDescent="0.25">
      <c r="A3262">
        <v>125</v>
      </c>
      <c r="B3262">
        <v>6.8000000000012051E-2</v>
      </c>
      <c r="C3262" s="1">
        <f>IF(Table9[[#This Row],[dTime]]&lt;&gt;"",1/Table9[[#This Row],[dTime]],"")</f>
        <v>14.70588235293857</v>
      </c>
    </row>
    <row r="3263" spans="1:3" x14ac:dyDescent="0.25">
      <c r="A3263">
        <v>126</v>
      </c>
      <c r="B3263">
        <v>5.8999999999997499E-2</v>
      </c>
      <c r="C3263" s="1">
        <f>IF(Table9[[#This Row],[dTime]]&lt;&gt;"",1/Table9[[#This Row],[dTime]],"")</f>
        <v>16.9491525423736</v>
      </c>
    </row>
    <row r="3264" spans="1:3" x14ac:dyDescent="0.25">
      <c r="A3264">
        <v>127</v>
      </c>
      <c r="B3264">
        <v>2.5000000000005684E-2</v>
      </c>
      <c r="C3264" s="1">
        <f>IF(Table9[[#This Row],[dTime]]&lt;&gt;"",1/Table9[[#This Row],[dTime]],"")</f>
        <v>39.999999999990905</v>
      </c>
    </row>
    <row r="3265" spans="1:3" x14ac:dyDescent="0.25">
      <c r="A3265">
        <v>128</v>
      </c>
      <c r="B3265">
        <v>0.10899999999998045</v>
      </c>
      <c r="C3265" s="1">
        <f>IF(Table9[[#This Row],[dTime]]&lt;&gt;"",1/Table9[[#This Row],[dTime]],"")</f>
        <v>9.1743119266071496</v>
      </c>
    </row>
    <row r="3266" spans="1:3" x14ac:dyDescent="0.25">
      <c r="A3266">
        <v>129</v>
      </c>
      <c r="B3266">
        <v>7.3000000000007503E-2</v>
      </c>
      <c r="C3266" s="1">
        <f>IF(Table9[[#This Row],[dTime]]&lt;&gt;"",1/Table9[[#This Row],[dTime]],"")</f>
        <v>13.698630136984894</v>
      </c>
    </row>
    <row r="3267" spans="1:3" x14ac:dyDescent="0.25">
      <c r="A3267">
        <v>130</v>
      </c>
      <c r="B3267">
        <v>2.0999999999986585E-2</v>
      </c>
      <c r="C3267" s="1">
        <f>IF(Table9[[#This Row],[dTime]]&lt;&gt;"",1/Table9[[#This Row],[dTime]],"")</f>
        <v>47.619047619078039</v>
      </c>
    </row>
    <row r="3268" spans="1:3" x14ac:dyDescent="0.25">
      <c r="A3268">
        <v>131</v>
      </c>
      <c r="B3268">
        <v>0.11500000000000909</v>
      </c>
      <c r="C3268" s="1">
        <f>IF(Table9[[#This Row],[dTime]]&lt;&gt;"",1/Table9[[#This Row],[dTime]],"")</f>
        <v>8.6956521739123556</v>
      </c>
    </row>
    <row r="3269" spans="1:3" x14ac:dyDescent="0.25">
      <c r="A3269">
        <v>132</v>
      </c>
      <c r="B3269">
        <v>6.0000000000002274E-2</v>
      </c>
      <c r="C3269" s="1">
        <f>IF(Table9[[#This Row],[dTime]]&lt;&gt;"",1/Table9[[#This Row],[dTime]],"")</f>
        <v>16.666666666666035</v>
      </c>
    </row>
    <row r="3270" spans="1:3" x14ac:dyDescent="0.25">
      <c r="A3270">
        <v>133</v>
      </c>
      <c r="B3270">
        <v>6.2999999999988177E-2</v>
      </c>
      <c r="C3270" s="1">
        <f>IF(Table9[[#This Row],[dTime]]&lt;&gt;"",1/Table9[[#This Row],[dTime]],"")</f>
        <v>15.873015873018852</v>
      </c>
    </row>
    <row r="3271" spans="1:3" x14ac:dyDescent="0.25">
      <c r="A3271">
        <v>134</v>
      </c>
      <c r="B3271">
        <v>6.7000000000007276E-2</v>
      </c>
      <c r="C3271" s="1">
        <f>IF(Table9[[#This Row],[dTime]]&lt;&gt;"",1/Table9[[#This Row],[dTime]],"")</f>
        <v>14.925373134326737</v>
      </c>
    </row>
    <row r="3272" spans="1:3" x14ac:dyDescent="0.25">
      <c r="A3272">
        <v>135</v>
      </c>
      <c r="B3272">
        <v>3.7000000000006139E-2</v>
      </c>
      <c r="C3272" s="1">
        <f>IF(Table9[[#This Row],[dTime]]&lt;&gt;"",1/Table9[[#This Row],[dTime]],"")</f>
        <v>27.027027027022541</v>
      </c>
    </row>
    <row r="3273" spans="1:3" x14ac:dyDescent="0.25">
      <c r="A3273">
        <v>136</v>
      </c>
      <c r="B3273">
        <v>0.10300000000000864</v>
      </c>
      <c r="C3273" s="1">
        <f>IF(Table9[[#This Row],[dTime]]&lt;&gt;"",1/Table9[[#This Row],[dTime]],"")</f>
        <v>9.7087378640768556</v>
      </c>
    </row>
    <row r="3274" spans="1:3" x14ac:dyDescent="0.25">
      <c r="A3274">
        <v>137</v>
      </c>
      <c r="B3274">
        <v>6.1999999999983402E-2</v>
      </c>
      <c r="C3274" s="1">
        <f>IF(Table9[[#This Row],[dTime]]&lt;&gt;"",1/Table9[[#This Row],[dTime]],"")</f>
        <v>16.129032258068833</v>
      </c>
    </row>
    <row r="3275" spans="1:3" x14ac:dyDescent="0.25">
      <c r="A3275">
        <v>138</v>
      </c>
      <c r="B3275">
        <v>7.2000000000002728E-2</v>
      </c>
      <c r="C3275" s="1">
        <f>IF(Table9[[#This Row],[dTime]]&lt;&gt;"",1/Table9[[#This Row],[dTime]],"")</f>
        <v>13.888888888888362</v>
      </c>
    </row>
    <row r="3276" spans="1:3" x14ac:dyDescent="0.25">
      <c r="A3276">
        <v>139</v>
      </c>
      <c r="B3276">
        <v>6.2000000000011823E-2</v>
      </c>
      <c r="C3276" s="1">
        <f>IF(Table9[[#This Row],[dTime]]&lt;&gt;"",1/Table9[[#This Row],[dTime]],"")</f>
        <v>16.129032258061439</v>
      </c>
    </row>
    <row r="3277" spans="1:3" x14ac:dyDescent="0.25">
      <c r="A3277">
        <v>140</v>
      </c>
      <c r="B3277">
        <v>6.7000000000007276E-2</v>
      </c>
      <c r="C3277" s="1">
        <f>IF(Table9[[#This Row],[dTime]]&lt;&gt;"",1/Table9[[#This Row],[dTime]],"")</f>
        <v>14.925373134326737</v>
      </c>
    </row>
    <row r="3278" spans="1:3" x14ac:dyDescent="0.25">
      <c r="A3278">
        <v>141</v>
      </c>
      <c r="B3278">
        <v>7.0999999999997954E-2</v>
      </c>
      <c r="C3278" s="1">
        <f>IF(Table9[[#This Row],[dTime]]&lt;&gt;"",1/Table9[[#This Row],[dTime]],"")</f>
        <v>14.084507042253927</v>
      </c>
    </row>
    <row r="3279" spans="1:3" x14ac:dyDescent="0.25">
      <c r="A3279">
        <v>142</v>
      </c>
      <c r="B3279">
        <v>6.1999999999983402E-2</v>
      </c>
      <c r="C3279" s="1">
        <f>IF(Table9[[#This Row],[dTime]]&lt;&gt;"",1/Table9[[#This Row],[dTime]],"")</f>
        <v>16.129032258068833</v>
      </c>
    </row>
    <row r="3280" spans="1:3" x14ac:dyDescent="0.25">
      <c r="A3280">
        <v>143</v>
      </c>
      <c r="B3280">
        <v>4.0999999999996817E-2</v>
      </c>
      <c r="C3280" s="1">
        <f>IF(Table9[[#This Row],[dTime]]&lt;&gt;"",1/Table9[[#This Row],[dTime]],"")</f>
        <v>24.390243902440918</v>
      </c>
    </row>
    <row r="3281" spans="1:3" x14ac:dyDescent="0.25">
      <c r="A3281">
        <v>144</v>
      </c>
      <c r="B3281">
        <v>6.8000000000012051E-2</v>
      </c>
      <c r="C3281" s="1">
        <f>IF(Table9[[#This Row],[dTime]]&lt;&gt;"",1/Table9[[#This Row],[dTime]],"")</f>
        <v>14.70588235293857</v>
      </c>
    </row>
    <row r="3282" spans="1:3" x14ac:dyDescent="0.25">
      <c r="A3282">
        <v>145</v>
      </c>
      <c r="B3282">
        <v>8.7999999999993861E-2</v>
      </c>
      <c r="C3282" s="1">
        <f>IF(Table9[[#This Row],[dTime]]&lt;&gt;"",1/Table9[[#This Row],[dTime]],"")</f>
        <v>11.363636363637156</v>
      </c>
    </row>
    <row r="3283" spans="1:3" x14ac:dyDescent="0.25">
      <c r="A3283">
        <v>146</v>
      </c>
      <c r="B3283">
        <v>6.8000000000012051E-2</v>
      </c>
      <c r="C3283" s="1">
        <f>IF(Table9[[#This Row],[dTime]]&lt;&gt;"",1/Table9[[#This Row],[dTime]],"")</f>
        <v>14.70588235293857</v>
      </c>
    </row>
    <row r="3284" spans="1:3" x14ac:dyDescent="0.25">
      <c r="A3284">
        <v>147</v>
      </c>
      <c r="B3284">
        <v>7.0999999999997954E-2</v>
      </c>
      <c r="C3284" s="1">
        <f>IF(Table9[[#This Row],[dTime]]&lt;&gt;"",1/Table9[[#This Row],[dTime]],"")</f>
        <v>14.084507042253927</v>
      </c>
    </row>
    <row r="3285" spans="1:3" x14ac:dyDescent="0.25">
      <c r="A3285">
        <v>148</v>
      </c>
      <c r="B3285">
        <v>6.4999999999997726E-2</v>
      </c>
      <c r="C3285" s="1">
        <f>IF(Table9[[#This Row],[dTime]]&lt;&gt;"",1/Table9[[#This Row],[dTime]],"")</f>
        <v>15.384615384615923</v>
      </c>
    </row>
    <row r="3286" spans="1:3" x14ac:dyDescent="0.25">
      <c r="A3286">
        <v>149</v>
      </c>
      <c r="B3286">
        <v>3.1999999999982265E-2</v>
      </c>
      <c r="C3286" s="1">
        <f>IF(Table9[[#This Row],[dTime]]&lt;&gt;"",1/Table9[[#This Row],[dTime]],"")</f>
        <v>31.250000000017319</v>
      </c>
    </row>
    <row r="3287" spans="1:3" x14ac:dyDescent="0.25">
      <c r="A3287">
        <v>150</v>
      </c>
      <c r="B3287">
        <v>0.10300000000000864</v>
      </c>
      <c r="C3287" s="1">
        <f>IF(Table9[[#This Row],[dTime]]&lt;&gt;"",1/Table9[[#This Row],[dTime]],"")</f>
        <v>9.7087378640768556</v>
      </c>
    </row>
    <row r="3288" spans="1:3" x14ac:dyDescent="0.25">
      <c r="A3288">
        <v>151</v>
      </c>
      <c r="B3288">
        <v>6.6000000000002501E-2</v>
      </c>
      <c r="C3288" s="1">
        <f>IF(Table9[[#This Row],[dTime]]&lt;&gt;"",1/Table9[[#This Row],[dTime]],"")</f>
        <v>15.151515151514577</v>
      </c>
    </row>
    <row r="3289" spans="1:3" x14ac:dyDescent="0.25">
      <c r="A3289">
        <v>152</v>
      </c>
      <c r="B3289">
        <v>6.4999999999997726E-2</v>
      </c>
      <c r="C3289" s="1">
        <f>IF(Table9[[#This Row],[dTime]]&lt;&gt;"",1/Table9[[#This Row],[dTime]],"")</f>
        <v>15.384615384615923</v>
      </c>
    </row>
    <row r="3290" spans="1:3" x14ac:dyDescent="0.25">
      <c r="A3290">
        <v>153</v>
      </c>
      <c r="B3290">
        <v>6.8000000000012051E-2</v>
      </c>
      <c r="C3290" s="1">
        <f>IF(Table9[[#This Row],[dTime]]&lt;&gt;"",1/Table9[[#This Row],[dTime]],"")</f>
        <v>14.70588235293857</v>
      </c>
    </row>
    <row r="3291" spans="1:3" x14ac:dyDescent="0.25">
      <c r="A3291">
        <v>154</v>
      </c>
      <c r="B3291">
        <v>5.8999999999997499E-2</v>
      </c>
      <c r="C3291" s="1">
        <f>IF(Table9[[#This Row],[dTime]]&lt;&gt;"",1/Table9[[#This Row],[dTime]],"")</f>
        <v>16.9491525423736</v>
      </c>
    </row>
    <row r="3292" spans="1:3" x14ac:dyDescent="0.25">
      <c r="A3292">
        <v>155</v>
      </c>
      <c r="B3292">
        <v>5.7999999999992724E-2</v>
      </c>
      <c r="C3292" s="1">
        <f>IF(Table9[[#This Row],[dTime]]&lt;&gt;"",1/Table9[[#This Row],[dTime]],"")</f>
        <v>17.241379310346989</v>
      </c>
    </row>
    <row r="3293" spans="1:3" x14ac:dyDescent="0.25">
      <c r="A3293">
        <v>156</v>
      </c>
      <c r="B3293">
        <v>8.5000000000007958E-2</v>
      </c>
      <c r="C3293" s="1">
        <f>IF(Table9[[#This Row],[dTime]]&lt;&gt;"",1/Table9[[#This Row],[dTime]],"")</f>
        <v>11.764705882351839</v>
      </c>
    </row>
    <row r="3294" spans="1:3" x14ac:dyDescent="0.25">
      <c r="A3294">
        <v>157</v>
      </c>
      <c r="B3294">
        <v>6.1000000000007049E-2</v>
      </c>
      <c r="C3294" s="1">
        <f>IF(Table9[[#This Row],[dTime]]&lt;&gt;"",1/Table9[[#This Row],[dTime]],"")</f>
        <v>16.393442622948925</v>
      </c>
    </row>
    <row r="3295" spans="1:3" x14ac:dyDescent="0.25">
      <c r="A3295">
        <v>158</v>
      </c>
      <c r="B3295">
        <v>7.1999999999974307E-2</v>
      </c>
      <c r="C3295" s="1">
        <f>IF(Table9[[#This Row],[dTime]]&lt;&gt;"",1/Table9[[#This Row],[dTime]],"")</f>
        <v>13.888888888893845</v>
      </c>
    </row>
    <row r="3296" spans="1:3" x14ac:dyDescent="0.25">
      <c r="A3296">
        <v>159</v>
      </c>
      <c r="B3296">
        <v>6.4000000000021373E-2</v>
      </c>
      <c r="C3296" s="1">
        <f>IF(Table9[[#This Row],[dTime]]&lt;&gt;"",1/Table9[[#This Row],[dTime]],"")</f>
        <v>15.624999999994783</v>
      </c>
    </row>
    <row r="3297" spans="1:3" x14ac:dyDescent="0.25">
      <c r="A3297">
        <v>160</v>
      </c>
      <c r="B3297">
        <v>6.4999999999997726E-2</v>
      </c>
      <c r="C3297" s="1">
        <f>IF(Table9[[#This Row],[dTime]]&lt;&gt;"",1/Table9[[#This Row],[dTime]],"")</f>
        <v>15.384615384615923</v>
      </c>
    </row>
    <row r="3298" spans="1:3" x14ac:dyDescent="0.25">
      <c r="A3298">
        <v>161</v>
      </c>
      <c r="B3298">
        <v>7.0999999999997954E-2</v>
      </c>
      <c r="C3298" s="1">
        <f>IF(Table9[[#This Row],[dTime]]&lt;&gt;"",1/Table9[[#This Row],[dTime]],"")</f>
        <v>14.084507042253927</v>
      </c>
    </row>
    <row r="3299" spans="1:3" x14ac:dyDescent="0.25">
      <c r="A3299">
        <v>162</v>
      </c>
      <c r="B3299">
        <v>6.1000000000007049E-2</v>
      </c>
      <c r="C3299" s="1">
        <f>IF(Table9[[#This Row],[dTime]]&lt;&gt;"",1/Table9[[#This Row],[dTime]],"")</f>
        <v>16.393442622948925</v>
      </c>
    </row>
    <row r="3300" spans="1:3" x14ac:dyDescent="0.25">
      <c r="A3300">
        <v>163</v>
      </c>
      <c r="B3300">
        <v>6.9999999999993179E-2</v>
      </c>
      <c r="C3300" s="1">
        <f>IF(Table9[[#This Row],[dTime]]&lt;&gt;"",1/Table9[[#This Row],[dTime]],"")</f>
        <v>14.285714285715677</v>
      </c>
    </row>
    <row r="3301" spans="1:3" x14ac:dyDescent="0.25">
      <c r="A3301">
        <v>164</v>
      </c>
      <c r="B3301">
        <v>1.9000000000005457E-2</v>
      </c>
      <c r="C3301" s="1">
        <f>IF(Table9[[#This Row],[dTime]]&lt;&gt;"",1/Table9[[#This Row],[dTime]],"")</f>
        <v>52.631578947353304</v>
      </c>
    </row>
    <row r="3302" spans="1:3" x14ac:dyDescent="0.25">
      <c r="A3302">
        <v>165</v>
      </c>
      <c r="B3302">
        <v>0.11499999999998067</v>
      </c>
      <c r="C3302" s="1">
        <f>IF(Table9[[#This Row],[dTime]]&lt;&gt;"",1/Table9[[#This Row],[dTime]],"")</f>
        <v>8.695652173914505</v>
      </c>
    </row>
    <row r="3303" spans="1:3" x14ac:dyDescent="0.25">
      <c r="A3303">
        <v>166</v>
      </c>
      <c r="B3303">
        <v>6.7000000000007276E-2</v>
      </c>
      <c r="C3303" s="1">
        <f>IF(Table9[[#This Row],[dTime]]&lt;&gt;"",1/Table9[[#This Row],[dTime]],"")</f>
        <v>14.925373134326737</v>
      </c>
    </row>
    <row r="3304" spans="1:3" x14ac:dyDescent="0.25">
      <c r="A3304">
        <v>167</v>
      </c>
      <c r="B3304">
        <v>6.6000000000002501E-2</v>
      </c>
      <c r="C3304" s="1">
        <f>IF(Table9[[#This Row],[dTime]]&lt;&gt;"",1/Table9[[#This Row],[dTime]],"")</f>
        <v>15.151515151514577</v>
      </c>
    </row>
    <row r="3305" spans="1:3" x14ac:dyDescent="0.25">
      <c r="A3305">
        <v>168</v>
      </c>
      <c r="B3305">
        <v>6.6000000000002501E-2</v>
      </c>
      <c r="C3305" s="1">
        <f>IF(Table9[[#This Row],[dTime]]&lt;&gt;"",1/Table9[[#This Row],[dTime]],"")</f>
        <v>15.151515151514577</v>
      </c>
    </row>
    <row r="3306" spans="1:3" x14ac:dyDescent="0.25">
      <c r="A3306">
        <v>169</v>
      </c>
      <c r="B3306">
        <v>6.9999999999993179E-2</v>
      </c>
      <c r="C3306" s="1">
        <f>IF(Table9[[#This Row],[dTime]]&lt;&gt;"",1/Table9[[#This Row],[dTime]],"")</f>
        <v>14.285714285715677</v>
      </c>
    </row>
    <row r="3307" spans="1:3" x14ac:dyDescent="0.25">
      <c r="A3307">
        <v>170</v>
      </c>
      <c r="B3307">
        <v>6.2000000000011823E-2</v>
      </c>
      <c r="C3307" s="1">
        <f>IF(Table9[[#This Row],[dTime]]&lt;&gt;"",1/Table9[[#This Row],[dTime]],"")</f>
        <v>16.129032258061439</v>
      </c>
    </row>
    <row r="3308" spans="1:3" x14ac:dyDescent="0.25">
      <c r="A3308">
        <v>171</v>
      </c>
      <c r="B3308">
        <v>6.9999999999993179E-2</v>
      </c>
      <c r="C3308" s="1">
        <f>IF(Table9[[#This Row],[dTime]]&lt;&gt;"",1/Table9[[#This Row],[dTime]],"")</f>
        <v>14.285714285715677</v>
      </c>
    </row>
    <row r="3309" spans="1:3" x14ac:dyDescent="0.25">
      <c r="A3309">
        <v>172</v>
      </c>
      <c r="B3309">
        <v>6.4999999999997726E-2</v>
      </c>
      <c r="C3309" s="1">
        <f>IF(Table9[[#This Row],[dTime]]&lt;&gt;"",1/Table9[[#This Row],[dTime]],"")</f>
        <v>15.384615384615923</v>
      </c>
    </row>
    <row r="3310" spans="1:3" x14ac:dyDescent="0.25">
      <c r="A3310">
        <v>173</v>
      </c>
      <c r="B3310">
        <v>6.6000000000002501E-2</v>
      </c>
      <c r="C3310" s="1">
        <f>IF(Table9[[#This Row],[dTime]]&lt;&gt;"",1/Table9[[#This Row],[dTime]],"")</f>
        <v>15.151515151514577</v>
      </c>
    </row>
    <row r="3311" spans="1:3" x14ac:dyDescent="0.25">
      <c r="A3311">
        <v>174</v>
      </c>
      <c r="B3311">
        <v>7.3000000000007503E-2</v>
      </c>
      <c r="C3311" s="1">
        <f>IF(Table9[[#This Row],[dTime]]&lt;&gt;"",1/Table9[[#This Row],[dTime]],"")</f>
        <v>13.698630136984894</v>
      </c>
    </row>
    <row r="3312" spans="1:3" x14ac:dyDescent="0.25">
      <c r="A3312">
        <v>175</v>
      </c>
      <c r="B3312">
        <v>5.8999999999997499E-2</v>
      </c>
      <c r="C3312" s="1">
        <f>IF(Table9[[#This Row],[dTime]]&lt;&gt;"",1/Table9[[#This Row],[dTime]],"")</f>
        <v>16.9491525423736</v>
      </c>
    </row>
    <row r="3313" spans="1:3" x14ac:dyDescent="0.25">
      <c r="A3313">
        <v>176</v>
      </c>
      <c r="B3313">
        <v>6.8999999999988404E-2</v>
      </c>
      <c r="C3313" s="1">
        <f>IF(Table9[[#This Row],[dTime]]&lt;&gt;"",1/Table9[[#This Row],[dTime]],"")</f>
        <v>14.492753623190842</v>
      </c>
    </row>
    <row r="3314" spans="1:3" x14ac:dyDescent="0.25">
      <c r="A3314">
        <v>177</v>
      </c>
      <c r="B3314">
        <v>3.3999999999991815E-2</v>
      </c>
      <c r="C3314" s="1">
        <f>IF(Table9[[#This Row],[dTime]]&lt;&gt;"",1/Table9[[#This Row],[dTime]],"")</f>
        <v>29.411764705889432</v>
      </c>
    </row>
    <row r="3315" spans="1:3" x14ac:dyDescent="0.25">
      <c r="A3315">
        <v>178</v>
      </c>
      <c r="B3315">
        <v>9.7000000000008413E-2</v>
      </c>
      <c r="C3315" s="1">
        <f>IF(Table9[[#This Row],[dTime]]&lt;&gt;"",1/Table9[[#This Row],[dTime]],"")</f>
        <v>10.309278350514569</v>
      </c>
    </row>
    <row r="3316" spans="1:3" x14ac:dyDescent="0.25">
      <c r="A3316">
        <v>179</v>
      </c>
      <c r="B3316">
        <v>2.7999999999991587E-2</v>
      </c>
      <c r="C3316" s="1">
        <f>IF(Table9[[#This Row],[dTime]]&lt;&gt;"",1/Table9[[#This Row],[dTime]],"")</f>
        <v>35.714285714296444</v>
      </c>
    </row>
    <row r="3317" spans="1:3" x14ac:dyDescent="0.25">
      <c r="A3317">
        <v>180</v>
      </c>
      <c r="B3317">
        <v>0.10900000000000887</v>
      </c>
      <c r="C3317" s="1">
        <f>IF(Table9[[#This Row],[dTime]]&lt;&gt;"",1/Table9[[#This Row],[dTime]],"")</f>
        <v>9.1743119266047586</v>
      </c>
    </row>
    <row r="3318" spans="1:3" x14ac:dyDescent="0.25">
      <c r="A3318">
        <v>181</v>
      </c>
      <c r="B3318">
        <v>6.3000000000016598E-2</v>
      </c>
      <c r="C3318" s="1">
        <f>IF(Table9[[#This Row],[dTime]]&lt;&gt;"",1/Table9[[#This Row],[dTime]],"")</f>
        <v>15.873015873011692</v>
      </c>
    </row>
    <row r="3319" spans="1:3" x14ac:dyDescent="0.25">
      <c r="A3319">
        <v>182</v>
      </c>
      <c r="B3319">
        <v>6.4999999999997726E-2</v>
      </c>
      <c r="C3319" s="1">
        <f>IF(Table9[[#This Row],[dTime]]&lt;&gt;"",1/Table9[[#This Row],[dTime]],"")</f>
        <v>15.384615384615923</v>
      </c>
    </row>
    <row r="3320" spans="1:3" x14ac:dyDescent="0.25">
      <c r="A3320">
        <v>183</v>
      </c>
      <c r="B3320">
        <v>7.2000000000002728E-2</v>
      </c>
      <c r="C3320" s="1">
        <f>IF(Table9[[#This Row],[dTime]]&lt;&gt;"",1/Table9[[#This Row],[dTime]],"")</f>
        <v>13.888888888888362</v>
      </c>
    </row>
    <row r="3321" spans="1:3" x14ac:dyDescent="0.25">
      <c r="A3321">
        <v>184</v>
      </c>
      <c r="B3321">
        <v>6.0999999999978627E-2</v>
      </c>
      <c r="C3321" s="1">
        <f>IF(Table9[[#This Row],[dTime]]&lt;&gt;"",1/Table9[[#This Row],[dTime]],"")</f>
        <v>16.393442622956563</v>
      </c>
    </row>
    <row r="3322" spans="1:3" x14ac:dyDescent="0.25">
      <c r="A3322">
        <v>185</v>
      </c>
      <c r="B3322">
        <v>6.9000000000016826E-2</v>
      </c>
      <c r="C3322" s="1">
        <f>IF(Table9[[#This Row],[dTime]]&lt;&gt;"",1/Table9[[#This Row],[dTime]],"")</f>
        <v>14.492753623184871</v>
      </c>
    </row>
    <row r="3323" spans="1:3" x14ac:dyDescent="0.25">
      <c r="A3323">
        <v>186</v>
      </c>
      <c r="B3323">
        <v>6.9999999999993179E-2</v>
      </c>
      <c r="C3323" s="1">
        <f>IF(Table9[[#This Row],[dTime]]&lt;&gt;"",1/Table9[[#This Row],[dTime]],"")</f>
        <v>14.285714285715677</v>
      </c>
    </row>
    <row r="3324" spans="1:3" x14ac:dyDescent="0.25">
      <c r="A3324">
        <v>187</v>
      </c>
      <c r="B3324">
        <v>6.6000000000002501E-2</v>
      </c>
      <c r="C3324" s="1">
        <f>IF(Table9[[#This Row],[dTime]]&lt;&gt;"",1/Table9[[#This Row],[dTime]],"")</f>
        <v>15.151515151514577</v>
      </c>
    </row>
    <row r="3325" spans="1:3" x14ac:dyDescent="0.25">
      <c r="A3325">
        <v>188</v>
      </c>
      <c r="B3325">
        <v>6.4999999999997726E-2</v>
      </c>
      <c r="C3325" s="1">
        <f>IF(Table9[[#This Row],[dTime]]&lt;&gt;"",1/Table9[[#This Row],[dTime]],"")</f>
        <v>15.384615384615923</v>
      </c>
    </row>
    <row r="3326" spans="1:3" x14ac:dyDescent="0.25">
      <c r="A3326">
        <v>189</v>
      </c>
      <c r="B3326">
        <v>7.4999999999988631E-2</v>
      </c>
      <c r="C3326" s="1">
        <f>IF(Table9[[#This Row],[dTime]]&lt;&gt;"",1/Table9[[#This Row],[dTime]],"")</f>
        <v>13.333333333335354</v>
      </c>
    </row>
    <row r="3327" spans="1:3" x14ac:dyDescent="0.25">
      <c r="A3327">
        <v>190</v>
      </c>
      <c r="B3327">
        <v>5.7000000000016371E-2</v>
      </c>
      <c r="C3327" s="1">
        <f>IF(Table9[[#This Row],[dTime]]&lt;&gt;"",1/Table9[[#This Row],[dTime]],"")</f>
        <v>17.543859649117767</v>
      </c>
    </row>
    <row r="3328" spans="1:3" x14ac:dyDescent="0.25">
      <c r="A3328">
        <v>191</v>
      </c>
      <c r="B3328">
        <v>7.2000000000002728E-2</v>
      </c>
      <c r="C3328" s="1">
        <f>IF(Table9[[#This Row],[dTime]]&lt;&gt;"",1/Table9[[#This Row],[dTime]],"")</f>
        <v>13.888888888888362</v>
      </c>
    </row>
    <row r="3329" spans="1:3" x14ac:dyDescent="0.25">
      <c r="A3329">
        <v>192</v>
      </c>
      <c r="B3329">
        <v>6.3999999999992951E-2</v>
      </c>
      <c r="C3329" s="1">
        <f>IF(Table9[[#This Row],[dTime]]&lt;&gt;"",1/Table9[[#This Row],[dTime]],"")</f>
        <v>15.625000000001721</v>
      </c>
    </row>
    <row r="3330" spans="1:3" x14ac:dyDescent="0.25">
      <c r="A3330">
        <v>193</v>
      </c>
      <c r="B3330">
        <v>6.8999999999988404E-2</v>
      </c>
      <c r="C3330" s="1">
        <f>IF(Table9[[#This Row],[dTime]]&lt;&gt;"",1/Table9[[#This Row],[dTime]],"")</f>
        <v>14.492753623190842</v>
      </c>
    </row>
    <row r="3331" spans="1:3" x14ac:dyDescent="0.25">
      <c r="A3331">
        <v>194</v>
      </c>
      <c r="B3331">
        <v>6.4999999999997726E-2</v>
      </c>
      <c r="C3331" s="1">
        <f>IF(Table9[[#This Row],[dTime]]&lt;&gt;"",1/Table9[[#This Row],[dTime]],"")</f>
        <v>15.384615384615923</v>
      </c>
    </row>
    <row r="3332" spans="1:3" x14ac:dyDescent="0.25">
      <c r="A3332">
        <v>195</v>
      </c>
      <c r="B3332">
        <v>4.3000000000006366E-2</v>
      </c>
      <c r="C3332" s="1">
        <f>IF(Table9[[#This Row],[dTime]]&lt;&gt;"",1/Table9[[#This Row],[dTime]],"")</f>
        <v>23.255813953484928</v>
      </c>
    </row>
    <row r="3333" spans="1:3" x14ac:dyDescent="0.25">
      <c r="A3333">
        <v>196</v>
      </c>
      <c r="B3333">
        <v>9.0000000000003411E-2</v>
      </c>
      <c r="C3333" s="1">
        <f>IF(Table9[[#This Row],[dTime]]&lt;&gt;"",1/Table9[[#This Row],[dTime]],"")</f>
        <v>11.11111111111069</v>
      </c>
    </row>
    <row r="3334" spans="1:3" x14ac:dyDescent="0.25">
      <c r="A3334">
        <v>197</v>
      </c>
      <c r="B3334">
        <v>6.8999999999988404E-2</v>
      </c>
      <c r="C3334" s="1">
        <f>IF(Table9[[#This Row],[dTime]]&lt;&gt;"",1/Table9[[#This Row],[dTime]],"")</f>
        <v>14.492753623190842</v>
      </c>
    </row>
    <row r="3335" spans="1:3" x14ac:dyDescent="0.25">
      <c r="A3335">
        <v>198</v>
      </c>
      <c r="B3335">
        <v>5.7000000000016371E-2</v>
      </c>
      <c r="C3335" s="1">
        <f>IF(Table9[[#This Row],[dTime]]&lt;&gt;"",1/Table9[[#This Row],[dTime]],"")</f>
        <v>17.543859649117767</v>
      </c>
    </row>
    <row r="3336" spans="1:3" x14ac:dyDescent="0.25">
      <c r="A3336">
        <v>199</v>
      </c>
      <c r="B3336">
        <v>7.2000000000002728E-2</v>
      </c>
      <c r="C3336" s="1">
        <f>IF(Table9[[#This Row],[dTime]]&lt;&gt;"",1/Table9[[#This Row],[dTime]],"")</f>
        <v>13.888888888888362</v>
      </c>
    </row>
    <row r="3337" spans="1:3" x14ac:dyDescent="0.25">
      <c r="A3337">
        <v>200</v>
      </c>
      <c r="B3337">
        <v>6.8999999999988404E-2</v>
      </c>
      <c r="C3337" s="1">
        <f>IF(Table9[[#This Row],[dTime]]&lt;&gt;"",1/Table9[[#This Row],[dTime]],"")</f>
        <v>14.492753623190842</v>
      </c>
    </row>
    <row r="3338" spans="1:3" x14ac:dyDescent="0.25">
      <c r="A3338">
        <v>201</v>
      </c>
      <c r="B3338">
        <v>6.6000000000002501E-2</v>
      </c>
      <c r="C3338" s="1">
        <f>IF(Table9[[#This Row],[dTime]]&lt;&gt;"",1/Table9[[#This Row],[dTime]],"")</f>
        <v>15.151515151514577</v>
      </c>
    </row>
    <row r="3339" spans="1:3" x14ac:dyDescent="0.25">
      <c r="A3339">
        <v>202</v>
      </c>
      <c r="B3339">
        <v>6.3000000000016598E-2</v>
      </c>
      <c r="C3339" s="1">
        <f>IF(Table9[[#This Row],[dTime]]&lt;&gt;"",1/Table9[[#This Row],[dTime]],"")</f>
        <v>15.873015873011692</v>
      </c>
    </row>
    <row r="3340" spans="1:3" x14ac:dyDescent="0.25">
      <c r="A3340">
        <v>203</v>
      </c>
      <c r="B3340">
        <v>7.0999999999997954E-2</v>
      </c>
      <c r="C3340" s="1">
        <f>IF(Table9[[#This Row],[dTime]]&lt;&gt;"",1/Table9[[#This Row],[dTime]],"")</f>
        <v>14.084507042253927</v>
      </c>
    </row>
    <row r="3341" spans="1:3" x14ac:dyDescent="0.25">
      <c r="A3341">
        <v>204</v>
      </c>
      <c r="B3341">
        <v>6.9999999999993179E-2</v>
      </c>
      <c r="C3341" s="1">
        <f>IF(Table9[[#This Row],[dTime]]&lt;&gt;"",1/Table9[[#This Row],[dTime]],"")</f>
        <v>14.285714285715677</v>
      </c>
    </row>
    <row r="3342" spans="1:3" x14ac:dyDescent="0.25">
      <c r="A3342">
        <v>205</v>
      </c>
      <c r="B3342">
        <v>6.1000000000007049E-2</v>
      </c>
      <c r="C3342" s="1">
        <f>IF(Table9[[#This Row],[dTime]]&lt;&gt;"",1/Table9[[#This Row],[dTime]],"")</f>
        <v>16.393442622948925</v>
      </c>
    </row>
    <row r="3343" spans="1:3" x14ac:dyDescent="0.25">
      <c r="A3343">
        <v>206</v>
      </c>
      <c r="B3343">
        <v>1.8999999999977035E-2</v>
      </c>
      <c r="C3343" s="1">
        <f>IF(Table9[[#This Row],[dTime]]&lt;&gt;"",1/Table9[[#This Row],[dTime]],"")</f>
        <v>52.631578947432033</v>
      </c>
    </row>
    <row r="3344" spans="1:3" x14ac:dyDescent="0.25">
      <c r="A3344">
        <v>207</v>
      </c>
      <c r="B3344">
        <v>0.11500000000000909</v>
      </c>
      <c r="C3344" s="1">
        <f>IF(Table9[[#This Row],[dTime]]&lt;&gt;"",1/Table9[[#This Row],[dTime]],"")</f>
        <v>8.6956521739123556</v>
      </c>
    </row>
    <row r="3345" spans="1:3" x14ac:dyDescent="0.25">
      <c r="A3345">
        <v>208</v>
      </c>
      <c r="B3345">
        <v>6.0000000000002274E-2</v>
      </c>
      <c r="C3345" s="1">
        <f>IF(Table9[[#This Row],[dTime]]&lt;&gt;"",1/Table9[[#This Row],[dTime]],"")</f>
        <v>16.666666666666035</v>
      </c>
    </row>
    <row r="3346" spans="1:3" x14ac:dyDescent="0.25">
      <c r="A3346">
        <v>209</v>
      </c>
      <c r="B3346">
        <v>7.3000000000007503E-2</v>
      </c>
      <c r="C3346" s="1">
        <f>IF(Table9[[#This Row],[dTime]]&lt;&gt;"",1/Table9[[#This Row],[dTime]],"")</f>
        <v>13.698630136984894</v>
      </c>
    </row>
    <row r="3347" spans="1:3" x14ac:dyDescent="0.25">
      <c r="A3347">
        <v>210</v>
      </c>
      <c r="B3347">
        <v>6.2999999999988177E-2</v>
      </c>
      <c r="C3347" s="1">
        <f>IF(Table9[[#This Row],[dTime]]&lt;&gt;"",1/Table9[[#This Row],[dTime]],"")</f>
        <v>15.873015873018852</v>
      </c>
    </row>
    <row r="3348" spans="1:3" x14ac:dyDescent="0.25">
      <c r="A3348">
        <v>211</v>
      </c>
      <c r="B3348">
        <v>6.8000000000012051E-2</v>
      </c>
      <c r="C3348" s="1">
        <f>IF(Table9[[#This Row],[dTime]]&lt;&gt;"",1/Table9[[#This Row],[dTime]],"")</f>
        <v>14.70588235293857</v>
      </c>
    </row>
    <row r="3349" spans="1:3" x14ac:dyDescent="0.25">
      <c r="A3349">
        <v>212</v>
      </c>
      <c r="B3349">
        <v>7.0999999999997954E-2</v>
      </c>
      <c r="C3349" s="1">
        <f>IF(Table9[[#This Row],[dTime]]&lt;&gt;"",1/Table9[[#This Row],[dTime]],"")</f>
        <v>14.084507042253927</v>
      </c>
    </row>
    <row r="3350" spans="1:3" x14ac:dyDescent="0.25">
      <c r="A3350">
        <v>213</v>
      </c>
      <c r="B3350">
        <v>6.4999999999997726E-2</v>
      </c>
      <c r="C3350" s="1">
        <f>IF(Table9[[#This Row],[dTime]]&lt;&gt;"",1/Table9[[#This Row],[dTime]],"")</f>
        <v>15.384615384615923</v>
      </c>
    </row>
    <row r="3351" spans="1:3" x14ac:dyDescent="0.25">
      <c r="A3351">
        <v>214</v>
      </c>
      <c r="B3351">
        <v>6.1000000000007049E-2</v>
      </c>
      <c r="C3351" s="1">
        <f>IF(Table9[[#This Row],[dTime]]&lt;&gt;"",1/Table9[[#This Row],[dTime]],"")</f>
        <v>16.393442622948925</v>
      </c>
    </row>
    <row r="3352" spans="1:3" x14ac:dyDescent="0.25">
      <c r="A3352">
        <v>215</v>
      </c>
      <c r="B3352">
        <v>7.0999999999997954E-2</v>
      </c>
      <c r="C3352" s="1">
        <f>IF(Table9[[#This Row],[dTime]]&lt;&gt;"",1/Table9[[#This Row],[dTime]],"")</f>
        <v>14.084507042253927</v>
      </c>
    </row>
    <row r="3353" spans="1:3" x14ac:dyDescent="0.25">
      <c r="A3353">
        <v>216</v>
      </c>
      <c r="B3353">
        <v>7.3999999999983856E-2</v>
      </c>
      <c r="C3353" s="1">
        <f>IF(Table9[[#This Row],[dTime]]&lt;&gt;"",1/Table9[[#This Row],[dTime]],"")</f>
        <v>13.513513513516461</v>
      </c>
    </row>
    <row r="3354" spans="1:3" x14ac:dyDescent="0.25">
      <c r="A3354">
        <v>217</v>
      </c>
      <c r="B3354">
        <v>5.8999999999997499E-2</v>
      </c>
      <c r="C3354" s="1">
        <f>IF(Table9[[#This Row],[dTime]]&lt;&gt;"",1/Table9[[#This Row],[dTime]],"")</f>
        <v>16.9491525423736</v>
      </c>
    </row>
    <row r="3355" spans="1:3" x14ac:dyDescent="0.25">
      <c r="A3355">
        <v>218</v>
      </c>
      <c r="B3355">
        <v>7.00000000000216E-2</v>
      </c>
      <c r="C3355" s="1">
        <f>IF(Table9[[#This Row],[dTime]]&lt;&gt;"",1/Table9[[#This Row],[dTime]],"")</f>
        <v>14.285714285709878</v>
      </c>
    </row>
    <row r="3356" spans="1:3" x14ac:dyDescent="0.25">
      <c r="A3356">
        <v>219</v>
      </c>
      <c r="B3356">
        <v>6.0000000000002274E-2</v>
      </c>
      <c r="C3356" s="1">
        <f>IF(Table9[[#This Row],[dTime]]&lt;&gt;"",1/Table9[[#This Row],[dTime]],"")</f>
        <v>16.666666666666035</v>
      </c>
    </row>
    <row r="3357" spans="1:3" x14ac:dyDescent="0.25">
      <c r="A3357">
        <v>220</v>
      </c>
      <c r="B3357">
        <v>6.8999999999988404E-2</v>
      </c>
      <c r="C3357" s="1">
        <f>IF(Table9[[#This Row],[dTime]]&lt;&gt;"",1/Table9[[#This Row],[dTime]],"")</f>
        <v>14.492753623190842</v>
      </c>
    </row>
    <row r="3358" spans="1:3" x14ac:dyDescent="0.25">
      <c r="A3358">
        <v>221</v>
      </c>
      <c r="B3358">
        <v>6.9999999999993179E-2</v>
      </c>
      <c r="C3358" s="1">
        <f>IF(Table9[[#This Row],[dTime]]&lt;&gt;"",1/Table9[[#This Row],[dTime]],"")</f>
        <v>14.285714285715677</v>
      </c>
    </row>
    <row r="3359" spans="1:3" x14ac:dyDescent="0.25">
      <c r="A3359">
        <v>222</v>
      </c>
      <c r="B3359">
        <v>7.9000000000007731E-2</v>
      </c>
      <c r="C3359" s="1">
        <f>IF(Table9[[#This Row],[dTime]]&lt;&gt;"",1/Table9[[#This Row],[dTime]],"")</f>
        <v>12.658227848100028</v>
      </c>
    </row>
    <row r="3360" spans="1:3" x14ac:dyDescent="0.25">
      <c r="A3360">
        <v>223</v>
      </c>
      <c r="B3360">
        <v>5.2999999999997272E-2</v>
      </c>
      <c r="C3360" s="1">
        <f>IF(Table9[[#This Row],[dTime]]&lt;&gt;"",1/Table9[[#This Row],[dTime]],"")</f>
        <v>18.867924528302858</v>
      </c>
    </row>
    <row r="3361" spans="1:3" x14ac:dyDescent="0.25">
      <c r="A3361">
        <v>224</v>
      </c>
      <c r="B3361">
        <v>6.7000000000007276E-2</v>
      </c>
      <c r="C3361" s="1">
        <f>IF(Table9[[#This Row],[dTime]]&lt;&gt;"",1/Table9[[#This Row],[dTime]],"")</f>
        <v>14.925373134326737</v>
      </c>
    </row>
    <row r="3362" spans="1:3" x14ac:dyDescent="0.25">
      <c r="A3362">
        <v>225</v>
      </c>
      <c r="B3362">
        <v>6.6000000000002501E-2</v>
      </c>
      <c r="C3362" s="1">
        <f>IF(Table9[[#This Row],[dTime]]&lt;&gt;"",1/Table9[[#This Row],[dTime]],"")</f>
        <v>15.151515151514577</v>
      </c>
    </row>
    <row r="3363" spans="1:3" x14ac:dyDescent="0.25">
      <c r="A3363">
        <v>226</v>
      </c>
      <c r="B3363">
        <v>4.8999999999978172E-2</v>
      </c>
      <c r="C3363" s="1">
        <f>IF(Table9[[#This Row],[dTime]]&lt;&gt;"",1/Table9[[#This Row],[dTime]],"")</f>
        <v>20.408163265315213</v>
      </c>
    </row>
    <row r="3364" spans="1:3" x14ac:dyDescent="0.25">
      <c r="A3364">
        <v>227</v>
      </c>
      <c r="B3364">
        <v>8.7000000000017508E-2</v>
      </c>
      <c r="C3364" s="1">
        <f>IF(Table9[[#This Row],[dTime]]&lt;&gt;"",1/Table9[[#This Row],[dTime]],"")</f>
        <v>11.494252873560905</v>
      </c>
    </row>
    <row r="3365" spans="1:3" x14ac:dyDescent="0.25">
      <c r="A3365">
        <v>228</v>
      </c>
      <c r="B3365">
        <v>6.6000000000002501E-2</v>
      </c>
      <c r="C3365" s="1">
        <f>IF(Table9[[#This Row],[dTime]]&lt;&gt;"",1/Table9[[#This Row],[dTime]],"")</f>
        <v>15.151515151514577</v>
      </c>
    </row>
    <row r="3366" spans="1:3" x14ac:dyDescent="0.25">
      <c r="A3366">
        <v>229</v>
      </c>
      <c r="B3366">
        <v>6.1999999999983402E-2</v>
      </c>
      <c r="C3366" s="1">
        <f>IF(Table9[[#This Row],[dTime]]&lt;&gt;"",1/Table9[[#This Row],[dTime]],"")</f>
        <v>16.129032258068833</v>
      </c>
    </row>
    <row r="3367" spans="1:3" x14ac:dyDescent="0.25">
      <c r="A3367">
        <v>230</v>
      </c>
      <c r="B3367">
        <v>7.6000000000021828E-2</v>
      </c>
      <c r="C3367" s="1">
        <f>IF(Table9[[#This Row],[dTime]]&lt;&gt;"",1/Table9[[#This Row],[dTime]],"")</f>
        <v>13.157894736838326</v>
      </c>
    </row>
    <row r="3368" spans="1:3" x14ac:dyDescent="0.25">
      <c r="A3368">
        <v>231</v>
      </c>
      <c r="B3368">
        <v>6.2999999999988177E-2</v>
      </c>
      <c r="C3368" s="1">
        <f>IF(Table9[[#This Row],[dTime]]&lt;&gt;"",1/Table9[[#This Row],[dTime]],"")</f>
        <v>15.873015873018852</v>
      </c>
    </row>
    <row r="3369" spans="1:3" x14ac:dyDescent="0.25">
      <c r="A3369">
        <v>232</v>
      </c>
      <c r="B3369">
        <v>6.6000000000002501E-2</v>
      </c>
      <c r="C3369" s="1">
        <f>IF(Table9[[#This Row],[dTime]]&lt;&gt;"",1/Table9[[#This Row],[dTime]],"")</f>
        <v>15.151515151514577</v>
      </c>
    </row>
    <row r="3370" spans="1:3" x14ac:dyDescent="0.25">
      <c r="A3370">
        <v>233</v>
      </c>
      <c r="B3370">
        <v>6.3999999999992951E-2</v>
      </c>
      <c r="C3370" s="1">
        <f>IF(Table9[[#This Row],[dTime]]&lt;&gt;"",1/Table9[[#This Row],[dTime]],"")</f>
        <v>15.625000000001721</v>
      </c>
    </row>
    <row r="3371" spans="1:3" x14ac:dyDescent="0.25">
      <c r="A3371">
        <v>234</v>
      </c>
      <c r="B3371">
        <v>2.199999999999136E-2</v>
      </c>
      <c r="C3371" s="1">
        <f>IF(Table9[[#This Row],[dTime]]&lt;&gt;"",1/Table9[[#This Row],[dTime]],"")</f>
        <v>45.454545454563309</v>
      </c>
    </row>
    <row r="3372" spans="1:3" x14ac:dyDescent="0.25">
      <c r="A3372">
        <v>235</v>
      </c>
      <c r="B3372">
        <v>0.11000000000001364</v>
      </c>
      <c r="C3372" s="1">
        <f>IF(Table9[[#This Row],[dTime]]&lt;&gt;"",1/Table9[[#This Row],[dTime]],"")</f>
        <v>9.0909090909079637</v>
      </c>
    </row>
    <row r="3373" spans="1:3" x14ac:dyDescent="0.25">
      <c r="A3373">
        <v>236</v>
      </c>
      <c r="B3373">
        <v>6.4999999999997726E-2</v>
      </c>
      <c r="C3373" s="1">
        <f>IF(Table9[[#This Row],[dTime]]&lt;&gt;"",1/Table9[[#This Row],[dTime]],"")</f>
        <v>15.384615384615923</v>
      </c>
    </row>
    <row r="3374" spans="1:3" x14ac:dyDescent="0.25">
      <c r="A3374">
        <v>237</v>
      </c>
      <c r="B3374">
        <v>7.3000000000007503E-2</v>
      </c>
      <c r="C3374" s="1">
        <f>IF(Table9[[#This Row],[dTime]]&lt;&gt;"",1/Table9[[#This Row],[dTime]],"")</f>
        <v>13.698630136984894</v>
      </c>
    </row>
    <row r="3375" spans="1:3" x14ac:dyDescent="0.25">
      <c r="A3375">
        <v>238</v>
      </c>
      <c r="B3375">
        <v>4.5999999999992269E-2</v>
      </c>
      <c r="C3375" s="1">
        <f>IF(Table9[[#This Row],[dTime]]&lt;&gt;"",1/Table9[[#This Row],[dTime]],"")</f>
        <v>21.739130434786262</v>
      </c>
    </row>
    <row r="3376" spans="1:3" x14ac:dyDescent="0.25">
      <c r="A3376">
        <v>239</v>
      </c>
      <c r="B3376">
        <v>8.6000000000012733E-2</v>
      </c>
      <c r="C3376" s="1">
        <f>IF(Table9[[#This Row],[dTime]]&lt;&gt;"",1/Table9[[#This Row],[dTime]],"")</f>
        <v>11.627906976742464</v>
      </c>
    </row>
    <row r="3377" spans="1:3" x14ac:dyDescent="0.25">
      <c r="A3377">
        <v>240</v>
      </c>
      <c r="B3377">
        <v>6.2999999999988177E-2</v>
      </c>
      <c r="C3377" s="1">
        <f>IF(Table9[[#This Row],[dTime]]&lt;&gt;"",1/Table9[[#This Row],[dTime]],"")</f>
        <v>15.873015873018852</v>
      </c>
    </row>
    <row r="3378" spans="1:3" x14ac:dyDescent="0.25">
      <c r="A3378">
        <v>241</v>
      </c>
      <c r="B3378">
        <v>6.8000000000012051E-2</v>
      </c>
      <c r="C3378" s="1">
        <f>IF(Table9[[#This Row],[dTime]]&lt;&gt;"",1/Table9[[#This Row],[dTime]],"")</f>
        <v>14.70588235293857</v>
      </c>
    </row>
    <row r="3379" spans="1:3" x14ac:dyDescent="0.25">
      <c r="A3379">
        <v>242</v>
      </c>
      <c r="B3379">
        <v>6.5999999999974079E-2</v>
      </c>
      <c r="C3379" s="1">
        <f>IF(Table9[[#This Row],[dTime]]&lt;&gt;"",1/Table9[[#This Row],[dTime]],"")</f>
        <v>15.151515151521101</v>
      </c>
    </row>
    <row r="3380" spans="1:3" x14ac:dyDescent="0.25">
      <c r="A3380">
        <v>243</v>
      </c>
      <c r="B3380">
        <v>7.1000000000026375E-2</v>
      </c>
      <c r="C3380" s="1">
        <f>IF(Table9[[#This Row],[dTime]]&lt;&gt;"",1/Table9[[#This Row],[dTime]],"")</f>
        <v>14.084507042248289</v>
      </c>
    </row>
    <row r="3381" spans="1:3" x14ac:dyDescent="0.25">
      <c r="A3381">
        <v>244</v>
      </c>
      <c r="B3381">
        <v>6.5999999999974079E-2</v>
      </c>
      <c r="C3381" s="1">
        <f>IF(Table9[[#This Row],[dTime]]&lt;&gt;"",1/Table9[[#This Row],[dTime]],"")</f>
        <v>15.151515151521101</v>
      </c>
    </row>
    <row r="3382" spans="1:3" x14ac:dyDescent="0.25">
      <c r="A3382">
        <v>245</v>
      </c>
      <c r="B3382">
        <v>6.6000000000002501E-2</v>
      </c>
      <c r="C3382" s="1">
        <f>IF(Table9[[#This Row],[dTime]]&lt;&gt;"",1/Table9[[#This Row],[dTime]],"")</f>
        <v>15.151515151514577</v>
      </c>
    </row>
    <row r="3383" spans="1:3" x14ac:dyDescent="0.25">
      <c r="A3383">
        <v>246</v>
      </c>
      <c r="B3383">
        <v>6.1000000000007049E-2</v>
      </c>
      <c r="C3383" s="1">
        <f>IF(Table9[[#This Row],[dTime]]&lt;&gt;"",1/Table9[[#This Row],[dTime]],"")</f>
        <v>16.393442622948925</v>
      </c>
    </row>
    <row r="3384" spans="1:3" x14ac:dyDescent="0.25">
      <c r="A3384">
        <v>247</v>
      </c>
      <c r="B3384">
        <v>6.8000000000012051E-2</v>
      </c>
      <c r="C3384" s="1">
        <f>IF(Table9[[#This Row],[dTime]]&lt;&gt;"",1/Table9[[#This Row],[dTime]],"")</f>
        <v>14.70588235293857</v>
      </c>
    </row>
    <row r="3385" spans="1:3" x14ac:dyDescent="0.25">
      <c r="A3385">
        <v>248</v>
      </c>
      <c r="B3385">
        <v>7.2000000000002728E-2</v>
      </c>
      <c r="C3385" s="1">
        <f>IF(Table9[[#This Row],[dTime]]&lt;&gt;"",1/Table9[[#This Row],[dTime]],"")</f>
        <v>13.888888888888362</v>
      </c>
    </row>
    <row r="3386" spans="1:3" x14ac:dyDescent="0.25">
      <c r="A3386">
        <v>249</v>
      </c>
      <c r="B3386">
        <v>7.0999999999997954E-2</v>
      </c>
      <c r="C3386" s="1">
        <f>IF(Table9[[#This Row],[dTime]]&lt;&gt;"",1/Table9[[#This Row],[dTime]],"")</f>
        <v>14.084507042253927</v>
      </c>
    </row>
    <row r="3387" spans="1:3" x14ac:dyDescent="0.25">
      <c r="A3387">
        <v>250</v>
      </c>
      <c r="B3387">
        <v>6.0999999999978627E-2</v>
      </c>
      <c r="C3387" s="1">
        <f>IF(Table9[[#This Row],[dTime]]&lt;&gt;"",1/Table9[[#This Row],[dTime]],"")</f>
        <v>16.393442622956563</v>
      </c>
    </row>
    <row r="3388" spans="1:3" x14ac:dyDescent="0.25">
      <c r="A3388">
        <v>251</v>
      </c>
      <c r="B3388">
        <v>5.6000000000011596E-2</v>
      </c>
      <c r="C3388" s="1">
        <f>IF(Table9[[#This Row],[dTime]]&lt;&gt;"",1/Table9[[#This Row],[dTime]],"")</f>
        <v>17.857142857139159</v>
      </c>
    </row>
    <row r="3389" spans="1:3" x14ac:dyDescent="0.25">
      <c r="A3389">
        <v>252</v>
      </c>
      <c r="B3389">
        <v>7.8000000000002956E-2</v>
      </c>
      <c r="C3389" s="1">
        <f>IF(Table9[[#This Row],[dTime]]&lt;&gt;"",1/Table9[[#This Row],[dTime]],"")</f>
        <v>12.820512820512334</v>
      </c>
    </row>
    <row r="3390" spans="1:3" x14ac:dyDescent="0.25">
      <c r="A3390">
        <v>253</v>
      </c>
      <c r="B3390">
        <v>6.6000000000002501E-2</v>
      </c>
      <c r="C3390" s="1">
        <f>IF(Table9[[#This Row],[dTime]]&lt;&gt;"",1/Table9[[#This Row],[dTime]],"")</f>
        <v>15.151515151514577</v>
      </c>
    </row>
    <row r="3391" spans="1:3" x14ac:dyDescent="0.25">
      <c r="A3391">
        <v>254</v>
      </c>
      <c r="B3391">
        <v>3.9999999999992042E-2</v>
      </c>
      <c r="C3391" s="1">
        <f>IF(Table9[[#This Row],[dTime]]&lt;&gt;"",1/Table9[[#This Row],[dTime]],"")</f>
        <v>25.000000000004974</v>
      </c>
    </row>
    <row r="3392" spans="1:3" x14ac:dyDescent="0.25">
      <c r="A3392">
        <v>255</v>
      </c>
      <c r="B3392">
        <v>8.1999999999993634E-2</v>
      </c>
      <c r="C3392" s="1">
        <f>IF(Table9[[#This Row],[dTime]]&lt;&gt;"",1/Table9[[#This Row],[dTime]],"")</f>
        <v>12.195121951220459</v>
      </c>
    </row>
    <row r="3393" spans="1:3" x14ac:dyDescent="0.25">
      <c r="A3393">
        <v>256</v>
      </c>
      <c r="B3393">
        <v>7.4000000000012278E-2</v>
      </c>
      <c r="C3393" s="1">
        <f>IF(Table9[[#This Row],[dTime]]&lt;&gt;"",1/Table9[[#This Row],[dTime]],"")</f>
        <v>13.513513513511271</v>
      </c>
    </row>
    <row r="3394" spans="1:3" x14ac:dyDescent="0.25">
      <c r="A3394">
        <v>257</v>
      </c>
      <c r="B3394">
        <v>7.3000000000007503E-2</v>
      </c>
      <c r="C3394" s="1">
        <f>IF(Table9[[#This Row],[dTime]]&lt;&gt;"",1/Table9[[#This Row],[dTime]],"")</f>
        <v>13.698630136984894</v>
      </c>
    </row>
    <row r="3395" spans="1:3" x14ac:dyDescent="0.25">
      <c r="A3395">
        <v>258</v>
      </c>
      <c r="B3395">
        <v>6.2999999999988177E-2</v>
      </c>
      <c r="C3395" s="1">
        <f>IF(Table9[[#This Row],[dTime]]&lt;&gt;"",1/Table9[[#This Row],[dTime]],"")</f>
        <v>15.873015873018852</v>
      </c>
    </row>
    <row r="3396" spans="1:3" x14ac:dyDescent="0.25">
      <c r="A3396">
        <v>259</v>
      </c>
      <c r="B3396">
        <v>6.6000000000002501E-2</v>
      </c>
      <c r="C3396" s="1">
        <f>IF(Table9[[#This Row],[dTime]]&lt;&gt;"",1/Table9[[#This Row],[dTime]],"")</f>
        <v>15.151515151514577</v>
      </c>
    </row>
    <row r="3397" spans="1:3" x14ac:dyDescent="0.25">
      <c r="A3397">
        <v>260</v>
      </c>
      <c r="B3397">
        <v>7.2000000000002728E-2</v>
      </c>
      <c r="C3397" s="1">
        <f>IF(Table9[[#This Row],[dTime]]&lt;&gt;"",1/Table9[[#This Row],[dTime]],"")</f>
        <v>13.888888888888362</v>
      </c>
    </row>
    <row r="3398" spans="1:3" x14ac:dyDescent="0.25">
      <c r="A3398">
        <v>261</v>
      </c>
      <c r="B3398">
        <v>6.6000000000002501E-2</v>
      </c>
      <c r="C3398" s="1">
        <f>IF(Table9[[#This Row],[dTime]]&lt;&gt;"",1/Table9[[#This Row],[dTime]],"")</f>
        <v>15.151515151514577</v>
      </c>
    </row>
    <row r="3399" spans="1:3" x14ac:dyDescent="0.25">
      <c r="A3399">
        <v>262</v>
      </c>
      <c r="B3399">
        <v>6.4999999999997726E-2</v>
      </c>
      <c r="C3399" s="1">
        <f>IF(Table9[[#This Row],[dTime]]&lt;&gt;"",1/Table9[[#This Row],[dTime]],"")</f>
        <v>15.384615384615923</v>
      </c>
    </row>
    <row r="3400" spans="1:3" x14ac:dyDescent="0.25">
      <c r="A3400">
        <v>263</v>
      </c>
      <c r="B3400">
        <v>5.8999999999997499E-2</v>
      </c>
      <c r="C3400" s="1">
        <f>IF(Table9[[#This Row],[dTime]]&lt;&gt;"",1/Table9[[#This Row],[dTime]],"")</f>
        <v>16.9491525423736</v>
      </c>
    </row>
    <row r="3401" spans="1:3" x14ac:dyDescent="0.25">
      <c r="A3401">
        <v>264</v>
      </c>
      <c r="B3401">
        <v>2.6000000000010459E-2</v>
      </c>
      <c r="C3401" s="1">
        <f>IF(Table9[[#This Row],[dTime]]&lt;&gt;"",1/Table9[[#This Row],[dTime]],"")</f>
        <v>38.461538461522991</v>
      </c>
    </row>
    <row r="3402" spans="1:3" x14ac:dyDescent="0.25">
      <c r="A3402">
        <v>265</v>
      </c>
      <c r="B3402">
        <v>0.10799999999997567</v>
      </c>
      <c r="C3402" s="1">
        <f>IF(Table9[[#This Row],[dTime]]&lt;&gt;"",1/Table9[[#This Row],[dTime]],"")</f>
        <v>9.259259259261345</v>
      </c>
    </row>
    <row r="3403" spans="1:3" x14ac:dyDescent="0.25">
      <c r="A3403">
        <v>266</v>
      </c>
      <c r="B3403">
        <v>7.4000000000012278E-2</v>
      </c>
      <c r="C3403" s="1">
        <f>IF(Table9[[#This Row],[dTime]]&lt;&gt;"",1/Table9[[#This Row],[dTime]],"")</f>
        <v>13.513513513511271</v>
      </c>
    </row>
    <row r="3404" spans="1:3" x14ac:dyDescent="0.25">
      <c r="A3404">
        <v>267</v>
      </c>
      <c r="B3404">
        <v>6.2000000000011823E-2</v>
      </c>
      <c r="C3404" s="1">
        <f>IF(Table9[[#This Row],[dTime]]&lt;&gt;"",1/Table9[[#This Row],[dTime]],"")</f>
        <v>16.129032258061439</v>
      </c>
    </row>
    <row r="3405" spans="1:3" x14ac:dyDescent="0.25">
      <c r="A3405">
        <v>268</v>
      </c>
      <c r="B3405">
        <v>2.4999999999977263E-2</v>
      </c>
      <c r="C3405" s="1">
        <f>IF(Table9[[#This Row],[dTime]]&lt;&gt;"",1/Table9[[#This Row],[dTime]],"")</f>
        <v>40.00000000003638</v>
      </c>
    </row>
    <row r="3406" spans="1:3" x14ac:dyDescent="0.25">
      <c r="A3406">
        <v>269</v>
      </c>
      <c r="B3406">
        <v>0.11299999999999955</v>
      </c>
      <c r="C3406" s="1">
        <f>IF(Table9[[#This Row],[dTime]]&lt;&gt;"",1/Table9[[#This Row],[dTime]],"")</f>
        <v>8.8495575221239289</v>
      </c>
    </row>
    <row r="3407" spans="1:3" x14ac:dyDescent="0.25">
      <c r="A3407">
        <v>270</v>
      </c>
      <c r="B3407">
        <v>5.8999999999997499E-2</v>
      </c>
      <c r="C3407" s="1">
        <f>IF(Table9[[#This Row],[dTime]]&lt;&gt;"",1/Table9[[#This Row],[dTime]],"")</f>
        <v>16.9491525423736</v>
      </c>
    </row>
    <row r="3408" spans="1:3" x14ac:dyDescent="0.25">
      <c r="A3408">
        <v>271</v>
      </c>
      <c r="B3408">
        <v>7.2000000000002728E-2</v>
      </c>
      <c r="C3408" s="1">
        <f>IF(Table9[[#This Row],[dTime]]&lt;&gt;"",1/Table9[[#This Row],[dTime]],"")</f>
        <v>13.888888888888362</v>
      </c>
    </row>
    <row r="3409" spans="1:3" x14ac:dyDescent="0.25">
      <c r="A3409">
        <v>272</v>
      </c>
      <c r="B3409">
        <v>6.6000000000002501E-2</v>
      </c>
      <c r="C3409" s="1">
        <f>IF(Table9[[#This Row],[dTime]]&lt;&gt;"",1/Table9[[#This Row],[dTime]],"")</f>
        <v>15.151515151514577</v>
      </c>
    </row>
    <row r="3410" spans="1:3" x14ac:dyDescent="0.25">
      <c r="A3410">
        <v>273</v>
      </c>
      <c r="B3410">
        <v>6.8000000000012051E-2</v>
      </c>
      <c r="C3410" s="1">
        <f>IF(Table9[[#This Row],[dTime]]&lt;&gt;"",1/Table9[[#This Row],[dTime]],"")</f>
        <v>14.70588235293857</v>
      </c>
    </row>
    <row r="3411" spans="1:3" x14ac:dyDescent="0.25">
      <c r="A3411">
        <v>274</v>
      </c>
      <c r="B3411">
        <v>6.7999999999983629E-2</v>
      </c>
      <c r="C3411" s="1">
        <f>IF(Table9[[#This Row],[dTime]]&lt;&gt;"",1/Table9[[#This Row],[dTime]],"")</f>
        <v>14.705882352944716</v>
      </c>
    </row>
    <row r="3412" spans="1:3" x14ac:dyDescent="0.25">
      <c r="A3412">
        <v>275</v>
      </c>
      <c r="B3412">
        <v>6.6000000000002501E-2</v>
      </c>
      <c r="C3412" s="1">
        <f>IF(Table9[[#This Row],[dTime]]&lt;&gt;"",1/Table9[[#This Row],[dTime]],"")</f>
        <v>15.151515151514577</v>
      </c>
    </row>
    <row r="3413" spans="1:3" x14ac:dyDescent="0.25">
      <c r="A3413">
        <v>276</v>
      </c>
      <c r="B3413">
        <v>6.7000000000007276E-2</v>
      </c>
      <c r="C3413" s="1">
        <f>IF(Table9[[#This Row],[dTime]]&lt;&gt;"",1/Table9[[#This Row],[dTime]],"")</f>
        <v>14.925373134326737</v>
      </c>
    </row>
    <row r="3414" spans="1:3" x14ac:dyDescent="0.25">
      <c r="A3414">
        <v>277</v>
      </c>
      <c r="B3414">
        <v>5.4000000000002046E-2</v>
      </c>
      <c r="C3414" s="1">
        <f>IF(Table9[[#This Row],[dTime]]&lt;&gt;"",1/Table9[[#This Row],[dTime]],"")</f>
        <v>18.518518518517816</v>
      </c>
    </row>
    <row r="3415" spans="1:3" x14ac:dyDescent="0.25">
      <c r="A3415">
        <v>278</v>
      </c>
      <c r="B3415">
        <v>7.6999999999998181E-2</v>
      </c>
      <c r="C3415" s="1">
        <f>IF(Table9[[#This Row],[dTime]]&lt;&gt;"",1/Table9[[#This Row],[dTime]],"")</f>
        <v>12.987012987013294</v>
      </c>
    </row>
    <row r="3416" spans="1:3" x14ac:dyDescent="0.25">
      <c r="A3416">
        <v>279</v>
      </c>
      <c r="B3416">
        <v>6.8000000000012051E-2</v>
      </c>
      <c r="C3416" s="1">
        <f>IF(Table9[[#This Row],[dTime]]&lt;&gt;"",1/Table9[[#This Row],[dTime]],"")</f>
        <v>14.70588235293857</v>
      </c>
    </row>
    <row r="3417" spans="1:3" x14ac:dyDescent="0.25">
      <c r="A3417">
        <v>280</v>
      </c>
      <c r="B3417">
        <v>4.6999999999997044E-2</v>
      </c>
      <c r="C3417" s="1">
        <f>IF(Table9[[#This Row],[dTime]]&lt;&gt;"",1/Table9[[#This Row],[dTime]],"")</f>
        <v>21.27659574468219</v>
      </c>
    </row>
    <row r="3418" spans="1:3" x14ac:dyDescent="0.25">
      <c r="A3418">
        <v>281</v>
      </c>
      <c r="B3418">
        <v>8.1999999999993634E-2</v>
      </c>
      <c r="C3418" s="1">
        <f>IF(Table9[[#This Row],[dTime]]&lt;&gt;"",1/Table9[[#This Row],[dTime]],"")</f>
        <v>12.195121951220459</v>
      </c>
    </row>
    <row r="3419" spans="1:3" x14ac:dyDescent="0.25">
      <c r="A3419">
        <v>282</v>
      </c>
      <c r="B3419">
        <v>7.3000000000007503E-2</v>
      </c>
      <c r="C3419" s="1">
        <f>IF(Table9[[#This Row],[dTime]]&lt;&gt;"",1/Table9[[#This Row],[dTime]],"")</f>
        <v>13.698630136984894</v>
      </c>
    </row>
    <row r="3420" spans="1:3" x14ac:dyDescent="0.25">
      <c r="A3420">
        <v>283</v>
      </c>
      <c r="B3420">
        <v>6.8999999999988404E-2</v>
      </c>
      <c r="C3420" s="1">
        <f>IF(Table9[[#This Row],[dTime]]&lt;&gt;"",1/Table9[[#This Row],[dTime]],"")</f>
        <v>14.492753623190842</v>
      </c>
    </row>
    <row r="3421" spans="1:3" x14ac:dyDescent="0.25">
      <c r="A3421">
        <v>284</v>
      </c>
      <c r="B3421">
        <v>5.8999999999997499E-2</v>
      </c>
      <c r="C3421" s="1">
        <f>IF(Table9[[#This Row],[dTime]]&lt;&gt;"",1/Table9[[#This Row],[dTime]],"")</f>
        <v>16.9491525423736</v>
      </c>
    </row>
    <row r="3422" spans="1:3" x14ac:dyDescent="0.25">
      <c r="A3422">
        <v>285</v>
      </c>
      <c r="B3422">
        <v>6.4999999999997726E-2</v>
      </c>
      <c r="C3422" s="1">
        <f>IF(Table9[[#This Row],[dTime]]&lt;&gt;"",1/Table9[[#This Row],[dTime]],"")</f>
        <v>15.384615384615923</v>
      </c>
    </row>
    <row r="3423" spans="1:3" x14ac:dyDescent="0.25">
      <c r="A3423">
        <v>286</v>
      </c>
      <c r="B3423">
        <v>6.7000000000007276E-2</v>
      </c>
      <c r="C3423" s="1">
        <f>IF(Table9[[#This Row],[dTime]]&lt;&gt;"",1/Table9[[#This Row],[dTime]],"")</f>
        <v>14.925373134326737</v>
      </c>
    </row>
    <row r="3424" spans="1:3" x14ac:dyDescent="0.25">
      <c r="A3424">
        <v>287</v>
      </c>
      <c r="B3424">
        <v>7.0999999999997954E-2</v>
      </c>
      <c r="C3424" s="1">
        <f>IF(Table9[[#This Row],[dTime]]&lt;&gt;"",1/Table9[[#This Row],[dTime]],"")</f>
        <v>14.084507042253927</v>
      </c>
    </row>
    <row r="3425" spans="1:3" x14ac:dyDescent="0.25">
      <c r="A3425">
        <v>288</v>
      </c>
      <c r="B3425">
        <v>6.9999999999993179E-2</v>
      </c>
      <c r="C3425" s="1">
        <f>IF(Table9[[#This Row],[dTime]]&lt;&gt;"",1/Table9[[#This Row],[dTime]],"")</f>
        <v>14.285714285715677</v>
      </c>
    </row>
    <row r="3426" spans="1:3" x14ac:dyDescent="0.25">
      <c r="A3426">
        <v>289</v>
      </c>
      <c r="B3426">
        <v>6.6000000000002501E-2</v>
      </c>
      <c r="C3426" s="1">
        <f>IF(Table9[[#This Row],[dTime]]&lt;&gt;"",1/Table9[[#This Row],[dTime]],"")</f>
        <v>15.151515151514577</v>
      </c>
    </row>
    <row r="3427" spans="1:3" x14ac:dyDescent="0.25">
      <c r="A3427">
        <v>290</v>
      </c>
      <c r="B3427">
        <v>6.7000000000007276E-2</v>
      </c>
      <c r="C3427" s="1">
        <f>IF(Table9[[#This Row],[dTime]]&lt;&gt;"",1/Table9[[#This Row],[dTime]],"")</f>
        <v>14.925373134326737</v>
      </c>
    </row>
    <row r="3428" spans="1:3" x14ac:dyDescent="0.25">
      <c r="A3428">
        <v>291</v>
      </c>
      <c r="B3428">
        <v>6.1000000000007049E-2</v>
      </c>
      <c r="C3428" s="1">
        <f>IF(Table9[[#This Row],[dTime]]&lt;&gt;"",1/Table9[[#This Row],[dTime]],"")</f>
        <v>16.393442622948925</v>
      </c>
    </row>
    <row r="3429" spans="1:3" x14ac:dyDescent="0.25">
      <c r="A3429">
        <v>292</v>
      </c>
      <c r="B3429">
        <v>7.0999999999997954E-2</v>
      </c>
      <c r="C3429" s="1">
        <f>IF(Table9[[#This Row],[dTime]]&lt;&gt;"",1/Table9[[#This Row],[dTime]],"")</f>
        <v>14.084507042253927</v>
      </c>
    </row>
    <row r="3430" spans="1:3" x14ac:dyDescent="0.25">
      <c r="A3430">
        <v>293</v>
      </c>
      <c r="B3430">
        <v>6.1000000000007049E-2</v>
      </c>
      <c r="C3430" s="1">
        <f>IF(Table9[[#This Row],[dTime]]&lt;&gt;"",1/Table9[[#This Row],[dTime]],"")</f>
        <v>16.393442622948925</v>
      </c>
    </row>
    <row r="3431" spans="1:3" x14ac:dyDescent="0.25">
      <c r="A3431">
        <v>294</v>
      </c>
      <c r="B3431">
        <v>7.0999999999997954E-2</v>
      </c>
      <c r="C3431" s="1">
        <f>IF(Table9[[#This Row],[dTime]]&lt;&gt;"",1/Table9[[#This Row],[dTime]],"")</f>
        <v>14.084507042253927</v>
      </c>
    </row>
    <row r="3432" spans="1:3" x14ac:dyDescent="0.25">
      <c r="A3432">
        <v>295</v>
      </c>
      <c r="B3432">
        <v>7.0999999999997954E-2</v>
      </c>
      <c r="C3432" s="1">
        <f>IF(Table9[[#This Row],[dTime]]&lt;&gt;"",1/Table9[[#This Row],[dTime]],"")</f>
        <v>14.084507042253927</v>
      </c>
    </row>
    <row r="3433" spans="1:3" x14ac:dyDescent="0.25">
      <c r="A3433">
        <v>296</v>
      </c>
      <c r="B3433">
        <v>6.2999999999988177E-2</v>
      </c>
      <c r="C3433" s="1">
        <f>IF(Table9[[#This Row],[dTime]]&lt;&gt;"",1/Table9[[#This Row],[dTime]],"")</f>
        <v>15.873015873018852</v>
      </c>
    </row>
    <row r="3434" spans="1:3" x14ac:dyDescent="0.25">
      <c r="A3434">
        <v>297</v>
      </c>
      <c r="B3434">
        <v>6.0000000000002274E-2</v>
      </c>
      <c r="C3434" s="1">
        <f>IF(Table9[[#This Row],[dTime]]&lt;&gt;"",1/Table9[[#This Row],[dTime]],"")</f>
        <v>16.666666666666035</v>
      </c>
    </row>
    <row r="3435" spans="1:3" x14ac:dyDescent="0.25">
      <c r="A3435">
        <v>298</v>
      </c>
      <c r="B3435">
        <v>6.8999999999988404E-2</v>
      </c>
      <c r="C3435" s="1">
        <f>IF(Table9[[#This Row],[dTime]]&lt;&gt;"",1/Table9[[#This Row],[dTime]],"")</f>
        <v>14.492753623190842</v>
      </c>
    </row>
    <row r="3436" spans="1:3" x14ac:dyDescent="0.25">
      <c r="A3436">
        <v>299</v>
      </c>
      <c r="B3436">
        <v>6.8000000000012051E-2</v>
      </c>
      <c r="C3436" s="1">
        <f>IF(Table9[[#This Row],[dTime]]&lt;&gt;"",1/Table9[[#This Row],[dTime]],"")</f>
        <v>14.70588235293857</v>
      </c>
    </row>
    <row r="3437" spans="1:3" x14ac:dyDescent="0.25">
      <c r="A3437">
        <v>300</v>
      </c>
      <c r="B3437">
        <v>6.8999999999988404E-2</v>
      </c>
      <c r="C3437" s="1">
        <f>IF(Table9[[#This Row],[dTime]]&lt;&gt;"",1/Table9[[#This Row],[dTime]],"")</f>
        <v>14.492753623190842</v>
      </c>
    </row>
    <row r="3438" spans="1:3" x14ac:dyDescent="0.25">
      <c r="A3438">
        <v>301</v>
      </c>
      <c r="B3438">
        <v>6.5000000000026148E-2</v>
      </c>
      <c r="C3438" s="1">
        <f>IF(Table9[[#This Row],[dTime]]&lt;&gt;"",1/Table9[[#This Row],[dTime]],"")</f>
        <v>15.384615384609196</v>
      </c>
    </row>
    <row r="3439" spans="1:3" x14ac:dyDescent="0.25">
      <c r="A3439">
        <v>302</v>
      </c>
      <c r="B3439">
        <v>6.5999999999974079E-2</v>
      </c>
      <c r="C3439" s="1">
        <f>IF(Table9[[#This Row],[dTime]]&lt;&gt;"",1/Table9[[#This Row],[dTime]],"")</f>
        <v>15.151515151521101</v>
      </c>
    </row>
    <row r="3440" spans="1:3" x14ac:dyDescent="0.25">
      <c r="A3440">
        <v>303</v>
      </c>
      <c r="B3440">
        <v>7.4000000000012278E-2</v>
      </c>
      <c r="C3440" s="1">
        <f>IF(Table9[[#This Row],[dTime]]&lt;&gt;"",1/Table9[[#This Row],[dTime]],"")</f>
        <v>13.513513513511271</v>
      </c>
    </row>
    <row r="3441" spans="1:3" x14ac:dyDescent="0.25">
      <c r="A3441">
        <v>304</v>
      </c>
      <c r="B3441">
        <v>6.0000000000002274E-2</v>
      </c>
      <c r="C3441" s="1">
        <f>IF(Table9[[#This Row],[dTime]]&lt;&gt;"",1/Table9[[#This Row],[dTime]],"")</f>
        <v>16.666666666666035</v>
      </c>
    </row>
    <row r="3442" spans="1:3" x14ac:dyDescent="0.25">
      <c r="A3442">
        <v>305</v>
      </c>
      <c r="B3442">
        <v>6.2000000000011823E-2</v>
      </c>
      <c r="C3442" s="1">
        <f>IF(Table9[[#This Row],[dTime]]&lt;&gt;"",1/Table9[[#This Row],[dTime]],"")</f>
        <v>16.129032258061439</v>
      </c>
    </row>
    <row r="3443" spans="1:3" x14ac:dyDescent="0.25">
      <c r="A3443">
        <v>306</v>
      </c>
      <c r="B3443">
        <v>5.1999999999992497E-2</v>
      </c>
      <c r="C3443" s="1">
        <f>IF(Table9[[#This Row],[dTime]]&lt;&gt;"",1/Table9[[#This Row],[dTime]],"")</f>
        <v>19.230769230772005</v>
      </c>
    </row>
    <row r="3444" spans="1:3" x14ac:dyDescent="0.25">
      <c r="A3444">
        <v>307</v>
      </c>
      <c r="B3444">
        <v>7.4999999999988631E-2</v>
      </c>
      <c r="C3444" s="1">
        <f>IF(Table9[[#This Row],[dTime]]&lt;&gt;"",1/Table9[[#This Row],[dTime]],"")</f>
        <v>13.333333333335354</v>
      </c>
    </row>
    <row r="3445" spans="1:3" x14ac:dyDescent="0.25">
      <c r="A3445">
        <v>308</v>
      </c>
      <c r="B3445">
        <v>6.1000000000007049E-2</v>
      </c>
      <c r="C3445" s="1">
        <f>IF(Table9[[#This Row],[dTime]]&lt;&gt;"",1/Table9[[#This Row],[dTime]],"")</f>
        <v>16.393442622948925</v>
      </c>
    </row>
    <row r="3446" spans="1:3" x14ac:dyDescent="0.25">
      <c r="A3446">
        <v>309</v>
      </c>
      <c r="B3446">
        <v>8.5999999999984311E-2</v>
      </c>
      <c r="C3446" s="1">
        <f>IF(Table9[[#This Row],[dTime]]&lt;&gt;"",1/Table9[[#This Row],[dTime]],"")</f>
        <v>11.627906976746308</v>
      </c>
    </row>
    <row r="3447" spans="1:3" x14ac:dyDescent="0.25">
      <c r="A3447">
        <v>310</v>
      </c>
      <c r="B3447">
        <v>6.5000000000026148E-2</v>
      </c>
      <c r="C3447" s="1">
        <f>IF(Table9[[#This Row],[dTime]]&lt;&gt;"",1/Table9[[#This Row],[dTime]],"")</f>
        <v>15.384615384609196</v>
      </c>
    </row>
    <row r="3448" spans="1:3" x14ac:dyDescent="0.25">
      <c r="A3448">
        <v>311</v>
      </c>
      <c r="B3448">
        <v>6.5999999999974079E-2</v>
      </c>
      <c r="C3448" s="1">
        <f>IF(Table9[[#This Row],[dTime]]&lt;&gt;"",1/Table9[[#This Row],[dTime]],"")</f>
        <v>15.151515151521101</v>
      </c>
    </row>
    <row r="3449" spans="1:3" x14ac:dyDescent="0.25">
      <c r="A3449">
        <v>312</v>
      </c>
      <c r="B3449">
        <v>7.2000000000002728E-2</v>
      </c>
      <c r="C3449" s="1">
        <f>IF(Table9[[#This Row],[dTime]]&lt;&gt;"",1/Table9[[#This Row],[dTime]],"")</f>
        <v>13.888888888888362</v>
      </c>
    </row>
    <row r="3450" spans="1:3" x14ac:dyDescent="0.25">
      <c r="A3450">
        <v>313</v>
      </c>
      <c r="B3450" t="s">
        <v>49</v>
      </c>
      <c r="C3450" s="1" t="str">
        <f>IF(Table9[[#This Row],[dTime]]&lt;&gt;"",1/Table9[[#This Row],[dTime]],"")</f>
        <v/>
      </c>
    </row>
    <row r="3451" spans="1:3" x14ac:dyDescent="0.25">
      <c r="A3451">
        <v>1</v>
      </c>
      <c r="B3451" t="s">
        <v>49</v>
      </c>
      <c r="C3451" s="1" t="str">
        <f>IF(Table9[[#This Row],[dTime]]&lt;&gt;"",1/Table9[[#This Row],[dTime]],"")</f>
        <v/>
      </c>
    </row>
    <row r="3452" spans="1:3" x14ac:dyDescent="0.25">
      <c r="A3452">
        <v>2</v>
      </c>
      <c r="B3452">
        <v>5.6999999999987949E-2</v>
      </c>
      <c r="C3452" s="1">
        <f>IF(Table9[[#This Row],[dTime]]&lt;&gt;"",1/Table9[[#This Row],[dTime]],"")</f>
        <v>17.543859649126517</v>
      </c>
    </row>
    <row r="3453" spans="1:3" x14ac:dyDescent="0.25">
      <c r="A3453">
        <v>3</v>
      </c>
      <c r="B3453">
        <v>8.5000000000007958E-2</v>
      </c>
      <c r="C3453" s="1">
        <f>IF(Table9[[#This Row],[dTime]]&lt;&gt;"",1/Table9[[#This Row],[dTime]],"")</f>
        <v>11.764705882351839</v>
      </c>
    </row>
    <row r="3454" spans="1:3" x14ac:dyDescent="0.25">
      <c r="A3454">
        <v>4</v>
      </c>
      <c r="B3454">
        <v>6.0000000000002274E-2</v>
      </c>
      <c r="C3454" s="1">
        <f>IF(Table9[[#This Row],[dTime]]&lt;&gt;"",1/Table9[[#This Row],[dTime]],"")</f>
        <v>16.666666666666035</v>
      </c>
    </row>
    <row r="3455" spans="1:3" x14ac:dyDescent="0.25">
      <c r="A3455">
        <v>5</v>
      </c>
      <c r="B3455">
        <v>5.7999999999992724E-2</v>
      </c>
      <c r="C3455" s="1">
        <f>IF(Table9[[#This Row],[dTime]]&lt;&gt;"",1/Table9[[#This Row],[dTime]],"")</f>
        <v>17.241379310346989</v>
      </c>
    </row>
    <row r="3456" spans="1:3" x14ac:dyDescent="0.25">
      <c r="A3456">
        <v>6</v>
      </c>
      <c r="B3456">
        <v>7.4000000000012278E-2</v>
      </c>
      <c r="C3456" s="1">
        <f>IF(Table9[[#This Row],[dTime]]&lt;&gt;"",1/Table9[[#This Row],[dTime]],"")</f>
        <v>13.513513513511271</v>
      </c>
    </row>
    <row r="3457" spans="1:3" x14ac:dyDescent="0.25">
      <c r="A3457">
        <v>7</v>
      </c>
      <c r="B3457">
        <v>6.8999999999988404E-2</v>
      </c>
      <c r="C3457" s="1">
        <f>IF(Table9[[#This Row],[dTime]]&lt;&gt;"",1/Table9[[#This Row],[dTime]],"")</f>
        <v>14.492753623190842</v>
      </c>
    </row>
    <row r="3458" spans="1:3" x14ac:dyDescent="0.25">
      <c r="A3458">
        <v>8</v>
      </c>
      <c r="B3458">
        <v>6.4999999999997726E-2</v>
      </c>
      <c r="C3458" s="1">
        <f>IF(Table9[[#This Row],[dTime]]&lt;&gt;"",1/Table9[[#This Row],[dTime]],"")</f>
        <v>15.384615384615923</v>
      </c>
    </row>
    <row r="3459" spans="1:3" x14ac:dyDescent="0.25">
      <c r="A3459">
        <v>9</v>
      </c>
      <c r="B3459">
        <v>6.6000000000002501E-2</v>
      </c>
      <c r="C3459" s="1">
        <f>IF(Table9[[#This Row],[dTime]]&lt;&gt;"",1/Table9[[#This Row],[dTime]],"")</f>
        <v>15.151515151514577</v>
      </c>
    </row>
    <row r="3460" spans="1:3" x14ac:dyDescent="0.25">
      <c r="A3460">
        <v>10</v>
      </c>
      <c r="B3460">
        <v>4.0999999999996817E-2</v>
      </c>
      <c r="C3460" s="1">
        <f>IF(Table9[[#This Row],[dTime]]&lt;&gt;"",1/Table9[[#This Row],[dTime]],"")</f>
        <v>24.390243902440918</v>
      </c>
    </row>
    <row r="3461" spans="1:3" x14ac:dyDescent="0.25">
      <c r="A3461">
        <v>11</v>
      </c>
      <c r="B3461">
        <v>9.3000000000017735E-2</v>
      </c>
      <c r="C3461" s="1">
        <f>IF(Table9[[#This Row],[dTime]]&lt;&gt;"",1/Table9[[#This Row],[dTime]],"")</f>
        <v>10.75268817204096</v>
      </c>
    </row>
    <row r="3462" spans="1:3" x14ac:dyDescent="0.25">
      <c r="A3462">
        <v>12</v>
      </c>
      <c r="B3462">
        <v>7.1999999999974307E-2</v>
      </c>
      <c r="C3462" s="1">
        <f>IF(Table9[[#This Row],[dTime]]&lt;&gt;"",1/Table9[[#This Row],[dTime]],"")</f>
        <v>13.888888888893845</v>
      </c>
    </row>
    <row r="3463" spans="1:3" x14ac:dyDescent="0.25">
      <c r="A3463">
        <v>13</v>
      </c>
      <c r="B3463">
        <v>6.3000000000016598E-2</v>
      </c>
      <c r="C3463" s="1">
        <f>IF(Table9[[#This Row],[dTime]]&lt;&gt;"",1/Table9[[#This Row],[dTime]],"")</f>
        <v>15.873015873011692</v>
      </c>
    </row>
    <row r="3464" spans="1:3" x14ac:dyDescent="0.25">
      <c r="A3464">
        <v>14</v>
      </c>
      <c r="B3464">
        <v>6.4999999999997726E-2</v>
      </c>
      <c r="C3464" s="1">
        <f>IF(Table9[[#This Row],[dTime]]&lt;&gt;"",1/Table9[[#This Row],[dTime]],"")</f>
        <v>15.384615384615923</v>
      </c>
    </row>
    <row r="3465" spans="1:3" x14ac:dyDescent="0.25">
      <c r="A3465">
        <v>15</v>
      </c>
      <c r="B3465">
        <v>6.7000000000007276E-2</v>
      </c>
      <c r="C3465" s="1">
        <f>IF(Table9[[#This Row],[dTime]]&lt;&gt;"",1/Table9[[#This Row],[dTime]],"")</f>
        <v>14.925373134326737</v>
      </c>
    </row>
    <row r="3466" spans="1:3" x14ac:dyDescent="0.25">
      <c r="A3466">
        <v>16</v>
      </c>
      <c r="B3466">
        <v>6.6000000000002501E-2</v>
      </c>
      <c r="C3466" s="1">
        <f>IF(Table9[[#This Row],[dTime]]&lt;&gt;"",1/Table9[[#This Row],[dTime]],"")</f>
        <v>15.151515151514577</v>
      </c>
    </row>
    <row r="3467" spans="1:3" x14ac:dyDescent="0.25">
      <c r="A3467">
        <v>17</v>
      </c>
      <c r="B3467">
        <v>6.6999999999978854E-2</v>
      </c>
      <c r="C3467" s="1">
        <f>IF(Table9[[#This Row],[dTime]]&lt;&gt;"",1/Table9[[#This Row],[dTime]],"")</f>
        <v>14.92537313433307</v>
      </c>
    </row>
    <row r="3468" spans="1:3" x14ac:dyDescent="0.25">
      <c r="A3468">
        <v>18</v>
      </c>
      <c r="B3468">
        <v>7.2000000000002728E-2</v>
      </c>
      <c r="C3468" s="1">
        <f>IF(Table9[[#This Row],[dTime]]&lt;&gt;"",1/Table9[[#This Row],[dTime]],"")</f>
        <v>13.888888888888362</v>
      </c>
    </row>
    <row r="3469" spans="1:3" x14ac:dyDescent="0.25">
      <c r="A3469">
        <v>19</v>
      </c>
      <c r="B3469">
        <v>6.2000000000011823E-2</v>
      </c>
      <c r="C3469" s="1">
        <f>IF(Table9[[#This Row],[dTime]]&lt;&gt;"",1/Table9[[#This Row],[dTime]],"")</f>
        <v>16.129032258061439</v>
      </c>
    </row>
    <row r="3470" spans="1:3" x14ac:dyDescent="0.25">
      <c r="A3470">
        <v>20</v>
      </c>
      <c r="B3470">
        <v>6.7000000000007276E-2</v>
      </c>
      <c r="C3470" s="1">
        <f>IF(Table9[[#This Row],[dTime]]&lt;&gt;"",1/Table9[[#This Row],[dTime]],"")</f>
        <v>14.925373134326737</v>
      </c>
    </row>
    <row r="3471" spans="1:3" x14ac:dyDescent="0.25">
      <c r="A3471">
        <v>21</v>
      </c>
      <c r="B3471">
        <v>6.7999999999983629E-2</v>
      </c>
      <c r="C3471" s="1">
        <f>IF(Table9[[#This Row],[dTime]]&lt;&gt;"",1/Table9[[#This Row],[dTime]],"")</f>
        <v>14.705882352944716</v>
      </c>
    </row>
    <row r="3472" spans="1:3" x14ac:dyDescent="0.25">
      <c r="A3472">
        <v>22</v>
      </c>
      <c r="B3472">
        <v>6.2000000000011823E-2</v>
      </c>
      <c r="C3472" s="1">
        <f>IF(Table9[[#This Row],[dTime]]&lt;&gt;"",1/Table9[[#This Row],[dTime]],"")</f>
        <v>16.129032258061439</v>
      </c>
    </row>
    <row r="3473" spans="1:3" x14ac:dyDescent="0.25">
      <c r="A3473">
        <v>23</v>
      </c>
      <c r="B3473">
        <v>7.0999999999997954E-2</v>
      </c>
      <c r="C3473" s="1">
        <f>IF(Table9[[#This Row],[dTime]]&lt;&gt;"",1/Table9[[#This Row],[dTime]],"")</f>
        <v>14.084507042253927</v>
      </c>
    </row>
    <row r="3474" spans="1:3" x14ac:dyDescent="0.25">
      <c r="A3474">
        <v>24</v>
      </c>
      <c r="B3474">
        <v>5.8999999999997499E-2</v>
      </c>
      <c r="C3474" s="1">
        <f>IF(Table9[[#This Row],[dTime]]&lt;&gt;"",1/Table9[[#This Row],[dTime]],"")</f>
        <v>16.9491525423736</v>
      </c>
    </row>
    <row r="3475" spans="1:3" x14ac:dyDescent="0.25">
      <c r="A3475">
        <v>25</v>
      </c>
      <c r="B3475">
        <v>4.8000000000001819E-2</v>
      </c>
      <c r="C3475" s="1">
        <f>IF(Table9[[#This Row],[dTime]]&lt;&gt;"",1/Table9[[#This Row],[dTime]],"")</f>
        <v>20.833333333332543</v>
      </c>
    </row>
    <row r="3476" spans="1:3" x14ac:dyDescent="0.25">
      <c r="A3476">
        <v>26</v>
      </c>
      <c r="B3476">
        <v>5.1999999999992497E-2</v>
      </c>
      <c r="C3476" s="1">
        <f>IF(Table9[[#This Row],[dTime]]&lt;&gt;"",1/Table9[[#This Row],[dTime]],"")</f>
        <v>19.230769230772005</v>
      </c>
    </row>
    <row r="3477" spans="1:3" x14ac:dyDescent="0.25">
      <c r="A3477">
        <v>27</v>
      </c>
      <c r="B3477">
        <v>0.10900000000000887</v>
      </c>
      <c r="C3477" s="1">
        <f>IF(Table9[[#This Row],[dTime]]&lt;&gt;"",1/Table9[[#This Row],[dTime]],"")</f>
        <v>9.1743119266047586</v>
      </c>
    </row>
    <row r="3478" spans="1:3" x14ac:dyDescent="0.25">
      <c r="A3478">
        <v>28</v>
      </c>
      <c r="B3478">
        <v>6.1999999999983402E-2</v>
      </c>
      <c r="C3478" s="1">
        <f>IF(Table9[[#This Row],[dTime]]&lt;&gt;"",1/Table9[[#This Row],[dTime]],"")</f>
        <v>16.129032258068833</v>
      </c>
    </row>
    <row r="3479" spans="1:3" x14ac:dyDescent="0.25">
      <c r="A3479">
        <v>29</v>
      </c>
      <c r="B3479">
        <v>7.0999999999997954E-2</v>
      </c>
      <c r="C3479" s="1">
        <f>IF(Table9[[#This Row],[dTime]]&lt;&gt;"",1/Table9[[#This Row],[dTime]],"")</f>
        <v>14.084507042253927</v>
      </c>
    </row>
    <row r="3480" spans="1:3" x14ac:dyDescent="0.25">
      <c r="A3480">
        <v>30</v>
      </c>
      <c r="B3480">
        <v>6.6000000000002501E-2</v>
      </c>
      <c r="C3480" s="1">
        <f>IF(Table9[[#This Row],[dTime]]&lt;&gt;"",1/Table9[[#This Row],[dTime]],"")</f>
        <v>15.151515151514577</v>
      </c>
    </row>
    <row r="3481" spans="1:3" x14ac:dyDescent="0.25">
      <c r="A3481">
        <v>31</v>
      </c>
      <c r="B3481">
        <v>6.4999999999997726E-2</v>
      </c>
      <c r="C3481" s="1">
        <f>IF(Table9[[#This Row],[dTime]]&lt;&gt;"",1/Table9[[#This Row],[dTime]],"")</f>
        <v>15.384615384615923</v>
      </c>
    </row>
    <row r="3482" spans="1:3" x14ac:dyDescent="0.25">
      <c r="A3482">
        <v>32</v>
      </c>
      <c r="B3482">
        <v>6.5000000000026148E-2</v>
      </c>
      <c r="C3482" s="1">
        <f>IF(Table9[[#This Row],[dTime]]&lt;&gt;"",1/Table9[[#This Row],[dTime]],"")</f>
        <v>15.384615384609196</v>
      </c>
    </row>
    <row r="3483" spans="1:3" x14ac:dyDescent="0.25">
      <c r="A3483">
        <v>33</v>
      </c>
      <c r="B3483">
        <v>7.0999999999997954E-2</v>
      </c>
      <c r="C3483" s="1">
        <f>IF(Table9[[#This Row],[dTime]]&lt;&gt;"",1/Table9[[#This Row],[dTime]],"")</f>
        <v>14.084507042253927</v>
      </c>
    </row>
    <row r="3484" spans="1:3" x14ac:dyDescent="0.25">
      <c r="A3484">
        <v>34</v>
      </c>
      <c r="B3484">
        <v>6.1999999999983402E-2</v>
      </c>
      <c r="C3484" s="1">
        <f>IF(Table9[[#This Row],[dTime]]&lt;&gt;"",1/Table9[[#This Row],[dTime]],"")</f>
        <v>16.129032258068833</v>
      </c>
    </row>
    <row r="3485" spans="1:3" x14ac:dyDescent="0.25">
      <c r="A3485">
        <v>35</v>
      </c>
      <c r="B3485">
        <v>6.9000000000016826E-2</v>
      </c>
      <c r="C3485" s="1">
        <f>IF(Table9[[#This Row],[dTime]]&lt;&gt;"",1/Table9[[#This Row],[dTime]],"")</f>
        <v>14.492753623184871</v>
      </c>
    </row>
    <row r="3486" spans="1:3" x14ac:dyDescent="0.25">
      <c r="A3486">
        <v>36</v>
      </c>
      <c r="B3486">
        <v>6.9999999999993179E-2</v>
      </c>
      <c r="C3486" s="1">
        <f>IF(Table9[[#This Row],[dTime]]&lt;&gt;"",1/Table9[[#This Row],[dTime]],"")</f>
        <v>14.285714285715677</v>
      </c>
    </row>
    <row r="3487" spans="1:3" x14ac:dyDescent="0.25">
      <c r="A3487">
        <v>37</v>
      </c>
      <c r="B3487">
        <v>6.1000000000007049E-2</v>
      </c>
      <c r="C3487" s="1">
        <f>IF(Table9[[#This Row],[dTime]]&lt;&gt;"",1/Table9[[#This Row],[dTime]],"")</f>
        <v>16.393442622948925</v>
      </c>
    </row>
    <row r="3488" spans="1:3" x14ac:dyDescent="0.25">
      <c r="A3488">
        <v>38</v>
      </c>
      <c r="B3488">
        <v>6.8999999999988404E-2</v>
      </c>
      <c r="C3488" s="1">
        <f>IF(Table9[[#This Row],[dTime]]&lt;&gt;"",1/Table9[[#This Row],[dTime]],"")</f>
        <v>14.492753623190842</v>
      </c>
    </row>
    <row r="3489" spans="1:3" x14ac:dyDescent="0.25">
      <c r="A3489">
        <v>39</v>
      </c>
      <c r="B3489">
        <v>6.7000000000007276E-2</v>
      </c>
      <c r="C3489" s="1">
        <f>IF(Table9[[#This Row],[dTime]]&lt;&gt;"",1/Table9[[#This Row],[dTime]],"")</f>
        <v>14.925373134326737</v>
      </c>
    </row>
    <row r="3490" spans="1:3" x14ac:dyDescent="0.25">
      <c r="A3490">
        <v>40</v>
      </c>
      <c r="B3490">
        <v>6.9999999999993179E-2</v>
      </c>
      <c r="C3490" s="1">
        <f>IF(Table9[[#This Row],[dTime]]&lt;&gt;"",1/Table9[[#This Row],[dTime]],"")</f>
        <v>14.285714285715677</v>
      </c>
    </row>
    <row r="3491" spans="1:3" x14ac:dyDescent="0.25">
      <c r="A3491">
        <v>41</v>
      </c>
      <c r="B3491">
        <v>6.1000000000007049E-2</v>
      </c>
      <c r="C3491" s="1">
        <f>IF(Table9[[#This Row],[dTime]]&lt;&gt;"",1/Table9[[#This Row],[dTime]],"")</f>
        <v>16.393442622948925</v>
      </c>
    </row>
    <row r="3492" spans="1:3" x14ac:dyDescent="0.25">
      <c r="A3492">
        <v>42</v>
      </c>
      <c r="B3492">
        <v>4.0999999999996817E-2</v>
      </c>
      <c r="C3492" s="1">
        <f>IF(Table9[[#This Row],[dTime]]&lt;&gt;"",1/Table9[[#This Row],[dTime]],"")</f>
        <v>24.390243902440918</v>
      </c>
    </row>
    <row r="3493" spans="1:3" x14ac:dyDescent="0.25">
      <c r="A3493">
        <v>43</v>
      </c>
      <c r="B3493">
        <v>9.3999999999994088E-2</v>
      </c>
      <c r="C3493" s="1">
        <f>IF(Table9[[#This Row],[dTime]]&lt;&gt;"",1/Table9[[#This Row],[dTime]],"")</f>
        <v>10.638297872341095</v>
      </c>
    </row>
    <row r="3494" spans="1:3" x14ac:dyDescent="0.25">
      <c r="A3494">
        <v>44</v>
      </c>
      <c r="B3494">
        <v>6.8000000000012051E-2</v>
      </c>
      <c r="C3494" s="1">
        <f>IF(Table9[[#This Row],[dTime]]&lt;&gt;"",1/Table9[[#This Row],[dTime]],"")</f>
        <v>14.70588235293857</v>
      </c>
    </row>
    <row r="3495" spans="1:3" x14ac:dyDescent="0.25">
      <c r="A3495">
        <v>45</v>
      </c>
      <c r="B3495">
        <v>7.8999999999979309E-2</v>
      </c>
      <c r="C3495" s="1">
        <f>IF(Table9[[#This Row],[dTime]]&lt;&gt;"",1/Table9[[#This Row],[dTime]],"")</f>
        <v>12.65822784810458</v>
      </c>
    </row>
    <row r="3496" spans="1:3" x14ac:dyDescent="0.25">
      <c r="A3496">
        <v>46</v>
      </c>
      <c r="B3496">
        <v>5.6000000000011596E-2</v>
      </c>
      <c r="C3496" s="1">
        <f>IF(Table9[[#This Row],[dTime]]&lt;&gt;"",1/Table9[[#This Row],[dTime]],"")</f>
        <v>17.857142857139159</v>
      </c>
    </row>
    <row r="3497" spans="1:3" x14ac:dyDescent="0.25">
      <c r="A3497">
        <v>47</v>
      </c>
      <c r="B3497">
        <v>5.7999999999992724E-2</v>
      </c>
      <c r="C3497" s="1">
        <f>IF(Table9[[#This Row],[dTime]]&lt;&gt;"",1/Table9[[#This Row],[dTime]],"")</f>
        <v>17.241379310346989</v>
      </c>
    </row>
    <row r="3498" spans="1:3" x14ac:dyDescent="0.25">
      <c r="A3498">
        <v>48</v>
      </c>
      <c r="B3498">
        <v>6.9000000000016826E-2</v>
      </c>
      <c r="C3498" s="1">
        <f>IF(Table9[[#This Row],[dTime]]&lt;&gt;"",1/Table9[[#This Row],[dTime]],"")</f>
        <v>14.492753623184871</v>
      </c>
    </row>
    <row r="3499" spans="1:3" x14ac:dyDescent="0.25">
      <c r="A3499">
        <v>49</v>
      </c>
      <c r="B3499">
        <v>4.399999999998272E-2</v>
      </c>
      <c r="C3499" s="1">
        <f>IF(Table9[[#This Row],[dTime]]&lt;&gt;"",1/Table9[[#This Row],[dTime]],"")</f>
        <v>22.727272727281655</v>
      </c>
    </row>
    <row r="3500" spans="1:3" x14ac:dyDescent="0.25">
      <c r="A3500">
        <v>50</v>
      </c>
      <c r="B3500">
        <v>9.200000000001296E-2</v>
      </c>
      <c r="C3500" s="1">
        <f>IF(Table9[[#This Row],[dTime]]&lt;&gt;"",1/Table9[[#This Row],[dTime]],"")</f>
        <v>10.869565217389773</v>
      </c>
    </row>
    <row r="3501" spans="1:3" x14ac:dyDescent="0.25">
      <c r="A3501">
        <v>51</v>
      </c>
      <c r="B3501">
        <v>6.4999999999997726E-2</v>
      </c>
      <c r="C3501" s="1">
        <f>IF(Table9[[#This Row],[dTime]]&lt;&gt;"",1/Table9[[#This Row],[dTime]],"")</f>
        <v>15.384615384615923</v>
      </c>
    </row>
    <row r="3502" spans="1:3" x14ac:dyDescent="0.25">
      <c r="A3502">
        <v>52</v>
      </c>
      <c r="B3502">
        <v>6.7999999999983629E-2</v>
      </c>
      <c r="C3502" s="1">
        <f>IF(Table9[[#This Row],[dTime]]&lt;&gt;"",1/Table9[[#This Row],[dTime]],"")</f>
        <v>14.705882352944716</v>
      </c>
    </row>
    <row r="3503" spans="1:3" x14ac:dyDescent="0.25">
      <c r="A3503">
        <v>53</v>
      </c>
      <c r="B3503">
        <v>6.9000000000016826E-2</v>
      </c>
      <c r="C3503" s="1">
        <f>IF(Table9[[#This Row],[dTime]]&lt;&gt;"",1/Table9[[#This Row],[dTime]],"")</f>
        <v>14.492753623184871</v>
      </c>
    </row>
    <row r="3504" spans="1:3" x14ac:dyDescent="0.25">
      <c r="A3504">
        <v>54</v>
      </c>
      <c r="B3504">
        <v>6.8999999999988404E-2</v>
      </c>
      <c r="C3504" s="1">
        <f>IF(Table9[[#This Row],[dTime]]&lt;&gt;"",1/Table9[[#This Row],[dTime]],"")</f>
        <v>14.492753623190842</v>
      </c>
    </row>
    <row r="3505" spans="1:3" x14ac:dyDescent="0.25">
      <c r="A3505">
        <v>55</v>
      </c>
      <c r="B3505">
        <v>6.4999999999997726E-2</v>
      </c>
      <c r="C3505" s="1">
        <f>IF(Table9[[#This Row],[dTime]]&lt;&gt;"",1/Table9[[#This Row],[dTime]],"")</f>
        <v>15.384615384615923</v>
      </c>
    </row>
    <row r="3506" spans="1:3" x14ac:dyDescent="0.25">
      <c r="A3506">
        <v>56</v>
      </c>
      <c r="B3506">
        <v>6.7000000000007276E-2</v>
      </c>
      <c r="C3506" s="1">
        <f>IF(Table9[[#This Row],[dTime]]&lt;&gt;"",1/Table9[[#This Row],[dTime]],"")</f>
        <v>14.925373134326737</v>
      </c>
    </row>
    <row r="3507" spans="1:3" x14ac:dyDescent="0.25">
      <c r="A3507">
        <v>57</v>
      </c>
      <c r="B3507">
        <v>6.4999999999997726E-2</v>
      </c>
      <c r="C3507" s="1">
        <f>IF(Table9[[#This Row],[dTime]]&lt;&gt;"",1/Table9[[#This Row],[dTime]],"")</f>
        <v>15.384615384615923</v>
      </c>
    </row>
    <row r="3508" spans="1:3" x14ac:dyDescent="0.25">
      <c r="A3508">
        <v>58</v>
      </c>
      <c r="B3508">
        <v>6.7000000000007276E-2</v>
      </c>
      <c r="C3508" s="1">
        <f>IF(Table9[[#This Row],[dTime]]&lt;&gt;"",1/Table9[[#This Row],[dTime]],"")</f>
        <v>14.925373134326737</v>
      </c>
    </row>
    <row r="3509" spans="1:3" x14ac:dyDescent="0.25">
      <c r="A3509">
        <v>59</v>
      </c>
      <c r="B3509">
        <v>6.6000000000002501E-2</v>
      </c>
      <c r="C3509" s="1">
        <f>IF(Table9[[#This Row],[dTime]]&lt;&gt;"",1/Table9[[#This Row],[dTime]],"")</f>
        <v>15.151515151514577</v>
      </c>
    </row>
    <row r="3510" spans="1:3" x14ac:dyDescent="0.25">
      <c r="A3510">
        <v>60</v>
      </c>
      <c r="B3510">
        <v>1.9000000000005457E-2</v>
      </c>
      <c r="C3510" s="1">
        <f>IF(Table9[[#This Row],[dTime]]&lt;&gt;"",1/Table9[[#This Row],[dTime]],"")</f>
        <v>52.631578947353304</v>
      </c>
    </row>
    <row r="3511" spans="1:3" x14ac:dyDescent="0.25">
      <c r="A3511">
        <v>61</v>
      </c>
      <c r="B3511">
        <v>0.11999999999997613</v>
      </c>
      <c r="C3511" s="1">
        <f>IF(Table9[[#This Row],[dTime]]&lt;&gt;"",1/Table9[[#This Row],[dTime]],"")</f>
        <v>8.3333333333349913</v>
      </c>
    </row>
    <row r="3512" spans="1:3" x14ac:dyDescent="0.25">
      <c r="A3512">
        <v>62</v>
      </c>
      <c r="B3512">
        <v>5.6000000000011596E-2</v>
      </c>
      <c r="C3512" s="1">
        <f>IF(Table9[[#This Row],[dTime]]&lt;&gt;"",1/Table9[[#This Row],[dTime]],"")</f>
        <v>17.857142857139159</v>
      </c>
    </row>
    <row r="3513" spans="1:3" x14ac:dyDescent="0.25">
      <c r="A3513">
        <v>63</v>
      </c>
      <c r="B3513">
        <v>6.8000000000012051E-2</v>
      </c>
      <c r="C3513" s="1">
        <f>IF(Table9[[#This Row],[dTime]]&lt;&gt;"",1/Table9[[#This Row],[dTime]],"")</f>
        <v>14.70588235293857</v>
      </c>
    </row>
    <row r="3514" spans="1:3" x14ac:dyDescent="0.25">
      <c r="A3514">
        <v>64</v>
      </c>
      <c r="B3514">
        <v>6.7999999999983629E-2</v>
      </c>
      <c r="C3514" s="1">
        <f>IF(Table9[[#This Row],[dTime]]&lt;&gt;"",1/Table9[[#This Row],[dTime]],"")</f>
        <v>14.705882352944716</v>
      </c>
    </row>
    <row r="3515" spans="1:3" x14ac:dyDescent="0.25">
      <c r="A3515">
        <v>65</v>
      </c>
      <c r="B3515">
        <v>7.6999999999998181E-2</v>
      </c>
      <c r="C3515" s="1">
        <f>IF(Table9[[#This Row],[dTime]]&lt;&gt;"",1/Table9[[#This Row],[dTime]],"")</f>
        <v>12.987012987013294</v>
      </c>
    </row>
    <row r="3516" spans="1:3" x14ac:dyDescent="0.25">
      <c r="A3516">
        <v>66</v>
      </c>
      <c r="B3516">
        <v>5.8000000000021146E-2</v>
      </c>
      <c r="C3516" s="1">
        <f>IF(Table9[[#This Row],[dTime]]&lt;&gt;"",1/Table9[[#This Row],[dTime]],"")</f>
        <v>17.241379310338541</v>
      </c>
    </row>
    <row r="3517" spans="1:3" x14ac:dyDescent="0.25">
      <c r="A3517">
        <v>67</v>
      </c>
      <c r="B3517">
        <v>6.9999999999993179E-2</v>
      </c>
      <c r="C3517" s="1">
        <f>IF(Table9[[#This Row],[dTime]]&lt;&gt;"",1/Table9[[#This Row],[dTime]],"")</f>
        <v>14.285714285715677</v>
      </c>
    </row>
    <row r="3518" spans="1:3" x14ac:dyDescent="0.25">
      <c r="A3518">
        <v>68</v>
      </c>
      <c r="B3518">
        <v>1.6999999999995907E-2</v>
      </c>
      <c r="C3518" s="1">
        <f>IF(Table9[[#This Row],[dTime]]&lt;&gt;"",1/Table9[[#This Row],[dTime]],"")</f>
        <v>58.823529411778864</v>
      </c>
    </row>
    <row r="3519" spans="1:3" x14ac:dyDescent="0.25">
      <c r="A3519">
        <v>69</v>
      </c>
      <c r="B3519">
        <v>0.11199999999999477</v>
      </c>
      <c r="C3519" s="1">
        <f>IF(Table9[[#This Row],[dTime]]&lt;&gt;"",1/Table9[[#This Row],[dTime]],"")</f>
        <v>8.9285714285718463</v>
      </c>
    </row>
    <row r="3520" spans="1:3" x14ac:dyDescent="0.25">
      <c r="A3520">
        <v>70</v>
      </c>
      <c r="B3520">
        <v>2.5000000000005684E-2</v>
      </c>
      <c r="C3520" s="1">
        <f>IF(Table9[[#This Row],[dTime]]&lt;&gt;"",1/Table9[[#This Row],[dTime]],"")</f>
        <v>39.999999999990905</v>
      </c>
    </row>
    <row r="3521" spans="1:3" x14ac:dyDescent="0.25">
      <c r="A3521">
        <v>71</v>
      </c>
      <c r="B3521">
        <v>0.10699999999999932</v>
      </c>
      <c r="C3521" s="1">
        <f>IF(Table9[[#This Row],[dTime]]&lt;&gt;"",1/Table9[[#This Row],[dTime]],"")</f>
        <v>9.3457943925234233</v>
      </c>
    </row>
    <row r="3522" spans="1:3" x14ac:dyDescent="0.25">
      <c r="A3522">
        <v>72</v>
      </c>
      <c r="B3522">
        <v>6.6000000000002501E-2</v>
      </c>
      <c r="C3522" s="1">
        <f>IF(Table9[[#This Row],[dTime]]&lt;&gt;"",1/Table9[[#This Row],[dTime]],"")</f>
        <v>15.151515151514577</v>
      </c>
    </row>
    <row r="3523" spans="1:3" x14ac:dyDescent="0.25">
      <c r="A3523">
        <v>73</v>
      </c>
      <c r="B3523">
        <v>7.2000000000002728E-2</v>
      </c>
      <c r="C3523" s="1">
        <f>IF(Table9[[#This Row],[dTime]]&lt;&gt;"",1/Table9[[#This Row],[dTime]],"")</f>
        <v>13.888888888888362</v>
      </c>
    </row>
    <row r="3524" spans="1:3" x14ac:dyDescent="0.25">
      <c r="A3524">
        <v>74</v>
      </c>
      <c r="B3524">
        <v>6.6000000000002501E-2</v>
      </c>
      <c r="C3524" s="1">
        <f>IF(Table9[[#This Row],[dTime]]&lt;&gt;"",1/Table9[[#This Row],[dTime]],"")</f>
        <v>15.151515151514577</v>
      </c>
    </row>
    <row r="3525" spans="1:3" x14ac:dyDescent="0.25">
      <c r="A3525">
        <v>75</v>
      </c>
      <c r="B3525">
        <v>6.6000000000002501E-2</v>
      </c>
      <c r="C3525" s="1">
        <f>IF(Table9[[#This Row],[dTime]]&lt;&gt;"",1/Table9[[#This Row],[dTime]],"")</f>
        <v>15.151515151514577</v>
      </c>
    </row>
    <row r="3526" spans="1:3" x14ac:dyDescent="0.25">
      <c r="A3526">
        <v>76</v>
      </c>
      <c r="B3526">
        <v>6.6999999999978854E-2</v>
      </c>
      <c r="C3526" s="1">
        <f>IF(Table9[[#This Row],[dTime]]&lt;&gt;"",1/Table9[[#This Row],[dTime]],"")</f>
        <v>14.92537313433307</v>
      </c>
    </row>
    <row r="3527" spans="1:3" x14ac:dyDescent="0.25">
      <c r="A3527">
        <v>77</v>
      </c>
      <c r="B3527">
        <v>6.1000000000007049E-2</v>
      </c>
      <c r="C3527" s="1">
        <f>IF(Table9[[#This Row],[dTime]]&lt;&gt;"",1/Table9[[#This Row],[dTime]],"")</f>
        <v>16.393442622948925</v>
      </c>
    </row>
    <row r="3528" spans="1:3" x14ac:dyDescent="0.25">
      <c r="A3528">
        <v>78</v>
      </c>
      <c r="B3528">
        <v>7.2000000000002728E-2</v>
      </c>
      <c r="C3528" s="1">
        <f>IF(Table9[[#This Row],[dTime]]&lt;&gt;"",1/Table9[[#This Row],[dTime]],"")</f>
        <v>13.888888888888362</v>
      </c>
    </row>
    <row r="3529" spans="1:3" x14ac:dyDescent="0.25">
      <c r="A3529">
        <v>79</v>
      </c>
      <c r="B3529">
        <v>6.8999999999988404E-2</v>
      </c>
      <c r="C3529" s="1">
        <f>IF(Table9[[#This Row],[dTime]]&lt;&gt;"",1/Table9[[#This Row],[dTime]],"")</f>
        <v>14.492753623190842</v>
      </c>
    </row>
    <row r="3530" spans="1:3" x14ac:dyDescent="0.25">
      <c r="A3530">
        <v>80</v>
      </c>
      <c r="B3530">
        <v>6.3000000000016598E-2</v>
      </c>
      <c r="C3530" s="1">
        <f>IF(Table9[[#This Row],[dTime]]&lt;&gt;"",1/Table9[[#This Row],[dTime]],"")</f>
        <v>15.873015873011692</v>
      </c>
    </row>
    <row r="3531" spans="1:3" x14ac:dyDescent="0.25">
      <c r="A3531">
        <v>81</v>
      </c>
      <c r="B3531">
        <v>6.3999999999992951E-2</v>
      </c>
      <c r="C3531" s="1">
        <f>IF(Table9[[#This Row],[dTime]]&lt;&gt;"",1/Table9[[#This Row],[dTime]],"")</f>
        <v>15.625000000001721</v>
      </c>
    </row>
    <row r="3532" spans="1:3" x14ac:dyDescent="0.25">
      <c r="A3532">
        <v>82</v>
      </c>
      <c r="B3532">
        <v>6.9999999999993179E-2</v>
      </c>
      <c r="C3532" s="1">
        <f>IF(Table9[[#This Row],[dTime]]&lt;&gt;"",1/Table9[[#This Row],[dTime]],"")</f>
        <v>14.285714285715677</v>
      </c>
    </row>
    <row r="3533" spans="1:3" x14ac:dyDescent="0.25">
      <c r="A3533">
        <v>83</v>
      </c>
      <c r="B3533">
        <v>7.0999999999997954E-2</v>
      </c>
      <c r="C3533" s="1">
        <f>IF(Table9[[#This Row],[dTime]]&lt;&gt;"",1/Table9[[#This Row],[dTime]],"")</f>
        <v>14.084507042253927</v>
      </c>
    </row>
    <row r="3534" spans="1:3" x14ac:dyDescent="0.25">
      <c r="A3534">
        <v>84</v>
      </c>
      <c r="B3534">
        <v>6.2000000000011823E-2</v>
      </c>
      <c r="C3534" s="1">
        <f>IF(Table9[[#This Row],[dTime]]&lt;&gt;"",1/Table9[[#This Row],[dTime]],"")</f>
        <v>16.129032258061439</v>
      </c>
    </row>
    <row r="3535" spans="1:3" x14ac:dyDescent="0.25">
      <c r="A3535">
        <v>85</v>
      </c>
      <c r="B3535">
        <v>6.7000000000007276E-2</v>
      </c>
      <c r="C3535" s="1">
        <f>IF(Table9[[#This Row],[dTime]]&lt;&gt;"",1/Table9[[#This Row],[dTime]],"")</f>
        <v>14.925373134326737</v>
      </c>
    </row>
    <row r="3536" spans="1:3" x14ac:dyDescent="0.25">
      <c r="A3536">
        <v>86</v>
      </c>
      <c r="B3536">
        <v>6.3999999999992951E-2</v>
      </c>
      <c r="C3536" s="1">
        <f>IF(Table9[[#This Row],[dTime]]&lt;&gt;"",1/Table9[[#This Row],[dTime]],"")</f>
        <v>15.625000000001721</v>
      </c>
    </row>
    <row r="3537" spans="1:3" x14ac:dyDescent="0.25">
      <c r="A3537">
        <v>87</v>
      </c>
      <c r="B3537">
        <v>7.3000000000007503E-2</v>
      </c>
      <c r="C3537" s="1">
        <f>IF(Table9[[#This Row],[dTime]]&lt;&gt;"",1/Table9[[#This Row],[dTime]],"")</f>
        <v>13.698630136984894</v>
      </c>
    </row>
    <row r="3538" spans="1:3" x14ac:dyDescent="0.25">
      <c r="A3538">
        <v>88</v>
      </c>
      <c r="B3538">
        <v>6.6999999999978854E-2</v>
      </c>
      <c r="C3538" s="1">
        <f>IF(Table9[[#This Row],[dTime]]&lt;&gt;"",1/Table9[[#This Row],[dTime]],"")</f>
        <v>14.92537313433307</v>
      </c>
    </row>
    <row r="3539" spans="1:3" x14ac:dyDescent="0.25">
      <c r="A3539">
        <v>89</v>
      </c>
      <c r="B3539">
        <v>6.4000000000021373E-2</v>
      </c>
      <c r="C3539" s="1">
        <f>IF(Table9[[#This Row],[dTime]]&lt;&gt;"",1/Table9[[#This Row],[dTime]],"")</f>
        <v>15.624999999994783</v>
      </c>
    </row>
    <row r="3540" spans="1:3" x14ac:dyDescent="0.25">
      <c r="A3540">
        <v>90</v>
      </c>
      <c r="B3540">
        <v>6.6000000000002501E-2</v>
      </c>
      <c r="C3540" s="1">
        <f>IF(Table9[[#This Row],[dTime]]&lt;&gt;"",1/Table9[[#This Row],[dTime]],"")</f>
        <v>15.151515151514577</v>
      </c>
    </row>
    <row r="3541" spans="1:3" x14ac:dyDescent="0.25">
      <c r="A3541">
        <v>91</v>
      </c>
      <c r="B3541">
        <v>4.7999999999973397E-2</v>
      </c>
      <c r="C3541" s="1">
        <f>IF(Table9[[#This Row],[dTime]]&lt;&gt;"",1/Table9[[#This Row],[dTime]],"")</f>
        <v>20.833333333344878</v>
      </c>
    </row>
    <row r="3542" spans="1:3" x14ac:dyDescent="0.25">
      <c r="A3542">
        <v>92</v>
      </c>
      <c r="B3542">
        <v>8.300000000002683E-2</v>
      </c>
      <c r="C3542" s="1">
        <f>IF(Table9[[#This Row],[dTime]]&lt;&gt;"",1/Table9[[#This Row],[dTime]],"")</f>
        <v>12.048192771080442</v>
      </c>
    </row>
    <row r="3543" spans="1:3" x14ac:dyDescent="0.25">
      <c r="A3543">
        <v>93</v>
      </c>
      <c r="B3543">
        <v>6.9999999999993179E-2</v>
      </c>
      <c r="C3543" s="1">
        <f>IF(Table9[[#This Row],[dTime]]&lt;&gt;"",1/Table9[[#This Row],[dTime]],"")</f>
        <v>14.285714285715677</v>
      </c>
    </row>
    <row r="3544" spans="1:3" x14ac:dyDescent="0.25">
      <c r="A3544">
        <v>94</v>
      </c>
      <c r="B3544">
        <v>4.4999999999987494E-2</v>
      </c>
      <c r="C3544" s="1">
        <f>IF(Table9[[#This Row],[dTime]]&lt;&gt;"",1/Table9[[#This Row],[dTime]],"")</f>
        <v>22.222222222228396</v>
      </c>
    </row>
    <row r="3545" spans="1:3" x14ac:dyDescent="0.25">
      <c r="A3545">
        <v>95</v>
      </c>
      <c r="B3545">
        <v>7.3000000000007503E-2</v>
      </c>
      <c r="C3545" s="1">
        <f>IF(Table9[[#This Row],[dTime]]&lt;&gt;"",1/Table9[[#This Row],[dTime]],"")</f>
        <v>13.698630136984894</v>
      </c>
    </row>
    <row r="3546" spans="1:3" x14ac:dyDescent="0.25">
      <c r="A3546">
        <v>96</v>
      </c>
      <c r="B3546">
        <v>8.2999999999998408E-2</v>
      </c>
      <c r="C3546" s="1">
        <f>IF(Table9[[#This Row],[dTime]]&lt;&gt;"",1/Table9[[#This Row],[dTime]],"")</f>
        <v>12.048192771084569</v>
      </c>
    </row>
    <row r="3547" spans="1:3" x14ac:dyDescent="0.25">
      <c r="A3547">
        <v>97</v>
      </c>
      <c r="B3547">
        <v>6.3999999999992951E-2</v>
      </c>
      <c r="C3547" s="1">
        <f>IF(Table9[[#This Row],[dTime]]&lt;&gt;"",1/Table9[[#This Row],[dTime]],"")</f>
        <v>15.625000000001721</v>
      </c>
    </row>
    <row r="3548" spans="1:3" x14ac:dyDescent="0.25">
      <c r="A3548">
        <v>98</v>
      </c>
      <c r="B3548">
        <v>6.1000000000007049E-2</v>
      </c>
      <c r="C3548" s="1">
        <f>IF(Table9[[#This Row],[dTime]]&lt;&gt;"",1/Table9[[#This Row],[dTime]],"")</f>
        <v>16.393442622948925</v>
      </c>
    </row>
    <row r="3549" spans="1:3" x14ac:dyDescent="0.25">
      <c r="A3549">
        <v>99</v>
      </c>
      <c r="B3549">
        <v>6.9999999999993179E-2</v>
      </c>
      <c r="C3549" s="1">
        <f>IF(Table9[[#This Row],[dTime]]&lt;&gt;"",1/Table9[[#This Row],[dTime]],"")</f>
        <v>14.285714285715677</v>
      </c>
    </row>
    <row r="3550" spans="1:3" x14ac:dyDescent="0.25">
      <c r="A3550">
        <v>100</v>
      </c>
      <c r="B3550">
        <v>6.9999999999993179E-2</v>
      </c>
      <c r="C3550" s="1">
        <f>IF(Table9[[#This Row],[dTime]]&lt;&gt;"",1/Table9[[#This Row],[dTime]],"")</f>
        <v>14.285714285715677</v>
      </c>
    </row>
    <row r="3551" spans="1:3" x14ac:dyDescent="0.25">
      <c r="A3551">
        <v>101</v>
      </c>
      <c r="B3551">
        <v>6.1000000000007049E-2</v>
      </c>
      <c r="C3551" s="1">
        <f>IF(Table9[[#This Row],[dTime]]&lt;&gt;"",1/Table9[[#This Row],[dTime]],"")</f>
        <v>16.393442622948925</v>
      </c>
    </row>
    <row r="3552" spans="1:3" x14ac:dyDescent="0.25">
      <c r="A3552">
        <v>102</v>
      </c>
      <c r="B3552">
        <v>7.2000000000002728E-2</v>
      </c>
      <c r="C3552" s="1">
        <f>IF(Table9[[#This Row],[dTime]]&lt;&gt;"",1/Table9[[#This Row],[dTime]],"")</f>
        <v>13.888888888888362</v>
      </c>
    </row>
    <row r="3553" spans="1:3" x14ac:dyDescent="0.25">
      <c r="A3553">
        <v>103</v>
      </c>
      <c r="B3553">
        <v>5.8999999999997499E-2</v>
      </c>
      <c r="C3553" s="1">
        <f>IF(Table9[[#This Row],[dTime]]&lt;&gt;"",1/Table9[[#This Row],[dTime]],"")</f>
        <v>16.9491525423736</v>
      </c>
    </row>
    <row r="3554" spans="1:3" x14ac:dyDescent="0.25">
      <c r="A3554">
        <v>104</v>
      </c>
      <c r="B3554">
        <v>6.9000000000016826E-2</v>
      </c>
      <c r="C3554" s="1">
        <f>IF(Table9[[#This Row],[dTime]]&lt;&gt;"",1/Table9[[#This Row],[dTime]],"")</f>
        <v>14.492753623184871</v>
      </c>
    </row>
    <row r="3555" spans="1:3" x14ac:dyDescent="0.25">
      <c r="A3555">
        <v>105</v>
      </c>
      <c r="B3555">
        <v>4.2999999999977945E-2</v>
      </c>
      <c r="C3555" s="1">
        <f>IF(Table9[[#This Row],[dTime]]&lt;&gt;"",1/Table9[[#This Row],[dTime]],"")</f>
        <v>23.255813953500301</v>
      </c>
    </row>
    <row r="3556" spans="1:3" x14ac:dyDescent="0.25">
      <c r="A3556">
        <v>106</v>
      </c>
      <c r="B3556">
        <v>9.8000000000013188E-2</v>
      </c>
      <c r="C3556" s="1">
        <f>IF(Table9[[#This Row],[dTime]]&lt;&gt;"",1/Table9[[#This Row],[dTime]],"")</f>
        <v>10.204081632651688</v>
      </c>
    </row>
    <row r="3557" spans="1:3" x14ac:dyDescent="0.25">
      <c r="A3557">
        <v>107</v>
      </c>
      <c r="B3557">
        <v>6.3999999999992951E-2</v>
      </c>
      <c r="C3557" s="1">
        <f>IF(Table9[[#This Row],[dTime]]&lt;&gt;"",1/Table9[[#This Row],[dTime]],"")</f>
        <v>15.625000000001721</v>
      </c>
    </row>
    <row r="3558" spans="1:3" x14ac:dyDescent="0.25">
      <c r="A3558">
        <v>108</v>
      </c>
      <c r="B3558">
        <v>6.4999999999997726E-2</v>
      </c>
      <c r="C3558" s="1">
        <f>IF(Table9[[#This Row],[dTime]]&lt;&gt;"",1/Table9[[#This Row],[dTime]],"")</f>
        <v>15.384615384615923</v>
      </c>
    </row>
    <row r="3559" spans="1:3" x14ac:dyDescent="0.25">
      <c r="A3559">
        <v>109</v>
      </c>
      <c r="B3559">
        <v>6.8000000000012051E-2</v>
      </c>
      <c r="C3559" s="1">
        <f>IF(Table9[[#This Row],[dTime]]&lt;&gt;"",1/Table9[[#This Row],[dTime]],"")</f>
        <v>14.70588235293857</v>
      </c>
    </row>
    <row r="3560" spans="1:3" x14ac:dyDescent="0.25">
      <c r="A3560">
        <v>110</v>
      </c>
      <c r="B3560">
        <v>6.4999999999997726E-2</v>
      </c>
      <c r="C3560" s="1">
        <f>IF(Table9[[#This Row],[dTime]]&lt;&gt;"",1/Table9[[#This Row],[dTime]],"")</f>
        <v>15.384615384615923</v>
      </c>
    </row>
    <row r="3561" spans="1:3" x14ac:dyDescent="0.25">
      <c r="A3561">
        <v>111</v>
      </c>
      <c r="B3561">
        <v>6.8999999999988404E-2</v>
      </c>
      <c r="C3561" s="1">
        <f>IF(Table9[[#This Row],[dTime]]&lt;&gt;"",1/Table9[[#This Row],[dTime]],"")</f>
        <v>14.492753623190842</v>
      </c>
    </row>
    <row r="3562" spans="1:3" x14ac:dyDescent="0.25">
      <c r="A3562">
        <v>112</v>
      </c>
      <c r="B3562">
        <v>6.2000000000011823E-2</v>
      </c>
      <c r="C3562" s="1">
        <f>IF(Table9[[#This Row],[dTime]]&lt;&gt;"",1/Table9[[#This Row],[dTime]],"")</f>
        <v>16.129032258061439</v>
      </c>
    </row>
    <row r="3563" spans="1:3" x14ac:dyDescent="0.25">
      <c r="A3563">
        <v>113</v>
      </c>
      <c r="B3563">
        <v>7.2000000000002728E-2</v>
      </c>
      <c r="C3563" s="1">
        <f>IF(Table9[[#This Row],[dTime]]&lt;&gt;"",1/Table9[[#This Row],[dTime]],"")</f>
        <v>13.888888888888362</v>
      </c>
    </row>
    <row r="3564" spans="1:3" x14ac:dyDescent="0.25">
      <c r="A3564">
        <v>114</v>
      </c>
      <c r="B3564">
        <v>6.3999999999992951E-2</v>
      </c>
      <c r="C3564" s="1">
        <f>IF(Table9[[#This Row],[dTime]]&lt;&gt;"",1/Table9[[#This Row],[dTime]],"")</f>
        <v>15.625000000001721</v>
      </c>
    </row>
    <row r="3565" spans="1:3" x14ac:dyDescent="0.25">
      <c r="A3565">
        <v>115</v>
      </c>
      <c r="B3565">
        <v>6.8000000000012051E-2</v>
      </c>
      <c r="C3565" s="1">
        <f>IF(Table9[[#This Row],[dTime]]&lt;&gt;"",1/Table9[[#This Row],[dTime]],"")</f>
        <v>14.70588235293857</v>
      </c>
    </row>
    <row r="3566" spans="1:3" x14ac:dyDescent="0.25">
      <c r="A3566">
        <v>116</v>
      </c>
      <c r="B3566">
        <v>2.5999999999982037E-2</v>
      </c>
      <c r="C3566" s="1">
        <f>IF(Table9[[#This Row],[dTime]]&lt;&gt;"",1/Table9[[#This Row],[dTime]],"")</f>
        <v>38.461538461565034</v>
      </c>
    </row>
    <row r="3567" spans="1:3" x14ac:dyDescent="0.25">
      <c r="A3567">
        <v>117</v>
      </c>
      <c r="B3567">
        <v>0.10500000000001819</v>
      </c>
      <c r="C3567" s="1">
        <f>IF(Table9[[#This Row],[dTime]]&lt;&gt;"",1/Table9[[#This Row],[dTime]],"")</f>
        <v>9.5238095238078735</v>
      </c>
    </row>
    <row r="3568" spans="1:3" x14ac:dyDescent="0.25">
      <c r="A3568">
        <v>118</v>
      </c>
      <c r="B3568">
        <v>6.8999999999988404E-2</v>
      </c>
      <c r="C3568" s="1">
        <f>IF(Table9[[#This Row],[dTime]]&lt;&gt;"",1/Table9[[#This Row],[dTime]],"")</f>
        <v>14.492753623190842</v>
      </c>
    </row>
    <row r="3569" spans="1:3" x14ac:dyDescent="0.25">
      <c r="A3569">
        <v>119</v>
      </c>
      <c r="B3569">
        <v>6.7000000000007276E-2</v>
      </c>
      <c r="C3569" s="1">
        <f>IF(Table9[[#This Row],[dTime]]&lt;&gt;"",1/Table9[[#This Row],[dTime]],"")</f>
        <v>14.925373134326737</v>
      </c>
    </row>
    <row r="3570" spans="1:3" x14ac:dyDescent="0.25">
      <c r="A3570">
        <v>120</v>
      </c>
      <c r="B3570">
        <v>6.7999999999983629E-2</v>
      </c>
      <c r="C3570" s="1">
        <f>IF(Table9[[#This Row],[dTime]]&lt;&gt;"",1/Table9[[#This Row],[dTime]],"")</f>
        <v>14.705882352944716</v>
      </c>
    </row>
    <row r="3571" spans="1:3" x14ac:dyDescent="0.25">
      <c r="A3571">
        <v>121</v>
      </c>
      <c r="B3571">
        <v>6.6000000000002501E-2</v>
      </c>
      <c r="C3571" s="1">
        <f>IF(Table9[[#This Row],[dTime]]&lt;&gt;"",1/Table9[[#This Row],[dTime]],"")</f>
        <v>15.151515151514577</v>
      </c>
    </row>
    <row r="3572" spans="1:3" x14ac:dyDescent="0.25">
      <c r="A3572">
        <v>122</v>
      </c>
      <c r="B3572">
        <v>2.0000000000010232E-2</v>
      </c>
      <c r="C3572" s="1">
        <f>IF(Table9[[#This Row],[dTime]]&lt;&gt;"",1/Table9[[#This Row],[dTime]],"")</f>
        <v>49.99999999997442</v>
      </c>
    </row>
    <row r="3573" spans="1:3" x14ac:dyDescent="0.25">
      <c r="A3573">
        <v>123</v>
      </c>
      <c r="B3573">
        <v>0.10599999999999454</v>
      </c>
      <c r="C3573" s="1">
        <f>IF(Table9[[#This Row],[dTime]]&lt;&gt;"",1/Table9[[#This Row],[dTime]],"")</f>
        <v>9.4339622641514289</v>
      </c>
    </row>
    <row r="3574" spans="1:3" x14ac:dyDescent="0.25">
      <c r="A3574">
        <v>124</v>
      </c>
      <c r="B3574">
        <v>7.4000000000012278E-2</v>
      </c>
      <c r="C3574" s="1">
        <f>IF(Table9[[#This Row],[dTime]]&lt;&gt;"",1/Table9[[#This Row],[dTime]],"")</f>
        <v>13.513513513511271</v>
      </c>
    </row>
    <row r="3575" spans="1:3" x14ac:dyDescent="0.25">
      <c r="A3575">
        <v>125</v>
      </c>
      <c r="B3575">
        <v>6.6000000000002501E-2</v>
      </c>
      <c r="C3575" s="1">
        <f>IF(Table9[[#This Row],[dTime]]&lt;&gt;"",1/Table9[[#This Row],[dTime]],"")</f>
        <v>15.151515151514577</v>
      </c>
    </row>
    <row r="3576" spans="1:3" x14ac:dyDescent="0.25">
      <c r="A3576">
        <v>126</v>
      </c>
      <c r="B3576">
        <v>6.2999999999988177E-2</v>
      </c>
      <c r="C3576" s="1">
        <f>IF(Table9[[#This Row],[dTime]]&lt;&gt;"",1/Table9[[#This Row],[dTime]],"")</f>
        <v>15.873015873018852</v>
      </c>
    </row>
    <row r="3577" spans="1:3" x14ac:dyDescent="0.25">
      <c r="A3577">
        <v>127</v>
      </c>
      <c r="B3577">
        <v>6.7000000000007276E-2</v>
      </c>
      <c r="C3577" s="1">
        <f>IF(Table9[[#This Row],[dTime]]&lt;&gt;"",1/Table9[[#This Row],[dTime]],"")</f>
        <v>14.925373134326737</v>
      </c>
    </row>
    <row r="3578" spans="1:3" x14ac:dyDescent="0.25">
      <c r="A3578">
        <v>128</v>
      </c>
      <c r="B3578">
        <v>2.0999999999986585E-2</v>
      </c>
      <c r="C3578" s="1">
        <f>IF(Table9[[#This Row],[dTime]]&lt;&gt;"",1/Table9[[#This Row],[dTime]],"")</f>
        <v>47.619047619078039</v>
      </c>
    </row>
    <row r="3579" spans="1:3" x14ac:dyDescent="0.25">
      <c r="A3579">
        <v>129</v>
      </c>
      <c r="B3579">
        <v>0.10399999999998499</v>
      </c>
      <c r="C3579" s="1">
        <f>IF(Table9[[#This Row],[dTime]]&lt;&gt;"",1/Table9[[#This Row],[dTime]],"")</f>
        <v>9.6153846153860023</v>
      </c>
    </row>
    <row r="3580" spans="1:3" x14ac:dyDescent="0.25">
      <c r="A3580">
        <v>130</v>
      </c>
      <c r="B3580">
        <v>7.6999999999998181E-2</v>
      </c>
      <c r="C3580" s="1">
        <f>IF(Table9[[#This Row],[dTime]]&lt;&gt;"",1/Table9[[#This Row],[dTime]],"")</f>
        <v>12.987012987013294</v>
      </c>
    </row>
    <row r="3581" spans="1:3" x14ac:dyDescent="0.25">
      <c r="A3581">
        <v>131</v>
      </c>
      <c r="B3581">
        <v>6.4000000000021373E-2</v>
      </c>
      <c r="C3581" s="1">
        <f>IF(Table9[[#This Row],[dTime]]&lt;&gt;"",1/Table9[[#This Row],[dTime]],"")</f>
        <v>15.624999999994783</v>
      </c>
    </row>
    <row r="3582" spans="1:3" x14ac:dyDescent="0.25">
      <c r="A3582">
        <v>132</v>
      </c>
      <c r="B3582">
        <v>6.4999999999997726E-2</v>
      </c>
      <c r="C3582" s="1">
        <f>IF(Table9[[#This Row],[dTime]]&lt;&gt;"",1/Table9[[#This Row],[dTime]],"")</f>
        <v>15.384615384615923</v>
      </c>
    </row>
    <row r="3583" spans="1:3" x14ac:dyDescent="0.25">
      <c r="A3583">
        <v>133</v>
      </c>
      <c r="B3583">
        <v>7.2000000000002728E-2</v>
      </c>
      <c r="C3583" s="1">
        <f>IF(Table9[[#This Row],[dTime]]&lt;&gt;"",1/Table9[[#This Row],[dTime]],"")</f>
        <v>13.888888888888362</v>
      </c>
    </row>
    <row r="3584" spans="1:3" x14ac:dyDescent="0.25">
      <c r="A3584">
        <v>134</v>
      </c>
      <c r="B3584">
        <v>6.9999999999993179E-2</v>
      </c>
      <c r="C3584" s="1">
        <f>IF(Table9[[#This Row],[dTime]]&lt;&gt;"",1/Table9[[#This Row],[dTime]],"")</f>
        <v>14.285714285715677</v>
      </c>
    </row>
    <row r="3585" spans="1:3" x14ac:dyDescent="0.25">
      <c r="A3585">
        <v>135</v>
      </c>
      <c r="B3585">
        <v>6.2999999999988177E-2</v>
      </c>
      <c r="C3585" s="1">
        <f>IF(Table9[[#This Row],[dTime]]&lt;&gt;"",1/Table9[[#This Row],[dTime]],"")</f>
        <v>15.873015873018852</v>
      </c>
    </row>
    <row r="3586" spans="1:3" x14ac:dyDescent="0.25">
      <c r="A3586">
        <v>136</v>
      </c>
      <c r="B3586">
        <v>6.9000000000016826E-2</v>
      </c>
      <c r="C3586" s="1">
        <f>IF(Table9[[#This Row],[dTime]]&lt;&gt;"",1/Table9[[#This Row],[dTime]],"")</f>
        <v>14.492753623184871</v>
      </c>
    </row>
    <row r="3587" spans="1:3" x14ac:dyDescent="0.25">
      <c r="A3587">
        <v>137</v>
      </c>
      <c r="B3587">
        <v>6.2999999999988177E-2</v>
      </c>
      <c r="C3587" s="1">
        <f>IF(Table9[[#This Row],[dTime]]&lt;&gt;"",1/Table9[[#This Row],[dTime]],"")</f>
        <v>15.873015873018852</v>
      </c>
    </row>
    <row r="3588" spans="1:3" x14ac:dyDescent="0.25">
      <c r="A3588">
        <v>138</v>
      </c>
      <c r="B3588">
        <v>6.9000000000016826E-2</v>
      </c>
      <c r="C3588" s="1">
        <f>IF(Table9[[#This Row],[dTime]]&lt;&gt;"",1/Table9[[#This Row],[dTime]],"")</f>
        <v>14.492753623184871</v>
      </c>
    </row>
    <row r="3589" spans="1:3" x14ac:dyDescent="0.25">
      <c r="A3589">
        <v>139</v>
      </c>
      <c r="B3589">
        <v>6.7999999999983629E-2</v>
      </c>
      <c r="C3589" s="1">
        <f>IF(Table9[[#This Row],[dTime]]&lt;&gt;"",1/Table9[[#This Row],[dTime]],"")</f>
        <v>14.705882352944716</v>
      </c>
    </row>
    <row r="3590" spans="1:3" x14ac:dyDescent="0.25">
      <c r="A3590">
        <v>140</v>
      </c>
      <c r="B3590">
        <v>6.4999999999997726E-2</v>
      </c>
      <c r="C3590" s="1">
        <f>IF(Table9[[#This Row],[dTime]]&lt;&gt;"",1/Table9[[#This Row],[dTime]],"")</f>
        <v>15.384615384615923</v>
      </c>
    </row>
    <row r="3591" spans="1:3" x14ac:dyDescent="0.25">
      <c r="A3591">
        <v>141</v>
      </c>
      <c r="B3591">
        <v>6.4000000000021373E-2</v>
      </c>
      <c r="C3591" s="1">
        <f>IF(Table9[[#This Row],[dTime]]&lt;&gt;"",1/Table9[[#This Row],[dTime]],"")</f>
        <v>15.624999999994783</v>
      </c>
    </row>
    <row r="3592" spans="1:3" x14ac:dyDescent="0.25">
      <c r="A3592">
        <v>142</v>
      </c>
      <c r="B3592">
        <v>6.9999999999993179E-2</v>
      </c>
      <c r="C3592" s="1">
        <f>IF(Table9[[#This Row],[dTime]]&lt;&gt;"",1/Table9[[#This Row],[dTime]],"")</f>
        <v>14.285714285715677</v>
      </c>
    </row>
    <row r="3593" spans="1:3" x14ac:dyDescent="0.25">
      <c r="A3593">
        <v>143</v>
      </c>
      <c r="B3593">
        <v>6.2999999999988177E-2</v>
      </c>
      <c r="C3593" s="1">
        <f>IF(Table9[[#This Row],[dTime]]&lt;&gt;"",1/Table9[[#This Row],[dTime]],"")</f>
        <v>15.873015873018852</v>
      </c>
    </row>
    <row r="3594" spans="1:3" x14ac:dyDescent="0.25">
      <c r="A3594">
        <v>144</v>
      </c>
      <c r="B3594">
        <v>6.100000000003547E-2</v>
      </c>
      <c r="C3594" s="1">
        <f>IF(Table9[[#This Row],[dTime]]&lt;&gt;"",1/Table9[[#This Row],[dTime]],"")</f>
        <v>16.393442622941286</v>
      </c>
    </row>
    <row r="3595" spans="1:3" x14ac:dyDescent="0.25">
      <c r="A3595">
        <v>145</v>
      </c>
      <c r="B3595">
        <v>7.4999999999988631E-2</v>
      </c>
      <c r="C3595" s="1">
        <f>IF(Table9[[#This Row],[dTime]]&lt;&gt;"",1/Table9[[#This Row],[dTime]],"")</f>
        <v>13.333333333335354</v>
      </c>
    </row>
    <row r="3596" spans="1:3" x14ac:dyDescent="0.25">
      <c r="A3596">
        <v>146</v>
      </c>
      <c r="B3596">
        <v>6.7999999999983629E-2</v>
      </c>
      <c r="C3596" s="1">
        <f>IF(Table9[[#This Row],[dTime]]&lt;&gt;"",1/Table9[[#This Row],[dTime]],"")</f>
        <v>14.705882352944716</v>
      </c>
    </row>
    <row r="3597" spans="1:3" x14ac:dyDescent="0.25">
      <c r="A3597">
        <v>147</v>
      </c>
      <c r="B3597">
        <v>6.7000000000007276E-2</v>
      </c>
      <c r="C3597" s="1">
        <f>IF(Table9[[#This Row],[dTime]]&lt;&gt;"",1/Table9[[#This Row],[dTime]],"")</f>
        <v>14.925373134326737</v>
      </c>
    </row>
    <row r="3598" spans="1:3" x14ac:dyDescent="0.25">
      <c r="A3598">
        <v>148</v>
      </c>
      <c r="B3598">
        <v>6.4000000000021373E-2</v>
      </c>
      <c r="C3598" s="1">
        <f>IF(Table9[[#This Row],[dTime]]&lt;&gt;"",1/Table9[[#This Row],[dTime]],"")</f>
        <v>15.624999999994783</v>
      </c>
    </row>
    <row r="3599" spans="1:3" x14ac:dyDescent="0.25">
      <c r="A3599">
        <v>149</v>
      </c>
      <c r="B3599">
        <v>5.7999999999992724E-2</v>
      </c>
      <c r="C3599" s="1">
        <f>IF(Table9[[#This Row],[dTime]]&lt;&gt;"",1/Table9[[#This Row],[dTime]],"")</f>
        <v>17.241379310346989</v>
      </c>
    </row>
    <row r="3600" spans="1:3" x14ac:dyDescent="0.25">
      <c r="A3600">
        <v>150</v>
      </c>
      <c r="B3600">
        <v>7.7999999999974534E-2</v>
      </c>
      <c r="C3600" s="1">
        <f>IF(Table9[[#This Row],[dTime]]&lt;&gt;"",1/Table9[[#This Row],[dTime]],"")</f>
        <v>12.820512820517006</v>
      </c>
    </row>
    <row r="3601" spans="1:3" x14ac:dyDescent="0.25">
      <c r="A3601">
        <v>151</v>
      </c>
      <c r="B3601">
        <v>2.5000000000034106E-2</v>
      </c>
      <c r="C3601" s="1">
        <f>IF(Table9[[#This Row],[dTime]]&lt;&gt;"",1/Table9[[#This Row],[dTime]],"")</f>
        <v>39.99999999994543</v>
      </c>
    </row>
    <row r="3602" spans="1:3" x14ac:dyDescent="0.25">
      <c r="A3602">
        <v>152</v>
      </c>
      <c r="B3602">
        <v>8.4999999999979536E-2</v>
      </c>
      <c r="C3602" s="1">
        <f>IF(Table9[[#This Row],[dTime]]&lt;&gt;"",1/Table9[[#This Row],[dTime]],"")</f>
        <v>11.764705882355774</v>
      </c>
    </row>
    <row r="3603" spans="1:3" x14ac:dyDescent="0.25">
      <c r="A3603">
        <v>153</v>
      </c>
      <c r="B3603">
        <v>8.4000000000003183E-2</v>
      </c>
      <c r="C3603" s="1">
        <f>IF(Table9[[#This Row],[dTime]]&lt;&gt;"",1/Table9[[#This Row],[dTime]],"")</f>
        <v>11.904761904761454</v>
      </c>
    </row>
    <row r="3604" spans="1:3" x14ac:dyDescent="0.25">
      <c r="A3604">
        <v>154</v>
      </c>
      <c r="B3604">
        <v>7.2000000000002728E-2</v>
      </c>
      <c r="C3604" s="1">
        <f>IF(Table9[[#This Row],[dTime]]&lt;&gt;"",1/Table9[[#This Row],[dTime]],"")</f>
        <v>13.888888888888362</v>
      </c>
    </row>
    <row r="3605" spans="1:3" x14ac:dyDescent="0.25">
      <c r="A3605">
        <v>155</v>
      </c>
      <c r="B3605">
        <v>5.2999999999997272E-2</v>
      </c>
      <c r="C3605" s="1">
        <f>IF(Table9[[#This Row],[dTime]]&lt;&gt;"",1/Table9[[#This Row],[dTime]],"")</f>
        <v>18.867924528302858</v>
      </c>
    </row>
    <row r="3606" spans="1:3" x14ac:dyDescent="0.25">
      <c r="A3606">
        <v>156</v>
      </c>
      <c r="B3606">
        <v>7.2000000000002728E-2</v>
      </c>
      <c r="C3606" s="1">
        <f>IF(Table9[[#This Row],[dTime]]&lt;&gt;"",1/Table9[[#This Row],[dTime]],"")</f>
        <v>13.888888888888362</v>
      </c>
    </row>
    <row r="3607" spans="1:3" x14ac:dyDescent="0.25">
      <c r="A3607">
        <v>157</v>
      </c>
      <c r="B3607">
        <v>7.6999999999998181E-2</v>
      </c>
      <c r="C3607" s="1">
        <f>IF(Table9[[#This Row],[dTime]]&lt;&gt;"",1/Table9[[#This Row],[dTime]],"")</f>
        <v>12.987012987013294</v>
      </c>
    </row>
    <row r="3608" spans="1:3" x14ac:dyDescent="0.25">
      <c r="A3608">
        <v>158</v>
      </c>
      <c r="B3608">
        <v>6.2999999999988177E-2</v>
      </c>
      <c r="C3608" s="1">
        <f>IF(Table9[[#This Row],[dTime]]&lt;&gt;"",1/Table9[[#This Row],[dTime]],"")</f>
        <v>15.873015873018852</v>
      </c>
    </row>
    <row r="3609" spans="1:3" x14ac:dyDescent="0.25">
      <c r="A3609">
        <v>159</v>
      </c>
      <c r="B3609">
        <v>6.9000000000016826E-2</v>
      </c>
      <c r="C3609" s="1">
        <f>IF(Table9[[#This Row],[dTime]]&lt;&gt;"",1/Table9[[#This Row],[dTime]],"")</f>
        <v>14.492753623184871</v>
      </c>
    </row>
    <row r="3610" spans="1:3" x14ac:dyDescent="0.25">
      <c r="A3610">
        <v>160</v>
      </c>
      <c r="B3610">
        <v>6.4999999999997726E-2</v>
      </c>
      <c r="C3610" s="1">
        <f>IF(Table9[[#This Row],[dTime]]&lt;&gt;"",1/Table9[[#This Row],[dTime]],"")</f>
        <v>15.384615384615923</v>
      </c>
    </row>
    <row r="3611" spans="1:3" x14ac:dyDescent="0.25">
      <c r="A3611">
        <v>161</v>
      </c>
      <c r="B3611">
        <v>6.5999999999974079E-2</v>
      </c>
      <c r="C3611" s="1">
        <f>IF(Table9[[#This Row],[dTime]]&lt;&gt;"",1/Table9[[#This Row],[dTime]],"")</f>
        <v>15.151515151521101</v>
      </c>
    </row>
    <row r="3612" spans="1:3" x14ac:dyDescent="0.25">
      <c r="A3612">
        <v>162</v>
      </c>
      <c r="B3612">
        <v>6.100000000003547E-2</v>
      </c>
      <c r="C3612" s="1">
        <f>IF(Table9[[#This Row],[dTime]]&lt;&gt;"",1/Table9[[#This Row],[dTime]],"")</f>
        <v>16.393442622941286</v>
      </c>
    </row>
    <row r="3613" spans="1:3" x14ac:dyDescent="0.25">
      <c r="A3613">
        <v>163</v>
      </c>
      <c r="B3613">
        <v>7.7999999999974534E-2</v>
      </c>
      <c r="C3613" s="1">
        <f>IF(Table9[[#This Row],[dTime]]&lt;&gt;"",1/Table9[[#This Row],[dTime]],"")</f>
        <v>12.820512820517006</v>
      </c>
    </row>
    <row r="3614" spans="1:3" x14ac:dyDescent="0.25">
      <c r="A3614">
        <v>164</v>
      </c>
      <c r="B3614">
        <v>6.2999999999988177E-2</v>
      </c>
      <c r="C3614" s="1">
        <f>IF(Table9[[#This Row],[dTime]]&lt;&gt;"",1/Table9[[#This Row],[dTime]],"")</f>
        <v>15.873015873018852</v>
      </c>
    </row>
    <row r="3615" spans="1:3" x14ac:dyDescent="0.25">
      <c r="A3615">
        <v>165</v>
      </c>
      <c r="B3615">
        <v>6.4999999999997726E-2</v>
      </c>
      <c r="C3615" s="1">
        <f>IF(Table9[[#This Row],[dTime]]&lt;&gt;"",1/Table9[[#This Row],[dTime]],"")</f>
        <v>15.384615384615923</v>
      </c>
    </row>
    <row r="3616" spans="1:3" x14ac:dyDescent="0.25">
      <c r="A3616">
        <v>166</v>
      </c>
      <c r="B3616">
        <v>6.6000000000030923E-2</v>
      </c>
      <c r="C3616" s="1">
        <f>IF(Table9[[#This Row],[dTime]]&lt;&gt;"",1/Table9[[#This Row],[dTime]],"")</f>
        <v>15.151515151508052</v>
      </c>
    </row>
    <row r="3617" spans="1:3" x14ac:dyDescent="0.25">
      <c r="A3617">
        <v>167</v>
      </c>
      <c r="B3617">
        <v>4.399999999998272E-2</v>
      </c>
      <c r="C3617" s="1">
        <f>IF(Table9[[#This Row],[dTime]]&lt;&gt;"",1/Table9[[#This Row],[dTime]],"")</f>
        <v>22.727272727281655</v>
      </c>
    </row>
    <row r="3618" spans="1:3" x14ac:dyDescent="0.25">
      <c r="A3618">
        <v>168</v>
      </c>
      <c r="B3618">
        <v>7.1000000000026375E-2</v>
      </c>
      <c r="C3618" s="1">
        <f>IF(Table9[[#This Row],[dTime]]&lt;&gt;"",1/Table9[[#This Row],[dTime]],"")</f>
        <v>14.084507042248289</v>
      </c>
    </row>
    <row r="3619" spans="1:3" x14ac:dyDescent="0.25">
      <c r="A3619">
        <v>169</v>
      </c>
      <c r="B3619">
        <v>6.0999999999978627E-2</v>
      </c>
      <c r="C3619" s="1">
        <f>IF(Table9[[#This Row],[dTime]]&lt;&gt;"",1/Table9[[#This Row],[dTime]],"")</f>
        <v>16.393442622956563</v>
      </c>
    </row>
    <row r="3620" spans="1:3" x14ac:dyDescent="0.25">
      <c r="A3620">
        <v>170</v>
      </c>
      <c r="B3620">
        <v>9.3000000000017735E-2</v>
      </c>
      <c r="C3620" s="1">
        <f>IF(Table9[[#This Row],[dTime]]&lt;&gt;"",1/Table9[[#This Row],[dTime]],"")</f>
        <v>10.75268817204096</v>
      </c>
    </row>
    <row r="3621" spans="1:3" x14ac:dyDescent="0.25">
      <c r="A3621">
        <v>171</v>
      </c>
      <c r="B3621">
        <v>6.5999999999974079E-2</v>
      </c>
      <c r="C3621" s="1">
        <f>IF(Table9[[#This Row],[dTime]]&lt;&gt;"",1/Table9[[#This Row],[dTime]],"")</f>
        <v>15.151515151521101</v>
      </c>
    </row>
    <row r="3622" spans="1:3" x14ac:dyDescent="0.25">
      <c r="A3622">
        <v>172</v>
      </c>
      <c r="B3622">
        <v>3.5000000000025011E-2</v>
      </c>
      <c r="C3622" s="1">
        <f>IF(Table9[[#This Row],[dTime]]&lt;&gt;"",1/Table9[[#This Row],[dTime]],"")</f>
        <v>28.571428571408156</v>
      </c>
    </row>
    <row r="3623" spans="1:3" x14ac:dyDescent="0.25">
      <c r="A3623">
        <v>173</v>
      </c>
      <c r="B3623">
        <v>9.8000000000013188E-2</v>
      </c>
      <c r="C3623" s="1">
        <f>IF(Table9[[#This Row],[dTime]]&lt;&gt;"",1/Table9[[#This Row],[dTime]],"")</f>
        <v>10.204081632651688</v>
      </c>
    </row>
    <row r="3624" spans="1:3" x14ac:dyDescent="0.25">
      <c r="A3624">
        <v>174</v>
      </c>
      <c r="B3624">
        <v>1.5999999999962711E-2</v>
      </c>
      <c r="C3624" s="1">
        <f>IF(Table9[[#This Row],[dTime]]&lt;&gt;"",1/Table9[[#This Row],[dTime]],"")</f>
        <v>62.500000000145661</v>
      </c>
    </row>
    <row r="3625" spans="1:3" x14ac:dyDescent="0.25">
      <c r="A3625">
        <v>175</v>
      </c>
      <c r="B3625">
        <v>8.4000000000003183E-2</v>
      </c>
      <c r="C3625" s="1">
        <f>IF(Table9[[#This Row],[dTime]]&lt;&gt;"",1/Table9[[#This Row],[dTime]],"")</f>
        <v>11.904761904761454</v>
      </c>
    </row>
    <row r="3626" spans="1:3" x14ac:dyDescent="0.25">
      <c r="A3626">
        <v>176</v>
      </c>
      <c r="B3626">
        <v>9.3000000000017735E-2</v>
      </c>
      <c r="C3626" s="1">
        <f>IF(Table9[[#This Row],[dTime]]&lt;&gt;"",1/Table9[[#This Row],[dTime]],"")</f>
        <v>10.75268817204096</v>
      </c>
    </row>
    <row r="3627" spans="1:3" x14ac:dyDescent="0.25">
      <c r="A3627">
        <v>177</v>
      </c>
      <c r="B3627">
        <v>7.2000000000002728E-2</v>
      </c>
      <c r="C3627" s="1">
        <f>IF(Table9[[#This Row],[dTime]]&lt;&gt;"",1/Table9[[#This Row],[dTime]],"")</f>
        <v>13.888888888888362</v>
      </c>
    </row>
    <row r="3628" spans="1:3" x14ac:dyDescent="0.25">
      <c r="A3628">
        <v>178</v>
      </c>
      <c r="B3628">
        <v>5.0000000000011369E-2</v>
      </c>
      <c r="C3628" s="1">
        <f>IF(Table9[[#This Row],[dTime]]&lt;&gt;"",1/Table9[[#This Row],[dTime]],"")</f>
        <v>19.999999999995453</v>
      </c>
    </row>
    <row r="3629" spans="1:3" x14ac:dyDescent="0.25">
      <c r="A3629">
        <v>179</v>
      </c>
      <c r="B3629">
        <v>8.2999999999969987E-2</v>
      </c>
      <c r="C3629" s="1">
        <f>IF(Table9[[#This Row],[dTime]]&lt;&gt;"",1/Table9[[#This Row],[dTime]],"")</f>
        <v>12.048192771088694</v>
      </c>
    </row>
    <row r="3630" spans="1:3" x14ac:dyDescent="0.25">
      <c r="A3630">
        <v>180</v>
      </c>
      <c r="B3630">
        <v>6.9999999999993179E-2</v>
      </c>
      <c r="C3630" s="1">
        <f>IF(Table9[[#This Row],[dTime]]&lt;&gt;"",1/Table9[[#This Row],[dTime]],"")</f>
        <v>14.285714285715677</v>
      </c>
    </row>
    <row r="3631" spans="1:3" x14ac:dyDescent="0.25">
      <c r="A3631">
        <v>181</v>
      </c>
      <c r="B3631">
        <v>6.6000000000030923E-2</v>
      </c>
      <c r="C3631" s="1">
        <f>IF(Table9[[#This Row],[dTime]]&lt;&gt;"",1/Table9[[#This Row],[dTime]],"")</f>
        <v>15.151515151508052</v>
      </c>
    </row>
    <row r="3632" spans="1:3" x14ac:dyDescent="0.25">
      <c r="A3632">
        <v>182</v>
      </c>
      <c r="B3632">
        <v>6.8999999999959982E-2</v>
      </c>
      <c r="C3632" s="1">
        <f>IF(Table9[[#This Row],[dTime]]&lt;&gt;"",1/Table9[[#This Row],[dTime]],"")</f>
        <v>14.492753623196812</v>
      </c>
    </row>
    <row r="3633" spans="1:3" x14ac:dyDescent="0.25">
      <c r="A3633">
        <v>183</v>
      </c>
      <c r="B3633">
        <v>6.300000000004502E-2</v>
      </c>
      <c r="C3633" s="1">
        <f>IF(Table9[[#This Row],[dTime]]&lt;&gt;"",1/Table9[[#This Row],[dTime]],"")</f>
        <v>15.87301587300453</v>
      </c>
    </row>
    <row r="3634" spans="1:3" x14ac:dyDescent="0.25">
      <c r="A3634">
        <v>184</v>
      </c>
      <c r="B3634">
        <v>6.5999999999974079E-2</v>
      </c>
      <c r="C3634" s="1">
        <f>IF(Table9[[#This Row],[dTime]]&lt;&gt;"",1/Table9[[#This Row],[dTime]],"")</f>
        <v>15.151515151521101</v>
      </c>
    </row>
    <row r="3635" spans="1:3" x14ac:dyDescent="0.25">
      <c r="A3635">
        <v>185</v>
      </c>
      <c r="B3635">
        <v>6.7000000000007276E-2</v>
      </c>
      <c r="C3635" s="1">
        <f>IF(Table9[[#This Row],[dTime]]&lt;&gt;"",1/Table9[[#This Row],[dTime]],"")</f>
        <v>14.925373134326737</v>
      </c>
    </row>
    <row r="3636" spans="1:3" x14ac:dyDescent="0.25">
      <c r="A3636">
        <v>186</v>
      </c>
      <c r="B3636">
        <v>6.4999999999997726E-2</v>
      </c>
      <c r="C3636" s="1">
        <f>IF(Table9[[#This Row],[dTime]]&lt;&gt;"",1/Table9[[#This Row],[dTime]],"")</f>
        <v>15.384615384615923</v>
      </c>
    </row>
    <row r="3637" spans="1:3" x14ac:dyDescent="0.25">
      <c r="A3637">
        <v>187</v>
      </c>
      <c r="B3637">
        <v>7.0999999999969532E-2</v>
      </c>
      <c r="C3637" s="1">
        <f>IF(Table9[[#This Row],[dTime]]&lt;&gt;"",1/Table9[[#This Row],[dTime]],"")</f>
        <v>14.084507042259565</v>
      </c>
    </row>
    <row r="3638" spans="1:3" x14ac:dyDescent="0.25">
      <c r="A3638">
        <v>188</v>
      </c>
      <c r="B3638">
        <v>6.500000000005457E-2</v>
      </c>
      <c r="C3638" s="1">
        <f>IF(Table9[[#This Row],[dTime]]&lt;&gt;"",1/Table9[[#This Row],[dTime]],"")</f>
        <v>15.384615384602469</v>
      </c>
    </row>
    <row r="3639" spans="1:3" x14ac:dyDescent="0.25">
      <c r="A3639">
        <v>189</v>
      </c>
      <c r="B3639">
        <v>6.199999999995498E-2</v>
      </c>
      <c r="C3639" s="1">
        <f>IF(Table9[[#This Row],[dTime]]&lt;&gt;"",1/Table9[[#This Row],[dTime]],"")</f>
        <v>16.129032258076229</v>
      </c>
    </row>
    <row r="3640" spans="1:3" x14ac:dyDescent="0.25">
      <c r="A3640">
        <v>190</v>
      </c>
      <c r="B3640">
        <v>7.4000000000012278E-2</v>
      </c>
      <c r="C3640" s="1">
        <f>IF(Table9[[#This Row],[dTime]]&lt;&gt;"",1/Table9[[#This Row],[dTime]],"")</f>
        <v>13.513513513511271</v>
      </c>
    </row>
    <row r="3641" spans="1:3" x14ac:dyDescent="0.25">
      <c r="A3641">
        <v>191</v>
      </c>
      <c r="B3641">
        <v>6.6000000000030923E-2</v>
      </c>
      <c r="C3641" s="1">
        <f>IF(Table9[[#This Row],[dTime]]&lt;&gt;"",1/Table9[[#This Row],[dTime]],"")</f>
        <v>15.151515151508052</v>
      </c>
    </row>
    <row r="3642" spans="1:3" x14ac:dyDescent="0.25">
      <c r="A3642">
        <v>192</v>
      </c>
      <c r="B3642">
        <v>5.3999999999973625E-2</v>
      </c>
      <c r="C3642" s="1">
        <f>IF(Table9[[#This Row],[dTime]]&lt;&gt;"",1/Table9[[#This Row],[dTime]],"")</f>
        <v>18.518518518527564</v>
      </c>
    </row>
    <row r="3643" spans="1:3" x14ac:dyDescent="0.25">
      <c r="A3643">
        <v>193</v>
      </c>
      <c r="B3643">
        <v>7.2999999999979082E-2</v>
      </c>
      <c r="C3643" s="1">
        <f>IF(Table9[[#This Row],[dTime]]&lt;&gt;"",1/Table9[[#This Row],[dTime]],"")</f>
        <v>13.698630136990227</v>
      </c>
    </row>
    <row r="3644" spans="1:3" x14ac:dyDescent="0.25">
      <c r="A3644">
        <v>194</v>
      </c>
      <c r="B3644">
        <v>7.5000000000045475E-2</v>
      </c>
      <c r="C3644" s="1">
        <f>IF(Table9[[#This Row],[dTime]]&lt;&gt;"",1/Table9[[#This Row],[dTime]],"")</f>
        <v>13.33333333332525</v>
      </c>
    </row>
    <row r="3645" spans="1:3" x14ac:dyDescent="0.25">
      <c r="A3645">
        <v>195</v>
      </c>
      <c r="B3645">
        <v>6.0999999999978627E-2</v>
      </c>
      <c r="C3645" s="1">
        <f>IF(Table9[[#This Row],[dTime]]&lt;&gt;"",1/Table9[[#This Row],[dTime]],"")</f>
        <v>16.393442622956563</v>
      </c>
    </row>
    <row r="3646" spans="1:3" x14ac:dyDescent="0.25">
      <c r="A3646">
        <v>196</v>
      </c>
      <c r="B3646">
        <v>7.0999999999969532E-2</v>
      </c>
      <c r="C3646" s="1">
        <f>IF(Table9[[#This Row],[dTime]]&lt;&gt;"",1/Table9[[#This Row],[dTime]],"")</f>
        <v>14.084507042259565</v>
      </c>
    </row>
    <row r="3647" spans="1:3" x14ac:dyDescent="0.25">
      <c r="A3647">
        <v>197</v>
      </c>
      <c r="B3647">
        <v>6.500000000005457E-2</v>
      </c>
      <c r="C3647" s="1">
        <f>IF(Table9[[#This Row],[dTime]]&lt;&gt;"",1/Table9[[#This Row],[dTime]],"")</f>
        <v>15.384615384602469</v>
      </c>
    </row>
    <row r="3648" spans="1:3" x14ac:dyDescent="0.25">
      <c r="A3648">
        <v>198</v>
      </c>
      <c r="B3648">
        <v>6.0999999999978627E-2</v>
      </c>
      <c r="C3648" s="1">
        <f>IF(Table9[[#This Row],[dTime]]&lt;&gt;"",1/Table9[[#This Row],[dTime]],"")</f>
        <v>16.393442622956563</v>
      </c>
    </row>
    <row r="3649" spans="1:3" x14ac:dyDescent="0.25">
      <c r="A3649">
        <v>199</v>
      </c>
      <c r="B3649">
        <v>7.0999999999969532E-2</v>
      </c>
      <c r="C3649" s="1">
        <f>IF(Table9[[#This Row],[dTime]]&lt;&gt;"",1/Table9[[#This Row],[dTime]],"")</f>
        <v>14.084507042259565</v>
      </c>
    </row>
    <row r="3650" spans="1:3" x14ac:dyDescent="0.25">
      <c r="A3650">
        <v>200</v>
      </c>
      <c r="B3650">
        <v>6.7000000000007276E-2</v>
      </c>
      <c r="C3650" s="1">
        <f>IF(Table9[[#This Row],[dTime]]&lt;&gt;"",1/Table9[[#This Row],[dTime]],"")</f>
        <v>14.925373134326737</v>
      </c>
    </row>
    <row r="3651" spans="1:3" x14ac:dyDescent="0.25">
      <c r="A3651">
        <v>201</v>
      </c>
      <c r="B3651">
        <v>6.4000000000021373E-2</v>
      </c>
      <c r="C3651" s="1">
        <f>IF(Table9[[#This Row],[dTime]]&lt;&gt;"",1/Table9[[#This Row],[dTime]],"")</f>
        <v>15.624999999994783</v>
      </c>
    </row>
    <row r="3652" spans="1:3" x14ac:dyDescent="0.25">
      <c r="A3652">
        <v>202</v>
      </c>
      <c r="B3652">
        <v>7.0999999999969532E-2</v>
      </c>
      <c r="C3652" s="1">
        <f>IF(Table9[[#This Row],[dTime]]&lt;&gt;"",1/Table9[[#This Row],[dTime]],"")</f>
        <v>14.084507042259565</v>
      </c>
    </row>
    <row r="3653" spans="1:3" x14ac:dyDescent="0.25">
      <c r="A3653">
        <v>203</v>
      </c>
      <c r="B3653">
        <v>6.4000000000021373E-2</v>
      </c>
      <c r="C3653" s="1">
        <f>IF(Table9[[#This Row],[dTime]]&lt;&gt;"",1/Table9[[#This Row],[dTime]],"")</f>
        <v>15.624999999994783</v>
      </c>
    </row>
    <row r="3654" spans="1:3" x14ac:dyDescent="0.25">
      <c r="A3654">
        <v>204</v>
      </c>
      <c r="B3654">
        <v>6.7000000000007276E-2</v>
      </c>
      <c r="C3654" s="1">
        <f>IF(Table9[[#This Row],[dTime]]&lt;&gt;"",1/Table9[[#This Row],[dTime]],"")</f>
        <v>14.925373134326737</v>
      </c>
    </row>
    <row r="3655" spans="1:3" x14ac:dyDescent="0.25">
      <c r="A3655">
        <v>205</v>
      </c>
      <c r="B3655">
        <v>6.7000000000007276E-2</v>
      </c>
      <c r="C3655" s="1">
        <f>IF(Table9[[#This Row],[dTime]]&lt;&gt;"",1/Table9[[#This Row],[dTime]],"")</f>
        <v>14.925373134326737</v>
      </c>
    </row>
    <row r="3656" spans="1:3" x14ac:dyDescent="0.25">
      <c r="A3656">
        <v>206</v>
      </c>
      <c r="B3656">
        <v>5.0999999999987722E-2</v>
      </c>
      <c r="C3656" s="1">
        <f>IF(Table9[[#This Row],[dTime]]&lt;&gt;"",1/Table9[[#This Row],[dTime]],"")</f>
        <v>19.607843137259621</v>
      </c>
    </row>
    <row r="3657" spans="1:3" x14ac:dyDescent="0.25">
      <c r="A3657">
        <v>207</v>
      </c>
      <c r="B3657">
        <v>7.9000000000007731E-2</v>
      </c>
      <c r="C3657" s="1">
        <f>IF(Table9[[#This Row],[dTime]]&lt;&gt;"",1/Table9[[#This Row],[dTime]],"")</f>
        <v>12.658227848100028</v>
      </c>
    </row>
    <row r="3658" spans="1:3" x14ac:dyDescent="0.25">
      <c r="A3658">
        <v>208</v>
      </c>
      <c r="B3658">
        <v>6.9000000000016826E-2</v>
      </c>
      <c r="C3658" s="1">
        <f>IF(Table9[[#This Row],[dTime]]&lt;&gt;"",1/Table9[[#This Row],[dTime]],"")</f>
        <v>14.492753623184871</v>
      </c>
    </row>
    <row r="3659" spans="1:3" x14ac:dyDescent="0.25">
      <c r="A3659">
        <v>209</v>
      </c>
      <c r="B3659">
        <v>6.0999999999978627E-2</v>
      </c>
      <c r="C3659" s="1">
        <f>IF(Table9[[#This Row],[dTime]]&lt;&gt;"",1/Table9[[#This Row],[dTime]],"")</f>
        <v>16.393442622956563</v>
      </c>
    </row>
    <row r="3660" spans="1:3" x14ac:dyDescent="0.25">
      <c r="A3660">
        <v>210</v>
      </c>
      <c r="B3660">
        <v>7.6000000000021828E-2</v>
      </c>
      <c r="C3660" s="1">
        <f>IF(Table9[[#This Row],[dTime]]&lt;&gt;"",1/Table9[[#This Row],[dTime]],"")</f>
        <v>13.157894736838326</v>
      </c>
    </row>
    <row r="3661" spans="1:3" x14ac:dyDescent="0.25">
      <c r="A3661">
        <v>211</v>
      </c>
      <c r="B3661">
        <v>5.4999999999949978E-2</v>
      </c>
      <c r="C3661" s="1">
        <f>IF(Table9[[#This Row],[dTime]]&lt;&gt;"",1/Table9[[#This Row],[dTime]],"")</f>
        <v>18.181818181834718</v>
      </c>
    </row>
    <row r="3662" spans="1:3" x14ac:dyDescent="0.25">
      <c r="A3662">
        <v>212</v>
      </c>
      <c r="B3662">
        <v>7.6000000000021828E-2</v>
      </c>
      <c r="C3662" s="1">
        <f>IF(Table9[[#This Row],[dTime]]&lt;&gt;"",1/Table9[[#This Row],[dTime]],"")</f>
        <v>13.157894736838326</v>
      </c>
    </row>
    <row r="3663" spans="1:3" x14ac:dyDescent="0.25">
      <c r="A3663">
        <v>213</v>
      </c>
      <c r="B3663">
        <v>6.9999999999993179E-2</v>
      </c>
      <c r="C3663" s="1">
        <f>IF(Table9[[#This Row],[dTime]]&lt;&gt;"",1/Table9[[#This Row],[dTime]],"")</f>
        <v>14.285714285715677</v>
      </c>
    </row>
    <row r="3664" spans="1:3" x14ac:dyDescent="0.25">
      <c r="A3664">
        <v>214</v>
      </c>
      <c r="B3664">
        <v>6.2999999999988177E-2</v>
      </c>
      <c r="C3664" s="1">
        <f>IF(Table9[[#This Row],[dTime]]&lt;&gt;"",1/Table9[[#This Row],[dTime]],"")</f>
        <v>15.873015873018852</v>
      </c>
    </row>
    <row r="3665" spans="1:3" x14ac:dyDescent="0.25">
      <c r="A3665">
        <v>215</v>
      </c>
      <c r="B3665">
        <v>6.4999999999997726E-2</v>
      </c>
      <c r="C3665" s="1">
        <f>IF(Table9[[#This Row],[dTime]]&lt;&gt;"",1/Table9[[#This Row],[dTime]],"")</f>
        <v>15.384615384615923</v>
      </c>
    </row>
    <row r="3666" spans="1:3" x14ac:dyDescent="0.25">
      <c r="A3666">
        <v>216</v>
      </c>
      <c r="B3666">
        <v>3.4000000000048658E-2</v>
      </c>
      <c r="C3666" s="1">
        <f>IF(Table9[[#This Row],[dTime]]&lt;&gt;"",1/Table9[[#This Row],[dTime]],"")</f>
        <v>29.411764705840262</v>
      </c>
    </row>
    <row r="3667" spans="1:3" x14ac:dyDescent="0.25">
      <c r="A3667">
        <v>217</v>
      </c>
      <c r="B3667">
        <v>9.8999999999989541E-2</v>
      </c>
      <c r="C3667" s="1">
        <f>IF(Table9[[#This Row],[dTime]]&lt;&gt;"",1/Table9[[#This Row],[dTime]],"")</f>
        <v>10.101010101011168</v>
      </c>
    </row>
    <row r="3668" spans="1:3" x14ac:dyDescent="0.25">
      <c r="A3668">
        <v>218</v>
      </c>
      <c r="B3668">
        <v>7.5999999999964984E-2</v>
      </c>
      <c r="C3668" s="1">
        <f>IF(Table9[[#This Row],[dTime]]&lt;&gt;"",1/Table9[[#This Row],[dTime]],"")</f>
        <v>13.157894736848167</v>
      </c>
    </row>
    <row r="3669" spans="1:3" x14ac:dyDescent="0.25">
      <c r="A3669">
        <v>219</v>
      </c>
      <c r="B3669">
        <v>6.100000000003547E-2</v>
      </c>
      <c r="C3669" s="1">
        <f>IF(Table9[[#This Row],[dTime]]&lt;&gt;"",1/Table9[[#This Row],[dTime]],"")</f>
        <v>16.393442622941286</v>
      </c>
    </row>
    <row r="3670" spans="1:3" x14ac:dyDescent="0.25">
      <c r="A3670">
        <v>220</v>
      </c>
      <c r="B3670">
        <v>6.4999999999997726E-2</v>
      </c>
      <c r="C3670" s="1">
        <f>IF(Table9[[#This Row],[dTime]]&lt;&gt;"",1/Table9[[#This Row],[dTime]],"")</f>
        <v>15.384615384615923</v>
      </c>
    </row>
    <row r="3671" spans="1:3" x14ac:dyDescent="0.25">
      <c r="A3671">
        <v>221</v>
      </c>
      <c r="B3671">
        <v>6.4999999999997726E-2</v>
      </c>
      <c r="C3671" s="1">
        <f>IF(Table9[[#This Row],[dTime]]&lt;&gt;"",1/Table9[[#This Row],[dTime]],"")</f>
        <v>15.384615384615923</v>
      </c>
    </row>
    <row r="3672" spans="1:3" x14ac:dyDescent="0.25">
      <c r="A3672">
        <v>222</v>
      </c>
      <c r="B3672">
        <v>6.7999999999983629E-2</v>
      </c>
      <c r="C3672" s="1">
        <f>IF(Table9[[#This Row],[dTime]]&lt;&gt;"",1/Table9[[#This Row],[dTime]],"")</f>
        <v>14.705882352944716</v>
      </c>
    </row>
    <row r="3673" spans="1:3" x14ac:dyDescent="0.25">
      <c r="A3673">
        <v>223</v>
      </c>
      <c r="B3673">
        <v>7.2000000000002728E-2</v>
      </c>
      <c r="C3673" s="1">
        <f>IF(Table9[[#This Row],[dTime]]&lt;&gt;"",1/Table9[[#This Row],[dTime]],"")</f>
        <v>13.888888888888362</v>
      </c>
    </row>
    <row r="3674" spans="1:3" x14ac:dyDescent="0.25">
      <c r="A3674">
        <v>224</v>
      </c>
      <c r="B3674">
        <v>1.4999999999986358E-2</v>
      </c>
      <c r="C3674" s="1">
        <f>IF(Table9[[#This Row],[dTime]]&lt;&gt;"",1/Table9[[#This Row],[dTime]],"")</f>
        <v>66.666666666727295</v>
      </c>
    </row>
    <row r="3675" spans="1:3" x14ac:dyDescent="0.25">
      <c r="A3675">
        <v>225</v>
      </c>
      <c r="B3675">
        <v>0.11000000000001364</v>
      </c>
      <c r="C3675" s="1">
        <f>IF(Table9[[#This Row],[dTime]]&lt;&gt;"",1/Table9[[#This Row],[dTime]],"")</f>
        <v>9.0909090909079637</v>
      </c>
    </row>
    <row r="3676" spans="1:3" x14ac:dyDescent="0.25">
      <c r="A3676">
        <v>226</v>
      </c>
      <c r="B3676">
        <v>7.2999999999979082E-2</v>
      </c>
      <c r="C3676" s="1">
        <f>IF(Table9[[#This Row],[dTime]]&lt;&gt;"",1/Table9[[#This Row],[dTime]],"")</f>
        <v>13.698630136990227</v>
      </c>
    </row>
    <row r="3677" spans="1:3" x14ac:dyDescent="0.25">
      <c r="A3677">
        <v>227</v>
      </c>
      <c r="B3677">
        <v>6.8000000000040473E-2</v>
      </c>
      <c r="C3677" s="1">
        <f>IF(Table9[[#This Row],[dTime]]&lt;&gt;"",1/Table9[[#This Row],[dTime]],"")</f>
        <v>14.705882352932424</v>
      </c>
    </row>
    <row r="3678" spans="1:3" x14ac:dyDescent="0.25">
      <c r="A3678">
        <v>228</v>
      </c>
      <c r="B3678">
        <v>5.8999999999969077E-2</v>
      </c>
      <c r="C3678" s="1">
        <f>IF(Table9[[#This Row],[dTime]]&lt;&gt;"",1/Table9[[#This Row],[dTime]],"")</f>
        <v>16.949152542381764</v>
      </c>
    </row>
    <row r="3679" spans="1:3" x14ac:dyDescent="0.25">
      <c r="A3679">
        <v>229</v>
      </c>
      <c r="B3679">
        <v>6.8000000000040473E-2</v>
      </c>
      <c r="C3679" s="1">
        <f>IF(Table9[[#This Row],[dTime]]&lt;&gt;"",1/Table9[[#This Row],[dTime]],"")</f>
        <v>14.705882352932424</v>
      </c>
    </row>
    <row r="3680" spans="1:3" x14ac:dyDescent="0.25">
      <c r="A3680">
        <v>230</v>
      </c>
      <c r="B3680">
        <v>7.2000000000002728E-2</v>
      </c>
      <c r="C3680" s="1">
        <f>IF(Table9[[#This Row],[dTime]]&lt;&gt;"",1/Table9[[#This Row],[dTime]],"")</f>
        <v>13.888888888888362</v>
      </c>
    </row>
    <row r="3681" spans="1:3" x14ac:dyDescent="0.25">
      <c r="A3681">
        <v>231</v>
      </c>
      <c r="B3681">
        <v>6.6999999999950433E-2</v>
      </c>
      <c r="C3681" s="1">
        <f>IF(Table9[[#This Row],[dTime]]&lt;&gt;"",1/Table9[[#This Row],[dTime]],"")</f>
        <v>14.9253731343394</v>
      </c>
    </row>
    <row r="3682" spans="1:3" x14ac:dyDescent="0.25">
      <c r="A3682">
        <v>232</v>
      </c>
      <c r="B3682">
        <v>6.300000000004502E-2</v>
      </c>
      <c r="C3682" s="1">
        <f>IF(Table9[[#This Row],[dTime]]&lt;&gt;"",1/Table9[[#This Row],[dTime]],"")</f>
        <v>15.87301587300453</v>
      </c>
    </row>
    <row r="3683" spans="1:3" x14ac:dyDescent="0.25">
      <c r="A3683">
        <v>233</v>
      </c>
      <c r="B3683">
        <v>6.199999999995498E-2</v>
      </c>
      <c r="C3683" s="1">
        <f>IF(Table9[[#This Row],[dTime]]&lt;&gt;"",1/Table9[[#This Row],[dTime]],"")</f>
        <v>16.129032258076229</v>
      </c>
    </row>
    <row r="3684" spans="1:3" x14ac:dyDescent="0.25">
      <c r="A3684">
        <v>234</v>
      </c>
      <c r="B3684">
        <v>7.5000000000045475E-2</v>
      </c>
      <c r="C3684" s="1">
        <f>IF(Table9[[#This Row],[dTime]]&lt;&gt;"",1/Table9[[#This Row],[dTime]],"")</f>
        <v>13.33333333332525</v>
      </c>
    </row>
    <row r="3685" spans="1:3" x14ac:dyDescent="0.25">
      <c r="A3685">
        <v>235</v>
      </c>
      <c r="B3685">
        <v>6.4999999999997726E-2</v>
      </c>
      <c r="C3685" s="1">
        <f>IF(Table9[[#This Row],[dTime]]&lt;&gt;"",1/Table9[[#This Row],[dTime]],"")</f>
        <v>15.384615384615923</v>
      </c>
    </row>
    <row r="3686" spans="1:3" x14ac:dyDescent="0.25">
      <c r="A3686">
        <v>236</v>
      </c>
      <c r="B3686">
        <v>7.5999999999964984E-2</v>
      </c>
      <c r="C3686" s="1">
        <f>IF(Table9[[#This Row],[dTime]]&lt;&gt;"",1/Table9[[#This Row],[dTime]],"")</f>
        <v>13.157894736848167</v>
      </c>
    </row>
    <row r="3687" spans="1:3" x14ac:dyDescent="0.25">
      <c r="A3687">
        <v>237</v>
      </c>
      <c r="B3687">
        <v>5.7999999999992724E-2</v>
      </c>
      <c r="C3687" s="1">
        <f>IF(Table9[[#This Row],[dTime]]&lt;&gt;"",1/Table9[[#This Row],[dTime]],"")</f>
        <v>17.241379310346989</v>
      </c>
    </row>
    <row r="3688" spans="1:3" x14ac:dyDescent="0.25">
      <c r="A3688">
        <v>238</v>
      </c>
      <c r="B3688">
        <v>6.7000000000007276E-2</v>
      </c>
      <c r="C3688" s="1">
        <f>IF(Table9[[#This Row],[dTime]]&lt;&gt;"",1/Table9[[#This Row],[dTime]],"")</f>
        <v>14.925373134326737</v>
      </c>
    </row>
    <row r="3689" spans="1:3" x14ac:dyDescent="0.25">
      <c r="A3689">
        <v>239</v>
      </c>
      <c r="B3689">
        <v>6.4000000000021373E-2</v>
      </c>
      <c r="C3689" s="1">
        <f>IF(Table9[[#This Row],[dTime]]&lt;&gt;"",1/Table9[[#This Row],[dTime]],"")</f>
        <v>15.624999999994783</v>
      </c>
    </row>
    <row r="3690" spans="1:3" x14ac:dyDescent="0.25">
      <c r="A3690">
        <v>240</v>
      </c>
      <c r="B3690">
        <v>6.2999999999988177E-2</v>
      </c>
      <c r="C3690" s="1">
        <f>IF(Table9[[#This Row],[dTime]]&lt;&gt;"",1/Table9[[#This Row],[dTime]],"")</f>
        <v>15.873015873018852</v>
      </c>
    </row>
    <row r="3691" spans="1:3" x14ac:dyDescent="0.25">
      <c r="A3691">
        <v>241</v>
      </c>
      <c r="B3691">
        <v>7.2000000000002728E-2</v>
      </c>
      <c r="C3691" s="1">
        <f>IF(Table9[[#This Row],[dTime]]&lt;&gt;"",1/Table9[[#This Row],[dTime]],"")</f>
        <v>13.888888888888362</v>
      </c>
    </row>
    <row r="3692" spans="1:3" x14ac:dyDescent="0.25">
      <c r="A3692">
        <v>242</v>
      </c>
      <c r="B3692">
        <v>4.3000000000006366E-2</v>
      </c>
      <c r="C3692" s="1">
        <f>IF(Table9[[#This Row],[dTime]]&lt;&gt;"",1/Table9[[#This Row],[dTime]],"")</f>
        <v>23.255813953484928</v>
      </c>
    </row>
    <row r="3693" spans="1:3" x14ac:dyDescent="0.25">
      <c r="A3693">
        <v>243</v>
      </c>
      <c r="B3693">
        <v>8.8999999999998636E-2</v>
      </c>
      <c r="C3693" s="1">
        <f>IF(Table9[[#This Row],[dTime]]&lt;&gt;"",1/Table9[[#This Row],[dTime]],"")</f>
        <v>11.235955056179948</v>
      </c>
    </row>
    <row r="3694" spans="1:3" x14ac:dyDescent="0.25">
      <c r="A3694">
        <v>244</v>
      </c>
      <c r="B3694">
        <v>2.4999999999977263E-2</v>
      </c>
      <c r="C3694" s="1">
        <f>IF(Table9[[#This Row],[dTime]]&lt;&gt;"",1/Table9[[#This Row],[dTime]],"")</f>
        <v>40.00000000003638</v>
      </c>
    </row>
    <row r="3695" spans="1:3" x14ac:dyDescent="0.25">
      <c r="A3695">
        <v>245</v>
      </c>
      <c r="B3695">
        <v>0.11200000000002319</v>
      </c>
      <c r="C3695" s="1">
        <f>IF(Table9[[#This Row],[dTime]]&lt;&gt;"",1/Table9[[#This Row],[dTime]],"")</f>
        <v>8.9285714285695796</v>
      </c>
    </row>
    <row r="3696" spans="1:3" x14ac:dyDescent="0.25">
      <c r="A3696">
        <v>246</v>
      </c>
      <c r="B3696">
        <v>5.7000000000016371E-2</v>
      </c>
      <c r="C3696" s="1">
        <f>IF(Table9[[#This Row],[dTime]]&lt;&gt;"",1/Table9[[#This Row],[dTime]],"")</f>
        <v>17.543859649117767</v>
      </c>
    </row>
    <row r="3697" spans="1:3" x14ac:dyDescent="0.25">
      <c r="A3697">
        <v>247</v>
      </c>
      <c r="B3697">
        <v>7.2999999999979082E-2</v>
      </c>
      <c r="C3697" s="1">
        <f>IF(Table9[[#This Row],[dTime]]&lt;&gt;"",1/Table9[[#This Row],[dTime]],"")</f>
        <v>13.698630136990227</v>
      </c>
    </row>
    <row r="3698" spans="1:3" x14ac:dyDescent="0.25">
      <c r="A3698">
        <v>248</v>
      </c>
      <c r="B3698">
        <v>4.5999999999992269E-2</v>
      </c>
      <c r="C3698" s="1">
        <f>IF(Table9[[#This Row],[dTime]]&lt;&gt;"",1/Table9[[#This Row],[dTime]],"")</f>
        <v>21.739130434786262</v>
      </c>
    </row>
    <row r="3699" spans="1:3" x14ac:dyDescent="0.25">
      <c r="A3699">
        <v>249</v>
      </c>
      <c r="B3699">
        <v>8.8999999999998636E-2</v>
      </c>
      <c r="C3699" s="1">
        <f>IF(Table9[[#This Row],[dTime]]&lt;&gt;"",1/Table9[[#This Row],[dTime]],"")</f>
        <v>11.235955056179948</v>
      </c>
    </row>
    <row r="3700" spans="1:3" x14ac:dyDescent="0.25">
      <c r="A3700">
        <v>250</v>
      </c>
      <c r="B3700">
        <v>6.2999999999988177E-2</v>
      </c>
      <c r="C3700" s="1">
        <f>IF(Table9[[#This Row],[dTime]]&lt;&gt;"",1/Table9[[#This Row],[dTime]],"")</f>
        <v>15.873015873018852</v>
      </c>
    </row>
    <row r="3701" spans="1:3" x14ac:dyDescent="0.25">
      <c r="A3701">
        <v>251</v>
      </c>
      <c r="B3701">
        <v>2.6000000000010459E-2</v>
      </c>
      <c r="C3701" s="1">
        <f>IF(Table9[[#This Row],[dTime]]&lt;&gt;"",1/Table9[[#This Row],[dTime]],"")</f>
        <v>38.461538461522991</v>
      </c>
    </row>
    <row r="3702" spans="1:3" x14ac:dyDescent="0.25">
      <c r="A3702">
        <v>252</v>
      </c>
      <c r="B3702">
        <v>6.2999999999988177E-2</v>
      </c>
      <c r="C3702" s="1">
        <f>IF(Table9[[#This Row],[dTime]]&lt;&gt;"",1/Table9[[#This Row],[dTime]],"")</f>
        <v>15.873015873018852</v>
      </c>
    </row>
    <row r="3703" spans="1:3" x14ac:dyDescent="0.25">
      <c r="A3703">
        <v>253</v>
      </c>
      <c r="B3703">
        <v>0.11000000000001364</v>
      </c>
      <c r="C3703" s="1">
        <f>IF(Table9[[#This Row],[dTime]]&lt;&gt;"",1/Table9[[#This Row],[dTime]],"")</f>
        <v>9.0909090909079637</v>
      </c>
    </row>
    <row r="3704" spans="1:3" x14ac:dyDescent="0.25">
      <c r="A3704">
        <v>254</v>
      </c>
      <c r="B3704">
        <v>6.7000000000007276E-2</v>
      </c>
      <c r="C3704" s="1">
        <f>IF(Table9[[#This Row],[dTime]]&lt;&gt;"",1/Table9[[#This Row],[dTime]],"")</f>
        <v>14.925373134326737</v>
      </c>
    </row>
    <row r="3705" spans="1:3" x14ac:dyDescent="0.25">
      <c r="A3705">
        <v>255</v>
      </c>
      <c r="B3705">
        <v>6.7000000000007276E-2</v>
      </c>
      <c r="C3705" s="1">
        <f>IF(Table9[[#This Row],[dTime]]&lt;&gt;"",1/Table9[[#This Row],[dTime]],"")</f>
        <v>14.925373134326737</v>
      </c>
    </row>
    <row r="3706" spans="1:3" x14ac:dyDescent="0.25">
      <c r="A3706">
        <v>256</v>
      </c>
      <c r="B3706">
        <v>6.9000000000016826E-2</v>
      </c>
      <c r="C3706" s="1">
        <f>IF(Table9[[#This Row],[dTime]]&lt;&gt;"",1/Table9[[#This Row],[dTime]],"")</f>
        <v>14.492753623184871</v>
      </c>
    </row>
    <row r="3707" spans="1:3" x14ac:dyDescent="0.25">
      <c r="A3707">
        <v>257</v>
      </c>
      <c r="B3707">
        <v>1.9000000000005457E-2</v>
      </c>
      <c r="C3707" s="1">
        <f>IF(Table9[[#This Row],[dTime]]&lt;&gt;"",1/Table9[[#This Row],[dTime]],"")</f>
        <v>52.631578947353304</v>
      </c>
    </row>
    <row r="3708" spans="1:3" x14ac:dyDescent="0.25">
      <c r="A3708">
        <v>258</v>
      </c>
      <c r="B3708">
        <v>0.1069999999999709</v>
      </c>
      <c r="C3708" s="1">
        <f>IF(Table9[[#This Row],[dTime]]&lt;&gt;"",1/Table9[[#This Row],[dTime]],"")</f>
        <v>9.3457943925259066</v>
      </c>
    </row>
    <row r="3709" spans="1:3" x14ac:dyDescent="0.25">
      <c r="A3709">
        <v>259</v>
      </c>
      <c r="B3709">
        <v>7.1000000000026375E-2</v>
      </c>
      <c r="C3709" s="1">
        <f>IF(Table9[[#This Row],[dTime]]&lt;&gt;"",1/Table9[[#This Row],[dTime]],"")</f>
        <v>14.084507042248289</v>
      </c>
    </row>
    <row r="3710" spans="1:3" x14ac:dyDescent="0.25">
      <c r="A3710">
        <v>260</v>
      </c>
      <c r="B3710">
        <v>6.6999999999950433E-2</v>
      </c>
      <c r="C3710" s="1">
        <f>IF(Table9[[#This Row],[dTime]]&lt;&gt;"",1/Table9[[#This Row],[dTime]],"")</f>
        <v>14.9253731343394</v>
      </c>
    </row>
    <row r="3711" spans="1:3" x14ac:dyDescent="0.25">
      <c r="A3711">
        <v>261</v>
      </c>
      <c r="B3711">
        <v>6.7000000000007276E-2</v>
      </c>
      <c r="C3711" s="1">
        <f>IF(Table9[[#This Row],[dTime]]&lt;&gt;"",1/Table9[[#This Row],[dTime]],"")</f>
        <v>14.925373134326737</v>
      </c>
    </row>
    <row r="3712" spans="1:3" x14ac:dyDescent="0.25">
      <c r="A3712">
        <v>262</v>
      </c>
      <c r="B3712">
        <v>6.9999999999993179E-2</v>
      </c>
      <c r="C3712" s="1">
        <f>IF(Table9[[#This Row],[dTime]]&lt;&gt;"",1/Table9[[#This Row],[dTime]],"")</f>
        <v>14.285714285715677</v>
      </c>
    </row>
    <row r="3713" spans="1:3" x14ac:dyDescent="0.25">
      <c r="A3713">
        <v>263</v>
      </c>
      <c r="B3713">
        <v>6.2000000000011823E-2</v>
      </c>
      <c r="C3713" s="1">
        <f>IF(Table9[[#This Row],[dTime]]&lt;&gt;"",1/Table9[[#This Row],[dTime]],"")</f>
        <v>16.129032258061439</v>
      </c>
    </row>
    <row r="3714" spans="1:3" x14ac:dyDescent="0.25">
      <c r="A3714">
        <v>264</v>
      </c>
      <c r="B3714">
        <v>6.8000000000040473E-2</v>
      </c>
      <c r="C3714" s="1">
        <f>IF(Table9[[#This Row],[dTime]]&lt;&gt;"",1/Table9[[#This Row],[dTime]],"")</f>
        <v>14.705882352932424</v>
      </c>
    </row>
    <row r="3715" spans="1:3" x14ac:dyDescent="0.25">
      <c r="A3715">
        <v>265</v>
      </c>
      <c r="B3715">
        <v>6.0999999999978627E-2</v>
      </c>
      <c r="C3715" s="1">
        <f>IF(Table9[[#This Row],[dTime]]&lt;&gt;"",1/Table9[[#This Row],[dTime]],"")</f>
        <v>16.393442622956563</v>
      </c>
    </row>
    <row r="3716" spans="1:3" x14ac:dyDescent="0.25">
      <c r="A3716">
        <v>266</v>
      </c>
      <c r="B3716">
        <v>7.2000000000002728E-2</v>
      </c>
      <c r="C3716" s="1">
        <f>IF(Table9[[#This Row],[dTime]]&lt;&gt;"",1/Table9[[#This Row],[dTime]],"")</f>
        <v>13.888888888888362</v>
      </c>
    </row>
    <row r="3717" spans="1:3" x14ac:dyDescent="0.25">
      <c r="A3717">
        <v>267</v>
      </c>
      <c r="B3717">
        <v>7.2999999999979082E-2</v>
      </c>
      <c r="C3717" s="1">
        <f>IF(Table9[[#This Row],[dTime]]&lt;&gt;"",1/Table9[[#This Row],[dTime]],"")</f>
        <v>13.698630136990227</v>
      </c>
    </row>
    <row r="3718" spans="1:3" x14ac:dyDescent="0.25">
      <c r="A3718">
        <v>268</v>
      </c>
      <c r="B3718">
        <v>6.100000000003547E-2</v>
      </c>
      <c r="C3718" s="1">
        <f>IF(Table9[[#This Row],[dTime]]&lt;&gt;"",1/Table9[[#This Row],[dTime]],"")</f>
        <v>16.393442622941286</v>
      </c>
    </row>
    <row r="3719" spans="1:3" x14ac:dyDescent="0.25">
      <c r="A3719">
        <v>269</v>
      </c>
      <c r="B3719" t="s">
        <v>49</v>
      </c>
      <c r="C3719" s="1" t="str">
        <f>IF(Table9[[#This Row],[dTime]]&lt;&gt;"",1/Table9[[#This Row],[dTime]],"")</f>
        <v/>
      </c>
    </row>
    <row r="3720" spans="1:3" x14ac:dyDescent="0.25">
      <c r="A3720">
        <v>1</v>
      </c>
      <c r="B3720" t="s">
        <v>49</v>
      </c>
      <c r="C3720" s="1" t="str">
        <f>IF(Table9[[#This Row],[dTime]]&lt;&gt;"",1/Table9[[#This Row],[dTime]],"")</f>
        <v/>
      </c>
    </row>
    <row r="3721" spans="1:3" x14ac:dyDescent="0.25">
      <c r="A3721">
        <v>2</v>
      </c>
      <c r="B3721">
        <v>6.9999999999993179E-2</v>
      </c>
      <c r="C3721" s="1">
        <f>IF(Table9[[#This Row],[dTime]]&lt;&gt;"",1/Table9[[#This Row],[dTime]],"")</f>
        <v>14.285714285715677</v>
      </c>
    </row>
    <row r="3722" spans="1:3" x14ac:dyDescent="0.25">
      <c r="A3722">
        <v>3</v>
      </c>
      <c r="B3722">
        <v>6.0999999999978627E-2</v>
      </c>
      <c r="C3722" s="1">
        <f>IF(Table9[[#This Row],[dTime]]&lt;&gt;"",1/Table9[[#This Row],[dTime]],"")</f>
        <v>16.393442622956563</v>
      </c>
    </row>
    <row r="3723" spans="1:3" x14ac:dyDescent="0.25">
      <c r="A3723">
        <v>4</v>
      </c>
      <c r="B3723">
        <v>7.2000000000002728E-2</v>
      </c>
      <c r="C3723" s="1">
        <f>IF(Table9[[#This Row],[dTime]]&lt;&gt;"",1/Table9[[#This Row],[dTime]],"")</f>
        <v>13.888888888888362</v>
      </c>
    </row>
    <row r="3724" spans="1:3" x14ac:dyDescent="0.25">
      <c r="A3724">
        <v>5</v>
      </c>
      <c r="B3724">
        <v>6.6000000000030923E-2</v>
      </c>
      <c r="C3724" s="1">
        <f>IF(Table9[[#This Row],[dTime]]&lt;&gt;"",1/Table9[[#This Row],[dTime]],"")</f>
        <v>15.151515151508052</v>
      </c>
    </row>
    <row r="3725" spans="1:3" x14ac:dyDescent="0.25">
      <c r="A3725">
        <v>6</v>
      </c>
      <c r="B3725">
        <v>6.4999999999997726E-2</v>
      </c>
      <c r="C3725" s="1">
        <f>IF(Table9[[#This Row],[dTime]]&lt;&gt;"",1/Table9[[#This Row],[dTime]],"")</f>
        <v>15.384615384615923</v>
      </c>
    </row>
    <row r="3726" spans="1:3" x14ac:dyDescent="0.25">
      <c r="A3726">
        <v>7</v>
      </c>
      <c r="B3726">
        <v>6.7999999999983629E-2</v>
      </c>
      <c r="C3726" s="1">
        <f>IF(Table9[[#This Row],[dTime]]&lt;&gt;"",1/Table9[[#This Row],[dTime]],"")</f>
        <v>14.705882352944716</v>
      </c>
    </row>
    <row r="3727" spans="1:3" x14ac:dyDescent="0.25">
      <c r="A3727">
        <v>8</v>
      </c>
      <c r="B3727">
        <v>5.0999999999987722E-2</v>
      </c>
      <c r="C3727" s="1">
        <f>IF(Table9[[#This Row],[dTime]]&lt;&gt;"",1/Table9[[#This Row],[dTime]],"")</f>
        <v>19.607843137259621</v>
      </c>
    </row>
    <row r="3728" spans="1:3" x14ac:dyDescent="0.25">
      <c r="A3728">
        <v>9</v>
      </c>
      <c r="B3728">
        <v>8.0000000000040927E-2</v>
      </c>
      <c r="C3728" s="1">
        <f>IF(Table9[[#This Row],[dTime]]&lt;&gt;"",1/Table9[[#This Row],[dTime]],"")</f>
        <v>12.499999999993605</v>
      </c>
    </row>
    <row r="3729" spans="1:3" x14ac:dyDescent="0.25">
      <c r="A3729">
        <v>10</v>
      </c>
      <c r="B3729">
        <v>6.6999999999950433E-2</v>
      </c>
      <c r="C3729" s="1">
        <f>IF(Table9[[#This Row],[dTime]]&lt;&gt;"",1/Table9[[#This Row],[dTime]],"")</f>
        <v>14.9253731343394</v>
      </c>
    </row>
    <row r="3730" spans="1:3" x14ac:dyDescent="0.25">
      <c r="A3730">
        <v>11</v>
      </c>
      <c r="B3730">
        <v>7.0000000000050022E-2</v>
      </c>
      <c r="C3730" s="1">
        <f>IF(Table9[[#This Row],[dTime]]&lt;&gt;"",1/Table9[[#This Row],[dTime]],"")</f>
        <v>14.285714285704078</v>
      </c>
    </row>
    <row r="3731" spans="1:3" x14ac:dyDescent="0.25">
      <c r="A3731">
        <v>12</v>
      </c>
      <c r="B3731">
        <v>6.4999999999997726E-2</v>
      </c>
      <c r="C3731" s="1">
        <f>IF(Table9[[#This Row],[dTime]]&lt;&gt;"",1/Table9[[#This Row],[dTime]],"")</f>
        <v>15.384615384615923</v>
      </c>
    </row>
    <row r="3732" spans="1:3" x14ac:dyDescent="0.25">
      <c r="A3732">
        <v>13</v>
      </c>
      <c r="B3732">
        <v>6.399999999996453E-2</v>
      </c>
      <c r="C3732" s="1">
        <f>IF(Table9[[#This Row],[dTime]]&lt;&gt;"",1/Table9[[#This Row],[dTime]],"")</f>
        <v>15.62500000000866</v>
      </c>
    </row>
    <row r="3733" spans="1:3" x14ac:dyDescent="0.25">
      <c r="A3733">
        <v>14</v>
      </c>
      <c r="B3733">
        <v>6.2000000000011823E-2</v>
      </c>
      <c r="C3733" s="1">
        <f>IF(Table9[[#This Row],[dTime]]&lt;&gt;"",1/Table9[[#This Row],[dTime]],"")</f>
        <v>16.129032258061439</v>
      </c>
    </row>
    <row r="3734" spans="1:3" x14ac:dyDescent="0.25">
      <c r="A3734">
        <v>15</v>
      </c>
      <c r="B3734">
        <v>7.6999999999998181E-2</v>
      </c>
      <c r="C3734" s="1">
        <f>IF(Table9[[#This Row],[dTime]]&lt;&gt;"",1/Table9[[#This Row],[dTime]],"")</f>
        <v>12.987012987013294</v>
      </c>
    </row>
    <row r="3735" spans="1:3" x14ac:dyDescent="0.25">
      <c r="A3735">
        <v>16</v>
      </c>
      <c r="B3735">
        <v>5.7000000000016371E-2</v>
      </c>
      <c r="C3735" s="1">
        <f>IF(Table9[[#This Row],[dTime]]&lt;&gt;"",1/Table9[[#This Row],[dTime]],"")</f>
        <v>17.543859649117767</v>
      </c>
    </row>
    <row r="3736" spans="1:3" x14ac:dyDescent="0.25">
      <c r="A3736">
        <v>17</v>
      </c>
      <c r="B3736">
        <v>7.4999999999988631E-2</v>
      </c>
      <c r="C3736" s="1">
        <f>IF(Table9[[#This Row],[dTime]]&lt;&gt;"",1/Table9[[#This Row],[dTime]],"")</f>
        <v>13.333333333335354</v>
      </c>
    </row>
    <row r="3737" spans="1:3" x14ac:dyDescent="0.25">
      <c r="A3737">
        <v>18</v>
      </c>
      <c r="B3737">
        <v>5.0999999999987722E-2</v>
      </c>
      <c r="C3737" s="1">
        <f>IF(Table9[[#This Row],[dTime]]&lt;&gt;"",1/Table9[[#This Row],[dTime]],"")</f>
        <v>19.607843137259621</v>
      </c>
    </row>
    <row r="3738" spans="1:3" x14ac:dyDescent="0.25">
      <c r="A3738">
        <v>19</v>
      </c>
      <c r="B3738">
        <v>7.9999999999984084E-2</v>
      </c>
      <c r="C3738" s="1">
        <f>IF(Table9[[#This Row],[dTime]]&lt;&gt;"",1/Table9[[#This Row],[dTime]],"")</f>
        <v>12.500000000002487</v>
      </c>
    </row>
    <row r="3739" spans="1:3" x14ac:dyDescent="0.25">
      <c r="A3739">
        <v>20</v>
      </c>
      <c r="B3739">
        <v>6.9000000000016826E-2</v>
      </c>
      <c r="C3739" s="1">
        <f>IF(Table9[[#This Row],[dTime]]&lt;&gt;"",1/Table9[[#This Row],[dTime]],"")</f>
        <v>14.492753623184871</v>
      </c>
    </row>
    <row r="3740" spans="1:3" x14ac:dyDescent="0.25">
      <c r="A3740">
        <v>21</v>
      </c>
      <c r="B3740">
        <v>6.6000000000030923E-2</v>
      </c>
      <c r="C3740" s="1">
        <f>IF(Table9[[#This Row],[dTime]]&lt;&gt;"",1/Table9[[#This Row],[dTime]],"")</f>
        <v>15.151515151508052</v>
      </c>
    </row>
    <row r="3741" spans="1:3" x14ac:dyDescent="0.25">
      <c r="A3741">
        <v>22</v>
      </c>
      <c r="B3741">
        <v>2.2999999999967713E-2</v>
      </c>
      <c r="C3741" s="1">
        <f>IF(Table9[[#This Row],[dTime]]&lt;&gt;"",1/Table9[[#This Row],[dTime]],"")</f>
        <v>43.478260869626254</v>
      </c>
    </row>
    <row r="3742" spans="1:3" x14ac:dyDescent="0.25">
      <c r="A3742">
        <v>23</v>
      </c>
      <c r="B3742">
        <v>0.11099999999999</v>
      </c>
      <c r="C3742" s="1">
        <f>IF(Table9[[#This Row],[dTime]]&lt;&gt;"",1/Table9[[#This Row],[dTime]],"")</f>
        <v>9.0090090090098212</v>
      </c>
    </row>
    <row r="3743" spans="1:3" x14ac:dyDescent="0.25">
      <c r="A3743">
        <v>24</v>
      </c>
      <c r="B3743">
        <v>6.100000000003547E-2</v>
      </c>
      <c r="C3743" s="1">
        <f>IF(Table9[[#This Row],[dTime]]&lt;&gt;"",1/Table9[[#This Row],[dTime]],"")</f>
        <v>16.393442622941286</v>
      </c>
    </row>
    <row r="3744" spans="1:3" x14ac:dyDescent="0.25">
      <c r="A3744">
        <v>25</v>
      </c>
      <c r="B3744">
        <v>7.0999999999969532E-2</v>
      </c>
      <c r="C3744" s="1">
        <f>IF(Table9[[#This Row],[dTime]]&lt;&gt;"",1/Table9[[#This Row],[dTime]],"")</f>
        <v>14.084507042259565</v>
      </c>
    </row>
    <row r="3745" spans="1:3" x14ac:dyDescent="0.25">
      <c r="A3745">
        <v>26</v>
      </c>
      <c r="B3745">
        <v>6.100000000003547E-2</v>
      </c>
      <c r="C3745" s="1">
        <f>IF(Table9[[#This Row],[dTime]]&lt;&gt;"",1/Table9[[#This Row],[dTime]],"")</f>
        <v>16.393442622941286</v>
      </c>
    </row>
    <row r="3746" spans="1:3" x14ac:dyDescent="0.25">
      <c r="A3746">
        <v>27</v>
      </c>
      <c r="B3746">
        <v>7.4999999999988631E-2</v>
      </c>
      <c r="C3746" s="1">
        <f>IF(Table9[[#This Row],[dTime]]&lt;&gt;"",1/Table9[[#This Row],[dTime]],"")</f>
        <v>13.333333333335354</v>
      </c>
    </row>
    <row r="3747" spans="1:3" x14ac:dyDescent="0.25">
      <c r="A3747">
        <v>28</v>
      </c>
      <c r="B3747">
        <v>1.5999999999962711E-2</v>
      </c>
      <c r="C3747" s="1">
        <f>IF(Table9[[#This Row],[dTime]]&lt;&gt;"",1/Table9[[#This Row],[dTime]],"")</f>
        <v>62.500000000145661</v>
      </c>
    </row>
    <row r="3748" spans="1:3" x14ac:dyDescent="0.25">
      <c r="A3748">
        <v>29</v>
      </c>
      <c r="B3748">
        <v>0.11000000000001364</v>
      </c>
      <c r="C3748" s="1">
        <f>IF(Table9[[#This Row],[dTime]]&lt;&gt;"",1/Table9[[#This Row],[dTime]],"")</f>
        <v>9.0909090909079637</v>
      </c>
    </row>
    <row r="3749" spans="1:3" x14ac:dyDescent="0.25">
      <c r="A3749">
        <v>30</v>
      </c>
      <c r="B3749">
        <v>7.1000000000026375E-2</v>
      </c>
      <c r="C3749" s="1">
        <f>IF(Table9[[#This Row],[dTime]]&lt;&gt;"",1/Table9[[#This Row],[dTime]],"")</f>
        <v>14.084507042248289</v>
      </c>
    </row>
    <row r="3750" spans="1:3" x14ac:dyDescent="0.25">
      <c r="A3750">
        <v>31</v>
      </c>
      <c r="B3750">
        <v>5.8999999999969077E-2</v>
      </c>
      <c r="C3750" s="1">
        <f>IF(Table9[[#This Row],[dTime]]&lt;&gt;"",1/Table9[[#This Row],[dTime]],"")</f>
        <v>16.949152542381764</v>
      </c>
    </row>
    <row r="3751" spans="1:3" x14ac:dyDescent="0.25">
      <c r="A3751">
        <v>32</v>
      </c>
      <c r="B3751">
        <v>7.5000000000045475E-2</v>
      </c>
      <c r="C3751" s="1">
        <f>IF(Table9[[#This Row],[dTime]]&lt;&gt;"",1/Table9[[#This Row],[dTime]],"")</f>
        <v>13.33333333332525</v>
      </c>
    </row>
    <row r="3752" spans="1:3" x14ac:dyDescent="0.25">
      <c r="A3752">
        <v>33</v>
      </c>
      <c r="B3752">
        <v>6.399999999996453E-2</v>
      </c>
      <c r="C3752" s="1">
        <f>IF(Table9[[#This Row],[dTime]]&lt;&gt;"",1/Table9[[#This Row],[dTime]],"")</f>
        <v>15.62500000000866</v>
      </c>
    </row>
    <row r="3753" spans="1:3" x14ac:dyDescent="0.25">
      <c r="A3753">
        <v>34</v>
      </c>
      <c r="B3753">
        <v>6.6000000000030923E-2</v>
      </c>
      <c r="C3753" s="1">
        <f>IF(Table9[[#This Row],[dTime]]&lt;&gt;"",1/Table9[[#This Row],[dTime]],"")</f>
        <v>15.151515151508052</v>
      </c>
    </row>
    <row r="3754" spans="1:3" x14ac:dyDescent="0.25">
      <c r="A3754">
        <v>35</v>
      </c>
      <c r="B3754">
        <v>6.7999999999983629E-2</v>
      </c>
      <c r="C3754" s="1">
        <f>IF(Table9[[#This Row],[dTime]]&lt;&gt;"",1/Table9[[#This Row],[dTime]],"")</f>
        <v>14.705882352944716</v>
      </c>
    </row>
    <row r="3755" spans="1:3" x14ac:dyDescent="0.25">
      <c r="A3755">
        <v>36</v>
      </c>
      <c r="B3755">
        <v>6.5999999999974079E-2</v>
      </c>
      <c r="C3755" s="1">
        <f>IF(Table9[[#This Row],[dTime]]&lt;&gt;"",1/Table9[[#This Row],[dTime]],"")</f>
        <v>15.151515151521101</v>
      </c>
    </row>
    <row r="3756" spans="1:3" x14ac:dyDescent="0.25">
      <c r="A3756">
        <v>37</v>
      </c>
      <c r="B3756">
        <v>3.2000000000039108E-2</v>
      </c>
      <c r="C3756" s="1">
        <f>IF(Table9[[#This Row],[dTime]]&lt;&gt;"",1/Table9[[#This Row],[dTime]],"")</f>
        <v>31.249999999961808</v>
      </c>
    </row>
    <row r="3757" spans="1:3" x14ac:dyDescent="0.25">
      <c r="A3757">
        <v>38</v>
      </c>
      <c r="B3757">
        <v>8.7999999999965439E-2</v>
      </c>
      <c r="C3757" s="1">
        <f>IF(Table9[[#This Row],[dTime]]&lt;&gt;"",1/Table9[[#This Row],[dTime]],"")</f>
        <v>11.363636363640827</v>
      </c>
    </row>
    <row r="3758" spans="1:3" x14ac:dyDescent="0.25">
      <c r="A3758">
        <v>39</v>
      </c>
      <c r="B3758">
        <v>8.4000000000003183E-2</v>
      </c>
      <c r="C3758" s="1">
        <f>IF(Table9[[#This Row],[dTime]]&lt;&gt;"",1/Table9[[#This Row],[dTime]],"")</f>
        <v>11.904761904761454</v>
      </c>
    </row>
    <row r="3759" spans="1:3" x14ac:dyDescent="0.25">
      <c r="A3759">
        <v>40</v>
      </c>
      <c r="B3759">
        <v>6.2999999999988177E-2</v>
      </c>
      <c r="C3759" s="1">
        <f>IF(Table9[[#This Row],[dTime]]&lt;&gt;"",1/Table9[[#This Row],[dTime]],"")</f>
        <v>15.873015873018852</v>
      </c>
    </row>
    <row r="3760" spans="1:3" x14ac:dyDescent="0.25">
      <c r="A3760">
        <v>41</v>
      </c>
      <c r="B3760">
        <v>2.8000000000020009E-2</v>
      </c>
      <c r="C3760" s="1">
        <f>IF(Table9[[#This Row],[dTime]]&lt;&gt;"",1/Table9[[#This Row],[dTime]],"")</f>
        <v>35.714285714260193</v>
      </c>
    </row>
    <row r="3761" spans="1:3" x14ac:dyDescent="0.25">
      <c r="A3761">
        <v>42</v>
      </c>
      <c r="B3761">
        <v>0.12299999999999045</v>
      </c>
      <c r="C3761" s="1">
        <f>IF(Table9[[#This Row],[dTime]]&lt;&gt;"",1/Table9[[#This Row],[dTime]],"")</f>
        <v>8.1300813008136394</v>
      </c>
    </row>
    <row r="3762" spans="1:3" x14ac:dyDescent="0.25">
      <c r="A3762">
        <v>43</v>
      </c>
      <c r="B3762">
        <v>4.8000000000001819E-2</v>
      </c>
      <c r="C3762" s="1">
        <f>IF(Table9[[#This Row],[dTime]]&lt;&gt;"",1/Table9[[#This Row],[dTime]],"")</f>
        <v>20.833333333332543</v>
      </c>
    </row>
    <row r="3763" spans="1:3" x14ac:dyDescent="0.25">
      <c r="A3763">
        <v>44</v>
      </c>
      <c r="B3763">
        <v>6.2000000000011823E-2</v>
      </c>
      <c r="C3763" s="1">
        <f>IF(Table9[[#This Row],[dTime]]&lt;&gt;"",1/Table9[[#This Row],[dTime]],"")</f>
        <v>16.129032258061439</v>
      </c>
    </row>
    <row r="3764" spans="1:3" x14ac:dyDescent="0.25">
      <c r="A3764">
        <v>45</v>
      </c>
      <c r="B3764">
        <v>7.4999999999988631E-2</v>
      </c>
      <c r="C3764" s="1">
        <f>IF(Table9[[#This Row],[dTime]]&lt;&gt;"",1/Table9[[#This Row],[dTime]],"")</f>
        <v>13.333333333335354</v>
      </c>
    </row>
    <row r="3765" spans="1:3" x14ac:dyDescent="0.25">
      <c r="A3765">
        <v>46</v>
      </c>
      <c r="B3765">
        <v>5.5000000000006821E-2</v>
      </c>
      <c r="C3765" s="1">
        <f>IF(Table9[[#This Row],[dTime]]&lt;&gt;"",1/Table9[[#This Row],[dTime]],"")</f>
        <v>18.181818181815927</v>
      </c>
    </row>
    <row r="3766" spans="1:3" x14ac:dyDescent="0.25">
      <c r="A3766">
        <v>47</v>
      </c>
      <c r="B3766">
        <v>3.6000000000001364E-2</v>
      </c>
      <c r="C3766" s="1">
        <f>IF(Table9[[#This Row],[dTime]]&lt;&gt;"",1/Table9[[#This Row],[dTime]],"")</f>
        <v>27.777777777776723</v>
      </c>
    </row>
    <row r="3767" spans="1:3" x14ac:dyDescent="0.25">
      <c r="A3767">
        <v>48</v>
      </c>
      <c r="B3767">
        <v>0.10800000000000409</v>
      </c>
      <c r="C3767" s="1">
        <f>IF(Table9[[#This Row],[dTime]]&lt;&gt;"",1/Table9[[#This Row],[dTime]],"")</f>
        <v>9.2592592592589078</v>
      </c>
    </row>
    <row r="3768" spans="1:3" x14ac:dyDescent="0.25">
      <c r="A3768">
        <v>49</v>
      </c>
      <c r="B3768">
        <v>6.5999999999974079E-2</v>
      </c>
      <c r="C3768" s="1">
        <f>IF(Table9[[#This Row],[dTime]]&lt;&gt;"",1/Table9[[#This Row],[dTime]],"")</f>
        <v>15.151515151521101</v>
      </c>
    </row>
    <row r="3769" spans="1:3" x14ac:dyDescent="0.25">
      <c r="A3769">
        <v>50</v>
      </c>
      <c r="B3769">
        <v>6.6000000000030923E-2</v>
      </c>
      <c r="C3769" s="1">
        <f>IF(Table9[[#This Row],[dTime]]&lt;&gt;"",1/Table9[[#This Row],[dTime]],"")</f>
        <v>15.151515151508052</v>
      </c>
    </row>
    <row r="3770" spans="1:3" x14ac:dyDescent="0.25">
      <c r="A3770">
        <v>51</v>
      </c>
      <c r="B3770">
        <v>6.7999999999983629E-2</v>
      </c>
      <c r="C3770" s="1">
        <f>IF(Table9[[#This Row],[dTime]]&lt;&gt;"",1/Table9[[#This Row],[dTime]],"")</f>
        <v>14.705882352944716</v>
      </c>
    </row>
    <row r="3771" spans="1:3" x14ac:dyDescent="0.25">
      <c r="A3771">
        <v>52</v>
      </c>
      <c r="B3771">
        <v>7.1000000000026375E-2</v>
      </c>
      <c r="C3771" s="1">
        <f>IF(Table9[[#This Row],[dTime]]&lt;&gt;"",1/Table9[[#This Row],[dTime]],"")</f>
        <v>14.084507042248289</v>
      </c>
    </row>
    <row r="3772" spans="1:3" x14ac:dyDescent="0.25">
      <c r="A3772">
        <v>53</v>
      </c>
      <c r="B3772">
        <v>6.2999999999988177E-2</v>
      </c>
      <c r="C3772" s="1">
        <f>IF(Table9[[#This Row],[dTime]]&lt;&gt;"",1/Table9[[#This Row],[dTime]],"")</f>
        <v>15.873015873018852</v>
      </c>
    </row>
    <row r="3773" spans="1:3" x14ac:dyDescent="0.25">
      <c r="A3773">
        <v>54</v>
      </c>
      <c r="B3773">
        <v>6.4000000000021373E-2</v>
      </c>
      <c r="C3773" s="1">
        <f>IF(Table9[[#This Row],[dTime]]&lt;&gt;"",1/Table9[[#This Row],[dTime]],"")</f>
        <v>15.624999999994783</v>
      </c>
    </row>
    <row r="3774" spans="1:3" x14ac:dyDescent="0.25">
      <c r="A3774">
        <v>55</v>
      </c>
      <c r="B3774">
        <v>6.7999999999983629E-2</v>
      </c>
      <c r="C3774" s="1">
        <f>IF(Table9[[#This Row],[dTime]]&lt;&gt;"",1/Table9[[#This Row],[dTime]],"")</f>
        <v>14.705882352944716</v>
      </c>
    </row>
    <row r="3775" spans="1:3" x14ac:dyDescent="0.25">
      <c r="A3775">
        <v>56</v>
      </c>
      <c r="B3775">
        <v>6.7000000000007276E-2</v>
      </c>
      <c r="C3775" s="1">
        <f>IF(Table9[[#This Row],[dTime]]&lt;&gt;"",1/Table9[[#This Row],[dTime]],"")</f>
        <v>14.925373134326737</v>
      </c>
    </row>
    <row r="3776" spans="1:3" x14ac:dyDescent="0.25">
      <c r="A3776">
        <v>57</v>
      </c>
      <c r="B3776">
        <v>7.2999999999979082E-2</v>
      </c>
      <c r="C3776" s="1">
        <f>IF(Table9[[#This Row],[dTime]]&lt;&gt;"",1/Table9[[#This Row],[dTime]],"")</f>
        <v>13.698630136990227</v>
      </c>
    </row>
    <row r="3777" spans="1:3" x14ac:dyDescent="0.25">
      <c r="A3777">
        <v>58</v>
      </c>
      <c r="B3777">
        <v>5.7999999999992724E-2</v>
      </c>
      <c r="C3777" s="1">
        <f>IF(Table9[[#This Row],[dTime]]&lt;&gt;"",1/Table9[[#This Row],[dTime]],"")</f>
        <v>17.241379310346989</v>
      </c>
    </row>
    <row r="3778" spans="1:3" x14ac:dyDescent="0.25">
      <c r="A3778">
        <v>59</v>
      </c>
      <c r="B3778">
        <v>6.100000000003547E-2</v>
      </c>
      <c r="C3778" s="1">
        <f>IF(Table9[[#This Row],[dTime]]&lt;&gt;"",1/Table9[[#This Row],[dTime]],"")</f>
        <v>16.393442622941286</v>
      </c>
    </row>
    <row r="3779" spans="1:3" x14ac:dyDescent="0.25">
      <c r="A3779">
        <v>60</v>
      </c>
      <c r="B3779">
        <v>7.2999999999979082E-2</v>
      </c>
      <c r="C3779" s="1">
        <f>IF(Table9[[#This Row],[dTime]]&lt;&gt;"",1/Table9[[#This Row],[dTime]],"")</f>
        <v>13.698630136990227</v>
      </c>
    </row>
    <row r="3780" spans="1:3" x14ac:dyDescent="0.25">
      <c r="A3780">
        <v>61</v>
      </c>
      <c r="B3780">
        <v>4.399999999998272E-2</v>
      </c>
      <c r="C3780" s="1">
        <f>IF(Table9[[#This Row],[dTime]]&lt;&gt;"",1/Table9[[#This Row],[dTime]],"")</f>
        <v>22.727272727281655</v>
      </c>
    </row>
    <row r="3781" spans="1:3" x14ac:dyDescent="0.25">
      <c r="A3781">
        <v>62</v>
      </c>
      <c r="B3781">
        <v>8.8999999999998636E-2</v>
      </c>
      <c r="C3781" s="1">
        <f>IF(Table9[[#This Row],[dTime]]&lt;&gt;"",1/Table9[[#This Row],[dTime]],"")</f>
        <v>11.235955056179948</v>
      </c>
    </row>
    <row r="3782" spans="1:3" x14ac:dyDescent="0.25">
      <c r="A3782">
        <v>63</v>
      </c>
      <c r="B3782">
        <v>4.7000000000025466E-2</v>
      </c>
      <c r="C3782" s="1">
        <f>IF(Table9[[#This Row],[dTime]]&lt;&gt;"",1/Table9[[#This Row],[dTime]],"")</f>
        <v>21.276595744669322</v>
      </c>
    </row>
    <row r="3783" spans="1:3" x14ac:dyDescent="0.25">
      <c r="A3783">
        <v>64</v>
      </c>
      <c r="B3783">
        <v>9.1000000000008185E-2</v>
      </c>
      <c r="C3783" s="1">
        <f>IF(Table9[[#This Row],[dTime]]&lt;&gt;"",1/Table9[[#This Row],[dTime]],"")</f>
        <v>10.989010989010001</v>
      </c>
    </row>
    <row r="3784" spans="1:3" x14ac:dyDescent="0.25">
      <c r="A3784">
        <v>65</v>
      </c>
      <c r="B3784">
        <v>6.199999999995498E-2</v>
      </c>
      <c r="C3784" s="1">
        <f>IF(Table9[[#This Row],[dTime]]&lt;&gt;"",1/Table9[[#This Row],[dTime]],"")</f>
        <v>16.129032258076229</v>
      </c>
    </row>
    <row r="3785" spans="1:3" x14ac:dyDescent="0.25">
      <c r="A3785">
        <v>66</v>
      </c>
      <c r="B3785">
        <v>6.7000000000007276E-2</v>
      </c>
      <c r="C3785" s="1">
        <f>IF(Table9[[#This Row],[dTime]]&lt;&gt;"",1/Table9[[#This Row],[dTime]],"")</f>
        <v>14.925373134326737</v>
      </c>
    </row>
    <row r="3786" spans="1:3" x14ac:dyDescent="0.25">
      <c r="A3786">
        <v>67</v>
      </c>
      <c r="B3786">
        <v>6.7000000000007276E-2</v>
      </c>
      <c r="C3786" s="1">
        <f>IF(Table9[[#This Row],[dTime]]&lt;&gt;"",1/Table9[[#This Row],[dTime]],"")</f>
        <v>14.925373134326737</v>
      </c>
    </row>
    <row r="3787" spans="1:3" x14ac:dyDescent="0.25">
      <c r="A3787">
        <v>68</v>
      </c>
      <c r="B3787">
        <v>6.4000000000021373E-2</v>
      </c>
      <c r="C3787" s="1">
        <f>IF(Table9[[#This Row],[dTime]]&lt;&gt;"",1/Table9[[#This Row],[dTime]],"")</f>
        <v>15.624999999994783</v>
      </c>
    </row>
    <row r="3788" spans="1:3" x14ac:dyDescent="0.25">
      <c r="A3788">
        <v>69</v>
      </c>
      <c r="B3788">
        <v>6.4999999999997726E-2</v>
      </c>
      <c r="C3788" s="1">
        <f>IF(Table9[[#This Row],[dTime]]&lt;&gt;"",1/Table9[[#This Row],[dTime]],"")</f>
        <v>15.384615384615923</v>
      </c>
    </row>
    <row r="3789" spans="1:3" x14ac:dyDescent="0.25">
      <c r="A3789">
        <v>70</v>
      </c>
      <c r="B3789">
        <v>7.2000000000002728E-2</v>
      </c>
      <c r="C3789" s="1">
        <f>IF(Table9[[#This Row],[dTime]]&lt;&gt;"",1/Table9[[#This Row],[dTime]],"")</f>
        <v>13.888888888888362</v>
      </c>
    </row>
    <row r="3790" spans="1:3" x14ac:dyDescent="0.25">
      <c r="A3790">
        <v>71</v>
      </c>
      <c r="B3790">
        <v>6.7000000000007276E-2</v>
      </c>
      <c r="C3790" s="1">
        <f>IF(Table9[[#This Row],[dTime]]&lt;&gt;"",1/Table9[[#This Row],[dTime]],"")</f>
        <v>14.925373134326737</v>
      </c>
    </row>
    <row r="3791" spans="1:3" x14ac:dyDescent="0.25">
      <c r="A3791">
        <v>72</v>
      </c>
      <c r="B3791">
        <v>6.4999999999997726E-2</v>
      </c>
      <c r="C3791" s="1">
        <f>IF(Table9[[#This Row],[dTime]]&lt;&gt;"",1/Table9[[#This Row],[dTime]],"")</f>
        <v>15.384615384615923</v>
      </c>
    </row>
    <row r="3792" spans="1:3" x14ac:dyDescent="0.25">
      <c r="A3792">
        <v>73</v>
      </c>
      <c r="B3792">
        <v>6.7999999999983629E-2</v>
      </c>
      <c r="C3792" s="1">
        <f>IF(Table9[[#This Row],[dTime]]&lt;&gt;"",1/Table9[[#This Row],[dTime]],"")</f>
        <v>14.705882352944716</v>
      </c>
    </row>
    <row r="3793" spans="1:3" x14ac:dyDescent="0.25">
      <c r="A3793">
        <v>74</v>
      </c>
      <c r="B3793">
        <v>6.5999999999974079E-2</v>
      </c>
      <c r="C3793" s="1">
        <f>IF(Table9[[#This Row],[dTime]]&lt;&gt;"",1/Table9[[#This Row],[dTime]],"")</f>
        <v>15.151515151521101</v>
      </c>
    </row>
    <row r="3794" spans="1:3" x14ac:dyDescent="0.25">
      <c r="A3794">
        <v>75</v>
      </c>
      <c r="B3794">
        <v>6.9000000000016826E-2</v>
      </c>
      <c r="C3794" s="1">
        <f>IF(Table9[[#This Row],[dTime]]&lt;&gt;"",1/Table9[[#This Row],[dTime]],"")</f>
        <v>14.492753623184871</v>
      </c>
    </row>
    <row r="3795" spans="1:3" x14ac:dyDescent="0.25">
      <c r="A3795">
        <v>76</v>
      </c>
      <c r="B3795">
        <v>6.7999999999983629E-2</v>
      </c>
      <c r="C3795" s="1">
        <f>IF(Table9[[#This Row],[dTime]]&lt;&gt;"",1/Table9[[#This Row],[dTime]],"")</f>
        <v>14.705882352944716</v>
      </c>
    </row>
    <row r="3796" spans="1:3" x14ac:dyDescent="0.25">
      <c r="A3796">
        <v>77</v>
      </c>
      <c r="B3796">
        <v>6.4000000000021373E-2</v>
      </c>
      <c r="C3796" s="1">
        <f>IF(Table9[[#This Row],[dTime]]&lt;&gt;"",1/Table9[[#This Row],[dTime]],"")</f>
        <v>15.624999999994783</v>
      </c>
    </row>
    <row r="3797" spans="1:3" x14ac:dyDescent="0.25">
      <c r="A3797">
        <v>78</v>
      </c>
      <c r="B3797">
        <v>6.7999999999983629E-2</v>
      </c>
      <c r="C3797" s="1">
        <f>IF(Table9[[#This Row],[dTime]]&lt;&gt;"",1/Table9[[#This Row],[dTime]],"")</f>
        <v>14.705882352944716</v>
      </c>
    </row>
    <row r="3798" spans="1:3" x14ac:dyDescent="0.25">
      <c r="A3798">
        <v>79</v>
      </c>
      <c r="B3798">
        <v>6.7000000000007276E-2</v>
      </c>
      <c r="C3798" s="1">
        <f>IF(Table9[[#This Row],[dTime]]&lt;&gt;"",1/Table9[[#This Row],[dTime]],"")</f>
        <v>14.925373134326737</v>
      </c>
    </row>
    <row r="3799" spans="1:3" x14ac:dyDescent="0.25">
      <c r="A3799">
        <v>80</v>
      </c>
      <c r="B3799">
        <v>6.8000000000040473E-2</v>
      </c>
      <c r="C3799" s="1">
        <f>IF(Table9[[#This Row],[dTime]]&lt;&gt;"",1/Table9[[#This Row],[dTime]],"")</f>
        <v>14.705882352932424</v>
      </c>
    </row>
    <row r="3800" spans="1:3" x14ac:dyDescent="0.25">
      <c r="A3800">
        <v>81</v>
      </c>
      <c r="B3800">
        <v>6.2999999999988177E-2</v>
      </c>
      <c r="C3800" s="1">
        <f>IF(Table9[[#This Row],[dTime]]&lt;&gt;"",1/Table9[[#This Row],[dTime]],"")</f>
        <v>15.873015873018852</v>
      </c>
    </row>
    <row r="3801" spans="1:3" x14ac:dyDescent="0.25">
      <c r="A3801">
        <v>82</v>
      </c>
      <c r="B3801">
        <v>6.0000000000002274E-2</v>
      </c>
      <c r="C3801" s="1">
        <f>IF(Table9[[#This Row],[dTime]]&lt;&gt;"",1/Table9[[#This Row],[dTime]],"")</f>
        <v>16.666666666666035</v>
      </c>
    </row>
    <row r="3802" spans="1:3" x14ac:dyDescent="0.25">
      <c r="A3802">
        <v>83</v>
      </c>
      <c r="B3802">
        <v>7.2999999999979082E-2</v>
      </c>
      <c r="C3802" s="1">
        <f>IF(Table9[[#This Row],[dTime]]&lt;&gt;"",1/Table9[[#This Row],[dTime]],"")</f>
        <v>13.698630136990227</v>
      </c>
    </row>
    <row r="3803" spans="1:3" x14ac:dyDescent="0.25">
      <c r="A3803">
        <v>84</v>
      </c>
      <c r="B3803">
        <v>7.2000000000002728E-2</v>
      </c>
      <c r="C3803" s="1">
        <f>IF(Table9[[#This Row],[dTime]]&lt;&gt;"",1/Table9[[#This Row],[dTime]],"")</f>
        <v>13.888888888888362</v>
      </c>
    </row>
    <row r="3804" spans="1:3" x14ac:dyDescent="0.25">
      <c r="A3804">
        <v>85</v>
      </c>
      <c r="B3804">
        <v>6.2999999999988177E-2</v>
      </c>
      <c r="C3804" s="1">
        <f>IF(Table9[[#This Row],[dTime]]&lt;&gt;"",1/Table9[[#This Row],[dTime]],"")</f>
        <v>15.873015873018852</v>
      </c>
    </row>
    <row r="3805" spans="1:3" x14ac:dyDescent="0.25">
      <c r="A3805">
        <v>86</v>
      </c>
      <c r="B3805">
        <v>6.7000000000007276E-2</v>
      </c>
      <c r="C3805" s="1">
        <f>IF(Table9[[#This Row],[dTime]]&lt;&gt;"",1/Table9[[#This Row],[dTime]],"")</f>
        <v>14.925373134326737</v>
      </c>
    </row>
    <row r="3806" spans="1:3" x14ac:dyDescent="0.25">
      <c r="A3806">
        <v>87</v>
      </c>
      <c r="B3806">
        <v>6.7000000000007276E-2</v>
      </c>
      <c r="C3806" s="1">
        <f>IF(Table9[[#This Row],[dTime]]&lt;&gt;"",1/Table9[[#This Row],[dTime]],"")</f>
        <v>14.925373134326737</v>
      </c>
    </row>
    <row r="3807" spans="1:3" x14ac:dyDescent="0.25">
      <c r="A3807">
        <v>88</v>
      </c>
      <c r="B3807">
        <v>6.7000000000007276E-2</v>
      </c>
      <c r="C3807" s="1">
        <f>IF(Table9[[#This Row],[dTime]]&lt;&gt;"",1/Table9[[#This Row],[dTime]],"")</f>
        <v>14.925373134326737</v>
      </c>
    </row>
    <row r="3808" spans="1:3" x14ac:dyDescent="0.25">
      <c r="A3808">
        <v>89</v>
      </c>
      <c r="B3808">
        <v>6.2999999999988177E-2</v>
      </c>
      <c r="C3808" s="1">
        <f>IF(Table9[[#This Row],[dTime]]&lt;&gt;"",1/Table9[[#This Row],[dTime]],"")</f>
        <v>15.873015873018852</v>
      </c>
    </row>
    <row r="3809" spans="1:3" x14ac:dyDescent="0.25">
      <c r="A3809">
        <v>90</v>
      </c>
      <c r="B3809">
        <v>6.9999999999993179E-2</v>
      </c>
      <c r="C3809" s="1">
        <f>IF(Table9[[#This Row],[dTime]]&lt;&gt;"",1/Table9[[#This Row],[dTime]],"")</f>
        <v>14.285714285715677</v>
      </c>
    </row>
    <row r="3810" spans="1:3" x14ac:dyDescent="0.25">
      <c r="A3810">
        <v>91</v>
      </c>
      <c r="B3810">
        <v>6.7999999999983629E-2</v>
      </c>
      <c r="C3810" s="1">
        <f>IF(Table9[[#This Row],[dTime]]&lt;&gt;"",1/Table9[[#This Row],[dTime]],"")</f>
        <v>14.705882352944716</v>
      </c>
    </row>
    <row r="3811" spans="1:3" x14ac:dyDescent="0.25">
      <c r="A3811">
        <v>92</v>
      </c>
      <c r="B3811">
        <v>6.0000000000002274E-2</v>
      </c>
      <c r="C3811" s="1">
        <f>IF(Table9[[#This Row],[dTime]]&lt;&gt;"",1/Table9[[#This Row],[dTime]],"")</f>
        <v>16.666666666666035</v>
      </c>
    </row>
    <row r="3812" spans="1:3" x14ac:dyDescent="0.25">
      <c r="A3812">
        <v>93</v>
      </c>
      <c r="B3812">
        <v>7.8000000000031378E-2</v>
      </c>
      <c r="C3812" s="1">
        <f>IF(Table9[[#This Row],[dTime]]&lt;&gt;"",1/Table9[[#This Row],[dTime]],"")</f>
        <v>12.820512820507663</v>
      </c>
    </row>
    <row r="3813" spans="1:3" x14ac:dyDescent="0.25">
      <c r="A3813">
        <v>94</v>
      </c>
      <c r="B3813">
        <v>5.7999999999992724E-2</v>
      </c>
      <c r="C3813" s="1">
        <f>IF(Table9[[#This Row],[dTime]]&lt;&gt;"",1/Table9[[#This Row],[dTime]],"")</f>
        <v>17.241379310346989</v>
      </c>
    </row>
    <row r="3814" spans="1:3" x14ac:dyDescent="0.25">
      <c r="A3814">
        <v>95</v>
      </c>
      <c r="B3814">
        <v>6.7999999999983629E-2</v>
      </c>
      <c r="C3814" s="1">
        <f>IF(Table9[[#This Row],[dTime]]&lt;&gt;"",1/Table9[[#This Row],[dTime]],"")</f>
        <v>14.705882352944716</v>
      </c>
    </row>
    <row r="3815" spans="1:3" x14ac:dyDescent="0.25">
      <c r="A3815">
        <v>96</v>
      </c>
      <c r="B3815">
        <v>5.2999999999997272E-2</v>
      </c>
      <c r="C3815" s="1">
        <f>IF(Table9[[#This Row],[dTime]]&lt;&gt;"",1/Table9[[#This Row],[dTime]],"")</f>
        <v>18.867924528302858</v>
      </c>
    </row>
    <row r="3816" spans="1:3" x14ac:dyDescent="0.25">
      <c r="A3816">
        <v>97</v>
      </c>
      <c r="B3816">
        <v>8.300000000002683E-2</v>
      </c>
      <c r="C3816" s="1">
        <f>IF(Table9[[#This Row],[dTime]]&lt;&gt;"",1/Table9[[#This Row],[dTime]],"")</f>
        <v>12.048192771080442</v>
      </c>
    </row>
    <row r="3817" spans="1:3" x14ac:dyDescent="0.25">
      <c r="A3817">
        <v>98</v>
      </c>
      <c r="B3817">
        <v>6.4999999999997726E-2</v>
      </c>
      <c r="C3817" s="1">
        <f>IF(Table9[[#This Row],[dTime]]&lt;&gt;"",1/Table9[[#This Row],[dTime]],"")</f>
        <v>15.384615384615923</v>
      </c>
    </row>
    <row r="3818" spans="1:3" x14ac:dyDescent="0.25">
      <c r="A3818">
        <v>99</v>
      </c>
      <c r="B3818">
        <v>6.7999999999983629E-2</v>
      </c>
      <c r="C3818" s="1">
        <f>IF(Table9[[#This Row],[dTime]]&lt;&gt;"",1/Table9[[#This Row],[dTime]],"")</f>
        <v>14.705882352944716</v>
      </c>
    </row>
    <row r="3819" spans="1:3" x14ac:dyDescent="0.25">
      <c r="A3819">
        <v>100</v>
      </c>
      <c r="B3819">
        <v>6.6000000000030923E-2</v>
      </c>
      <c r="C3819" s="1">
        <f>IF(Table9[[#This Row],[dTime]]&lt;&gt;"",1/Table9[[#This Row],[dTime]],"")</f>
        <v>15.151515151508052</v>
      </c>
    </row>
    <row r="3820" spans="1:3" x14ac:dyDescent="0.25">
      <c r="A3820">
        <v>101</v>
      </c>
      <c r="B3820">
        <v>6.399999999996453E-2</v>
      </c>
      <c r="C3820" s="1">
        <f>IF(Table9[[#This Row],[dTime]]&lt;&gt;"",1/Table9[[#This Row],[dTime]],"")</f>
        <v>15.62500000000866</v>
      </c>
    </row>
    <row r="3821" spans="1:3" x14ac:dyDescent="0.25">
      <c r="A3821">
        <v>102</v>
      </c>
      <c r="B3821">
        <v>6.4999999999997726E-2</v>
      </c>
      <c r="C3821" s="1">
        <f>IF(Table9[[#This Row],[dTime]]&lt;&gt;"",1/Table9[[#This Row],[dTime]],"")</f>
        <v>15.384615384615923</v>
      </c>
    </row>
    <row r="3822" spans="1:3" x14ac:dyDescent="0.25">
      <c r="A3822">
        <v>103</v>
      </c>
      <c r="B3822">
        <v>7.2000000000002728E-2</v>
      </c>
      <c r="C3822" s="1">
        <f>IF(Table9[[#This Row],[dTime]]&lt;&gt;"",1/Table9[[#This Row],[dTime]],"")</f>
        <v>13.888888888888362</v>
      </c>
    </row>
    <row r="3823" spans="1:3" x14ac:dyDescent="0.25">
      <c r="A3823">
        <v>104</v>
      </c>
      <c r="B3823">
        <v>6.4000000000021373E-2</v>
      </c>
      <c r="C3823" s="1">
        <f>IF(Table9[[#This Row],[dTime]]&lt;&gt;"",1/Table9[[#This Row],[dTime]],"")</f>
        <v>15.624999999994783</v>
      </c>
    </row>
    <row r="3824" spans="1:3" x14ac:dyDescent="0.25">
      <c r="A3824">
        <v>105</v>
      </c>
      <c r="B3824">
        <v>6.4999999999997726E-2</v>
      </c>
      <c r="C3824" s="1">
        <f>IF(Table9[[#This Row],[dTime]]&lt;&gt;"",1/Table9[[#This Row],[dTime]],"")</f>
        <v>15.384615384615923</v>
      </c>
    </row>
    <row r="3825" spans="1:3" x14ac:dyDescent="0.25">
      <c r="A3825">
        <v>106</v>
      </c>
      <c r="B3825">
        <v>6.7999999999983629E-2</v>
      </c>
      <c r="C3825" s="1">
        <f>IF(Table9[[#This Row],[dTime]]&lt;&gt;"",1/Table9[[#This Row],[dTime]],"")</f>
        <v>14.705882352944716</v>
      </c>
    </row>
    <row r="3826" spans="1:3" x14ac:dyDescent="0.25">
      <c r="A3826">
        <v>107</v>
      </c>
      <c r="B3826">
        <v>6.4999999999997726E-2</v>
      </c>
      <c r="C3826" s="1">
        <f>IF(Table9[[#This Row],[dTime]]&lt;&gt;"",1/Table9[[#This Row],[dTime]],"")</f>
        <v>15.384615384615923</v>
      </c>
    </row>
    <row r="3827" spans="1:3" x14ac:dyDescent="0.25">
      <c r="A3827">
        <v>108</v>
      </c>
      <c r="B3827">
        <v>5.9000000000025921E-2</v>
      </c>
      <c r="C3827" s="1">
        <f>IF(Table9[[#This Row],[dTime]]&lt;&gt;"",1/Table9[[#This Row],[dTime]],"")</f>
        <v>16.949152542365436</v>
      </c>
    </row>
    <row r="3828" spans="1:3" x14ac:dyDescent="0.25">
      <c r="A3828">
        <v>109</v>
      </c>
      <c r="B3828">
        <v>7.9000000000007731E-2</v>
      </c>
      <c r="C3828" s="1">
        <f>IF(Table9[[#This Row],[dTime]]&lt;&gt;"",1/Table9[[#This Row],[dTime]],"")</f>
        <v>12.658227848100028</v>
      </c>
    </row>
    <row r="3829" spans="1:3" x14ac:dyDescent="0.25">
      <c r="A3829">
        <v>110</v>
      </c>
      <c r="B3829">
        <v>6.9999999999993179E-2</v>
      </c>
      <c r="C3829" s="1">
        <f>IF(Table9[[#This Row],[dTime]]&lt;&gt;"",1/Table9[[#This Row],[dTime]],"")</f>
        <v>14.285714285715677</v>
      </c>
    </row>
    <row r="3830" spans="1:3" x14ac:dyDescent="0.25">
      <c r="A3830">
        <v>111</v>
      </c>
      <c r="B3830">
        <v>5.7999999999992724E-2</v>
      </c>
      <c r="C3830" s="1">
        <f>IF(Table9[[#This Row],[dTime]]&lt;&gt;"",1/Table9[[#This Row],[dTime]],"")</f>
        <v>17.241379310346989</v>
      </c>
    </row>
    <row r="3831" spans="1:3" x14ac:dyDescent="0.25">
      <c r="A3831">
        <v>112</v>
      </c>
      <c r="B3831">
        <v>6.9000000000016826E-2</v>
      </c>
      <c r="C3831" s="1">
        <f>IF(Table9[[#This Row],[dTime]]&lt;&gt;"",1/Table9[[#This Row],[dTime]],"")</f>
        <v>14.492753623184871</v>
      </c>
    </row>
    <row r="3832" spans="1:3" x14ac:dyDescent="0.25">
      <c r="A3832">
        <v>113</v>
      </c>
      <c r="B3832">
        <v>6.7000000000007276E-2</v>
      </c>
      <c r="C3832" s="1">
        <f>IF(Table9[[#This Row],[dTime]]&lt;&gt;"",1/Table9[[#This Row],[dTime]],"")</f>
        <v>14.925373134326737</v>
      </c>
    </row>
    <row r="3833" spans="1:3" x14ac:dyDescent="0.25">
      <c r="A3833">
        <v>114</v>
      </c>
      <c r="B3833">
        <v>6.7999999999983629E-2</v>
      </c>
      <c r="C3833" s="1">
        <f>IF(Table9[[#This Row],[dTime]]&lt;&gt;"",1/Table9[[#This Row],[dTime]],"")</f>
        <v>14.705882352944716</v>
      </c>
    </row>
    <row r="3834" spans="1:3" x14ac:dyDescent="0.25">
      <c r="A3834">
        <v>115</v>
      </c>
      <c r="B3834">
        <v>6.4999999999997726E-2</v>
      </c>
      <c r="C3834" s="1">
        <f>IF(Table9[[#This Row],[dTime]]&lt;&gt;"",1/Table9[[#This Row],[dTime]],"")</f>
        <v>15.384615384615923</v>
      </c>
    </row>
    <row r="3835" spans="1:3" x14ac:dyDescent="0.25">
      <c r="A3835">
        <v>116</v>
      </c>
      <c r="B3835">
        <v>6.399999999996453E-2</v>
      </c>
      <c r="C3835" s="1">
        <f>IF(Table9[[#This Row],[dTime]]&lt;&gt;"",1/Table9[[#This Row],[dTime]],"")</f>
        <v>15.62500000000866</v>
      </c>
    </row>
    <row r="3836" spans="1:3" x14ac:dyDescent="0.25">
      <c r="A3836">
        <v>117</v>
      </c>
      <c r="B3836">
        <v>6.8000000000040473E-2</v>
      </c>
      <c r="C3836" s="1">
        <f>IF(Table9[[#This Row],[dTime]]&lt;&gt;"",1/Table9[[#This Row],[dTime]],"")</f>
        <v>14.705882352932424</v>
      </c>
    </row>
    <row r="3837" spans="1:3" x14ac:dyDescent="0.25">
      <c r="A3837">
        <v>118</v>
      </c>
      <c r="B3837">
        <v>6.5999999999974079E-2</v>
      </c>
      <c r="C3837" s="1">
        <f>IF(Table9[[#This Row],[dTime]]&lt;&gt;"",1/Table9[[#This Row],[dTime]],"")</f>
        <v>15.151515151521101</v>
      </c>
    </row>
    <row r="3838" spans="1:3" x14ac:dyDescent="0.25">
      <c r="A3838">
        <v>119</v>
      </c>
      <c r="B3838">
        <v>7.3000000000035925E-2</v>
      </c>
      <c r="C3838" s="1">
        <f>IF(Table9[[#This Row],[dTime]]&lt;&gt;"",1/Table9[[#This Row],[dTime]],"")</f>
        <v>13.69863013697956</v>
      </c>
    </row>
    <row r="3839" spans="1:3" x14ac:dyDescent="0.25">
      <c r="A3839">
        <v>120</v>
      </c>
      <c r="B3839">
        <v>6.0000000000002274E-2</v>
      </c>
      <c r="C3839" s="1">
        <f>IF(Table9[[#This Row],[dTime]]&lt;&gt;"",1/Table9[[#This Row],[dTime]],"")</f>
        <v>16.666666666666035</v>
      </c>
    </row>
    <row r="3840" spans="1:3" x14ac:dyDescent="0.25">
      <c r="A3840">
        <v>121</v>
      </c>
      <c r="B3840">
        <v>6.5999999999974079E-2</v>
      </c>
      <c r="C3840" s="1">
        <f>IF(Table9[[#This Row],[dTime]]&lt;&gt;"",1/Table9[[#This Row],[dTime]],"")</f>
        <v>15.151515151521101</v>
      </c>
    </row>
    <row r="3841" spans="1:3" x14ac:dyDescent="0.25">
      <c r="A3841">
        <v>122</v>
      </c>
      <c r="B3841">
        <v>6.7000000000007276E-2</v>
      </c>
      <c r="C3841" s="1">
        <f>IF(Table9[[#This Row],[dTime]]&lt;&gt;"",1/Table9[[#This Row],[dTime]],"")</f>
        <v>14.925373134326737</v>
      </c>
    </row>
    <row r="3842" spans="1:3" x14ac:dyDescent="0.25">
      <c r="A3842">
        <v>123</v>
      </c>
      <c r="B3842">
        <v>7.0999999999969532E-2</v>
      </c>
      <c r="C3842" s="1">
        <f>IF(Table9[[#This Row],[dTime]]&lt;&gt;"",1/Table9[[#This Row],[dTime]],"")</f>
        <v>14.084507042259565</v>
      </c>
    </row>
    <row r="3843" spans="1:3" x14ac:dyDescent="0.25">
      <c r="A3843">
        <v>124</v>
      </c>
      <c r="B3843">
        <v>6.4000000000021373E-2</v>
      </c>
      <c r="C3843" s="1">
        <f>IF(Table9[[#This Row],[dTime]]&lt;&gt;"",1/Table9[[#This Row],[dTime]],"")</f>
        <v>15.624999999994783</v>
      </c>
    </row>
    <row r="3844" spans="1:3" x14ac:dyDescent="0.25">
      <c r="A3844">
        <v>125</v>
      </c>
      <c r="B3844">
        <v>6.0000000000002274E-2</v>
      </c>
      <c r="C3844" s="1">
        <f>IF(Table9[[#This Row],[dTime]]&lt;&gt;"",1/Table9[[#This Row],[dTime]],"")</f>
        <v>16.666666666666035</v>
      </c>
    </row>
    <row r="3845" spans="1:3" x14ac:dyDescent="0.25">
      <c r="A3845">
        <v>126</v>
      </c>
      <c r="B3845">
        <v>7.4999999999988631E-2</v>
      </c>
      <c r="C3845" s="1">
        <f>IF(Table9[[#This Row],[dTime]]&lt;&gt;"",1/Table9[[#This Row],[dTime]],"")</f>
        <v>13.333333333335354</v>
      </c>
    </row>
    <row r="3846" spans="1:3" x14ac:dyDescent="0.25">
      <c r="A3846">
        <v>127</v>
      </c>
      <c r="B3846">
        <v>4.8000000000001819E-2</v>
      </c>
      <c r="C3846" s="1">
        <f>IF(Table9[[#This Row],[dTime]]&lt;&gt;"",1/Table9[[#This Row],[dTime]],"")</f>
        <v>20.833333333332543</v>
      </c>
    </row>
    <row r="3847" spans="1:3" x14ac:dyDescent="0.25">
      <c r="A3847">
        <v>128</v>
      </c>
      <c r="B3847">
        <v>7.9000000000007731E-2</v>
      </c>
      <c r="C3847" s="1">
        <f>IF(Table9[[#This Row],[dTime]]&lt;&gt;"",1/Table9[[#This Row],[dTime]],"")</f>
        <v>12.658227848100028</v>
      </c>
    </row>
    <row r="3848" spans="1:3" x14ac:dyDescent="0.25">
      <c r="A3848">
        <v>129</v>
      </c>
      <c r="B3848">
        <v>6.2999999999988177E-2</v>
      </c>
      <c r="C3848" s="1">
        <f>IF(Table9[[#This Row],[dTime]]&lt;&gt;"",1/Table9[[#This Row],[dTime]],"")</f>
        <v>15.873015873018852</v>
      </c>
    </row>
    <row r="3849" spans="1:3" x14ac:dyDescent="0.25">
      <c r="A3849">
        <v>130</v>
      </c>
      <c r="B3849">
        <v>7.6000000000021828E-2</v>
      </c>
      <c r="C3849" s="1">
        <f>IF(Table9[[#This Row],[dTime]]&lt;&gt;"",1/Table9[[#This Row],[dTime]],"")</f>
        <v>13.157894736838326</v>
      </c>
    </row>
    <row r="3850" spans="1:3" x14ac:dyDescent="0.25">
      <c r="A3850">
        <v>131</v>
      </c>
      <c r="B3850">
        <v>6.2999999999988177E-2</v>
      </c>
      <c r="C3850" s="1">
        <f>IF(Table9[[#This Row],[dTime]]&lt;&gt;"",1/Table9[[#This Row],[dTime]],"")</f>
        <v>15.873015873018852</v>
      </c>
    </row>
    <row r="3851" spans="1:3" x14ac:dyDescent="0.25">
      <c r="A3851">
        <v>132</v>
      </c>
      <c r="B3851">
        <v>7.2000000000002728E-2</v>
      </c>
      <c r="C3851" s="1">
        <f>IF(Table9[[#This Row],[dTime]]&lt;&gt;"",1/Table9[[#This Row],[dTime]],"")</f>
        <v>13.888888888888362</v>
      </c>
    </row>
    <row r="3852" spans="1:3" x14ac:dyDescent="0.25">
      <c r="A3852">
        <v>133</v>
      </c>
      <c r="B3852">
        <v>6.0999999999978627E-2</v>
      </c>
      <c r="C3852" s="1">
        <f>IF(Table9[[#This Row],[dTime]]&lt;&gt;"",1/Table9[[#This Row],[dTime]],"")</f>
        <v>16.393442622956563</v>
      </c>
    </row>
    <row r="3853" spans="1:3" x14ac:dyDescent="0.25">
      <c r="A3853">
        <v>134</v>
      </c>
      <c r="B3853">
        <v>6.9999999999993179E-2</v>
      </c>
      <c r="C3853" s="1">
        <f>IF(Table9[[#This Row],[dTime]]&lt;&gt;"",1/Table9[[#This Row],[dTime]],"")</f>
        <v>14.285714285715677</v>
      </c>
    </row>
    <row r="3854" spans="1:3" x14ac:dyDescent="0.25">
      <c r="A3854">
        <v>135</v>
      </c>
      <c r="B3854">
        <v>6.100000000003547E-2</v>
      </c>
      <c r="C3854" s="1">
        <f>IF(Table9[[#This Row],[dTime]]&lt;&gt;"",1/Table9[[#This Row],[dTime]],"")</f>
        <v>16.393442622941286</v>
      </c>
    </row>
    <row r="3855" spans="1:3" x14ac:dyDescent="0.25">
      <c r="A3855">
        <v>136</v>
      </c>
      <c r="B3855">
        <v>7.0999999999969532E-2</v>
      </c>
      <c r="C3855" s="1">
        <f>IF(Table9[[#This Row],[dTime]]&lt;&gt;"",1/Table9[[#This Row],[dTime]],"")</f>
        <v>14.084507042259565</v>
      </c>
    </row>
    <row r="3856" spans="1:3" x14ac:dyDescent="0.25">
      <c r="A3856">
        <v>137</v>
      </c>
      <c r="B3856">
        <v>6.8000000000040473E-2</v>
      </c>
      <c r="C3856" s="1">
        <f>IF(Table9[[#This Row],[dTime]]&lt;&gt;"",1/Table9[[#This Row],[dTime]],"")</f>
        <v>14.705882352932424</v>
      </c>
    </row>
    <row r="3857" spans="1:3" x14ac:dyDescent="0.25">
      <c r="A3857">
        <v>138</v>
      </c>
      <c r="B3857">
        <v>7.2000000000002728E-2</v>
      </c>
      <c r="C3857" s="1">
        <f>IF(Table9[[#This Row],[dTime]]&lt;&gt;"",1/Table9[[#This Row],[dTime]],"")</f>
        <v>13.888888888888362</v>
      </c>
    </row>
    <row r="3858" spans="1:3" x14ac:dyDescent="0.25">
      <c r="A3858">
        <v>139</v>
      </c>
      <c r="B3858">
        <v>6.399999999996453E-2</v>
      </c>
      <c r="C3858" s="1">
        <f>IF(Table9[[#This Row],[dTime]]&lt;&gt;"",1/Table9[[#This Row],[dTime]],"")</f>
        <v>15.62500000000866</v>
      </c>
    </row>
    <row r="3859" spans="1:3" x14ac:dyDescent="0.25">
      <c r="A3859">
        <v>140</v>
      </c>
      <c r="B3859">
        <v>5.7999999999992724E-2</v>
      </c>
      <c r="C3859" s="1">
        <f>IF(Table9[[#This Row],[dTime]]&lt;&gt;"",1/Table9[[#This Row],[dTime]],"")</f>
        <v>17.241379310346989</v>
      </c>
    </row>
    <row r="3860" spans="1:3" x14ac:dyDescent="0.25">
      <c r="A3860">
        <v>141</v>
      </c>
      <c r="B3860">
        <v>7.1000000000026375E-2</v>
      </c>
      <c r="C3860" s="1">
        <f>IF(Table9[[#This Row],[dTime]]&lt;&gt;"",1/Table9[[#This Row],[dTime]],"")</f>
        <v>14.084507042248289</v>
      </c>
    </row>
    <row r="3861" spans="1:3" x14ac:dyDescent="0.25">
      <c r="A3861">
        <v>142</v>
      </c>
      <c r="B3861">
        <v>7.4000000000012278E-2</v>
      </c>
      <c r="C3861" s="1">
        <f>IF(Table9[[#This Row],[dTime]]&lt;&gt;"",1/Table9[[#This Row],[dTime]],"")</f>
        <v>13.513513513511271</v>
      </c>
    </row>
    <row r="3862" spans="1:3" x14ac:dyDescent="0.25">
      <c r="A3862">
        <v>143</v>
      </c>
      <c r="B3862">
        <v>5.6999999999959527E-2</v>
      </c>
      <c r="C3862" s="1">
        <f>IF(Table9[[#This Row],[dTime]]&lt;&gt;"",1/Table9[[#This Row],[dTime]],"")</f>
        <v>17.543859649135264</v>
      </c>
    </row>
    <row r="3863" spans="1:3" x14ac:dyDescent="0.25">
      <c r="A3863">
        <v>144</v>
      </c>
      <c r="B3863">
        <v>7.3000000000035925E-2</v>
      </c>
      <c r="C3863" s="1">
        <f>IF(Table9[[#This Row],[dTime]]&lt;&gt;"",1/Table9[[#This Row],[dTime]],"")</f>
        <v>13.69863013697956</v>
      </c>
    </row>
    <row r="3864" spans="1:3" x14ac:dyDescent="0.25">
      <c r="A3864">
        <v>145</v>
      </c>
      <c r="B3864">
        <v>6.8999999999959982E-2</v>
      </c>
      <c r="C3864" s="1">
        <f>IF(Table9[[#This Row],[dTime]]&lt;&gt;"",1/Table9[[#This Row],[dTime]],"")</f>
        <v>14.492753623196812</v>
      </c>
    </row>
    <row r="3865" spans="1:3" x14ac:dyDescent="0.25">
      <c r="A3865">
        <v>146</v>
      </c>
      <c r="B3865">
        <v>6.300000000004502E-2</v>
      </c>
      <c r="C3865" s="1">
        <f>IF(Table9[[#This Row],[dTime]]&lt;&gt;"",1/Table9[[#This Row],[dTime]],"")</f>
        <v>15.87301587300453</v>
      </c>
    </row>
    <row r="3866" spans="1:3" x14ac:dyDescent="0.25">
      <c r="A3866">
        <v>147</v>
      </c>
      <c r="B3866">
        <v>5.7999999999992724E-2</v>
      </c>
      <c r="C3866" s="1">
        <f>IF(Table9[[#This Row],[dTime]]&lt;&gt;"",1/Table9[[#This Row],[dTime]],"")</f>
        <v>17.241379310346989</v>
      </c>
    </row>
    <row r="3867" spans="1:3" x14ac:dyDescent="0.25">
      <c r="A3867">
        <v>148</v>
      </c>
      <c r="B3867">
        <v>7.7999999999974534E-2</v>
      </c>
      <c r="C3867" s="1">
        <f>IF(Table9[[#This Row],[dTime]]&lt;&gt;"",1/Table9[[#This Row],[dTime]],"")</f>
        <v>12.820512820517006</v>
      </c>
    </row>
    <row r="3868" spans="1:3" x14ac:dyDescent="0.25">
      <c r="A3868">
        <v>149</v>
      </c>
      <c r="B3868">
        <v>6.2999999999988177E-2</v>
      </c>
      <c r="C3868" s="1">
        <f>IF(Table9[[#This Row],[dTime]]&lt;&gt;"",1/Table9[[#This Row],[dTime]],"")</f>
        <v>15.873015873018852</v>
      </c>
    </row>
    <row r="3869" spans="1:3" x14ac:dyDescent="0.25">
      <c r="A3869">
        <v>150</v>
      </c>
      <c r="B3869">
        <v>7.3000000000035925E-2</v>
      </c>
      <c r="C3869" s="1">
        <f>IF(Table9[[#This Row],[dTime]]&lt;&gt;"",1/Table9[[#This Row],[dTime]],"")</f>
        <v>13.69863013697956</v>
      </c>
    </row>
    <row r="3870" spans="1:3" x14ac:dyDescent="0.25">
      <c r="A3870">
        <v>151</v>
      </c>
      <c r="B3870">
        <v>6.0999999999978627E-2</v>
      </c>
      <c r="C3870" s="1">
        <f>IF(Table9[[#This Row],[dTime]]&lt;&gt;"",1/Table9[[#This Row],[dTime]],"")</f>
        <v>16.393442622956563</v>
      </c>
    </row>
    <row r="3871" spans="1:3" x14ac:dyDescent="0.25">
      <c r="A3871">
        <v>152</v>
      </c>
      <c r="B3871">
        <v>6.8000000000040473E-2</v>
      </c>
      <c r="C3871" s="1">
        <f>IF(Table9[[#This Row],[dTime]]&lt;&gt;"",1/Table9[[#This Row],[dTime]],"")</f>
        <v>14.705882352932424</v>
      </c>
    </row>
    <row r="3872" spans="1:3" x14ac:dyDescent="0.25">
      <c r="A3872">
        <v>153</v>
      </c>
      <c r="B3872">
        <v>5.6999999999959527E-2</v>
      </c>
      <c r="C3872" s="1">
        <f>IF(Table9[[#This Row],[dTime]]&lt;&gt;"",1/Table9[[#This Row],[dTime]],"")</f>
        <v>17.543859649135264</v>
      </c>
    </row>
    <row r="3873" spans="1:3" x14ac:dyDescent="0.25">
      <c r="A3873">
        <v>154</v>
      </c>
      <c r="B3873">
        <v>7.4999999999988631E-2</v>
      </c>
      <c r="C3873" s="1">
        <f>IF(Table9[[#This Row],[dTime]]&lt;&gt;"",1/Table9[[#This Row],[dTime]],"")</f>
        <v>13.333333333335354</v>
      </c>
    </row>
    <row r="3874" spans="1:3" x14ac:dyDescent="0.25">
      <c r="A3874">
        <v>155</v>
      </c>
      <c r="B3874">
        <v>2.1000000000015007E-2</v>
      </c>
      <c r="C3874" s="1">
        <f>IF(Table9[[#This Row],[dTime]]&lt;&gt;"",1/Table9[[#This Row],[dTime]],"")</f>
        <v>47.619047619013593</v>
      </c>
    </row>
    <row r="3875" spans="1:3" x14ac:dyDescent="0.25">
      <c r="A3875">
        <v>156</v>
      </c>
      <c r="B3875">
        <v>0.11700000000001864</v>
      </c>
      <c r="C3875" s="1">
        <f>IF(Table9[[#This Row],[dTime]]&lt;&gt;"",1/Table9[[#This Row],[dTime]],"")</f>
        <v>8.5470085470071844</v>
      </c>
    </row>
    <row r="3876" spans="1:3" x14ac:dyDescent="0.25">
      <c r="A3876">
        <v>157</v>
      </c>
      <c r="B3876">
        <v>6.5999999999974079E-2</v>
      </c>
      <c r="C3876" s="1">
        <f>IF(Table9[[#This Row],[dTime]]&lt;&gt;"",1/Table9[[#This Row],[dTime]],"")</f>
        <v>15.151515151521101</v>
      </c>
    </row>
    <row r="3877" spans="1:3" x14ac:dyDescent="0.25">
      <c r="A3877">
        <v>158</v>
      </c>
      <c r="B3877">
        <v>6.2000000000011823E-2</v>
      </c>
      <c r="C3877" s="1">
        <f>IF(Table9[[#This Row],[dTime]]&lt;&gt;"",1/Table9[[#This Row],[dTime]],"")</f>
        <v>16.129032258061439</v>
      </c>
    </row>
    <row r="3878" spans="1:3" x14ac:dyDescent="0.25">
      <c r="A3878">
        <v>159</v>
      </c>
      <c r="B3878">
        <v>6.7000000000007276E-2</v>
      </c>
      <c r="C3878" s="1">
        <f>IF(Table9[[#This Row],[dTime]]&lt;&gt;"",1/Table9[[#This Row],[dTime]],"")</f>
        <v>14.925373134326737</v>
      </c>
    </row>
    <row r="3879" spans="1:3" x14ac:dyDescent="0.25">
      <c r="A3879">
        <v>160</v>
      </c>
      <c r="B3879">
        <v>6.9000000000016826E-2</v>
      </c>
      <c r="C3879" s="1">
        <f>IF(Table9[[#This Row],[dTime]]&lt;&gt;"",1/Table9[[#This Row],[dTime]],"")</f>
        <v>14.492753623184871</v>
      </c>
    </row>
    <row r="3880" spans="1:3" x14ac:dyDescent="0.25">
      <c r="A3880">
        <v>161</v>
      </c>
      <c r="B3880">
        <v>5.8999999999969077E-2</v>
      </c>
      <c r="C3880" s="1">
        <f>IF(Table9[[#This Row],[dTime]]&lt;&gt;"",1/Table9[[#This Row],[dTime]],"")</f>
        <v>16.949152542381764</v>
      </c>
    </row>
    <row r="3881" spans="1:3" x14ac:dyDescent="0.25">
      <c r="A3881">
        <v>162</v>
      </c>
      <c r="B3881">
        <v>5.9000000000025921E-2</v>
      </c>
      <c r="C3881" s="1">
        <f>IF(Table9[[#This Row],[dTime]]&lt;&gt;"",1/Table9[[#This Row],[dTime]],"")</f>
        <v>16.949152542365436</v>
      </c>
    </row>
    <row r="3882" spans="1:3" x14ac:dyDescent="0.25">
      <c r="A3882">
        <v>163</v>
      </c>
      <c r="B3882">
        <v>8.1999999999993634E-2</v>
      </c>
      <c r="C3882" s="1">
        <f>IF(Table9[[#This Row],[dTime]]&lt;&gt;"",1/Table9[[#This Row],[dTime]],"")</f>
        <v>12.195121951220459</v>
      </c>
    </row>
    <row r="3883" spans="1:3" x14ac:dyDescent="0.25">
      <c r="A3883">
        <v>164</v>
      </c>
      <c r="B3883">
        <v>6.7000000000007276E-2</v>
      </c>
      <c r="C3883" s="1">
        <f>IF(Table9[[#This Row],[dTime]]&lt;&gt;"",1/Table9[[#This Row],[dTime]],"")</f>
        <v>14.925373134326737</v>
      </c>
    </row>
    <row r="3884" spans="1:3" x14ac:dyDescent="0.25">
      <c r="A3884">
        <v>165</v>
      </c>
      <c r="B3884">
        <v>6.4999999999997726E-2</v>
      </c>
      <c r="C3884" s="1">
        <f>IF(Table9[[#This Row],[dTime]]&lt;&gt;"",1/Table9[[#This Row],[dTime]],"")</f>
        <v>15.384615384615923</v>
      </c>
    </row>
    <row r="3885" spans="1:3" x14ac:dyDescent="0.25">
      <c r="A3885">
        <v>166</v>
      </c>
      <c r="B3885">
        <v>6.4999999999997726E-2</v>
      </c>
      <c r="C3885" s="1">
        <f>IF(Table9[[#This Row],[dTime]]&lt;&gt;"",1/Table9[[#This Row],[dTime]],"")</f>
        <v>15.384615384615923</v>
      </c>
    </row>
    <row r="3886" spans="1:3" x14ac:dyDescent="0.25">
      <c r="A3886">
        <v>167</v>
      </c>
      <c r="B3886">
        <v>6.9000000000016826E-2</v>
      </c>
      <c r="C3886" s="1">
        <f>IF(Table9[[#This Row],[dTime]]&lt;&gt;"",1/Table9[[#This Row],[dTime]],"")</f>
        <v>14.492753623184871</v>
      </c>
    </row>
    <row r="3887" spans="1:3" x14ac:dyDescent="0.25">
      <c r="A3887">
        <v>168</v>
      </c>
      <c r="B3887">
        <v>6.6999999999950433E-2</v>
      </c>
      <c r="C3887" s="1">
        <f>IF(Table9[[#This Row],[dTime]]&lt;&gt;"",1/Table9[[#This Row],[dTime]],"")</f>
        <v>14.9253731343394</v>
      </c>
    </row>
    <row r="3888" spans="1:3" x14ac:dyDescent="0.25">
      <c r="A3888">
        <v>169</v>
      </c>
      <c r="B3888">
        <v>6.7000000000007276E-2</v>
      </c>
      <c r="C3888" s="1">
        <f>IF(Table9[[#This Row],[dTime]]&lt;&gt;"",1/Table9[[#This Row],[dTime]],"")</f>
        <v>14.925373134326737</v>
      </c>
    </row>
    <row r="3889" spans="1:3" x14ac:dyDescent="0.25">
      <c r="A3889">
        <v>170</v>
      </c>
      <c r="B3889">
        <v>6.2999999999988177E-2</v>
      </c>
      <c r="C3889" s="1">
        <f>IF(Table9[[#This Row],[dTime]]&lt;&gt;"",1/Table9[[#This Row],[dTime]],"")</f>
        <v>15.873015873018852</v>
      </c>
    </row>
    <row r="3890" spans="1:3" x14ac:dyDescent="0.25">
      <c r="A3890">
        <v>171</v>
      </c>
      <c r="B3890">
        <v>6.500000000005457E-2</v>
      </c>
      <c r="C3890" s="1">
        <f>IF(Table9[[#This Row],[dTime]]&lt;&gt;"",1/Table9[[#This Row],[dTime]],"")</f>
        <v>15.384615384602469</v>
      </c>
    </row>
    <row r="3891" spans="1:3" x14ac:dyDescent="0.25">
      <c r="A3891">
        <v>172</v>
      </c>
      <c r="B3891">
        <v>7.1999999999945885E-2</v>
      </c>
      <c r="C3891" s="1">
        <f>IF(Table9[[#This Row],[dTime]]&lt;&gt;"",1/Table9[[#This Row],[dTime]],"")</f>
        <v>13.888888888899327</v>
      </c>
    </row>
    <row r="3892" spans="1:3" x14ac:dyDescent="0.25">
      <c r="A3892">
        <v>173</v>
      </c>
      <c r="B3892">
        <v>6.6000000000030923E-2</v>
      </c>
      <c r="C3892" s="1">
        <f>IF(Table9[[#This Row],[dTime]]&lt;&gt;"",1/Table9[[#This Row],[dTime]],"")</f>
        <v>15.151515151508052</v>
      </c>
    </row>
    <row r="3893" spans="1:3" x14ac:dyDescent="0.25">
      <c r="A3893">
        <v>174</v>
      </c>
      <c r="B3893">
        <v>7.4000000000012278E-2</v>
      </c>
      <c r="C3893" s="1">
        <f>IF(Table9[[#This Row],[dTime]]&lt;&gt;"",1/Table9[[#This Row],[dTime]],"")</f>
        <v>13.513513513511271</v>
      </c>
    </row>
    <row r="3894" spans="1:3" x14ac:dyDescent="0.25">
      <c r="A3894">
        <v>175</v>
      </c>
      <c r="B3894">
        <v>5.7999999999992724E-2</v>
      </c>
      <c r="C3894" s="1">
        <f>IF(Table9[[#This Row],[dTime]]&lt;&gt;"",1/Table9[[#This Row],[dTime]],"")</f>
        <v>17.241379310346989</v>
      </c>
    </row>
    <row r="3895" spans="1:3" x14ac:dyDescent="0.25">
      <c r="A3895">
        <v>176</v>
      </c>
      <c r="B3895">
        <v>5.5000000000006821E-2</v>
      </c>
      <c r="C3895" s="1">
        <f>IF(Table9[[#This Row],[dTime]]&lt;&gt;"",1/Table9[[#This Row],[dTime]],"")</f>
        <v>18.181818181815927</v>
      </c>
    </row>
    <row r="3896" spans="1:3" x14ac:dyDescent="0.25">
      <c r="A3896">
        <v>177</v>
      </c>
      <c r="B3896">
        <v>8.0999999999960437E-2</v>
      </c>
      <c r="C3896" s="1">
        <f>IF(Table9[[#This Row],[dTime]]&lt;&gt;"",1/Table9[[#This Row],[dTime]],"")</f>
        <v>12.34567901235171</v>
      </c>
    </row>
    <row r="3897" spans="1:3" x14ac:dyDescent="0.25">
      <c r="A3897">
        <v>178</v>
      </c>
      <c r="B3897">
        <v>6.300000000004502E-2</v>
      </c>
      <c r="C3897" s="1">
        <f>IF(Table9[[#This Row],[dTime]]&lt;&gt;"",1/Table9[[#This Row],[dTime]],"")</f>
        <v>15.87301587300453</v>
      </c>
    </row>
    <row r="3898" spans="1:3" x14ac:dyDescent="0.25">
      <c r="A3898">
        <v>179</v>
      </c>
      <c r="B3898">
        <v>6.5999999999974079E-2</v>
      </c>
      <c r="C3898" s="1">
        <f>IF(Table9[[#This Row],[dTime]]&lt;&gt;"",1/Table9[[#This Row],[dTime]],"")</f>
        <v>15.151515151521101</v>
      </c>
    </row>
    <row r="3899" spans="1:3" x14ac:dyDescent="0.25">
      <c r="A3899">
        <v>180</v>
      </c>
      <c r="B3899">
        <v>6.7999999999983629E-2</v>
      </c>
      <c r="C3899" s="1">
        <f>IF(Table9[[#This Row],[dTime]]&lt;&gt;"",1/Table9[[#This Row],[dTime]],"")</f>
        <v>14.705882352944716</v>
      </c>
    </row>
    <row r="3900" spans="1:3" x14ac:dyDescent="0.25">
      <c r="A3900">
        <v>181</v>
      </c>
      <c r="B3900">
        <v>6.7000000000007276E-2</v>
      </c>
      <c r="C3900" s="1">
        <f>IF(Table9[[#This Row],[dTime]]&lt;&gt;"",1/Table9[[#This Row],[dTime]],"")</f>
        <v>14.925373134326737</v>
      </c>
    </row>
    <row r="3901" spans="1:3" x14ac:dyDescent="0.25">
      <c r="A3901">
        <v>182</v>
      </c>
      <c r="B3901">
        <v>6.4000000000021373E-2</v>
      </c>
      <c r="C3901" s="1">
        <f>IF(Table9[[#This Row],[dTime]]&lt;&gt;"",1/Table9[[#This Row],[dTime]],"")</f>
        <v>15.624999999994783</v>
      </c>
    </row>
    <row r="3902" spans="1:3" x14ac:dyDescent="0.25">
      <c r="A3902">
        <v>183</v>
      </c>
      <c r="B3902">
        <v>6.9000000000016826E-2</v>
      </c>
      <c r="C3902" s="1">
        <f>IF(Table9[[#This Row],[dTime]]&lt;&gt;"",1/Table9[[#This Row],[dTime]],"")</f>
        <v>14.492753623184871</v>
      </c>
    </row>
    <row r="3903" spans="1:3" x14ac:dyDescent="0.25">
      <c r="A3903">
        <v>184</v>
      </c>
      <c r="B3903">
        <v>6.7999999999983629E-2</v>
      </c>
      <c r="C3903" s="1">
        <f>IF(Table9[[#This Row],[dTime]]&lt;&gt;"",1/Table9[[#This Row],[dTime]],"")</f>
        <v>14.705882352944716</v>
      </c>
    </row>
    <row r="3904" spans="1:3" x14ac:dyDescent="0.25">
      <c r="A3904">
        <v>185</v>
      </c>
      <c r="B3904">
        <v>5.7999999999992724E-2</v>
      </c>
      <c r="C3904" s="1">
        <f>IF(Table9[[#This Row],[dTime]]&lt;&gt;"",1/Table9[[#This Row],[dTime]],"")</f>
        <v>17.241379310346989</v>
      </c>
    </row>
    <row r="3905" spans="1:3" x14ac:dyDescent="0.25">
      <c r="A3905">
        <v>186</v>
      </c>
      <c r="B3905">
        <v>6.9000000000016826E-2</v>
      </c>
      <c r="C3905" s="1">
        <f>IF(Table9[[#This Row],[dTime]]&lt;&gt;"",1/Table9[[#This Row],[dTime]],"")</f>
        <v>14.492753623184871</v>
      </c>
    </row>
    <row r="3906" spans="1:3" x14ac:dyDescent="0.25">
      <c r="A3906">
        <v>187</v>
      </c>
      <c r="B3906">
        <v>7.4999999999988631E-2</v>
      </c>
      <c r="C3906" s="1">
        <f>IF(Table9[[#This Row],[dTime]]&lt;&gt;"",1/Table9[[#This Row],[dTime]],"")</f>
        <v>13.333333333335354</v>
      </c>
    </row>
    <row r="3907" spans="1:3" x14ac:dyDescent="0.25">
      <c r="A3907">
        <v>188</v>
      </c>
      <c r="B3907">
        <v>6.0999999999978627E-2</v>
      </c>
      <c r="C3907" s="1">
        <f>IF(Table9[[#This Row],[dTime]]&lt;&gt;"",1/Table9[[#This Row],[dTime]],"")</f>
        <v>16.393442622956563</v>
      </c>
    </row>
    <row r="3908" spans="1:3" x14ac:dyDescent="0.25">
      <c r="A3908">
        <v>189</v>
      </c>
      <c r="B3908">
        <v>7.2000000000002728E-2</v>
      </c>
      <c r="C3908" s="1">
        <f>IF(Table9[[#This Row],[dTime]]&lt;&gt;"",1/Table9[[#This Row],[dTime]],"")</f>
        <v>13.888888888888362</v>
      </c>
    </row>
    <row r="3909" spans="1:3" x14ac:dyDescent="0.25">
      <c r="A3909">
        <v>190</v>
      </c>
      <c r="B3909">
        <v>6.7000000000007276E-2</v>
      </c>
      <c r="C3909" s="1">
        <f>IF(Table9[[#This Row],[dTime]]&lt;&gt;"",1/Table9[[#This Row],[dTime]],"")</f>
        <v>14.925373134326737</v>
      </c>
    </row>
    <row r="3910" spans="1:3" x14ac:dyDescent="0.25">
      <c r="A3910">
        <v>191</v>
      </c>
      <c r="B3910">
        <v>6.0999999999978627E-2</v>
      </c>
      <c r="C3910" s="1">
        <f>IF(Table9[[#This Row],[dTime]]&lt;&gt;"",1/Table9[[#This Row],[dTime]],"")</f>
        <v>16.393442622956563</v>
      </c>
    </row>
    <row r="3911" spans="1:3" x14ac:dyDescent="0.25">
      <c r="A3911">
        <v>192</v>
      </c>
      <c r="B3911">
        <v>7.9000000000007731E-2</v>
      </c>
      <c r="C3911" s="1">
        <f>IF(Table9[[#This Row],[dTime]]&lt;&gt;"",1/Table9[[#This Row],[dTime]],"")</f>
        <v>12.658227848100028</v>
      </c>
    </row>
    <row r="3912" spans="1:3" x14ac:dyDescent="0.25">
      <c r="A3912">
        <v>193</v>
      </c>
      <c r="B3912">
        <v>5.9000000000025921E-2</v>
      </c>
      <c r="C3912" s="1">
        <f>IF(Table9[[#This Row],[dTime]]&lt;&gt;"",1/Table9[[#This Row],[dTime]],"")</f>
        <v>16.949152542365436</v>
      </c>
    </row>
    <row r="3913" spans="1:3" x14ac:dyDescent="0.25">
      <c r="A3913">
        <v>194</v>
      </c>
      <c r="B3913">
        <v>6.399999999996453E-2</v>
      </c>
      <c r="C3913" s="1">
        <f>IF(Table9[[#This Row],[dTime]]&lt;&gt;"",1/Table9[[#This Row],[dTime]],"")</f>
        <v>15.62500000000866</v>
      </c>
    </row>
    <row r="3914" spans="1:3" x14ac:dyDescent="0.25">
      <c r="A3914">
        <v>195</v>
      </c>
      <c r="B3914">
        <v>6.9000000000016826E-2</v>
      </c>
      <c r="C3914" s="1">
        <f>IF(Table9[[#This Row],[dTime]]&lt;&gt;"",1/Table9[[#This Row],[dTime]],"")</f>
        <v>14.492753623184871</v>
      </c>
    </row>
    <row r="3915" spans="1:3" x14ac:dyDescent="0.25">
      <c r="A3915">
        <v>196</v>
      </c>
      <c r="B3915">
        <v>6.9000000000016826E-2</v>
      </c>
      <c r="C3915" s="1">
        <f>IF(Table9[[#This Row],[dTime]]&lt;&gt;"",1/Table9[[#This Row],[dTime]],"")</f>
        <v>14.492753623184871</v>
      </c>
    </row>
    <row r="3916" spans="1:3" x14ac:dyDescent="0.25">
      <c r="A3916">
        <v>197</v>
      </c>
      <c r="B3916">
        <v>5.8999999999969077E-2</v>
      </c>
      <c r="C3916" s="1">
        <f>IF(Table9[[#This Row],[dTime]]&lt;&gt;"",1/Table9[[#This Row],[dTime]],"")</f>
        <v>16.949152542381764</v>
      </c>
    </row>
    <row r="3917" spans="1:3" x14ac:dyDescent="0.25">
      <c r="A3917">
        <v>198</v>
      </c>
      <c r="B3917">
        <v>7.0000000000050022E-2</v>
      </c>
      <c r="C3917" s="1">
        <f>IF(Table9[[#This Row],[dTime]]&lt;&gt;"",1/Table9[[#This Row],[dTime]],"")</f>
        <v>14.285714285704078</v>
      </c>
    </row>
    <row r="3918" spans="1:3" x14ac:dyDescent="0.25">
      <c r="A3918">
        <v>199</v>
      </c>
      <c r="B3918">
        <v>6.6999999999950433E-2</v>
      </c>
      <c r="C3918" s="1">
        <f>IF(Table9[[#This Row],[dTime]]&lt;&gt;"",1/Table9[[#This Row],[dTime]],"")</f>
        <v>14.9253731343394</v>
      </c>
    </row>
    <row r="3919" spans="1:3" x14ac:dyDescent="0.25">
      <c r="A3919">
        <v>200</v>
      </c>
      <c r="B3919">
        <v>6.9000000000016826E-2</v>
      </c>
      <c r="C3919" s="1">
        <f>IF(Table9[[#This Row],[dTime]]&lt;&gt;"",1/Table9[[#This Row],[dTime]],"")</f>
        <v>14.492753623184871</v>
      </c>
    </row>
    <row r="3920" spans="1:3" x14ac:dyDescent="0.25">
      <c r="A3920">
        <v>201</v>
      </c>
      <c r="B3920">
        <v>6.7999999999983629E-2</v>
      </c>
      <c r="C3920" s="1">
        <f>IF(Table9[[#This Row],[dTime]]&lt;&gt;"",1/Table9[[#This Row],[dTime]],"")</f>
        <v>14.705882352944716</v>
      </c>
    </row>
    <row r="3921" spans="1:3" x14ac:dyDescent="0.25">
      <c r="A3921">
        <v>202</v>
      </c>
      <c r="B3921">
        <v>7.0000000000050022E-2</v>
      </c>
      <c r="C3921" s="1">
        <f>IF(Table9[[#This Row],[dTime]]&lt;&gt;"",1/Table9[[#This Row],[dTime]],"")</f>
        <v>14.285714285704078</v>
      </c>
    </row>
    <row r="3922" spans="1:3" x14ac:dyDescent="0.25">
      <c r="A3922">
        <v>203</v>
      </c>
      <c r="B3922">
        <v>5.4999999999949978E-2</v>
      </c>
      <c r="C3922" s="1">
        <f>IF(Table9[[#This Row],[dTime]]&lt;&gt;"",1/Table9[[#This Row],[dTime]],"")</f>
        <v>18.181818181834718</v>
      </c>
    </row>
    <row r="3923" spans="1:3" x14ac:dyDescent="0.25">
      <c r="A3923">
        <v>204</v>
      </c>
      <c r="B3923">
        <v>7.6000000000021828E-2</v>
      </c>
      <c r="C3923" s="1">
        <f>IF(Table9[[#This Row],[dTime]]&lt;&gt;"",1/Table9[[#This Row],[dTime]],"")</f>
        <v>13.157894736838326</v>
      </c>
    </row>
    <row r="3924" spans="1:3" x14ac:dyDescent="0.25">
      <c r="A3924">
        <v>205</v>
      </c>
      <c r="B3924">
        <v>5.4000000000030468E-2</v>
      </c>
      <c r="C3924" s="1">
        <f>IF(Table9[[#This Row],[dTime]]&lt;&gt;"",1/Table9[[#This Row],[dTime]],"")</f>
        <v>18.518518518508071</v>
      </c>
    </row>
    <row r="3925" spans="1:3" x14ac:dyDescent="0.25">
      <c r="A3925">
        <v>206</v>
      </c>
      <c r="B3925">
        <v>7.4999999999988631E-2</v>
      </c>
      <c r="C3925" s="1">
        <f>IF(Table9[[#This Row],[dTime]]&lt;&gt;"",1/Table9[[#This Row],[dTime]],"")</f>
        <v>13.333333333335354</v>
      </c>
    </row>
    <row r="3926" spans="1:3" x14ac:dyDescent="0.25">
      <c r="A3926">
        <v>207</v>
      </c>
      <c r="B3926">
        <v>6.7000000000007276E-2</v>
      </c>
      <c r="C3926" s="1">
        <f>IF(Table9[[#This Row],[dTime]]&lt;&gt;"",1/Table9[[#This Row],[dTime]],"")</f>
        <v>14.925373134326737</v>
      </c>
    </row>
    <row r="3927" spans="1:3" x14ac:dyDescent="0.25">
      <c r="A3927">
        <v>208</v>
      </c>
      <c r="B3927">
        <v>6.2999999999988177E-2</v>
      </c>
      <c r="C3927" s="1">
        <f>IF(Table9[[#This Row],[dTime]]&lt;&gt;"",1/Table9[[#This Row],[dTime]],"")</f>
        <v>15.873015873018852</v>
      </c>
    </row>
    <row r="3928" spans="1:3" x14ac:dyDescent="0.25">
      <c r="A3928">
        <v>209</v>
      </c>
      <c r="B3928">
        <v>4.8000000000001819E-2</v>
      </c>
      <c r="C3928" s="1">
        <f>IF(Table9[[#This Row],[dTime]]&lt;&gt;"",1/Table9[[#This Row],[dTime]],"")</f>
        <v>20.833333333332543</v>
      </c>
    </row>
    <row r="3929" spans="1:3" x14ac:dyDescent="0.25">
      <c r="A3929">
        <v>210</v>
      </c>
      <c r="B3929">
        <v>5.8999999999969077E-2</v>
      </c>
      <c r="C3929" s="1">
        <f>IF(Table9[[#This Row],[dTime]]&lt;&gt;"",1/Table9[[#This Row],[dTime]],"")</f>
        <v>16.949152542381764</v>
      </c>
    </row>
    <row r="3930" spans="1:3" x14ac:dyDescent="0.25">
      <c r="A3930">
        <v>211</v>
      </c>
      <c r="B3930">
        <v>9.2000000000041382E-2</v>
      </c>
      <c r="C3930" s="1">
        <f>IF(Table9[[#This Row],[dTime]]&lt;&gt;"",1/Table9[[#This Row],[dTime]],"")</f>
        <v>10.869565217386414</v>
      </c>
    </row>
    <row r="3931" spans="1:3" x14ac:dyDescent="0.25">
      <c r="A3931">
        <v>212</v>
      </c>
      <c r="B3931">
        <v>7.0999999999969532E-2</v>
      </c>
      <c r="C3931" s="1">
        <f>IF(Table9[[#This Row],[dTime]]&lt;&gt;"",1/Table9[[#This Row],[dTime]],"")</f>
        <v>14.084507042259565</v>
      </c>
    </row>
    <row r="3932" spans="1:3" x14ac:dyDescent="0.25">
      <c r="A3932">
        <v>213</v>
      </c>
      <c r="B3932">
        <v>7.6999999999998181E-2</v>
      </c>
      <c r="C3932" s="1">
        <f>IF(Table9[[#This Row],[dTime]]&lt;&gt;"",1/Table9[[#This Row],[dTime]],"")</f>
        <v>12.987012987013294</v>
      </c>
    </row>
    <row r="3933" spans="1:3" x14ac:dyDescent="0.25">
      <c r="A3933">
        <v>214</v>
      </c>
      <c r="B3933">
        <v>4.7000000000025466E-2</v>
      </c>
      <c r="C3933" s="1">
        <f>IF(Table9[[#This Row],[dTime]]&lt;&gt;"",1/Table9[[#This Row],[dTime]],"")</f>
        <v>21.276595744669322</v>
      </c>
    </row>
    <row r="3934" spans="1:3" x14ac:dyDescent="0.25">
      <c r="A3934">
        <v>215</v>
      </c>
      <c r="B3934">
        <v>7.3999999999955435E-2</v>
      </c>
      <c r="C3934" s="1">
        <f>IF(Table9[[#This Row],[dTime]]&lt;&gt;"",1/Table9[[#This Row],[dTime]],"")</f>
        <v>13.513513513521652</v>
      </c>
    </row>
    <row r="3935" spans="1:3" x14ac:dyDescent="0.25">
      <c r="A3935">
        <v>216</v>
      </c>
      <c r="B3935">
        <v>6.9000000000016826E-2</v>
      </c>
      <c r="C3935" s="1">
        <f>IF(Table9[[#This Row],[dTime]]&lt;&gt;"",1/Table9[[#This Row],[dTime]],"")</f>
        <v>14.492753623184871</v>
      </c>
    </row>
    <row r="3936" spans="1:3" x14ac:dyDescent="0.25">
      <c r="A3936">
        <v>217</v>
      </c>
      <c r="B3936">
        <v>6.4999999999997726E-2</v>
      </c>
      <c r="C3936" s="1">
        <f>IF(Table9[[#This Row],[dTime]]&lt;&gt;"",1/Table9[[#This Row],[dTime]],"")</f>
        <v>15.384615384615923</v>
      </c>
    </row>
    <row r="3937" spans="1:3" x14ac:dyDescent="0.25">
      <c r="A3937">
        <v>218</v>
      </c>
      <c r="B3937">
        <v>6.8000000000040473E-2</v>
      </c>
      <c r="C3937" s="1">
        <f>IF(Table9[[#This Row],[dTime]]&lt;&gt;"",1/Table9[[#This Row],[dTime]],"")</f>
        <v>14.705882352932424</v>
      </c>
    </row>
    <row r="3938" spans="1:3" x14ac:dyDescent="0.25">
      <c r="A3938">
        <v>219</v>
      </c>
      <c r="B3938">
        <v>6.4999999999997726E-2</v>
      </c>
      <c r="C3938" s="1">
        <f>IF(Table9[[#This Row],[dTime]]&lt;&gt;"",1/Table9[[#This Row],[dTime]],"")</f>
        <v>15.384615384615923</v>
      </c>
    </row>
    <row r="3939" spans="1:3" x14ac:dyDescent="0.25">
      <c r="A3939">
        <v>220</v>
      </c>
      <c r="B3939">
        <v>6.199999999995498E-2</v>
      </c>
      <c r="C3939" s="1">
        <f>IF(Table9[[#This Row],[dTime]]&lt;&gt;"",1/Table9[[#This Row],[dTime]],"")</f>
        <v>16.129032258076229</v>
      </c>
    </row>
    <row r="3940" spans="1:3" x14ac:dyDescent="0.25">
      <c r="A3940">
        <v>221</v>
      </c>
      <c r="B3940">
        <v>7.6000000000021828E-2</v>
      </c>
      <c r="C3940" s="1">
        <f>IF(Table9[[#This Row],[dTime]]&lt;&gt;"",1/Table9[[#This Row],[dTime]],"")</f>
        <v>13.157894736838326</v>
      </c>
    </row>
    <row r="3941" spans="1:3" x14ac:dyDescent="0.25">
      <c r="A3941">
        <v>222</v>
      </c>
      <c r="B3941">
        <v>5.3999999999973625E-2</v>
      </c>
      <c r="C3941" s="1">
        <f>IF(Table9[[#This Row],[dTime]]&lt;&gt;"",1/Table9[[#This Row],[dTime]],"")</f>
        <v>18.518518518527564</v>
      </c>
    </row>
    <row r="3942" spans="1:3" x14ac:dyDescent="0.25">
      <c r="A3942">
        <v>223</v>
      </c>
      <c r="B3942">
        <v>7.5000000000045475E-2</v>
      </c>
      <c r="C3942" s="1">
        <f>IF(Table9[[#This Row],[dTime]]&lt;&gt;"",1/Table9[[#This Row],[dTime]],"")</f>
        <v>13.33333333332525</v>
      </c>
    </row>
    <row r="3943" spans="1:3" x14ac:dyDescent="0.25">
      <c r="A3943">
        <v>224</v>
      </c>
      <c r="B3943">
        <v>6.5999999999974079E-2</v>
      </c>
      <c r="C3943" s="1">
        <f>IF(Table9[[#This Row],[dTime]]&lt;&gt;"",1/Table9[[#This Row],[dTime]],"")</f>
        <v>15.151515151521101</v>
      </c>
    </row>
    <row r="3944" spans="1:3" x14ac:dyDescent="0.25">
      <c r="A3944">
        <v>225</v>
      </c>
      <c r="B3944">
        <v>6.6000000000030923E-2</v>
      </c>
      <c r="C3944" s="1">
        <f>IF(Table9[[#This Row],[dTime]]&lt;&gt;"",1/Table9[[#This Row],[dTime]],"")</f>
        <v>15.151515151508052</v>
      </c>
    </row>
    <row r="3945" spans="1:3" x14ac:dyDescent="0.25">
      <c r="A3945">
        <v>226</v>
      </c>
      <c r="B3945">
        <v>7.5999999999964984E-2</v>
      </c>
      <c r="C3945" s="1">
        <f>IF(Table9[[#This Row],[dTime]]&lt;&gt;"",1/Table9[[#This Row],[dTime]],"")</f>
        <v>13.157894736848167</v>
      </c>
    </row>
    <row r="3946" spans="1:3" x14ac:dyDescent="0.25">
      <c r="A3946">
        <v>227</v>
      </c>
      <c r="B3946">
        <v>6.2000000000011823E-2</v>
      </c>
      <c r="C3946" s="1">
        <f>IF(Table9[[#This Row],[dTime]]&lt;&gt;"",1/Table9[[#This Row],[dTime]],"")</f>
        <v>16.129032258061439</v>
      </c>
    </row>
    <row r="3947" spans="1:3" x14ac:dyDescent="0.25">
      <c r="A3947">
        <v>228</v>
      </c>
      <c r="B3947">
        <v>6.0999999999978627E-2</v>
      </c>
      <c r="C3947" s="1">
        <f>IF(Table9[[#This Row],[dTime]]&lt;&gt;"",1/Table9[[#This Row],[dTime]],"")</f>
        <v>16.393442622956563</v>
      </c>
    </row>
    <row r="3948" spans="1:3" x14ac:dyDescent="0.25">
      <c r="A3948">
        <v>229</v>
      </c>
      <c r="B3948">
        <v>6.2000000000011823E-2</v>
      </c>
      <c r="C3948" s="1">
        <f>IF(Table9[[#This Row],[dTime]]&lt;&gt;"",1/Table9[[#This Row],[dTime]],"")</f>
        <v>16.129032258061439</v>
      </c>
    </row>
    <row r="3949" spans="1:3" x14ac:dyDescent="0.25">
      <c r="A3949">
        <v>230</v>
      </c>
      <c r="B3949">
        <v>6.0000000000002274E-2</v>
      </c>
      <c r="C3949" s="1">
        <f>IF(Table9[[#This Row],[dTime]]&lt;&gt;"",1/Table9[[#This Row],[dTime]],"")</f>
        <v>16.666666666666035</v>
      </c>
    </row>
    <row r="3950" spans="1:3" x14ac:dyDescent="0.25">
      <c r="A3950">
        <v>231</v>
      </c>
      <c r="B3950">
        <v>3.6000000000001364E-2</v>
      </c>
      <c r="C3950" s="1">
        <f>IF(Table9[[#This Row],[dTime]]&lt;&gt;"",1/Table9[[#This Row],[dTime]],"")</f>
        <v>27.777777777776723</v>
      </c>
    </row>
    <row r="3951" spans="1:3" x14ac:dyDescent="0.25">
      <c r="A3951">
        <v>232</v>
      </c>
      <c r="B3951">
        <v>0.11299999999999955</v>
      </c>
      <c r="C3951" s="1">
        <f>IF(Table9[[#This Row],[dTime]]&lt;&gt;"",1/Table9[[#This Row],[dTime]],"")</f>
        <v>8.8495575221239289</v>
      </c>
    </row>
    <row r="3952" spans="1:3" x14ac:dyDescent="0.25">
      <c r="A3952">
        <v>233</v>
      </c>
      <c r="B3952">
        <v>6.6000000000030923E-2</v>
      </c>
      <c r="C3952" s="1">
        <f>IF(Table9[[#This Row],[dTime]]&lt;&gt;"",1/Table9[[#This Row],[dTime]],"")</f>
        <v>15.151515151508052</v>
      </c>
    </row>
    <row r="3953" spans="1:3" x14ac:dyDescent="0.25">
      <c r="A3953">
        <v>234</v>
      </c>
      <c r="B3953">
        <v>6.4999999999997726E-2</v>
      </c>
      <c r="C3953" s="1">
        <f>IF(Table9[[#This Row],[dTime]]&lt;&gt;"",1/Table9[[#This Row],[dTime]],"")</f>
        <v>15.384615384615923</v>
      </c>
    </row>
    <row r="3954" spans="1:3" x14ac:dyDescent="0.25">
      <c r="A3954">
        <v>235</v>
      </c>
      <c r="B3954">
        <v>6.0999999999978627E-2</v>
      </c>
      <c r="C3954" s="1">
        <f>IF(Table9[[#This Row],[dTime]]&lt;&gt;"",1/Table9[[#This Row],[dTime]],"")</f>
        <v>16.393442622956563</v>
      </c>
    </row>
    <row r="3955" spans="1:3" x14ac:dyDescent="0.25">
      <c r="A3955">
        <v>236</v>
      </c>
      <c r="B3955">
        <v>7.6000000000021828E-2</v>
      </c>
      <c r="C3955" s="1">
        <f>IF(Table9[[#This Row],[dTime]]&lt;&gt;"",1/Table9[[#This Row],[dTime]],"")</f>
        <v>13.157894736838326</v>
      </c>
    </row>
    <row r="3956" spans="1:3" x14ac:dyDescent="0.25">
      <c r="A3956">
        <v>237</v>
      </c>
      <c r="B3956">
        <v>6.4999999999997726E-2</v>
      </c>
      <c r="C3956" s="1">
        <f>IF(Table9[[#This Row],[dTime]]&lt;&gt;"",1/Table9[[#This Row],[dTime]],"")</f>
        <v>15.384615384615923</v>
      </c>
    </row>
    <row r="3957" spans="1:3" x14ac:dyDescent="0.25">
      <c r="A3957">
        <v>238</v>
      </c>
      <c r="B3957">
        <v>6.5999999999974079E-2</v>
      </c>
      <c r="C3957" s="1">
        <f>IF(Table9[[#This Row],[dTime]]&lt;&gt;"",1/Table9[[#This Row],[dTime]],"")</f>
        <v>15.151515151521101</v>
      </c>
    </row>
    <row r="3958" spans="1:3" x14ac:dyDescent="0.25">
      <c r="A3958">
        <v>239</v>
      </c>
      <c r="B3958">
        <v>6.9999999999993179E-2</v>
      </c>
      <c r="C3958" s="1">
        <f>IF(Table9[[#This Row],[dTime]]&lt;&gt;"",1/Table9[[#This Row],[dTime]],"")</f>
        <v>14.285714285715677</v>
      </c>
    </row>
    <row r="3959" spans="1:3" x14ac:dyDescent="0.25">
      <c r="A3959">
        <v>240</v>
      </c>
      <c r="B3959">
        <v>6.4999999999997726E-2</v>
      </c>
      <c r="C3959" s="1">
        <f>IF(Table9[[#This Row],[dTime]]&lt;&gt;"",1/Table9[[#This Row],[dTime]],"")</f>
        <v>15.384615384615923</v>
      </c>
    </row>
    <row r="3960" spans="1:3" x14ac:dyDescent="0.25">
      <c r="A3960">
        <v>241</v>
      </c>
      <c r="B3960">
        <v>6.2000000000011823E-2</v>
      </c>
      <c r="C3960" s="1">
        <f>IF(Table9[[#This Row],[dTime]]&lt;&gt;"",1/Table9[[#This Row],[dTime]],"")</f>
        <v>16.129032258061439</v>
      </c>
    </row>
    <row r="3961" spans="1:3" x14ac:dyDescent="0.25">
      <c r="A3961">
        <v>242</v>
      </c>
      <c r="B3961">
        <v>4.199999999997317E-2</v>
      </c>
      <c r="C3961" s="1">
        <f>IF(Table9[[#This Row],[dTime]]&lt;&gt;"",1/Table9[[#This Row],[dTime]],"")</f>
        <v>23.809523809539019</v>
      </c>
    </row>
    <row r="3962" spans="1:3" x14ac:dyDescent="0.25">
      <c r="A3962">
        <v>243</v>
      </c>
      <c r="B3962">
        <v>9.3000000000017735E-2</v>
      </c>
      <c r="C3962" s="1">
        <f>IF(Table9[[#This Row],[dTime]]&lt;&gt;"",1/Table9[[#This Row],[dTime]],"")</f>
        <v>10.75268817204096</v>
      </c>
    </row>
    <row r="3963" spans="1:3" x14ac:dyDescent="0.25">
      <c r="A3963">
        <v>244</v>
      </c>
      <c r="B3963">
        <v>6.2000000000011823E-2</v>
      </c>
      <c r="C3963" s="1">
        <f>IF(Table9[[#This Row],[dTime]]&lt;&gt;"",1/Table9[[#This Row],[dTime]],"")</f>
        <v>16.129032258061439</v>
      </c>
    </row>
    <row r="3964" spans="1:3" x14ac:dyDescent="0.25">
      <c r="A3964">
        <v>245</v>
      </c>
      <c r="B3964">
        <v>7.2999999999979082E-2</v>
      </c>
      <c r="C3964" s="1">
        <f>IF(Table9[[#This Row],[dTime]]&lt;&gt;"",1/Table9[[#This Row],[dTime]],"")</f>
        <v>13.698630136990227</v>
      </c>
    </row>
    <row r="3965" spans="1:3" x14ac:dyDescent="0.25">
      <c r="A3965">
        <v>246</v>
      </c>
      <c r="B3965">
        <v>1.6999999999995907E-2</v>
      </c>
      <c r="C3965" s="1">
        <f>IF(Table9[[#This Row],[dTime]]&lt;&gt;"",1/Table9[[#This Row],[dTime]],"")</f>
        <v>58.823529411778864</v>
      </c>
    </row>
    <row r="3966" spans="1:3" x14ac:dyDescent="0.25">
      <c r="A3966">
        <v>247</v>
      </c>
      <c r="B3966">
        <v>0.11700000000001864</v>
      </c>
      <c r="C3966" s="1">
        <f>IF(Table9[[#This Row],[dTime]]&lt;&gt;"",1/Table9[[#This Row],[dTime]],"")</f>
        <v>8.5470085470071844</v>
      </c>
    </row>
    <row r="3967" spans="1:3" x14ac:dyDescent="0.25">
      <c r="A3967">
        <v>248</v>
      </c>
      <c r="B3967">
        <v>5.7000000000016371E-2</v>
      </c>
      <c r="C3967" s="1">
        <f>IF(Table9[[#This Row],[dTime]]&lt;&gt;"",1/Table9[[#This Row],[dTime]],"")</f>
        <v>17.543859649117767</v>
      </c>
    </row>
    <row r="3968" spans="1:3" x14ac:dyDescent="0.25">
      <c r="A3968">
        <v>249</v>
      </c>
      <c r="B3968">
        <v>7.4000000000012278E-2</v>
      </c>
      <c r="C3968" s="1">
        <f>IF(Table9[[#This Row],[dTime]]&lt;&gt;"",1/Table9[[#This Row],[dTime]],"")</f>
        <v>13.513513513511271</v>
      </c>
    </row>
    <row r="3969" spans="1:3" x14ac:dyDescent="0.25">
      <c r="A3969">
        <v>250</v>
      </c>
      <c r="B3969">
        <v>6.7999999999983629E-2</v>
      </c>
      <c r="C3969" s="1">
        <f>IF(Table9[[#This Row],[dTime]]&lt;&gt;"",1/Table9[[#This Row],[dTime]],"")</f>
        <v>14.705882352944716</v>
      </c>
    </row>
    <row r="3970" spans="1:3" x14ac:dyDescent="0.25">
      <c r="A3970">
        <v>251</v>
      </c>
      <c r="B3970">
        <v>7.0999999999969532E-2</v>
      </c>
      <c r="C3970" s="1">
        <f>IF(Table9[[#This Row],[dTime]]&lt;&gt;"",1/Table9[[#This Row],[dTime]],"")</f>
        <v>14.084507042259565</v>
      </c>
    </row>
    <row r="3971" spans="1:3" x14ac:dyDescent="0.25">
      <c r="A3971">
        <v>252</v>
      </c>
      <c r="B3971">
        <v>6.300000000004502E-2</v>
      </c>
      <c r="C3971" s="1">
        <f>IF(Table9[[#This Row],[dTime]]&lt;&gt;"",1/Table9[[#This Row],[dTime]],"")</f>
        <v>15.87301587300453</v>
      </c>
    </row>
    <row r="3972" spans="1:3" x14ac:dyDescent="0.25">
      <c r="A3972">
        <v>253</v>
      </c>
      <c r="B3972">
        <v>6.0000000000002274E-2</v>
      </c>
      <c r="C3972" s="1">
        <f>IF(Table9[[#This Row],[dTime]]&lt;&gt;"",1/Table9[[#This Row],[dTime]],"")</f>
        <v>16.666666666666035</v>
      </c>
    </row>
    <row r="3973" spans="1:3" x14ac:dyDescent="0.25">
      <c r="A3973">
        <v>254</v>
      </c>
      <c r="B3973">
        <v>7.3999999999955435E-2</v>
      </c>
      <c r="C3973" s="1">
        <f>IF(Table9[[#This Row],[dTime]]&lt;&gt;"",1/Table9[[#This Row],[dTime]],"")</f>
        <v>13.513513513521652</v>
      </c>
    </row>
    <row r="3974" spans="1:3" x14ac:dyDescent="0.25">
      <c r="A3974">
        <v>255</v>
      </c>
      <c r="B3974">
        <v>4.0000000000020464E-2</v>
      </c>
      <c r="C3974" s="1">
        <f>IF(Table9[[#This Row],[dTime]]&lt;&gt;"",1/Table9[[#This Row],[dTime]],"")</f>
        <v>24.99999999998721</v>
      </c>
    </row>
    <row r="3975" spans="1:3" x14ac:dyDescent="0.25">
      <c r="A3975">
        <v>256</v>
      </c>
      <c r="B3975">
        <v>9.8000000000013188E-2</v>
      </c>
      <c r="C3975" s="1">
        <f>IF(Table9[[#This Row],[dTime]]&lt;&gt;"",1/Table9[[#This Row],[dTime]],"")</f>
        <v>10.204081632651688</v>
      </c>
    </row>
    <row r="3976" spans="1:3" x14ac:dyDescent="0.25">
      <c r="A3976">
        <v>257</v>
      </c>
      <c r="B3976">
        <v>6.0000000000002274E-2</v>
      </c>
      <c r="C3976" s="1">
        <f>IF(Table9[[#This Row],[dTime]]&lt;&gt;"",1/Table9[[#This Row],[dTime]],"")</f>
        <v>16.666666666666035</v>
      </c>
    </row>
    <row r="3977" spans="1:3" x14ac:dyDescent="0.25">
      <c r="A3977">
        <v>258</v>
      </c>
      <c r="B3977">
        <v>6.8999999999959982E-2</v>
      </c>
      <c r="C3977" s="1">
        <f>IF(Table9[[#This Row],[dTime]]&lt;&gt;"",1/Table9[[#This Row],[dTime]],"")</f>
        <v>14.492753623196812</v>
      </c>
    </row>
    <row r="3978" spans="1:3" x14ac:dyDescent="0.25">
      <c r="A3978">
        <v>259</v>
      </c>
      <c r="B3978">
        <v>2.3000000000024556E-2</v>
      </c>
      <c r="C3978" s="1">
        <f>IF(Table9[[#This Row],[dTime]]&lt;&gt;"",1/Table9[[#This Row],[dTime]],"")</f>
        <v>43.478260869518799</v>
      </c>
    </row>
    <row r="3979" spans="1:3" x14ac:dyDescent="0.25">
      <c r="A3979">
        <v>260</v>
      </c>
      <c r="B3979">
        <v>0.10500000000001819</v>
      </c>
      <c r="C3979" s="1">
        <f>IF(Table9[[#This Row],[dTime]]&lt;&gt;"",1/Table9[[#This Row],[dTime]],"")</f>
        <v>9.5238095238078735</v>
      </c>
    </row>
    <row r="3980" spans="1:3" x14ac:dyDescent="0.25">
      <c r="A3980">
        <v>261</v>
      </c>
      <c r="B3980">
        <v>7.2999999999979082E-2</v>
      </c>
      <c r="C3980" s="1">
        <f>IF(Table9[[#This Row],[dTime]]&lt;&gt;"",1/Table9[[#This Row],[dTime]],"")</f>
        <v>13.698630136990227</v>
      </c>
    </row>
    <row r="3981" spans="1:3" x14ac:dyDescent="0.25">
      <c r="A3981">
        <v>262</v>
      </c>
      <c r="B3981">
        <v>6.5999999999974079E-2</v>
      </c>
      <c r="C3981" s="1">
        <f>IF(Table9[[#This Row],[dTime]]&lt;&gt;"",1/Table9[[#This Row],[dTime]],"")</f>
        <v>15.151515151521101</v>
      </c>
    </row>
    <row r="3982" spans="1:3" x14ac:dyDescent="0.25">
      <c r="A3982">
        <v>263</v>
      </c>
      <c r="B3982">
        <v>7.0000000000050022E-2</v>
      </c>
      <c r="C3982" s="1">
        <f>IF(Table9[[#This Row],[dTime]]&lt;&gt;"",1/Table9[[#This Row],[dTime]],"")</f>
        <v>14.285714285704078</v>
      </c>
    </row>
    <row r="3983" spans="1:3" x14ac:dyDescent="0.25">
      <c r="A3983">
        <v>264</v>
      </c>
      <c r="B3983">
        <v>5.0999999999987722E-2</v>
      </c>
      <c r="C3983" s="1">
        <f>IF(Table9[[#This Row],[dTime]]&lt;&gt;"",1/Table9[[#This Row],[dTime]],"")</f>
        <v>19.607843137259621</v>
      </c>
    </row>
    <row r="3984" spans="1:3" x14ac:dyDescent="0.25">
      <c r="A3984">
        <v>265</v>
      </c>
      <c r="B3984">
        <v>7.9999999999984084E-2</v>
      </c>
      <c r="C3984" s="1">
        <f>IF(Table9[[#This Row],[dTime]]&lt;&gt;"",1/Table9[[#This Row],[dTime]],"")</f>
        <v>12.500000000002487</v>
      </c>
    </row>
    <row r="3985" spans="1:3" x14ac:dyDescent="0.25">
      <c r="A3985">
        <v>266</v>
      </c>
      <c r="B3985">
        <v>6.4000000000021373E-2</v>
      </c>
      <c r="C3985" s="1">
        <f>IF(Table9[[#This Row],[dTime]]&lt;&gt;"",1/Table9[[#This Row],[dTime]],"")</f>
        <v>15.624999999994783</v>
      </c>
    </row>
    <row r="3986" spans="1:3" x14ac:dyDescent="0.25">
      <c r="A3986">
        <v>267</v>
      </c>
      <c r="B3986">
        <v>6.5999999999974079E-2</v>
      </c>
      <c r="C3986" s="1">
        <f>IF(Table9[[#This Row],[dTime]]&lt;&gt;"",1/Table9[[#This Row],[dTime]],"")</f>
        <v>15.151515151521101</v>
      </c>
    </row>
    <row r="3987" spans="1:3" x14ac:dyDescent="0.25">
      <c r="A3987">
        <v>268</v>
      </c>
      <c r="B3987">
        <v>7.1000000000026375E-2</v>
      </c>
      <c r="C3987" s="1">
        <f>IF(Table9[[#This Row],[dTime]]&lt;&gt;"",1/Table9[[#This Row],[dTime]],"")</f>
        <v>14.084507042248289</v>
      </c>
    </row>
    <row r="3988" spans="1:3" x14ac:dyDescent="0.25">
      <c r="A3988">
        <v>269</v>
      </c>
      <c r="B3988">
        <v>6.4999999999997726E-2</v>
      </c>
      <c r="C3988" s="1">
        <f>IF(Table9[[#This Row],[dTime]]&lt;&gt;"",1/Table9[[#This Row],[dTime]],"")</f>
        <v>15.384615384615923</v>
      </c>
    </row>
    <row r="3989" spans="1:3" x14ac:dyDescent="0.25">
      <c r="A3989">
        <v>270</v>
      </c>
      <c r="B3989">
        <v>6.5999999999974079E-2</v>
      </c>
      <c r="C3989" s="1">
        <f>IF(Table9[[#This Row],[dTime]]&lt;&gt;"",1/Table9[[#This Row],[dTime]],"")</f>
        <v>15.151515151521101</v>
      </c>
    </row>
    <row r="3990" spans="1:3" x14ac:dyDescent="0.25">
      <c r="A3990">
        <v>271</v>
      </c>
      <c r="B3990">
        <v>5.5000000000006821E-2</v>
      </c>
      <c r="C3990" s="1">
        <f>IF(Table9[[#This Row],[dTime]]&lt;&gt;"",1/Table9[[#This Row],[dTime]],"")</f>
        <v>18.181818181815927</v>
      </c>
    </row>
    <row r="3991" spans="1:3" x14ac:dyDescent="0.25">
      <c r="A3991">
        <v>272</v>
      </c>
      <c r="B3991">
        <v>7.6000000000021828E-2</v>
      </c>
      <c r="C3991" s="1">
        <f>IF(Table9[[#This Row],[dTime]]&lt;&gt;"",1/Table9[[#This Row],[dTime]],"")</f>
        <v>13.157894736838326</v>
      </c>
    </row>
    <row r="3992" spans="1:3" x14ac:dyDescent="0.25">
      <c r="A3992">
        <v>273</v>
      </c>
      <c r="B3992">
        <v>5.5000000000006821E-2</v>
      </c>
      <c r="C3992" s="1">
        <f>IF(Table9[[#This Row],[dTime]]&lt;&gt;"",1/Table9[[#This Row],[dTime]],"")</f>
        <v>18.181818181815927</v>
      </c>
    </row>
    <row r="3993" spans="1:3" x14ac:dyDescent="0.25">
      <c r="A3993">
        <v>274</v>
      </c>
      <c r="B3993">
        <v>8.1999999999993634E-2</v>
      </c>
      <c r="C3993" s="1">
        <f>IF(Table9[[#This Row],[dTime]]&lt;&gt;"",1/Table9[[#This Row],[dTime]],"")</f>
        <v>12.195121951220459</v>
      </c>
    </row>
    <row r="3994" spans="1:3" x14ac:dyDescent="0.25">
      <c r="A3994">
        <v>275</v>
      </c>
      <c r="B3994">
        <v>6.4999999999997726E-2</v>
      </c>
      <c r="C3994" s="1">
        <f>IF(Table9[[#This Row],[dTime]]&lt;&gt;"",1/Table9[[#This Row],[dTime]],"")</f>
        <v>15.384615384615923</v>
      </c>
    </row>
    <row r="3995" spans="1:3" x14ac:dyDescent="0.25">
      <c r="A3995">
        <v>276</v>
      </c>
      <c r="B3995">
        <v>6.5999999999974079E-2</v>
      </c>
      <c r="C3995" s="1">
        <f>IF(Table9[[#This Row],[dTime]]&lt;&gt;"",1/Table9[[#This Row],[dTime]],"")</f>
        <v>15.151515151521101</v>
      </c>
    </row>
    <row r="3996" spans="1:3" x14ac:dyDescent="0.25">
      <c r="A3996">
        <v>277</v>
      </c>
      <c r="B3996">
        <v>6.9999999999993179E-2</v>
      </c>
      <c r="C3996" s="1">
        <f>IF(Table9[[#This Row],[dTime]]&lt;&gt;"",1/Table9[[#This Row],[dTime]],"")</f>
        <v>14.285714285715677</v>
      </c>
    </row>
    <row r="3997" spans="1:3" x14ac:dyDescent="0.25">
      <c r="A3997">
        <v>278</v>
      </c>
      <c r="B3997">
        <v>6.6000000000030923E-2</v>
      </c>
      <c r="C3997" s="1">
        <f>IF(Table9[[#This Row],[dTime]]&lt;&gt;"",1/Table9[[#This Row],[dTime]],"")</f>
        <v>15.151515151508052</v>
      </c>
    </row>
    <row r="3998" spans="1:3" x14ac:dyDescent="0.25">
      <c r="A3998">
        <v>279</v>
      </c>
      <c r="B3998">
        <v>3.8999999999987267E-2</v>
      </c>
      <c r="C3998" s="1">
        <f>IF(Table9[[#This Row],[dTime]]&lt;&gt;"",1/Table9[[#This Row],[dTime]],"")</f>
        <v>25.641025641034012</v>
      </c>
    </row>
    <row r="3999" spans="1:3" x14ac:dyDescent="0.25">
      <c r="A3999">
        <v>280</v>
      </c>
      <c r="B3999">
        <v>8.9999999999974989E-2</v>
      </c>
      <c r="C3999" s="1">
        <f>IF(Table9[[#This Row],[dTime]]&lt;&gt;"",1/Table9[[#This Row],[dTime]],"")</f>
        <v>11.111111111114198</v>
      </c>
    </row>
    <row r="4000" spans="1:3" x14ac:dyDescent="0.25">
      <c r="A4000">
        <v>281</v>
      </c>
      <c r="B4000">
        <v>6.8000000000040473E-2</v>
      </c>
      <c r="C4000" s="1">
        <f>IF(Table9[[#This Row],[dTime]]&lt;&gt;"",1/Table9[[#This Row],[dTime]],"")</f>
        <v>14.705882352932424</v>
      </c>
    </row>
    <row r="4001" spans="1:3" x14ac:dyDescent="0.25">
      <c r="A4001">
        <v>282</v>
      </c>
      <c r="B4001">
        <v>6.4999999999997726E-2</v>
      </c>
      <c r="C4001" s="1">
        <f>IF(Table9[[#This Row],[dTime]]&lt;&gt;"",1/Table9[[#This Row],[dTime]],"")</f>
        <v>15.384615384615923</v>
      </c>
    </row>
    <row r="4002" spans="1:3" x14ac:dyDescent="0.25">
      <c r="A4002">
        <v>283</v>
      </c>
      <c r="B4002">
        <v>7.2000000000002728E-2</v>
      </c>
      <c r="C4002" s="1">
        <f>IF(Table9[[#This Row],[dTime]]&lt;&gt;"",1/Table9[[#This Row],[dTime]],"")</f>
        <v>13.888888888888362</v>
      </c>
    </row>
    <row r="4003" spans="1:3" x14ac:dyDescent="0.25">
      <c r="A4003">
        <v>284</v>
      </c>
      <c r="B4003">
        <v>6.0999999999978627E-2</v>
      </c>
      <c r="C4003" s="1">
        <f>IF(Table9[[#This Row],[dTime]]&lt;&gt;"",1/Table9[[#This Row],[dTime]],"")</f>
        <v>16.393442622956563</v>
      </c>
    </row>
    <row r="4004" spans="1:3" x14ac:dyDescent="0.25">
      <c r="A4004">
        <v>285</v>
      </c>
      <c r="B4004">
        <v>6.9000000000016826E-2</v>
      </c>
      <c r="C4004" s="1">
        <f>IF(Table9[[#This Row],[dTime]]&lt;&gt;"",1/Table9[[#This Row],[dTime]],"")</f>
        <v>14.492753623184871</v>
      </c>
    </row>
    <row r="4005" spans="1:3" x14ac:dyDescent="0.25">
      <c r="A4005">
        <v>286</v>
      </c>
      <c r="B4005">
        <v>6.0999999999978627E-2</v>
      </c>
      <c r="C4005" s="1">
        <f>IF(Table9[[#This Row],[dTime]]&lt;&gt;"",1/Table9[[#This Row],[dTime]],"")</f>
        <v>16.393442622956563</v>
      </c>
    </row>
    <row r="4006" spans="1:3" x14ac:dyDescent="0.25">
      <c r="A4006">
        <v>287</v>
      </c>
      <c r="B4006">
        <v>6.7999999999983629E-2</v>
      </c>
      <c r="C4006" s="1">
        <f>IF(Table9[[#This Row],[dTime]]&lt;&gt;"",1/Table9[[#This Row],[dTime]],"")</f>
        <v>14.705882352944716</v>
      </c>
    </row>
    <row r="4007" spans="1:3" x14ac:dyDescent="0.25">
      <c r="A4007">
        <v>288</v>
      </c>
      <c r="B4007">
        <v>7.3000000000035925E-2</v>
      </c>
      <c r="C4007" s="1">
        <f>IF(Table9[[#This Row],[dTime]]&lt;&gt;"",1/Table9[[#This Row],[dTime]],"")</f>
        <v>13.69863013697956</v>
      </c>
    </row>
    <row r="4008" spans="1:3" x14ac:dyDescent="0.25">
      <c r="A4008">
        <v>289</v>
      </c>
      <c r="B4008">
        <v>6.2999999999988177E-2</v>
      </c>
      <c r="C4008" s="1">
        <f>IF(Table9[[#This Row],[dTime]]&lt;&gt;"",1/Table9[[#This Row],[dTime]],"")</f>
        <v>15.873015873018852</v>
      </c>
    </row>
    <row r="4009" spans="1:3" x14ac:dyDescent="0.25">
      <c r="A4009">
        <v>290</v>
      </c>
      <c r="B4009">
        <v>6.4000000000021373E-2</v>
      </c>
      <c r="C4009" s="1">
        <f>IF(Table9[[#This Row],[dTime]]&lt;&gt;"",1/Table9[[#This Row],[dTime]],"")</f>
        <v>15.624999999994783</v>
      </c>
    </row>
    <row r="4010" spans="1:3" x14ac:dyDescent="0.25">
      <c r="A4010">
        <v>291</v>
      </c>
      <c r="B4010">
        <v>4.8999999999978172E-2</v>
      </c>
      <c r="C4010" s="1">
        <f>IF(Table9[[#This Row],[dTime]]&lt;&gt;"",1/Table9[[#This Row],[dTime]],"")</f>
        <v>20.408163265315213</v>
      </c>
    </row>
    <row r="4011" spans="1:3" x14ac:dyDescent="0.25">
      <c r="A4011">
        <v>292</v>
      </c>
      <c r="B4011">
        <v>6.9000000000016826E-2</v>
      </c>
      <c r="C4011" s="1">
        <f>IF(Table9[[#This Row],[dTime]]&lt;&gt;"",1/Table9[[#This Row],[dTime]],"")</f>
        <v>14.492753623184871</v>
      </c>
    </row>
    <row r="4012" spans="1:3" x14ac:dyDescent="0.25">
      <c r="A4012">
        <v>293</v>
      </c>
      <c r="B4012">
        <v>8.8999999999998636E-2</v>
      </c>
      <c r="C4012" s="1">
        <f>IF(Table9[[#This Row],[dTime]]&lt;&gt;"",1/Table9[[#This Row],[dTime]],"")</f>
        <v>11.235955056179948</v>
      </c>
    </row>
    <row r="4013" spans="1:3" x14ac:dyDescent="0.25">
      <c r="A4013">
        <v>294</v>
      </c>
      <c r="B4013">
        <v>6.0000000000002274E-2</v>
      </c>
      <c r="C4013" s="1">
        <f>IF(Table9[[#This Row],[dTime]]&lt;&gt;"",1/Table9[[#This Row],[dTime]],"")</f>
        <v>16.666666666666035</v>
      </c>
    </row>
    <row r="4014" spans="1:3" x14ac:dyDescent="0.25">
      <c r="A4014">
        <v>295</v>
      </c>
      <c r="B4014">
        <v>7.4999999999988631E-2</v>
      </c>
      <c r="C4014" s="1">
        <f>IF(Table9[[#This Row],[dTime]]&lt;&gt;"",1/Table9[[#This Row],[dTime]],"")</f>
        <v>13.333333333335354</v>
      </c>
    </row>
    <row r="4015" spans="1:3" x14ac:dyDescent="0.25">
      <c r="A4015">
        <v>296</v>
      </c>
      <c r="B4015">
        <v>5.7000000000016371E-2</v>
      </c>
      <c r="C4015" s="1">
        <f>IF(Table9[[#This Row],[dTime]]&lt;&gt;"",1/Table9[[#This Row],[dTime]],"")</f>
        <v>17.543859649117767</v>
      </c>
    </row>
    <row r="4016" spans="1:3" x14ac:dyDescent="0.25">
      <c r="A4016">
        <v>297</v>
      </c>
      <c r="B4016">
        <v>7.2000000000002728E-2</v>
      </c>
      <c r="C4016" s="1">
        <f>IF(Table9[[#This Row],[dTime]]&lt;&gt;"",1/Table9[[#This Row],[dTime]],"")</f>
        <v>13.888888888888362</v>
      </c>
    </row>
    <row r="4017" spans="1:3" x14ac:dyDescent="0.25">
      <c r="A4017">
        <v>298</v>
      </c>
      <c r="B4017">
        <v>6.8999999999959982E-2</v>
      </c>
      <c r="C4017" s="1">
        <f>IF(Table9[[#This Row],[dTime]]&lt;&gt;"",1/Table9[[#This Row],[dTime]],"")</f>
        <v>14.492753623196812</v>
      </c>
    </row>
    <row r="4018" spans="1:3" x14ac:dyDescent="0.25">
      <c r="A4018">
        <v>299</v>
      </c>
      <c r="B4018">
        <v>6.2999999999988177E-2</v>
      </c>
      <c r="C4018" s="1">
        <f>IF(Table9[[#This Row],[dTime]]&lt;&gt;"",1/Table9[[#This Row],[dTime]],"")</f>
        <v>15.873015873018852</v>
      </c>
    </row>
    <row r="4019" spans="1:3" x14ac:dyDescent="0.25">
      <c r="A4019">
        <v>300</v>
      </c>
      <c r="B4019">
        <v>7.0000000000050022E-2</v>
      </c>
      <c r="C4019" s="1">
        <f>IF(Table9[[#This Row],[dTime]]&lt;&gt;"",1/Table9[[#This Row],[dTime]],"")</f>
        <v>14.285714285704078</v>
      </c>
    </row>
    <row r="4020" spans="1:3" x14ac:dyDescent="0.25">
      <c r="A4020">
        <v>301</v>
      </c>
      <c r="B4020">
        <v>6.5999999999974079E-2</v>
      </c>
      <c r="C4020" s="1">
        <f>IF(Table9[[#This Row],[dTime]]&lt;&gt;"",1/Table9[[#This Row],[dTime]],"")</f>
        <v>15.151515151521101</v>
      </c>
    </row>
    <row r="4021" spans="1:3" x14ac:dyDescent="0.25">
      <c r="A4021">
        <v>302</v>
      </c>
      <c r="B4021">
        <v>6.4999999999997726E-2</v>
      </c>
      <c r="C4021" s="1">
        <f>IF(Table9[[#This Row],[dTime]]&lt;&gt;"",1/Table9[[#This Row],[dTime]],"")</f>
        <v>15.384615384615923</v>
      </c>
    </row>
    <row r="4022" spans="1:3" x14ac:dyDescent="0.25">
      <c r="A4022">
        <v>303</v>
      </c>
      <c r="B4022">
        <v>6.2999999999988177E-2</v>
      </c>
      <c r="C4022" s="1">
        <f>IF(Table9[[#This Row],[dTime]]&lt;&gt;"",1/Table9[[#This Row],[dTime]],"")</f>
        <v>15.873015873018852</v>
      </c>
    </row>
    <row r="4023" spans="1:3" x14ac:dyDescent="0.25">
      <c r="A4023">
        <v>304</v>
      </c>
      <c r="B4023">
        <v>6.9999999999993179E-2</v>
      </c>
      <c r="C4023" s="1">
        <f>IF(Table9[[#This Row],[dTime]]&lt;&gt;"",1/Table9[[#This Row],[dTime]],"")</f>
        <v>14.285714285715677</v>
      </c>
    </row>
    <row r="4024" spans="1:3" x14ac:dyDescent="0.25">
      <c r="A4024">
        <v>305</v>
      </c>
      <c r="B4024">
        <v>6.4000000000021373E-2</v>
      </c>
      <c r="C4024" s="1">
        <f>IF(Table9[[#This Row],[dTime]]&lt;&gt;"",1/Table9[[#This Row],[dTime]],"")</f>
        <v>15.624999999994783</v>
      </c>
    </row>
    <row r="4025" spans="1:3" x14ac:dyDescent="0.25">
      <c r="A4025">
        <v>306</v>
      </c>
      <c r="B4025">
        <v>6.9000000000016826E-2</v>
      </c>
      <c r="C4025" s="1">
        <f>IF(Table9[[#This Row],[dTime]]&lt;&gt;"",1/Table9[[#This Row],[dTime]],"")</f>
        <v>14.492753623184871</v>
      </c>
    </row>
    <row r="4026" spans="1:3" x14ac:dyDescent="0.25">
      <c r="A4026">
        <v>307</v>
      </c>
      <c r="B4026">
        <v>7.2999999999979082E-2</v>
      </c>
      <c r="C4026" s="1">
        <f>IF(Table9[[#This Row],[dTime]]&lt;&gt;"",1/Table9[[#This Row],[dTime]],"")</f>
        <v>13.698630136990227</v>
      </c>
    </row>
    <row r="4027" spans="1:3" x14ac:dyDescent="0.25">
      <c r="A4027">
        <v>308</v>
      </c>
      <c r="B4027">
        <v>6.0000000000002274E-2</v>
      </c>
      <c r="C4027" s="1">
        <f>IF(Table9[[#This Row],[dTime]]&lt;&gt;"",1/Table9[[#This Row],[dTime]],"")</f>
        <v>16.666666666666035</v>
      </c>
    </row>
    <row r="4028" spans="1:3" x14ac:dyDescent="0.25">
      <c r="A4028">
        <v>309</v>
      </c>
      <c r="B4028">
        <v>6.6000000000030923E-2</v>
      </c>
      <c r="C4028" s="1">
        <f>IF(Table9[[#This Row],[dTime]]&lt;&gt;"",1/Table9[[#This Row],[dTime]],"")</f>
        <v>15.151515151508052</v>
      </c>
    </row>
    <row r="4029" spans="1:3" x14ac:dyDescent="0.25">
      <c r="A4029">
        <v>310</v>
      </c>
      <c r="B4029">
        <v>6.8999999999959982E-2</v>
      </c>
      <c r="C4029" s="1">
        <f>IF(Table9[[#This Row],[dTime]]&lt;&gt;"",1/Table9[[#This Row],[dTime]],"")</f>
        <v>14.492753623196812</v>
      </c>
    </row>
    <row r="4030" spans="1:3" x14ac:dyDescent="0.25">
      <c r="A4030">
        <v>311</v>
      </c>
      <c r="B4030">
        <v>6.9000000000016826E-2</v>
      </c>
      <c r="C4030" s="1">
        <f>IF(Table9[[#This Row],[dTime]]&lt;&gt;"",1/Table9[[#This Row],[dTime]],"")</f>
        <v>14.492753623184871</v>
      </c>
    </row>
    <row r="4031" spans="1:3" x14ac:dyDescent="0.25">
      <c r="A4031">
        <v>312</v>
      </c>
      <c r="B4031">
        <v>5.5999999999983174E-2</v>
      </c>
      <c r="C4031" s="1">
        <f>IF(Table9[[#This Row],[dTime]]&lt;&gt;"",1/Table9[[#This Row],[dTime]],"")</f>
        <v>17.857142857148222</v>
      </c>
    </row>
    <row r="4032" spans="1:3" x14ac:dyDescent="0.25">
      <c r="A4032">
        <v>313</v>
      </c>
      <c r="B4032">
        <v>7.2000000000002728E-2</v>
      </c>
      <c r="C4032" s="1">
        <f>IF(Table9[[#This Row],[dTime]]&lt;&gt;"",1/Table9[[#This Row],[dTime]],"")</f>
        <v>13.888888888888362</v>
      </c>
    </row>
    <row r="4033" spans="1:3" x14ac:dyDescent="0.25">
      <c r="A4033">
        <v>314</v>
      </c>
      <c r="B4033">
        <v>6.4000000000021373E-2</v>
      </c>
      <c r="C4033" s="1">
        <f>IF(Table9[[#This Row],[dTime]]&lt;&gt;"",1/Table9[[#This Row],[dTime]],"")</f>
        <v>15.624999999994783</v>
      </c>
    </row>
    <row r="4034" spans="1:3" x14ac:dyDescent="0.25">
      <c r="A4034">
        <v>315</v>
      </c>
      <c r="B4034">
        <v>3.999999999996362E-2</v>
      </c>
      <c r="C4034" s="1">
        <f>IF(Table9[[#This Row],[dTime]]&lt;&gt;"",1/Table9[[#This Row],[dTime]],"")</f>
        <v>25.000000000022737</v>
      </c>
    </row>
    <row r="4035" spans="1:3" x14ac:dyDescent="0.25">
      <c r="A4035">
        <v>316</v>
      </c>
      <c r="B4035">
        <v>0.10099999999999909</v>
      </c>
      <c r="C4035" s="1">
        <f>IF(Table9[[#This Row],[dTime]]&lt;&gt;"",1/Table9[[#This Row],[dTime]],"")</f>
        <v>9.9009900990099897</v>
      </c>
    </row>
    <row r="4036" spans="1:3" x14ac:dyDescent="0.25">
      <c r="A4036">
        <v>317</v>
      </c>
      <c r="B4036">
        <v>6.100000000003547E-2</v>
      </c>
      <c r="C4036" s="1">
        <f>IF(Table9[[#This Row],[dTime]]&lt;&gt;"",1/Table9[[#This Row],[dTime]],"")</f>
        <v>16.393442622941286</v>
      </c>
    </row>
    <row r="4037" spans="1:3" x14ac:dyDescent="0.25">
      <c r="A4037">
        <v>318</v>
      </c>
      <c r="B4037">
        <v>7.2999999999979082E-2</v>
      </c>
      <c r="C4037" s="1">
        <f>IF(Table9[[#This Row],[dTime]]&lt;&gt;"",1/Table9[[#This Row],[dTime]],"")</f>
        <v>13.698630136990227</v>
      </c>
    </row>
    <row r="4038" spans="1:3" x14ac:dyDescent="0.25">
      <c r="A4038">
        <v>319</v>
      </c>
      <c r="B4038">
        <v>5.9000000000025921E-2</v>
      </c>
      <c r="C4038" s="1">
        <f>IF(Table9[[#This Row],[dTime]]&lt;&gt;"",1/Table9[[#This Row],[dTime]],"")</f>
        <v>16.949152542365436</v>
      </c>
    </row>
    <row r="4039" spans="1:3" x14ac:dyDescent="0.25">
      <c r="A4039">
        <v>320</v>
      </c>
      <c r="B4039">
        <v>7.2000000000002728E-2</v>
      </c>
      <c r="C4039" s="1">
        <f>IF(Table9[[#This Row],[dTime]]&lt;&gt;"",1/Table9[[#This Row],[dTime]],"")</f>
        <v>13.888888888888362</v>
      </c>
    </row>
    <row r="4040" spans="1:3" x14ac:dyDescent="0.25">
      <c r="A4040">
        <v>321</v>
      </c>
      <c r="B4040">
        <v>6.7000000000007276E-2</v>
      </c>
      <c r="C4040" s="1">
        <f>IF(Table9[[#This Row],[dTime]]&lt;&gt;"",1/Table9[[#This Row],[dTime]],"")</f>
        <v>14.925373134326737</v>
      </c>
    </row>
    <row r="4041" spans="1:3" x14ac:dyDescent="0.25">
      <c r="A4041">
        <v>322</v>
      </c>
      <c r="B4041">
        <v>6.7999999999983629E-2</v>
      </c>
      <c r="C4041" s="1">
        <f>IF(Table9[[#This Row],[dTime]]&lt;&gt;"",1/Table9[[#This Row],[dTime]],"")</f>
        <v>14.705882352944716</v>
      </c>
    </row>
    <row r="4042" spans="1:3" x14ac:dyDescent="0.25">
      <c r="A4042">
        <v>323</v>
      </c>
      <c r="B4042">
        <v>5.8999999999969077E-2</v>
      </c>
      <c r="C4042" s="1">
        <f>IF(Table9[[#This Row],[dTime]]&lt;&gt;"",1/Table9[[#This Row],[dTime]],"")</f>
        <v>16.949152542381764</v>
      </c>
    </row>
    <row r="4043" spans="1:3" x14ac:dyDescent="0.25">
      <c r="A4043">
        <v>324</v>
      </c>
      <c r="B4043">
        <v>6.6000000000030923E-2</v>
      </c>
      <c r="C4043" s="1">
        <f>IF(Table9[[#This Row],[dTime]]&lt;&gt;"",1/Table9[[#This Row],[dTime]],"")</f>
        <v>15.151515151508052</v>
      </c>
    </row>
    <row r="4044" spans="1:3" x14ac:dyDescent="0.25">
      <c r="A4044">
        <v>325</v>
      </c>
      <c r="B4044" t="s">
        <v>49</v>
      </c>
      <c r="C4044" s="1" t="str">
        <f>IF(Table9[[#This Row],[dTime]]&lt;&gt;"",1/Table9[[#This Row],[dTime]],"")</f>
        <v/>
      </c>
    </row>
    <row r="4045" spans="1:3" x14ac:dyDescent="0.25">
      <c r="A4045">
        <v>1</v>
      </c>
      <c r="B4045" t="s">
        <v>49</v>
      </c>
      <c r="C4045" s="1" t="str">
        <f>IF(Table9[[#This Row],[dTime]]&lt;&gt;"",1/Table9[[#This Row],[dTime]],"")</f>
        <v/>
      </c>
    </row>
    <row r="4046" spans="1:3" x14ac:dyDescent="0.25">
      <c r="A4046">
        <v>2</v>
      </c>
      <c r="B4046">
        <v>6.7000000000007276E-2</v>
      </c>
      <c r="C4046" s="1">
        <f>IF(Table9[[#This Row],[dTime]]&lt;&gt;"",1/Table9[[#This Row],[dTime]],"")</f>
        <v>14.925373134326737</v>
      </c>
    </row>
    <row r="4047" spans="1:3" x14ac:dyDescent="0.25">
      <c r="A4047">
        <v>3</v>
      </c>
      <c r="B4047">
        <v>6.9999999999993179E-2</v>
      </c>
      <c r="C4047" s="1">
        <f>IF(Table9[[#This Row],[dTime]]&lt;&gt;"",1/Table9[[#This Row],[dTime]],"")</f>
        <v>14.285714285715677</v>
      </c>
    </row>
    <row r="4048" spans="1:3" x14ac:dyDescent="0.25">
      <c r="A4048">
        <v>4</v>
      </c>
      <c r="B4048">
        <v>7.1000000000026375E-2</v>
      </c>
      <c r="C4048" s="1">
        <f>IF(Table9[[#This Row],[dTime]]&lt;&gt;"",1/Table9[[#This Row],[dTime]],"")</f>
        <v>14.084507042248289</v>
      </c>
    </row>
    <row r="4049" spans="1:3" x14ac:dyDescent="0.25">
      <c r="A4049">
        <v>5</v>
      </c>
      <c r="B4049">
        <v>6.2999999999988177E-2</v>
      </c>
      <c r="C4049" s="1">
        <f>IF(Table9[[#This Row],[dTime]]&lt;&gt;"",1/Table9[[#This Row],[dTime]],"")</f>
        <v>15.873015873018852</v>
      </c>
    </row>
    <row r="4050" spans="1:3" x14ac:dyDescent="0.25">
      <c r="A4050">
        <v>6</v>
      </c>
      <c r="B4050">
        <v>6.7999999999983629E-2</v>
      </c>
      <c r="C4050" s="1">
        <f>IF(Table9[[#This Row],[dTime]]&lt;&gt;"",1/Table9[[#This Row],[dTime]],"")</f>
        <v>14.705882352944716</v>
      </c>
    </row>
    <row r="4051" spans="1:3" x14ac:dyDescent="0.25">
      <c r="A4051">
        <v>7</v>
      </c>
      <c r="B4051">
        <v>4.0000000000020464E-2</v>
      </c>
      <c r="C4051" s="1">
        <f>IF(Table9[[#This Row],[dTime]]&lt;&gt;"",1/Table9[[#This Row],[dTime]],"")</f>
        <v>24.99999999998721</v>
      </c>
    </row>
    <row r="4052" spans="1:3" x14ac:dyDescent="0.25">
      <c r="A4052">
        <v>8</v>
      </c>
      <c r="B4052">
        <v>9.3999999999994088E-2</v>
      </c>
      <c r="C4052" s="1">
        <f>IF(Table9[[#This Row],[dTime]]&lt;&gt;"",1/Table9[[#This Row],[dTime]],"")</f>
        <v>10.638297872341095</v>
      </c>
    </row>
    <row r="4053" spans="1:3" x14ac:dyDescent="0.25">
      <c r="A4053">
        <v>9</v>
      </c>
      <c r="B4053">
        <v>6.2999999999988177E-2</v>
      </c>
      <c r="C4053" s="1">
        <f>IF(Table9[[#This Row],[dTime]]&lt;&gt;"",1/Table9[[#This Row],[dTime]],"")</f>
        <v>15.873015873018852</v>
      </c>
    </row>
    <row r="4054" spans="1:3" x14ac:dyDescent="0.25">
      <c r="A4054">
        <v>10</v>
      </c>
      <c r="B4054">
        <v>6.6000000000030923E-2</v>
      </c>
      <c r="C4054" s="1">
        <f>IF(Table9[[#This Row],[dTime]]&lt;&gt;"",1/Table9[[#This Row],[dTime]],"")</f>
        <v>15.151515151508052</v>
      </c>
    </row>
    <row r="4055" spans="1:3" x14ac:dyDescent="0.25">
      <c r="A4055">
        <v>11</v>
      </c>
      <c r="B4055">
        <v>6.5999999999974079E-2</v>
      </c>
      <c r="C4055" s="1">
        <f>IF(Table9[[#This Row],[dTime]]&lt;&gt;"",1/Table9[[#This Row],[dTime]],"")</f>
        <v>15.151515151521101</v>
      </c>
    </row>
    <row r="4056" spans="1:3" x14ac:dyDescent="0.25">
      <c r="A4056">
        <v>12</v>
      </c>
      <c r="B4056">
        <v>6.4999999999997726E-2</v>
      </c>
      <c r="C4056" s="1">
        <f>IF(Table9[[#This Row],[dTime]]&lt;&gt;"",1/Table9[[#This Row],[dTime]],"")</f>
        <v>15.384615384615923</v>
      </c>
    </row>
    <row r="4057" spans="1:3" x14ac:dyDescent="0.25">
      <c r="A4057">
        <v>13</v>
      </c>
      <c r="B4057">
        <v>6.9000000000016826E-2</v>
      </c>
      <c r="C4057" s="1">
        <f>IF(Table9[[#This Row],[dTime]]&lt;&gt;"",1/Table9[[#This Row],[dTime]],"")</f>
        <v>14.492753623184871</v>
      </c>
    </row>
    <row r="4058" spans="1:3" x14ac:dyDescent="0.25">
      <c r="A4058">
        <v>14</v>
      </c>
      <c r="B4058">
        <v>6.5999999999974079E-2</v>
      </c>
      <c r="C4058" s="1">
        <f>IF(Table9[[#This Row],[dTime]]&lt;&gt;"",1/Table9[[#This Row],[dTime]],"")</f>
        <v>15.151515151521101</v>
      </c>
    </row>
    <row r="4059" spans="1:3" x14ac:dyDescent="0.25">
      <c r="A4059">
        <v>15</v>
      </c>
      <c r="B4059">
        <v>6.8000000000040473E-2</v>
      </c>
      <c r="C4059" s="1">
        <f>IF(Table9[[#This Row],[dTime]]&lt;&gt;"",1/Table9[[#This Row],[dTime]],"")</f>
        <v>14.705882352932424</v>
      </c>
    </row>
    <row r="4060" spans="1:3" x14ac:dyDescent="0.25">
      <c r="A4060">
        <v>16</v>
      </c>
      <c r="B4060">
        <v>6.7999999999983629E-2</v>
      </c>
      <c r="C4060" s="1">
        <f>IF(Table9[[#This Row],[dTime]]&lt;&gt;"",1/Table9[[#This Row],[dTime]],"")</f>
        <v>14.705882352944716</v>
      </c>
    </row>
    <row r="4061" spans="1:3" x14ac:dyDescent="0.25">
      <c r="A4061">
        <v>17</v>
      </c>
      <c r="B4061">
        <v>7.6999999999998181E-2</v>
      </c>
      <c r="C4061" s="1">
        <f>IF(Table9[[#This Row],[dTime]]&lt;&gt;"",1/Table9[[#This Row],[dTime]],"")</f>
        <v>12.987012987013294</v>
      </c>
    </row>
    <row r="4062" spans="1:3" x14ac:dyDescent="0.25">
      <c r="A4062">
        <v>18</v>
      </c>
      <c r="B4062">
        <v>5.3999999999973625E-2</v>
      </c>
      <c r="C4062" s="1">
        <f>IF(Table9[[#This Row],[dTime]]&lt;&gt;"",1/Table9[[#This Row],[dTime]],"")</f>
        <v>18.518518518527564</v>
      </c>
    </row>
    <row r="4063" spans="1:3" x14ac:dyDescent="0.25">
      <c r="A4063">
        <v>19</v>
      </c>
      <c r="B4063">
        <v>6.500000000005457E-2</v>
      </c>
      <c r="C4063" s="1">
        <f>IF(Table9[[#This Row],[dTime]]&lt;&gt;"",1/Table9[[#This Row],[dTime]],"")</f>
        <v>15.384615384602469</v>
      </c>
    </row>
    <row r="4064" spans="1:3" x14ac:dyDescent="0.25">
      <c r="A4064">
        <v>20</v>
      </c>
      <c r="B4064">
        <v>2.199999999999136E-2</v>
      </c>
      <c r="C4064" s="1">
        <f>IF(Table9[[#This Row],[dTime]]&lt;&gt;"",1/Table9[[#This Row],[dTime]],"")</f>
        <v>45.454545454563309</v>
      </c>
    </row>
    <row r="4065" spans="1:3" x14ac:dyDescent="0.25">
      <c r="A4065">
        <v>21</v>
      </c>
      <c r="B4065">
        <v>0.1169999999999618</v>
      </c>
      <c r="C4065" s="1">
        <f>IF(Table9[[#This Row],[dTime]]&lt;&gt;"",1/Table9[[#This Row],[dTime]],"")</f>
        <v>8.5470085470113375</v>
      </c>
    </row>
    <row r="4066" spans="1:3" x14ac:dyDescent="0.25">
      <c r="A4066">
        <v>22</v>
      </c>
      <c r="B4066">
        <v>6.9999999999993179E-2</v>
      </c>
      <c r="C4066" s="1">
        <f>IF(Table9[[#This Row],[dTime]]&lt;&gt;"",1/Table9[[#This Row],[dTime]],"")</f>
        <v>14.285714285715677</v>
      </c>
    </row>
    <row r="4067" spans="1:3" x14ac:dyDescent="0.25">
      <c r="A4067">
        <v>23</v>
      </c>
      <c r="B4067">
        <v>5.6000000000040018E-2</v>
      </c>
      <c r="C4067" s="1">
        <f>IF(Table9[[#This Row],[dTime]]&lt;&gt;"",1/Table9[[#This Row],[dTime]],"")</f>
        <v>17.857142857130096</v>
      </c>
    </row>
    <row r="4068" spans="1:3" x14ac:dyDescent="0.25">
      <c r="A4068">
        <v>24</v>
      </c>
      <c r="B4068">
        <v>6.0000000000002274E-2</v>
      </c>
      <c r="C4068" s="1">
        <f>IF(Table9[[#This Row],[dTime]]&lt;&gt;"",1/Table9[[#This Row],[dTime]],"")</f>
        <v>16.666666666666035</v>
      </c>
    </row>
    <row r="4069" spans="1:3" x14ac:dyDescent="0.25">
      <c r="A4069">
        <v>25</v>
      </c>
      <c r="B4069">
        <v>8.7999999999965439E-2</v>
      </c>
      <c r="C4069" s="1">
        <f>IF(Table9[[#This Row],[dTime]]&lt;&gt;"",1/Table9[[#This Row],[dTime]],"")</f>
        <v>11.363636363640827</v>
      </c>
    </row>
    <row r="4070" spans="1:3" x14ac:dyDescent="0.25">
      <c r="A4070">
        <v>26</v>
      </c>
      <c r="B4070">
        <v>3.7000000000034561E-2</v>
      </c>
      <c r="C4070" s="1">
        <f>IF(Table9[[#This Row],[dTime]]&lt;&gt;"",1/Table9[[#This Row],[dTime]],"")</f>
        <v>27.027027027001782</v>
      </c>
    </row>
    <row r="4071" spans="1:3" x14ac:dyDescent="0.25">
      <c r="A4071">
        <v>27</v>
      </c>
      <c r="B4071">
        <v>8.4999999999979536E-2</v>
      </c>
      <c r="C4071" s="1">
        <f>IF(Table9[[#This Row],[dTime]]&lt;&gt;"",1/Table9[[#This Row],[dTime]],"")</f>
        <v>11.764705882355774</v>
      </c>
    </row>
    <row r="4072" spans="1:3" x14ac:dyDescent="0.25">
      <c r="A4072">
        <v>28</v>
      </c>
      <c r="B4072">
        <v>6.7999999999983629E-2</v>
      </c>
      <c r="C4072" s="1">
        <f>IF(Table9[[#This Row],[dTime]]&lt;&gt;"",1/Table9[[#This Row],[dTime]],"")</f>
        <v>14.705882352944716</v>
      </c>
    </row>
    <row r="4073" spans="1:3" x14ac:dyDescent="0.25">
      <c r="A4073">
        <v>29</v>
      </c>
      <c r="B4073">
        <v>7.2000000000002728E-2</v>
      </c>
      <c r="C4073" s="1">
        <f>IF(Table9[[#This Row],[dTime]]&lt;&gt;"",1/Table9[[#This Row],[dTime]],"")</f>
        <v>13.888888888888362</v>
      </c>
    </row>
    <row r="4074" spans="1:3" x14ac:dyDescent="0.25">
      <c r="A4074">
        <v>30</v>
      </c>
      <c r="B4074">
        <v>5.7999999999992724E-2</v>
      </c>
      <c r="C4074" s="1">
        <f>IF(Table9[[#This Row],[dTime]]&lt;&gt;"",1/Table9[[#This Row],[dTime]],"")</f>
        <v>17.241379310346989</v>
      </c>
    </row>
    <row r="4075" spans="1:3" x14ac:dyDescent="0.25">
      <c r="A4075">
        <v>31</v>
      </c>
      <c r="B4075">
        <v>7.1000000000026375E-2</v>
      </c>
      <c r="C4075" s="1">
        <f>IF(Table9[[#This Row],[dTime]]&lt;&gt;"",1/Table9[[#This Row],[dTime]],"")</f>
        <v>14.084507042248289</v>
      </c>
    </row>
    <row r="4076" spans="1:3" x14ac:dyDescent="0.25">
      <c r="A4076">
        <v>32</v>
      </c>
      <c r="B4076">
        <v>6.5999999999974079E-2</v>
      </c>
      <c r="C4076" s="1">
        <f>IF(Table9[[#This Row],[dTime]]&lt;&gt;"",1/Table9[[#This Row],[dTime]],"")</f>
        <v>15.151515151521101</v>
      </c>
    </row>
    <row r="4077" spans="1:3" x14ac:dyDescent="0.25">
      <c r="A4077">
        <v>33</v>
      </c>
      <c r="B4077">
        <v>6.9000000000016826E-2</v>
      </c>
      <c r="C4077" s="1">
        <f>IF(Table9[[#This Row],[dTime]]&lt;&gt;"",1/Table9[[#This Row],[dTime]],"")</f>
        <v>14.492753623184871</v>
      </c>
    </row>
    <row r="4078" spans="1:3" x14ac:dyDescent="0.25">
      <c r="A4078">
        <v>34</v>
      </c>
      <c r="B4078">
        <v>6.2999999999988177E-2</v>
      </c>
      <c r="C4078" s="1">
        <f>IF(Table9[[#This Row],[dTime]]&lt;&gt;"",1/Table9[[#This Row],[dTime]],"")</f>
        <v>15.873015873018852</v>
      </c>
    </row>
    <row r="4079" spans="1:3" x14ac:dyDescent="0.25">
      <c r="A4079">
        <v>35</v>
      </c>
      <c r="B4079">
        <v>6.4000000000021373E-2</v>
      </c>
      <c r="C4079" s="1">
        <f>IF(Table9[[#This Row],[dTime]]&lt;&gt;"",1/Table9[[#This Row],[dTime]],"")</f>
        <v>15.624999999994783</v>
      </c>
    </row>
    <row r="4080" spans="1:3" x14ac:dyDescent="0.25">
      <c r="A4080">
        <v>36</v>
      </c>
      <c r="B4080">
        <v>6.9999999999993179E-2</v>
      </c>
      <c r="C4080" s="1">
        <f>IF(Table9[[#This Row],[dTime]]&lt;&gt;"",1/Table9[[#This Row],[dTime]],"")</f>
        <v>14.285714285715677</v>
      </c>
    </row>
    <row r="4081" spans="1:3" x14ac:dyDescent="0.25">
      <c r="A4081">
        <v>37</v>
      </c>
      <c r="B4081">
        <v>6.0000000000002274E-2</v>
      </c>
      <c r="C4081" s="1">
        <f>IF(Table9[[#This Row],[dTime]]&lt;&gt;"",1/Table9[[#This Row],[dTime]],"")</f>
        <v>16.666666666666035</v>
      </c>
    </row>
    <row r="4082" spans="1:3" x14ac:dyDescent="0.25">
      <c r="A4082">
        <v>38</v>
      </c>
      <c r="B4082">
        <v>7.6000000000021828E-2</v>
      </c>
      <c r="C4082" s="1">
        <f>IF(Table9[[#This Row],[dTime]]&lt;&gt;"",1/Table9[[#This Row],[dTime]],"")</f>
        <v>13.157894736838326</v>
      </c>
    </row>
    <row r="4083" spans="1:3" x14ac:dyDescent="0.25">
      <c r="A4083">
        <v>39</v>
      </c>
      <c r="B4083">
        <v>6.5999999999974079E-2</v>
      </c>
      <c r="C4083" s="1">
        <f>IF(Table9[[#This Row],[dTime]]&lt;&gt;"",1/Table9[[#This Row],[dTime]],"")</f>
        <v>15.151515151521101</v>
      </c>
    </row>
    <row r="4084" spans="1:3" x14ac:dyDescent="0.25">
      <c r="A4084">
        <v>40</v>
      </c>
      <c r="B4084">
        <v>7.3000000000035925E-2</v>
      </c>
      <c r="C4084" s="1">
        <f>IF(Table9[[#This Row],[dTime]]&lt;&gt;"",1/Table9[[#This Row],[dTime]],"")</f>
        <v>13.69863013697956</v>
      </c>
    </row>
    <row r="4085" spans="1:3" x14ac:dyDescent="0.25">
      <c r="A4085">
        <v>41</v>
      </c>
      <c r="B4085">
        <v>6.0999999999978627E-2</v>
      </c>
      <c r="C4085" s="1">
        <f>IF(Table9[[#This Row],[dTime]]&lt;&gt;"",1/Table9[[#This Row],[dTime]],"")</f>
        <v>16.393442622956563</v>
      </c>
    </row>
    <row r="4086" spans="1:3" x14ac:dyDescent="0.25">
      <c r="A4086">
        <v>42</v>
      </c>
      <c r="B4086">
        <v>6.4000000000021373E-2</v>
      </c>
      <c r="C4086" s="1">
        <f>IF(Table9[[#This Row],[dTime]]&lt;&gt;"",1/Table9[[#This Row],[dTime]],"")</f>
        <v>15.624999999994783</v>
      </c>
    </row>
    <row r="4087" spans="1:3" x14ac:dyDescent="0.25">
      <c r="A4087">
        <v>43</v>
      </c>
      <c r="B4087">
        <v>4.399999999998272E-2</v>
      </c>
      <c r="C4087" s="1">
        <f>IF(Table9[[#This Row],[dTime]]&lt;&gt;"",1/Table9[[#This Row],[dTime]],"")</f>
        <v>22.727272727281655</v>
      </c>
    </row>
    <row r="4088" spans="1:3" x14ac:dyDescent="0.25">
      <c r="A4088">
        <v>44</v>
      </c>
      <c r="B4088">
        <v>8.2999999999969987E-2</v>
      </c>
      <c r="C4088" s="1">
        <f>IF(Table9[[#This Row],[dTime]]&lt;&gt;"",1/Table9[[#This Row],[dTime]],"")</f>
        <v>12.048192771088694</v>
      </c>
    </row>
    <row r="4089" spans="1:3" x14ac:dyDescent="0.25">
      <c r="A4089">
        <v>45</v>
      </c>
      <c r="B4089">
        <v>6.9999999999993179E-2</v>
      </c>
      <c r="C4089" s="1">
        <f>IF(Table9[[#This Row],[dTime]]&lt;&gt;"",1/Table9[[#This Row],[dTime]],"")</f>
        <v>14.285714285715677</v>
      </c>
    </row>
    <row r="4090" spans="1:3" x14ac:dyDescent="0.25">
      <c r="A4090">
        <v>46</v>
      </c>
      <c r="B4090">
        <v>6.7000000000007276E-2</v>
      </c>
      <c r="C4090" s="1">
        <f>IF(Table9[[#This Row],[dTime]]&lt;&gt;"",1/Table9[[#This Row],[dTime]],"")</f>
        <v>14.925373134326737</v>
      </c>
    </row>
    <row r="4091" spans="1:3" x14ac:dyDescent="0.25">
      <c r="A4091">
        <v>47</v>
      </c>
      <c r="B4091">
        <v>6.9999999999993179E-2</v>
      </c>
      <c r="C4091" s="1">
        <f>IF(Table9[[#This Row],[dTime]]&lt;&gt;"",1/Table9[[#This Row],[dTime]],"")</f>
        <v>14.285714285715677</v>
      </c>
    </row>
    <row r="4092" spans="1:3" x14ac:dyDescent="0.25">
      <c r="A4092">
        <v>48</v>
      </c>
      <c r="B4092">
        <v>6.7000000000007276E-2</v>
      </c>
      <c r="C4092" s="1">
        <f>IF(Table9[[#This Row],[dTime]]&lt;&gt;"",1/Table9[[#This Row],[dTime]],"")</f>
        <v>14.925373134326737</v>
      </c>
    </row>
    <row r="4093" spans="1:3" x14ac:dyDescent="0.25">
      <c r="A4093">
        <v>49</v>
      </c>
      <c r="B4093">
        <v>6.6000000000030923E-2</v>
      </c>
      <c r="C4093" s="1">
        <f>IF(Table9[[#This Row],[dTime]]&lt;&gt;"",1/Table9[[#This Row],[dTime]],"")</f>
        <v>15.151515151508052</v>
      </c>
    </row>
    <row r="4094" spans="1:3" x14ac:dyDescent="0.25">
      <c r="A4094">
        <v>50</v>
      </c>
      <c r="B4094">
        <v>6.7000000000007276E-2</v>
      </c>
      <c r="C4094" s="1">
        <f>IF(Table9[[#This Row],[dTime]]&lt;&gt;"",1/Table9[[#This Row],[dTime]],"")</f>
        <v>14.925373134326737</v>
      </c>
    </row>
    <row r="4095" spans="1:3" x14ac:dyDescent="0.25">
      <c r="A4095">
        <v>51</v>
      </c>
      <c r="B4095">
        <v>6.5999999999974079E-2</v>
      </c>
      <c r="C4095" s="1">
        <f>IF(Table9[[#This Row],[dTime]]&lt;&gt;"",1/Table9[[#This Row],[dTime]],"")</f>
        <v>15.151515151521101</v>
      </c>
    </row>
    <row r="4096" spans="1:3" x14ac:dyDescent="0.25">
      <c r="A4096">
        <v>52</v>
      </c>
      <c r="B4096">
        <v>6.6000000000030923E-2</v>
      </c>
      <c r="C4096" s="1">
        <f>IF(Table9[[#This Row],[dTime]]&lt;&gt;"",1/Table9[[#This Row],[dTime]],"")</f>
        <v>15.151515151508052</v>
      </c>
    </row>
    <row r="4097" spans="1:3" x14ac:dyDescent="0.25">
      <c r="A4097">
        <v>53</v>
      </c>
      <c r="B4097">
        <v>6.5999999999974079E-2</v>
      </c>
      <c r="C4097" s="1">
        <f>IF(Table9[[#This Row],[dTime]]&lt;&gt;"",1/Table9[[#This Row],[dTime]],"")</f>
        <v>15.151515151521101</v>
      </c>
    </row>
    <row r="4098" spans="1:3" x14ac:dyDescent="0.25">
      <c r="A4098">
        <v>54</v>
      </c>
      <c r="B4098">
        <v>4.199999999997317E-2</v>
      </c>
      <c r="C4098" s="1">
        <f>IF(Table9[[#This Row],[dTime]]&lt;&gt;"",1/Table9[[#This Row],[dTime]],"")</f>
        <v>23.809523809539019</v>
      </c>
    </row>
    <row r="4099" spans="1:3" x14ac:dyDescent="0.25">
      <c r="A4099">
        <v>55</v>
      </c>
      <c r="B4099">
        <v>9.5000000000027285E-2</v>
      </c>
      <c r="C4099" s="1">
        <f>IF(Table9[[#This Row],[dTime]]&lt;&gt;"",1/Table9[[#This Row],[dTime]],"")</f>
        <v>10.526315789470662</v>
      </c>
    </row>
    <row r="4100" spans="1:3" x14ac:dyDescent="0.25">
      <c r="A4100">
        <v>56</v>
      </c>
      <c r="B4100">
        <v>6.0999999999978627E-2</v>
      </c>
      <c r="C4100" s="1">
        <f>IF(Table9[[#This Row],[dTime]]&lt;&gt;"",1/Table9[[#This Row],[dTime]],"")</f>
        <v>16.393442622956563</v>
      </c>
    </row>
    <row r="4101" spans="1:3" x14ac:dyDescent="0.25">
      <c r="A4101">
        <v>57</v>
      </c>
      <c r="B4101">
        <v>4.8000000000001819E-2</v>
      </c>
      <c r="C4101" s="1">
        <f>IF(Table9[[#This Row],[dTime]]&lt;&gt;"",1/Table9[[#This Row],[dTime]],"")</f>
        <v>20.833333333332543</v>
      </c>
    </row>
    <row r="4102" spans="1:3" x14ac:dyDescent="0.25">
      <c r="A4102">
        <v>58</v>
      </c>
      <c r="B4102">
        <v>8.8000000000022283E-2</v>
      </c>
      <c r="C4102" s="1">
        <f>IF(Table9[[#This Row],[dTime]]&lt;&gt;"",1/Table9[[#This Row],[dTime]],"")</f>
        <v>11.363636363633486</v>
      </c>
    </row>
    <row r="4103" spans="1:3" x14ac:dyDescent="0.25">
      <c r="A4103">
        <v>59</v>
      </c>
      <c r="B4103">
        <v>6.7000000000007276E-2</v>
      </c>
      <c r="C4103" s="1">
        <f>IF(Table9[[#This Row],[dTime]]&lt;&gt;"",1/Table9[[#This Row],[dTime]],"")</f>
        <v>14.925373134326737</v>
      </c>
    </row>
    <row r="4104" spans="1:3" x14ac:dyDescent="0.25">
      <c r="A4104">
        <v>60</v>
      </c>
      <c r="B4104">
        <v>6.0000000000002274E-2</v>
      </c>
      <c r="C4104" s="1">
        <f>IF(Table9[[#This Row],[dTime]]&lt;&gt;"",1/Table9[[#This Row],[dTime]],"")</f>
        <v>16.666666666666035</v>
      </c>
    </row>
    <row r="4105" spans="1:3" x14ac:dyDescent="0.25">
      <c r="A4105">
        <v>61</v>
      </c>
      <c r="B4105">
        <v>7.2000000000002728E-2</v>
      </c>
      <c r="C4105" s="1">
        <f>IF(Table9[[#This Row],[dTime]]&lt;&gt;"",1/Table9[[#This Row],[dTime]],"")</f>
        <v>13.888888888888362</v>
      </c>
    </row>
    <row r="4106" spans="1:3" x14ac:dyDescent="0.25">
      <c r="A4106">
        <v>62</v>
      </c>
      <c r="B4106">
        <v>6.9999999999993179E-2</v>
      </c>
      <c r="C4106" s="1">
        <f>IF(Table9[[#This Row],[dTime]]&lt;&gt;"",1/Table9[[#This Row],[dTime]],"")</f>
        <v>14.285714285715677</v>
      </c>
    </row>
    <row r="4107" spans="1:3" x14ac:dyDescent="0.25">
      <c r="A4107">
        <v>63</v>
      </c>
      <c r="B4107">
        <v>6.7000000000007276E-2</v>
      </c>
      <c r="C4107" s="1">
        <f>IF(Table9[[#This Row],[dTime]]&lt;&gt;"",1/Table9[[#This Row],[dTime]],"")</f>
        <v>14.925373134326737</v>
      </c>
    </row>
    <row r="4108" spans="1:3" x14ac:dyDescent="0.25">
      <c r="A4108">
        <v>64</v>
      </c>
      <c r="B4108">
        <v>5.8999999999969077E-2</v>
      </c>
      <c r="C4108" s="1">
        <f>IF(Table9[[#This Row],[dTime]]&lt;&gt;"",1/Table9[[#This Row],[dTime]],"")</f>
        <v>16.949152542381764</v>
      </c>
    </row>
    <row r="4109" spans="1:3" x14ac:dyDescent="0.25">
      <c r="A4109">
        <v>65</v>
      </c>
      <c r="B4109">
        <v>6.9000000000016826E-2</v>
      </c>
      <c r="C4109" s="1">
        <f>IF(Table9[[#This Row],[dTime]]&lt;&gt;"",1/Table9[[#This Row],[dTime]],"")</f>
        <v>14.492753623184871</v>
      </c>
    </row>
    <row r="4110" spans="1:3" x14ac:dyDescent="0.25">
      <c r="A4110">
        <v>66</v>
      </c>
      <c r="B4110">
        <v>5.2999999999997272E-2</v>
      </c>
      <c r="C4110" s="1">
        <f>IF(Table9[[#This Row],[dTime]]&lt;&gt;"",1/Table9[[#This Row],[dTime]],"")</f>
        <v>18.867924528302858</v>
      </c>
    </row>
    <row r="4111" spans="1:3" x14ac:dyDescent="0.25">
      <c r="A4111">
        <v>67</v>
      </c>
      <c r="B4111">
        <v>8.4000000000003183E-2</v>
      </c>
      <c r="C4111" s="1">
        <f>IF(Table9[[#This Row],[dTime]]&lt;&gt;"",1/Table9[[#This Row],[dTime]],"")</f>
        <v>11.904761904761454</v>
      </c>
    </row>
    <row r="4112" spans="1:3" x14ac:dyDescent="0.25">
      <c r="A4112">
        <v>68</v>
      </c>
      <c r="B4112">
        <v>6.9000000000016826E-2</v>
      </c>
      <c r="C4112" s="1">
        <f>IF(Table9[[#This Row],[dTime]]&lt;&gt;"",1/Table9[[#This Row],[dTime]],"")</f>
        <v>14.492753623184871</v>
      </c>
    </row>
    <row r="4113" spans="1:3" x14ac:dyDescent="0.25">
      <c r="A4113">
        <v>69</v>
      </c>
      <c r="B4113">
        <v>7.0999999999969532E-2</v>
      </c>
      <c r="C4113" s="1">
        <f>IF(Table9[[#This Row],[dTime]]&lt;&gt;"",1/Table9[[#This Row],[dTime]],"")</f>
        <v>14.084507042259565</v>
      </c>
    </row>
    <row r="4114" spans="1:3" x14ac:dyDescent="0.25">
      <c r="A4114">
        <v>70</v>
      </c>
      <c r="B4114">
        <v>6.2999999999988177E-2</v>
      </c>
      <c r="C4114" s="1">
        <f>IF(Table9[[#This Row],[dTime]]&lt;&gt;"",1/Table9[[#This Row],[dTime]],"")</f>
        <v>15.873015873018852</v>
      </c>
    </row>
    <row r="4115" spans="1:3" x14ac:dyDescent="0.25">
      <c r="A4115">
        <v>71</v>
      </c>
      <c r="B4115">
        <v>6.6000000000030923E-2</v>
      </c>
      <c r="C4115" s="1">
        <f>IF(Table9[[#This Row],[dTime]]&lt;&gt;"",1/Table9[[#This Row],[dTime]],"")</f>
        <v>15.151515151508052</v>
      </c>
    </row>
    <row r="4116" spans="1:3" x14ac:dyDescent="0.25">
      <c r="A4116">
        <v>72</v>
      </c>
      <c r="B4116">
        <v>5.8999999999969077E-2</v>
      </c>
      <c r="C4116" s="1">
        <f>IF(Table9[[#This Row],[dTime]]&lt;&gt;"",1/Table9[[#This Row],[dTime]],"")</f>
        <v>16.949152542381764</v>
      </c>
    </row>
    <row r="4117" spans="1:3" x14ac:dyDescent="0.25">
      <c r="A4117">
        <v>73</v>
      </c>
      <c r="B4117">
        <v>6.6000000000030923E-2</v>
      </c>
      <c r="C4117" s="1">
        <f>IF(Table9[[#This Row],[dTime]]&lt;&gt;"",1/Table9[[#This Row],[dTime]],"")</f>
        <v>15.151515151508052</v>
      </c>
    </row>
    <row r="4118" spans="1:3" x14ac:dyDescent="0.25">
      <c r="A4118">
        <v>74</v>
      </c>
      <c r="B4118">
        <v>8.1999999999993634E-2</v>
      </c>
      <c r="C4118" s="1">
        <f>IF(Table9[[#This Row],[dTime]]&lt;&gt;"",1/Table9[[#This Row],[dTime]],"")</f>
        <v>12.195121951220459</v>
      </c>
    </row>
    <row r="4119" spans="1:3" x14ac:dyDescent="0.25">
      <c r="A4119">
        <v>75</v>
      </c>
      <c r="B4119">
        <v>5.2000000000020918E-2</v>
      </c>
      <c r="C4119" s="1">
        <f>IF(Table9[[#This Row],[dTime]]&lt;&gt;"",1/Table9[[#This Row],[dTime]],"")</f>
        <v>19.230769230761496</v>
      </c>
    </row>
    <row r="4120" spans="1:3" x14ac:dyDescent="0.25">
      <c r="A4120">
        <v>76</v>
      </c>
      <c r="B4120">
        <v>6.9999999999993179E-2</v>
      </c>
      <c r="C4120" s="1">
        <f>IF(Table9[[#This Row],[dTime]]&lt;&gt;"",1/Table9[[#This Row],[dTime]],"")</f>
        <v>14.285714285715677</v>
      </c>
    </row>
    <row r="4121" spans="1:3" x14ac:dyDescent="0.25">
      <c r="A4121">
        <v>77</v>
      </c>
      <c r="B4121">
        <v>5.0000000000011369E-2</v>
      </c>
      <c r="C4121" s="1">
        <f>IF(Table9[[#This Row],[dTime]]&lt;&gt;"",1/Table9[[#This Row],[dTime]],"")</f>
        <v>19.999999999995453</v>
      </c>
    </row>
    <row r="4122" spans="1:3" x14ac:dyDescent="0.25">
      <c r="A4122">
        <v>78</v>
      </c>
      <c r="B4122">
        <v>8.399999999994634E-2</v>
      </c>
      <c r="C4122" s="1">
        <f>IF(Table9[[#This Row],[dTime]]&lt;&gt;"",1/Table9[[#This Row],[dTime]],"")</f>
        <v>11.90476190476951</v>
      </c>
    </row>
    <row r="4123" spans="1:3" x14ac:dyDescent="0.25">
      <c r="A4123">
        <v>79</v>
      </c>
      <c r="B4123">
        <v>4.8000000000001819E-2</v>
      </c>
      <c r="C4123" s="1">
        <f>IF(Table9[[#This Row],[dTime]]&lt;&gt;"",1/Table9[[#This Row],[dTime]],"")</f>
        <v>20.833333333332543</v>
      </c>
    </row>
    <row r="4124" spans="1:3" x14ac:dyDescent="0.25">
      <c r="A4124">
        <v>80</v>
      </c>
      <c r="B4124">
        <v>8.500000000003638E-2</v>
      </c>
      <c r="C4124" s="1">
        <f>IF(Table9[[#This Row],[dTime]]&lt;&gt;"",1/Table9[[#This Row],[dTime]],"")</f>
        <v>11.764705882347906</v>
      </c>
    </row>
    <row r="4125" spans="1:3" x14ac:dyDescent="0.25">
      <c r="A4125">
        <v>81</v>
      </c>
      <c r="B4125">
        <v>6.399999999996453E-2</v>
      </c>
      <c r="C4125" s="1">
        <f>IF(Table9[[#This Row],[dTime]]&lt;&gt;"",1/Table9[[#This Row],[dTime]],"")</f>
        <v>15.62500000000866</v>
      </c>
    </row>
    <row r="4126" spans="1:3" x14ac:dyDescent="0.25">
      <c r="A4126">
        <v>82</v>
      </c>
      <c r="B4126">
        <v>4.7000000000025466E-2</v>
      </c>
      <c r="C4126" s="1">
        <f>IF(Table9[[#This Row],[dTime]]&lt;&gt;"",1/Table9[[#This Row],[dTime]],"")</f>
        <v>21.276595744669322</v>
      </c>
    </row>
    <row r="4127" spans="1:3" x14ac:dyDescent="0.25">
      <c r="A4127">
        <v>83</v>
      </c>
      <c r="B4127">
        <v>8.8999999999998636E-2</v>
      </c>
      <c r="C4127" s="1">
        <f>IF(Table9[[#This Row],[dTime]]&lt;&gt;"",1/Table9[[#This Row],[dTime]],"")</f>
        <v>11.235955056179948</v>
      </c>
    </row>
    <row r="4128" spans="1:3" x14ac:dyDescent="0.25">
      <c r="A4128">
        <v>84</v>
      </c>
      <c r="B4128">
        <v>6.9999999999993179E-2</v>
      </c>
      <c r="C4128" s="1">
        <f>IF(Table9[[#This Row],[dTime]]&lt;&gt;"",1/Table9[[#This Row],[dTime]],"")</f>
        <v>14.285714285715677</v>
      </c>
    </row>
    <row r="4129" spans="1:3" x14ac:dyDescent="0.25">
      <c r="A4129">
        <v>85</v>
      </c>
      <c r="B4129">
        <v>6.2000000000011823E-2</v>
      </c>
      <c r="C4129" s="1">
        <f>IF(Table9[[#This Row],[dTime]]&lt;&gt;"",1/Table9[[#This Row],[dTime]],"")</f>
        <v>16.129032258061439</v>
      </c>
    </row>
    <row r="4130" spans="1:3" x14ac:dyDescent="0.25">
      <c r="A4130">
        <v>86</v>
      </c>
      <c r="B4130">
        <v>6.5999999999974079E-2</v>
      </c>
      <c r="C4130" s="1">
        <f>IF(Table9[[#This Row],[dTime]]&lt;&gt;"",1/Table9[[#This Row],[dTime]],"")</f>
        <v>15.151515151521101</v>
      </c>
    </row>
    <row r="4131" spans="1:3" x14ac:dyDescent="0.25">
      <c r="A4131">
        <v>87</v>
      </c>
      <c r="B4131">
        <v>6.4999999999997726E-2</v>
      </c>
      <c r="C4131" s="1">
        <f>IF(Table9[[#This Row],[dTime]]&lt;&gt;"",1/Table9[[#This Row],[dTime]],"")</f>
        <v>15.384615384615923</v>
      </c>
    </row>
    <row r="4132" spans="1:3" x14ac:dyDescent="0.25">
      <c r="A4132">
        <v>88</v>
      </c>
      <c r="B4132">
        <v>7.1000000000026375E-2</v>
      </c>
      <c r="C4132" s="1">
        <f>IF(Table9[[#This Row],[dTime]]&lt;&gt;"",1/Table9[[#This Row],[dTime]],"")</f>
        <v>14.084507042248289</v>
      </c>
    </row>
    <row r="4133" spans="1:3" x14ac:dyDescent="0.25">
      <c r="A4133">
        <v>89</v>
      </c>
      <c r="B4133">
        <v>7.0999999999969532E-2</v>
      </c>
      <c r="C4133" s="1">
        <f>IF(Table9[[#This Row],[dTime]]&lt;&gt;"",1/Table9[[#This Row],[dTime]],"")</f>
        <v>14.084507042259565</v>
      </c>
    </row>
    <row r="4134" spans="1:3" x14ac:dyDescent="0.25">
      <c r="A4134">
        <v>90</v>
      </c>
      <c r="B4134">
        <v>6.300000000004502E-2</v>
      </c>
      <c r="C4134" s="1">
        <f>IF(Table9[[#This Row],[dTime]]&lt;&gt;"",1/Table9[[#This Row],[dTime]],"")</f>
        <v>15.87301587300453</v>
      </c>
    </row>
    <row r="4135" spans="1:3" x14ac:dyDescent="0.25">
      <c r="A4135">
        <v>91</v>
      </c>
      <c r="B4135">
        <v>6.4999999999997726E-2</v>
      </c>
      <c r="C4135" s="1">
        <f>IF(Table9[[#This Row],[dTime]]&lt;&gt;"",1/Table9[[#This Row],[dTime]],"")</f>
        <v>15.384615384615923</v>
      </c>
    </row>
    <row r="4136" spans="1:3" x14ac:dyDescent="0.25">
      <c r="A4136">
        <v>92</v>
      </c>
      <c r="B4136">
        <v>6.9999999999993179E-2</v>
      </c>
      <c r="C4136" s="1">
        <f>IF(Table9[[#This Row],[dTime]]&lt;&gt;"",1/Table9[[#This Row],[dTime]],"")</f>
        <v>14.285714285715677</v>
      </c>
    </row>
    <row r="4137" spans="1:3" x14ac:dyDescent="0.25">
      <c r="A4137">
        <v>93</v>
      </c>
      <c r="B4137">
        <v>6.0000000000002274E-2</v>
      </c>
      <c r="C4137" s="1">
        <f>IF(Table9[[#This Row],[dTime]]&lt;&gt;"",1/Table9[[#This Row],[dTime]],"")</f>
        <v>16.666666666666035</v>
      </c>
    </row>
    <row r="4138" spans="1:3" x14ac:dyDescent="0.25">
      <c r="A4138">
        <v>94</v>
      </c>
      <c r="B4138">
        <v>7.2999999999979082E-2</v>
      </c>
      <c r="C4138" s="1">
        <f>IF(Table9[[#This Row],[dTime]]&lt;&gt;"",1/Table9[[#This Row],[dTime]],"")</f>
        <v>13.698630136990227</v>
      </c>
    </row>
    <row r="4139" spans="1:3" x14ac:dyDescent="0.25">
      <c r="A4139">
        <v>95</v>
      </c>
      <c r="B4139">
        <v>6.4000000000021373E-2</v>
      </c>
      <c r="C4139" s="1">
        <f>IF(Table9[[#This Row],[dTime]]&lt;&gt;"",1/Table9[[#This Row],[dTime]],"")</f>
        <v>15.624999999994783</v>
      </c>
    </row>
    <row r="4140" spans="1:3" x14ac:dyDescent="0.25">
      <c r="A4140">
        <v>96</v>
      </c>
      <c r="B4140">
        <v>6.7000000000007276E-2</v>
      </c>
      <c r="C4140" s="1">
        <f>IF(Table9[[#This Row],[dTime]]&lt;&gt;"",1/Table9[[#This Row],[dTime]],"")</f>
        <v>14.925373134326737</v>
      </c>
    </row>
    <row r="4141" spans="1:3" x14ac:dyDescent="0.25">
      <c r="A4141">
        <v>97</v>
      </c>
      <c r="B4141">
        <v>6.8999999999959982E-2</v>
      </c>
      <c r="C4141" s="1">
        <f>IF(Table9[[#This Row],[dTime]]&lt;&gt;"",1/Table9[[#This Row],[dTime]],"")</f>
        <v>14.492753623196812</v>
      </c>
    </row>
    <row r="4142" spans="1:3" x14ac:dyDescent="0.25">
      <c r="A4142">
        <v>98</v>
      </c>
      <c r="B4142">
        <v>6.300000000004502E-2</v>
      </c>
      <c r="C4142" s="1">
        <f>IF(Table9[[#This Row],[dTime]]&lt;&gt;"",1/Table9[[#This Row],[dTime]],"")</f>
        <v>15.87301587300453</v>
      </c>
    </row>
    <row r="4143" spans="1:3" x14ac:dyDescent="0.25">
      <c r="A4143">
        <v>99</v>
      </c>
      <c r="B4143">
        <v>6.4999999999997726E-2</v>
      </c>
      <c r="C4143" s="1">
        <f>IF(Table9[[#This Row],[dTime]]&lt;&gt;"",1/Table9[[#This Row],[dTime]],"")</f>
        <v>15.384615384615923</v>
      </c>
    </row>
    <row r="4144" spans="1:3" x14ac:dyDescent="0.25">
      <c r="A4144">
        <v>100</v>
      </c>
      <c r="B4144">
        <v>7.0999999999969532E-2</v>
      </c>
      <c r="C4144" s="1">
        <f>IF(Table9[[#This Row],[dTime]]&lt;&gt;"",1/Table9[[#This Row],[dTime]],"")</f>
        <v>14.084507042259565</v>
      </c>
    </row>
    <row r="4145" spans="1:3" x14ac:dyDescent="0.25">
      <c r="A4145">
        <v>101</v>
      </c>
      <c r="B4145">
        <v>6.9000000000016826E-2</v>
      </c>
      <c r="C4145" s="1">
        <f>IF(Table9[[#This Row],[dTime]]&lt;&gt;"",1/Table9[[#This Row],[dTime]],"")</f>
        <v>14.492753623184871</v>
      </c>
    </row>
    <row r="4146" spans="1:3" x14ac:dyDescent="0.25">
      <c r="A4146">
        <v>102</v>
      </c>
      <c r="B4146">
        <v>6.4999999999997726E-2</v>
      </c>
      <c r="C4146" s="1">
        <f>IF(Table9[[#This Row],[dTime]]&lt;&gt;"",1/Table9[[#This Row],[dTime]],"")</f>
        <v>15.384615384615923</v>
      </c>
    </row>
    <row r="4147" spans="1:3" x14ac:dyDescent="0.25">
      <c r="A4147">
        <v>103</v>
      </c>
      <c r="B4147">
        <v>6.2999999999988177E-2</v>
      </c>
      <c r="C4147" s="1">
        <f>IF(Table9[[#This Row],[dTime]]&lt;&gt;"",1/Table9[[#This Row],[dTime]],"")</f>
        <v>15.873015873018852</v>
      </c>
    </row>
    <row r="4148" spans="1:3" x14ac:dyDescent="0.25">
      <c r="A4148">
        <v>104</v>
      </c>
      <c r="B4148">
        <v>7.1000000000026375E-2</v>
      </c>
      <c r="C4148" s="1">
        <f>IF(Table9[[#This Row],[dTime]]&lt;&gt;"",1/Table9[[#This Row],[dTime]],"")</f>
        <v>14.084507042248289</v>
      </c>
    </row>
    <row r="4149" spans="1:3" x14ac:dyDescent="0.25">
      <c r="A4149">
        <v>105</v>
      </c>
      <c r="B4149">
        <v>5.1999999999964075E-2</v>
      </c>
      <c r="C4149" s="1">
        <f>IF(Table9[[#This Row],[dTime]]&lt;&gt;"",1/Table9[[#This Row],[dTime]],"")</f>
        <v>19.230769230782517</v>
      </c>
    </row>
    <row r="4150" spans="1:3" x14ac:dyDescent="0.25">
      <c r="A4150">
        <v>106</v>
      </c>
      <c r="B4150">
        <v>7.8000000000031378E-2</v>
      </c>
      <c r="C4150" s="1">
        <f>IF(Table9[[#This Row],[dTime]]&lt;&gt;"",1/Table9[[#This Row],[dTime]],"")</f>
        <v>12.820512820507663</v>
      </c>
    </row>
    <row r="4151" spans="1:3" x14ac:dyDescent="0.25">
      <c r="A4151">
        <v>107</v>
      </c>
      <c r="B4151">
        <v>6.8999999999959982E-2</v>
      </c>
      <c r="C4151" s="1">
        <f>IF(Table9[[#This Row],[dTime]]&lt;&gt;"",1/Table9[[#This Row],[dTime]],"")</f>
        <v>14.492753623196812</v>
      </c>
    </row>
    <row r="4152" spans="1:3" x14ac:dyDescent="0.25">
      <c r="A4152">
        <v>108</v>
      </c>
      <c r="B4152">
        <v>6.6000000000030923E-2</v>
      </c>
      <c r="C4152" s="1">
        <f>IF(Table9[[#This Row],[dTime]]&lt;&gt;"",1/Table9[[#This Row],[dTime]],"")</f>
        <v>15.151515151508052</v>
      </c>
    </row>
    <row r="4153" spans="1:3" x14ac:dyDescent="0.25">
      <c r="A4153">
        <v>109</v>
      </c>
      <c r="B4153">
        <v>7.4000000000012278E-2</v>
      </c>
      <c r="C4153" s="1">
        <f>IF(Table9[[#This Row],[dTime]]&lt;&gt;"",1/Table9[[#This Row],[dTime]],"")</f>
        <v>13.513513513511271</v>
      </c>
    </row>
    <row r="4154" spans="1:3" x14ac:dyDescent="0.25">
      <c r="A4154">
        <v>110</v>
      </c>
      <c r="B4154">
        <v>5.6999999999959527E-2</v>
      </c>
      <c r="C4154" s="1">
        <f>IF(Table9[[#This Row],[dTime]]&lt;&gt;"",1/Table9[[#This Row],[dTime]],"")</f>
        <v>17.543859649135264</v>
      </c>
    </row>
    <row r="4155" spans="1:3" x14ac:dyDescent="0.25">
      <c r="A4155">
        <v>111</v>
      </c>
      <c r="B4155">
        <v>7.0000000000050022E-2</v>
      </c>
      <c r="C4155" s="1">
        <f>IF(Table9[[#This Row],[dTime]]&lt;&gt;"",1/Table9[[#This Row],[dTime]],"")</f>
        <v>14.285714285704078</v>
      </c>
    </row>
    <row r="4156" spans="1:3" x14ac:dyDescent="0.25">
      <c r="A4156">
        <v>112</v>
      </c>
      <c r="B4156">
        <v>6.0999999999978627E-2</v>
      </c>
      <c r="C4156" s="1">
        <f>IF(Table9[[#This Row],[dTime]]&lt;&gt;"",1/Table9[[#This Row],[dTime]],"")</f>
        <v>16.393442622956563</v>
      </c>
    </row>
    <row r="4157" spans="1:3" x14ac:dyDescent="0.25">
      <c r="A4157">
        <v>113</v>
      </c>
      <c r="B4157">
        <v>7.0999999999969532E-2</v>
      </c>
      <c r="C4157" s="1">
        <f>IF(Table9[[#This Row],[dTime]]&lt;&gt;"",1/Table9[[#This Row],[dTime]],"")</f>
        <v>14.084507042259565</v>
      </c>
    </row>
    <row r="4158" spans="1:3" x14ac:dyDescent="0.25">
      <c r="A4158">
        <v>114</v>
      </c>
      <c r="B4158">
        <v>6.7000000000007276E-2</v>
      </c>
      <c r="C4158" s="1">
        <f>IF(Table9[[#This Row],[dTime]]&lt;&gt;"",1/Table9[[#This Row],[dTime]],"")</f>
        <v>14.925373134326737</v>
      </c>
    </row>
    <row r="4159" spans="1:3" x14ac:dyDescent="0.25">
      <c r="A4159">
        <v>115</v>
      </c>
      <c r="B4159">
        <v>7.4000000000012278E-2</v>
      </c>
      <c r="C4159" s="1">
        <f>IF(Table9[[#This Row],[dTime]]&lt;&gt;"",1/Table9[[#This Row],[dTime]],"")</f>
        <v>13.513513513511271</v>
      </c>
    </row>
    <row r="4160" spans="1:3" x14ac:dyDescent="0.25">
      <c r="A4160">
        <v>116</v>
      </c>
      <c r="B4160">
        <v>6.0999999999978627E-2</v>
      </c>
      <c r="C4160" s="1">
        <f>IF(Table9[[#This Row],[dTime]]&lt;&gt;"",1/Table9[[#This Row],[dTime]],"")</f>
        <v>16.393442622956563</v>
      </c>
    </row>
    <row r="4161" spans="1:3" x14ac:dyDescent="0.25">
      <c r="A4161">
        <v>117</v>
      </c>
      <c r="B4161">
        <v>6.0000000000002274E-2</v>
      </c>
      <c r="C4161" s="1">
        <f>IF(Table9[[#This Row],[dTime]]&lt;&gt;"",1/Table9[[#This Row],[dTime]],"")</f>
        <v>16.666666666666035</v>
      </c>
    </row>
    <row r="4162" spans="1:3" x14ac:dyDescent="0.25">
      <c r="A4162">
        <v>118</v>
      </c>
      <c r="B4162">
        <v>6.6000000000030923E-2</v>
      </c>
      <c r="C4162" s="1">
        <f>IF(Table9[[#This Row],[dTime]]&lt;&gt;"",1/Table9[[#This Row],[dTime]],"")</f>
        <v>15.151515151508052</v>
      </c>
    </row>
    <row r="4163" spans="1:3" x14ac:dyDescent="0.25">
      <c r="A4163">
        <v>119</v>
      </c>
      <c r="B4163">
        <v>6.9000000000016826E-2</v>
      </c>
      <c r="C4163" s="1">
        <f>IF(Table9[[#This Row],[dTime]]&lt;&gt;"",1/Table9[[#This Row],[dTime]],"")</f>
        <v>14.492753623184871</v>
      </c>
    </row>
    <row r="4164" spans="1:3" x14ac:dyDescent="0.25">
      <c r="A4164">
        <v>120</v>
      </c>
      <c r="B4164">
        <v>6.0000000000002274E-2</v>
      </c>
      <c r="C4164" s="1">
        <f>IF(Table9[[#This Row],[dTime]]&lt;&gt;"",1/Table9[[#This Row],[dTime]],"")</f>
        <v>16.666666666666035</v>
      </c>
    </row>
    <row r="4165" spans="1:3" x14ac:dyDescent="0.25">
      <c r="A4165">
        <v>121</v>
      </c>
      <c r="B4165">
        <v>7.6999999999998181E-2</v>
      </c>
      <c r="C4165" s="1">
        <f>IF(Table9[[#This Row],[dTime]]&lt;&gt;"",1/Table9[[#This Row],[dTime]],"")</f>
        <v>12.987012987013294</v>
      </c>
    </row>
    <row r="4166" spans="1:3" x14ac:dyDescent="0.25">
      <c r="A4166">
        <v>122</v>
      </c>
      <c r="B4166">
        <v>7.2000000000002728E-2</v>
      </c>
      <c r="C4166" s="1">
        <f>IF(Table9[[#This Row],[dTime]]&lt;&gt;"",1/Table9[[#This Row],[dTime]],"")</f>
        <v>13.888888888888362</v>
      </c>
    </row>
    <row r="4167" spans="1:3" x14ac:dyDescent="0.25">
      <c r="A4167">
        <v>123</v>
      </c>
      <c r="B4167">
        <v>5.8999999999969077E-2</v>
      </c>
      <c r="C4167" s="1">
        <f>IF(Table9[[#This Row],[dTime]]&lt;&gt;"",1/Table9[[#This Row],[dTime]],"")</f>
        <v>16.949152542381764</v>
      </c>
    </row>
    <row r="4168" spans="1:3" x14ac:dyDescent="0.25">
      <c r="A4168">
        <v>124</v>
      </c>
      <c r="B4168">
        <v>6.9000000000016826E-2</v>
      </c>
      <c r="C4168" s="1">
        <f>IF(Table9[[#This Row],[dTime]]&lt;&gt;"",1/Table9[[#This Row],[dTime]],"")</f>
        <v>14.492753623184871</v>
      </c>
    </row>
    <row r="4169" spans="1:3" x14ac:dyDescent="0.25">
      <c r="A4169">
        <v>125</v>
      </c>
      <c r="B4169">
        <v>6.7999999999983629E-2</v>
      </c>
      <c r="C4169" s="1">
        <f>IF(Table9[[#This Row],[dTime]]&lt;&gt;"",1/Table9[[#This Row],[dTime]],"")</f>
        <v>14.705882352944716</v>
      </c>
    </row>
    <row r="4170" spans="1:3" x14ac:dyDescent="0.25">
      <c r="A4170">
        <v>126</v>
      </c>
      <c r="B4170">
        <v>6.7999999999983629E-2</v>
      </c>
      <c r="C4170" s="1">
        <f>IF(Table9[[#This Row],[dTime]]&lt;&gt;"",1/Table9[[#This Row],[dTime]],"")</f>
        <v>14.705882352944716</v>
      </c>
    </row>
    <row r="4171" spans="1:3" x14ac:dyDescent="0.25">
      <c r="A4171">
        <v>127</v>
      </c>
      <c r="B4171">
        <v>4.7000000000025466E-2</v>
      </c>
      <c r="C4171" s="1">
        <f>IF(Table9[[#This Row],[dTime]]&lt;&gt;"",1/Table9[[#This Row],[dTime]],"")</f>
        <v>21.276595744669322</v>
      </c>
    </row>
    <row r="4172" spans="1:3" x14ac:dyDescent="0.25">
      <c r="A4172">
        <v>128</v>
      </c>
      <c r="B4172">
        <v>8.6000000000012733E-2</v>
      </c>
      <c r="C4172" s="1">
        <f>IF(Table9[[#This Row],[dTime]]&lt;&gt;"",1/Table9[[#This Row],[dTime]],"")</f>
        <v>11.627906976742464</v>
      </c>
    </row>
    <row r="4173" spans="1:3" x14ac:dyDescent="0.25">
      <c r="A4173">
        <v>129</v>
      </c>
      <c r="B4173">
        <v>6.4999999999997726E-2</v>
      </c>
      <c r="C4173" s="1">
        <f>IF(Table9[[#This Row],[dTime]]&lt;&gt;"",1/Table9[[#This Row],[dTime]],"")</f>
        <v>15.384615384615923</v>
      </c>
    </row>
    <row r="4174" spans="1:3" x14ac:dyDescent="0.25">
      <c r="A4174">
        <v>130</v>
      </c>
      <c r="B4174">
        <v>6.4999999999997726E-2</v>
      </c>
      <c r="C4174" s="1">
        <f>IF(Table9[[#This Row],[dTime]]&lt;&gt;"",1/Table9[[#This Row],[dTime]],"")</f>
        <v>15.384615384615923</v>
      </c>
    </row>
    <row r="4175" spans="1:3" x14ac:dyDescent="0.25">
      <c r="A4175">
        <v>131</v>
      </c>
      <c r="B4175">
        <v>6.7000000000007276E-2</v>
      </c>
      <c r="C4175" s="1">
        <f>IF(Table9[[#This Row],[dTime]]&lt;&gt;"",1/Table9[[#This Row],[dTime]],"")</f>
        <v>14.925373134326737</v>
      </c>
    </row>
    <row r="4176" spans="1:3" x14ac:dyDescent="0.25">
      <c r="A4176">
        <v>132</v>
      </c>
      <c r="B4176">
        <v>6.4999999999997726E-2</v>
      </c>
      <c r="C4176" s="1">
        <f>IF(Table9[[#This Row],[dTime]]&lt;&gt;"",1/Table9[[#This Row],[dTime]],"")</f>
        <v>15.384615384615923</v>
      </c>
    </row>
    <row r="4177" spans="1:3" x14ac:dyDescent="0.25">
      <c r="A4177">
        <v>133</v>
      </c>
      <c r="B4177">
        <v>7.0999999999969532E-2</v>
      </c>
      <c r="C4177" s="1">
        <f>IF(Table9[[#This Row],[dTime]]&lt;&gt;"",1/Table9[[#This Row],[dTime]],"")</f>
        <v>14.084507042259565</v>
      </c>
    </row>
    <row r="4178" spans="1:3" x14ac:dyDescent="0.25">
      <c r="A4178">
        <v>134</v>
      </c>
      <c r="B4178">
        <v>6.7999999999983629E-2</v>
      </c>
      <c r="C4178" s="1">
        <f>IF(Table9[[#This Row],[dTime]]&lt;&gt;"",1/Table9[[#This Row],[dTime]],"")</f>
        <v>14.705882352944716</v>
      </c>
    </row>
    <row r="4179" spans="1:3" x14ac:dyDescent="0.25">
      <c r="A4179">
        <v>135</v>
      </c>
      <c r="B4179">
        <v>5.6000000000040018E-2</v>
      </c>
      <c r="C4179" s="1">
        <f>IF(Table9[[#This Row],[dTime]]&lt;&gt;"",1/Table9[[#This Row],[dTime]],"")</f>
        <v>17.857142857130096</v>
      </c>
    </row>
    <row r="4180" spans="1:3" x14ac:dyDescent="0.25">
      <c r="A4180">
        <v>136</v>
      </c>
      <c r="B4180">
        <v>6.8999999999959982E-2</v>
      </c>
      <c r="C4180" s="1">
        <f>IF(Table9[[#This Row],[dTime]]&lt;&gt;"",1/Table9[[#This Row],[dTime]],"")</f>
        <v>14.492753623196812</v>
      </c>
    </row>
    <row r="4181" spans="1:3" x14ac:dyDescent="0.25">
      <c r="A4181">
        <v>137</v>
      </c>
      <c r="B4181">
        <v>6.9000000000016826E-2</v>
      </c>
      <c r="C4181" s="1">
        <f>IF(Table9[[#This Row],[dTime]]&lt;&gt;"",1/Table9[[#This Row],[dTime]],"")</f>
        <v>14.492753623184871</v>
      </c>
    </row>
    <row r="4182" spans="1:3" x14ac:dyDescent="0.25">
      <c r="A4182">
        <v>138</v>
      </c>
      <c r="B4182">
        <v>6.4000000000021373E-2</v>
      </c>
      <c r="C4182" s="1">
        <f>IF(Table9[[#This Row],[dTime]]&lt;&gt;"",1/Table9[[#This Row],[dTime]],"")</f>
        <v>15.624999999994783</v>
      </c>
    </row>
    <row r="4183" spans="1:3" x14ac:dyDescent="0.25">
      <c r="A4183">
        <v>139</v>
      </c>
      <c r="B4183">
        <v>5.5999999999983174E-2</v>
      </c>
      <c r="C4183" s="1">
        <f>IF(Table9[[#This Row],[dTime]]&lt;&gt;"",1/Table9[[#This Row],[dTime]],"")</f>
        <v>17.857142857148222</v>
      </c>
    </row>
    <row r="4184" spans="1:3" x14ac:dyDescent="0.25">
      <c r="A4184">
        <v>140</v>
      </c>
      <c r="B4184">
        <v>9.0000000000031832E-2</v>
      </c>
      <c r="C4184" s="1">
        <f>IF(Table9[[#This Row],[dTime]]&lt;&gt;"",1/Table9[[#This Row],[dTime]],"")</f>
        <v>11.111111111107181</v>
      </c>
    </row>
    <row r="4185" spans="1:3" x14ac:dyDescent="0.25">
      <c r="A4185">
        <v>141</v>
      </c>
      <c r="B4185">
        <v>5.5999999999983174E-2</v>
      </c>
      <c r="C4185" s="1">
        <f>IF(Table9[[#This Row],[dTime]]&lt;&gt;"",1/Table9[[#This Row],[dTime]],"")</f>
        <v>17.857142857148222</v>
      </c>
    </row>
    <row r="4186" spans="1:3" x14ac:dyDescent="0.25">
      <c r="A4186">
        <v>142</v>
      </c>
      <c r="B4186">
        <v>7.0999999999969532E-2</v>
      </c>
      <c r="C4186" s="1">
        <f>IF(Table9[[#This Row],[dTime]]&lt;&gt;"",1/Table9[[#This Row],[dTime]],"")</f>
        <v>14.084507042259565</v>
      </c>
    </row>
    <row r="4187" spans="1:3" x14ac:dyDescent="0.25">
      <c r="A4187">
        <v>143</v>
      </c>
      <c r="B4187">
        <v>2.1000000000015007E-2</v>
      </c>
      <c r="C4187" s="1">
        <f>IF(Table9[[#This Row],[dTime]]&lt;&gt;"",1/Table9[[#This Row],[dTime]],"")</f>
        <v>47.619047619013593</v>
      </c>
    </row>
    <row r="4188" spans="1:3" x14ac:dyDescent="0.25">
      <c r="A4188">
        <v>144</v>
      </c>
      <c r="B4188">
        <v>0.10899999999998045</v>
      </c>
      <c r="C4188" s="1">
        <f>IF(Table9[[#This Row],[dTime]]&lt;&gt;"",1/Table9[[#This Row],[dTime]],"")</f>
        <v>9.1743119266071496</v>
      </c>
    </row>
    <row r="4189" spans="1:3" x14ac:dyDescent="0.25">
      <c r="A4189">
        <v>145</v>
      </c>
      <c r="B4189">
        <v>7.2000000000002728E-2</v>
      </c>
      <c r="C4189" s="1">
        <f>IF(Table9[[#This Row],[dTime]]&lt;&gt;"",1/Table9[[#This Row],[dTime]],"")</f>
        <v>13.888888888888362</v>
      </c>
    </row>
    <row r="4190" spans="1:3" x14ac:dyDescent="0.25">
      <c r="A4190">
        <v>146</v>
      </c>
      <c r="B4190">
        <v>5.1000000000044565E-2</v>
      </c>
      <c r="C4190" s="1">
        <f>IF(Table9[[#This Row],[dTime]]&lt;&gt;"",1/Table9[[#This Row],[dTime]],"")</f>
        <v>19.607843137237769</v>
      </c>
    </row>
    <row r="4191" spans="1:3" x14ac:dyDescent="0.25">
      <c r="A4191">
        <v>147</v>
      </c>
      <c r="B4191">
        <v>7.9000000000007731E-2</v>
      </c>
      <c r="C4191" s="1">
        <f>IF(Table9[[#This Row],[dTime]]&lt;&gt;"",1/Table9[[#This Row],[dTime]],"")</f>
        <v>12.658227848100028</v>
      </c>
    </row>
    <row r="4192" spans="1:3" x14ac:dyDescent="0.25">
      <c r="A4192">
        <v>148</v>
      </c>
      <c r="B4192">
        <v>6.8999999999959982E-2</v>
      </c>
      <c r="C4192" s="1">
        <f>IF(Table9[[#This Row],[dTime]]&lt;&gt;"",1/Table9[[#This Row],[dTime]],"")</f>
        <v>14.492753623196812</v>
      </c>
    </row>
    <row r="4193" spans="1:3" x14ac:dyDescent="0.25">
      <c r="A4193">
        <v>149</v>
      </c>
      <c r="B4193">
        <v>6.6000000000030923E-2</v>
      </c>
      <c r="C4193" s="1">
        <f>IF(Table9[[#This Row],[dTime]]&lt;&gt;"",1/Table9[[#This Row],[dTime]],"")</f>
        <v>15.151515151508052</v>
      </c>
    </row>
    <row r="4194" spans="1:3" x14ac:dyDescent="0.25">
      <c r="A4194">
        <v>150</v>
      </c>
      <c r="B4194">
        <v>6.0999999999978627E-2</v>
      </c>
      <c r="C4194" s="1">
        <f>IF(Table9[[#This Row],[dTime]]&lt;&gt;"",1/Table9[[#This Row],[dTime]],"")</f>
        <v>16.393442622956563</v>
      </c>
    </row>
    <row r="4195" spans="1:3" x14ac:dyDescent="0.25">
      <c r="A4195">
        <v>151</v>
      </c>
      <c r="B4195">
        <v>6.7000000000007276E-2</v>
      </c>
      <c r="C4195" s="1">
        <f>IF(Table9[[#This Row],[dTime]]&lt;&gt;"",1/Table9[[#This Row],[dTime]],"")</f>
        <v>14.925373134326737</v>
      </c>
    </row>
    <row r="4196" spans="1:3" x14ac:dyDescent="0.25">
      <c r="A4196">
        <v>152</v>
      </c>
      <c r="B4196">
        <v>6.9000000000016826E-2</v>
      </c>
      <c r="C4196" s="1">
        <f>IF(Table9[[#This Row],[dTime]]&lt;&gt;"",1/Table9[[#This Row],[dTime]],"")</f>
        <v>14.492753623184871</v>
      </c>
    </row>
    <row r="4197" spans="1:3" x14ac:dyDescent="0.25">
      <c r="A4197">
        <v>153</v>
      </c>
      <c r="B4197">
        <v>7.2000000000002728E-2</v>
      </c>
      <c r="C4197" s="1">
        <f>IF(Table9[[#This Row],[dTime]]&lt;&gt;"",1/Table9[[#This Row],[dTime]],"")</f>
        <v>13.888888888888362</v>
      </c>
    </row>
    <row r="4198" spans="1:3" x14ac:dyDescent="0.25">
      <c r="A4198">
        <v>154</v>
      </c>
      <c r="B4198">
        <v>6.0999999999978627E-2</v>
      </c>
      <c r="C4198" s="1">
        <f>IF(Table9[[#This Row],[dTime]]&lt;&gt;"",1/Table9[[#This Row],[dTime]],"")</f>
        <v>16.393442622956563</v>
      </c>
    </row>
    <row r="4199" spans="1:3" x14ac:dyDescent="0.25">
      <c r="A4199">
        <v>155</v>
      </c>
      <c r="B4199">
        <v>7.0999999999969532E-2</v>
      </c>
      <c r="C4199" s="1">
        <f>IF(Table9[[#This Row],[dTime]]&lt;&gt;"",1/Table9[[#This Row],[dTime]],"")</f>
        <v>14.084507042259565</v>
      </c>
    </row>
    <row r="4200" spans="1:3" x14ac:dyDescent="0.25">
      <c r="A4200">
        <v>156</v>
      </c>
      <c r="B4200">
        <v>5.3000000000054115E-2</v>
      </c>
      <c r="C4200" s="1">
        <f>IF(Table9[[#This Row],[dTime]]&lt;&gt;"",1/Table9[[#This Row],[dTime]],"")</f>
        <v>18.867924528282622</v>
      </c>
    </row>
    <row r="4201" spans="1:3" x14ac:dyDescent="0.25">
      <c r="A4201">
        <v>157</v>
      </c>
      <c r="B4201">
        <v>7.8999999999950887E-2</v>
      </c>
      <c r="C4201" s="1">
        <f>IF(Table9[[#This Row],[dTime]]&lt;&gt;"",1/Table9[[#This Row],[dTime]],"")</f>
        <v>12.658227848109135</v>
      </c>
    </row>
    <row r="4202" spans="1:3" x14ac:dyDescent="0.25">
      <c r="A4202">
        <v>158</v>
      </c>
      <c r="B4202">
        <v>5.4000000000030468E-2</v>
      </c>
      <c r="C4202" s="1">
        <f>IF(Table9[[#This Row],[dTime]]&lt;&gt;"",1/Table9[[#This Row],[dTime]],"")</f>
        <v>18.518518518508071</v>
      </c>
    </row>
    <row r="4203" spans="1:3" x14ac:dyDescent="0.25">
      <c r="A4203">
        <v>159</v>
      </c>
      <c r="B4203">
        <v>7.9000000000007731E-2</v>
      </c>
      <c r="C4203" s="1">
        <f>IF(Table9[[#This Row],[dTime]]&lt;&gt;"",1/Table9[[#This Row],[dTime]],"")</f>
        <v>12.658227848100028</v>
      </c>
    </row>
    <row r="4204" spans="1:3" x14ac:dyDescent="0.25">
      <c r="A4204">
        <v>160</v>
      </c>
      <c r="B4204">
        <v>6.2000000000011823E-2</v>
      </c>
      <c r="C4204" s="1">
        <f>IF(Table9[[#This Row],[dTime]]&lt;&gt;"",1/Table9[[#This Row],[dTime]],"")</f>
        <v>16.129032258061439</v>
      </c>
    </row>
    <row r="4205" spans="1:3" x14ac:dyDescent="0.25">
      <c r="A4205">
        <v>161</v>
      </c>
      <c r="B4205">
        <v>6.9999999999993179E-2</v>
      </c>
      <c r="C4205" s="1">
        <f>IF(Table9[[#This Row],[dTime]]&lt;&gt;"",1/Table9[[#This Row],[dTime]],"")</f>
        <v>14.285714285715677</v>
      </c>
    </row>
    <row r="4206" spans="1:3" x14ac:dyDescent="0.25">
      <c r="A4206">
        <v>162</v>
      </c>
      <c r="B4206">
        <v>6.399999999996453E-2</v>
      </c>
      <c r="C4206" s="1">
        <f>IF(Table9[[#This Row],[dTime]]&lt;&gt;"",1/Table9[[#This Row],[dTime]],"")</f>
        <v>15.62500000000866</v>
      </c>
    </row>
    <row r="4207" spans="1:3" x14ac:dyDescent="0.25">
      <c r="A4207">
        <v>163</v>
      </c>
      <c r="B4207">
        <v>7.2000000000002728E-2</v>
      </c>
      <c r="C4207" s="1">
        <f>IF(Table9[[#This Row],[dTime]]&lt;&gt;"",1/Table9[[#This Row],[dTime]],"")</f>
        <v>13.888888888888362</v>
      </c>
    </row>
    <row r="4208" spans="1:3" x14ac:dyDescent="0.25">
      <c r="A4208">
        <v>164</v>
      </c>
      <c r="B4208">
        <v>6.6000000000030923E-2</v>
      </c>
      <c r="C4208" s="1">
        <f>IF(Table9[[#This Row],[dTime]]&lt;&gt;"",1/Table9[[#This Row],[dTime]],"")</f>
        <v>15.151515151508052</v>
      </c>
    </row>
    <row r="4209" spans="1:3" x14ac:dyDescent="0.25">
      <c r="A4209">
        <v>165</v>
      </c>
      <c r="B4209">
        <v>6.7000000000007276E-2</v>
      </c>
      <c r="C4209" s="1">
        <f>IF(Table9[[#This Row],[dTime]]&lt;&gt;"",1/Table9[[#This Row],[dTime]],"")</f>
        <v>14.925373134326737</v>
      </c>
    </row>
    <row r="4210" spans="1:3" x14ac:dyDescent="0.25">
      <c r="A4210">
        <v>166</v>
      </c>
      <c r="B4210">
        <v>3.2999999999958618E-2</v>
      </c>
      <c r="C4210" s="1">
        <f>IF(Table9[[#This Row],[dTime]]&lt;&gt;"",1/Table9[[#This Row],[dTime]],"")</f>
        <v>30.303030303068304</v>
      </c>
    </row>
    <row r="4211" spans="1:3" x14ac:dyDescent="0.25">
      <c r="A4211">
        <v>167</v>
      </c>
      <c r="B4211">
        <v>0.10800000000000409</v>
      </c>
      <c r="C4211" s="1">
        <f>IF(Table9[[#This Row],[dTime]]&lt;&gt;"",1/Table9[[#This Row],[dTime]],"")</f>
        <v>9.2592592592589078</v>
      </c>
    </row>
    <row r="4212" spans="1:3" x14ac:dyDescent="0.25">
      <c r="A4212">
        <v>168</v>
      </c>
      <c r="B4212">
        <v>5.0000000000011369E-2</v>
      </c>
      <c r="C4212" s="1">
        <f>IF(Table9[[#This Row],[dTime]]&lt;&gt;"",1/Table9[[#This Row],[dTime]],"")</f>
        <v>19.999999999995453</v>
      </c>
    </row>
    <row r="4213" spans="1:3" x14ac:dyDescent="0.25">
      <c r="A4213">
        <v>169</v>
      </c>
      <c r="B4213">
        <v>7.4000000000012278E-2</v>
      </c>
      <c r="C4213" s="1">
        <f>IF(Table9[[#This Row],[dTime]]&lt;&gt;"",1/Table9[[#This Row],[dTime]],"")</f>
        <v>13.513513513511271</v>
      </c>
    </row>
    <row r="4214" spans="1:3" x14ac:dyDescent="0.25">
      <c r="A4214">
        <v>170</v>
      </c>
      <c r="B4214">
        <v>1.799999999997226E-2</v>
      </c>
      <c r="C4214" s="1">
        <f>IF(Table9[[#This Row],[dTime]]&lt;&gt;"",1/Table9[[#This Row],[dTime]],"")</f>
        <v>55.55555555564117</v>
      </c>
    </row>
    <row r="4215" spans="1:3" x14ac:dyDescent="0.25">
      <c r="A4215">
        <v>171</v>
      </c>
      <c r="B4215">
        <v>0.11299999999999955</v>
      </c>
      <c r="C4215" s="1">
        <f>IF(Table9[[#This Row],[dTime]]&lt;&gt;"",1/Table9[[#This Row],[dTime]],"")</f>
        <v>8.8495575221239289</v>
      </c>
    </row>
    <row r="4216" spans="1:3" x14ac:dyDescent="0.25">
      <c r="A4216">
        <v>172</v>
      </c>
      <c r="B4216">
        <v>6.9999999999993179E-2</v>
      </c>
      <c r="C4216" s="1">
        <f>IF(Table9[[#This Row],[dTime]]&lt;&gt;"",1/Table9[[#This Row],[dTime]],"")</f>
        <v>14.285714285715677</v>
      </c>
    </row>
    <row r="4217" spans="1:3" x14ac:dyDescent="0.25">
      <c r="A4217">
        <v>173</v>
      </c>
      <c r="B4217">
        <v>6.7000000000007276E-2</v>
      </c>
      <c r="C4217" s="1">
        <f>IF(Table9[[#This Row],[dTime]]&lt;&gt;"",1/Table9[[#This Row],[dTime]],"")</f>
        <v>14.925373134326737</v>
      </c>
    </row>
    <row r="4218" spans="1:3" x14ac:dyDescent="0.25">
      <c r="A4218">
        <v>174</v>
      </c>
      <c r="B4218">
        <v>6.6000000000030923E-2</v>
      </c>
      <c r="C4218" s="1">
        <f>IF(Table9[[#This Row],[dTime]]&lt;&gt;"",1/Table9[[#This Row],[dTime]],"")</f>
        <v>15.151515151508052</v>
      </c>
    </row>
    <row r="4219" spans="1:3" x14ac:dyDescent="0.25">
      <c r="A4219">
        <v>175</v>
      </c>
      <c r="B4219">
        <v>6.7999999999983629E-2</v>
      </c>
      <c r="C4219" s="1">
        <f>IF(Table9[[#This Row],[dTime]]&lt;&gt;"",1/Table9[[#This Row],[dTime]],"")</f>
        <v>14.705882352944716</v>
      </c>
    </row>
    <row r="4220" spans="1:3" x14ac:dyDescent="0.25">
      <c r="A4220">
        <v>176</v>
      </c>
      <c r="B4220">
        <v>6.2000000000011823E-2</v>
      </c>
      <c r="C4220" s="1">
        <f>IF(Table9[[#This Row],[dTime]]&lt;&gt;"",1/Table9[[#This Row],[dTime]],"")</f>
        <v>16.129032258061439</v>
      </c>
    </row>
    <row r="4221" spans="1:3" x14ac:dyDescent="0.25">
      <c r="A4221">
        <v>177</v>
      </c>
      <c r="B4221">
        <v>6.7999999999983629E-2</v>
      </c>
      <c r="C4221" s="1">
        <f>IF(Table9[[#This Row],[dTime]]&lt;&gt;"",1/Table9[[#This Row],[dTime]],"")</f>
        <v>14.705882352944716</v>
      </c>
    </row>
    <row r="4222" spans="1:3" x14ac:dyDescent="0.25">
      <c r="A4222">
        <v>178</v>
      </c>
      <c r="B4222">
        <v>6.2000000000011823E-2</v>
      </c>
      <c r="C4222" s="1">
        <f>IF(Table9[[#This Row],[dTime]]&lt;&gt;"",1/Table9[[#This Row],[dTime]],"")</f>
        <v>16.129032258061439</v>
      </c>
    </row>
    <row r="4223" spans="1:3" x14ac:dyDescent="0.25">
      <c r="A4223">
        <v>179</v>
      </c>
      <c r="B4223">
        <v>7.4000000000012278E-2</v>
      </c>
      <c r="C4223" s="1">
        <f>IF(Table9[[#This Row],[dTime]]&lt;&gt;"",1/Table9[[#This Row],[dTime]],"")</f>
        <v>13.513513513511271</v>
      </c>
    </row>
    <row r="4224" spans="1:3" x14ac:dyDescent="0.25">
      <c r="A4224">
        <v>180</v>
      </c>
      <c r="B4224">
        <v>6.4999999999997726E-2</v>
      </c>
      <c r="C4224" s="1">
        <f>IF(Table9[[#This Row],[dTime]]&lt;&gt;"",1/Table9[[#This Row],[dTime]],"")</f>
        <v>15.384615384615923</v>
      </c>
    </row>
    <row r="4225" spans="1:3" x14ac:dyDescent="0.25">
      <c r="A4225">
        <v>181</v>
      </c>
      <c r="B4225">
        <v>3.6000000000001364E-2</v>
      </c>
      <c r="C4225" s="1">
        <f>IF(Table9[[#This Row],[dTime]]&lt;&gt;"",1/Table9[[#This Row],[dTime]],"")</f>
        <v>27.777777777776723</v>
      </c>
    </row>
    <row r="4226" spans="1:3" x14ac:dyDescent="0.25">
      <c r="A4226">
        <v>182</v>
      </c>
      <c r="B4226">
        <v>5.1999999999964075E-2</v>
      </c>
      <c r="C4226" s="1">
        <f>IF(Table9[[#This Row],[dTime]]&lt;&gt;"",1/Table9[[#This Row],[dTime]],"")</f>
        <v>19.230769230782517</v>
      </c>
    </row>
    <row r="4227" spans="1:3" x14ac:dyDescent="0.25">
      <c r="A4227">
        <v>183</v>
      </c>
      <c r="B4227">
        <v>0.11299999999999955</v>
      </c>
      <c r="C4227" s="1">
        <f>IF(Table9[[#This Row],[dTime]]&lt;&gt;"",1/Table9[[#This Row],[dTime]],"")</f>
        <v>8.8495575221239289</v>
      </c>
    </row>
    <row r="4228" spans="1:3" x14ac:dyDescent="0.25">
      <c r="A4228">
        <v>184</v>
      </c>
      <c r="B4228">
        <v>5.5000000000006821E-2</v>
      </c>
      <c r="C4228" s="1">
        <f>IF(Table9[[#This Row],[dTime]]&lt;&gt;"",1/Table9[[#This Row],[dTime]],"")</f>
        <v>18.181818181815927</v>
      </c>
    </row>
    <row r="4229" spans="1:3" x14ac:dyDescent="0.25">
      <c r="A4229">
        <v>185</v>
      </c>
      <c r="B4229">
        <v>3.3999999999991815E-2</v>
      </c>
      <c r="C4229" s="1">
        <f>IF(Table9[[#This Row],[dTime]]&lt;&gt;"",1/Table9[[#This Row],[dTime]],"")</f>
        <v>29.411764705889432</v>
      </c>
    </row>
    <row r="4230" spans="1:3" x14ac:dyDescent="0.25">
      <c r="A4230">
        <v>186</v>
      </c>
      <c r="B4230">
        <v>0.11400000000003274</v>
      </c>
      <c r="C4230" s="1">
        <f>IF(Table9[[#This Row],[dTime]]&lt;&gt;"",1/Table9[[#This Row],[dTime]],"")</f>
        <v>8.7719298245588835</v>
      </c>
    </row>
    <row r="4231" spans="1:3" x14ac:dyDescent="0.25">
      <c r="A4231">
        <v>187</v>
      </c>
      <c r="B4231">
        <v>6.2999999999988177E-2</v>
      </c>
      <c r="C4231" s="1">
        <f>IF(Table9[[#This Row],[dTime]]&lt;&gt;"",1/Table9[[#This Row],[dTime]],"")</f>
        <v>15.873015873018852</v>
      </c>
    </row>
    <row r="4232" spans="1:3" x14ac:dyDescent="0.25">
      <c r="A4232">
        <v>188</v>
      </c>
      <c r="B4232">
        <v>6.2000000000011823E-2</v>
      </c>
      <c r="C4232" s="1">
        <f>IF(Table9[[#This Row],[dTime]]&lt;&gt;"",1/Table9[[#This Row],[dTime]],"")</f>
        <v>16.129032258061439</v>
      </c>
    </row>
    <row r="4233" spans="1:3" x14ac:dyDescent="0.25">
      <c r="A4233">
        <v>189</v>
      </c>
      <c r="B4233">
        <v>7.2000000000002728E-2</v>
      </c>
      <c r="C4233" s="1">
        <f>IF(Table9[[#This Row],[dTime]]&lt;&gt;"",1/Table9[[#This Row],[dTime]],"")</f>
        <v>13.888888888888362</v>
      </c>
    </row>
    <row r="4234" spans="1:3" x14ac:dyDescent="0.25">
      <c r="A4234">
        <v>190</v>
      </c>
      <c r="B4234">
        <v>6.5999999999974079E-2</v>
      </c>
      <c r="C4234" s="1">
        <f>IF(Table9[[#This Row],[dTime]]&lt;&gt;"",1/Table9[[#This Row],[dTime]],"")</f>
        <v>15.151515151521101</v>
      </c>
    </row>
    <row r="4235" spans="1:3" x14ac:dyDescent="0.25">
      <c r="A4235">
        <v>191</v>
      </c>
      <c r="B4235">
        <v>6.7000000000007276E-2</v>
      </c>
      <c r="C4235" s="1">
        <f>IF(Table9[[#This Row],[dTime]]&lt;&gt;"",1/Table9[[#This Row],[dTime]],"")</f>
        <v>14.925373134326737</v>
      </c>
    </row>
    <row r="4236" spans="1:3" x14ac:dyDescent="0.25">
      <c r="A4236">
        <v>192</v>
      </c>
      <c r="B4236">
        <v>6.0000000000002274E-2</v>
      </c>
      <c r="C4236" s="1">
        <f>IF(Table9[[#This Row],[dTime]]&lt;&gt;"",1/Table9[[#This Row],[dTime]],"")</f>
        <v>16.666666666666035</v>
      </c>
    </row>
    <row r="4237" spans="1:3" x14ac:dyDescent="0.25">
      <c r="A4237">
        <v>193</v>
      </c>
      <c r="B4237">
        <v>7.4000000000012278E-2</v>
      </c>
      <c r="C4237" s="1">
        <f>IF(Table9[[#This Row],[dTime]]&lt;&gt;"",1/Table9[[#This Row],[dTime]],"")</f>
        <v>13.513513513511271</v>
      </c>
    </row>
    <row r="4238" spans="1:3" x14ac:dyDescent="0.25">
      <c r="A4238">
        <v>194</v>
      </c>
      <c r="B4238">
        <v>6.399999999996453E-2</v>
      </c>
      <c r="C4238" s="1">
        <f>IF(Table9[[#This Row],[dTime]]&lt;&gt;"",1/Table9[[#This Row],[dTime]],"")</f>
        <v>15.62500000000866</v>
      </c>
    </row>
    <row r="4239" spans="1:3" x14ac:dyDescent="0.25">
      <c r="A4239">
        <v>195</v>
      </c>
      <c r="B4239">
        <v>6.7000000000007276E-2</v>
      </c>
      <c r="C4239" s="1">
        <f>IF(Table9[[#This Row],[dTime]]&lt;&gt;"",1/Table9[[#This Row],[dTime]],"")</f>
        <v>14.925373134326737</v>
      </c>
    </row>
    <row r="4240" spans="1:3" x14ac:dyDescent="0.25">
      <c r="A4240">
        <v>196</v>
      </c>
      <c r="B4240">
        <v>6.2999999999988177E-2</v>
      </c>
      <c r="C4240" s="1">
        <f>IF(Table9[[#This Row],[dTime]]&lt;&gt;"",1/Table9[[#This Row],[dTime]],"")</f>
        <v>15.873015873018852</v>
      </c>
    </row>
    <row r="4241" spans="1:3" x14ac:dyDescent="0.25">
      <c r="A4241">
        <v>197</v>
      </c>
      <c r="B4241">
        <v>7.4000000000012278E-2</v>
      </c>
      <c r="C4241" s="1">
        <f>IF(Table9[[#This Row],[dTime]]&lt;&gt;"",1/Table9[[#This Row],[dTime]],"")</f>
        <v>13.513513513511271</v>
      </c>
    </row>
    <row r="4242" spans="1:3" x14ac:dyDescent="0.25">
      <c r="A4242">
        <v>198</v>
      </c>
      <c r="B4242">
        <v>5.6000000000040018E-2</v>
      </c>
      <c r="C4242" s="1">
        <f>IF(Table9[[#This Row],[dTime]]&lt;&gt;"",1/Table9[[#This Row],[dTime]],"")</f>
        <v>17.857142857130096</v>
      </c>
    </row>
    <row r="4243" spans="1:3" x14ac:dyDescent="0.25">
      <c r="A4243">
        <v>199</v>
      </c>
      <c r="B4243">
        <v>4.399999999998272E-2</v>
      </c>
      <c r="C4243" s="1">
        <f>IF(Table9[[#This Row],[dTime]]&lt;&gt;"",1/Table9[[#This Row],[dTime]],"")</f>
        <v>22.727272727281655</v>
      </c>
    </row>
    <row r="4244" spans="1:3" x14ac:dyDescent="0.25">
      <c r="A4244">
        <v>200</v>
      </c>
      <c r="B4244">
        <v>9.6999999999979991E-2</v>
      </c>
      <c r="C4244" s="1">
        <f>IF(Table9[[#This Row],[dTime]]&lt;&gt;"",1/Table9[[#This Row],[dTime]],"")</f>
        <v>10.309278350517591</v>
      </c>
    </row>
    <row r="4245" spans="1:3" x14ac:dyDescent="0.25">
      <c r="A4245">
        <v>201</v>
      </c>
      <c r="B4245">
        <v>6.4000000000021373E-2</v>
      </c>
      <c r="C4245" s="1">
        <f>IF(Table9[[#This Row],[dTime]]&lt;&gt;"",1/Table9[[#This Row],[dTime]],"")</f>
        <v>15.624999999994783</v>
      </c>
    </row>
    <row r="4246" spans="1:3" x14ac:dyDescent="0.25">
      <c r="A4246">
        <v>202</v>
      </c>
      <c r="B4246">
        <v>6.9999999999993179E-2</v>
      </c>
      <c r="C4246" s="1">
        <f>IF(Table9[[#This Row],[dTime]]&lt;&gt;"",1/Table9[[#This Row],[dTime]],"")</f>
        <v>14.285714285715677</v>
      </c>
    </row>
    <row r="4247" spans="1:3" x14ac:dyDescent="0.25">
      <c r="A4247">
        <v>203</v>
      </c>
      <c r="B4247">
        <v>6.5999999999974079E-2</v>
      </c>
      <c r="C4247" s="1">
        <f>IF(Table9[[#This Row],[dTime]]&lt;&gt;"",1/Table9[[#This Row],[dTime]],"")</f>
        <v>15.151515151521101</v>
      </c>
    </row>
    <row r="4248" spans="1:3" x14ac:dyDescent="0.25">
      <c r="A4248">
        <v>204</v>
      </c>
      <c r="B4248">
        <v>6.4999999999997726E-2</v>
      </c>
      <c r="C4248" s="1">
        <f>IF(Table9[[#This Row],[dTime]]&lt;&gt;"",1/Table9[[#This Row],[dTime]],"")</f>
        <v>15.384615384615923</v>
      </c>
    </row>
    <row r="4249" spans="1:3" x14ac:dyDescent="0.25">
      <c r="A4249">
        <v>205</v>
      </c>
      <c r="B4249">
        <v>7.2000000000002728E-2</v>
      </c>
      <c r="C4249" s="1">
        <f>IF(Table9[[#This Row],[dTime]]&lt;&gt;"",1/Table9[[#This Row],[dTime]],"")</f>
        <v>13.888888888888362</v>
      </c>
    </row>
    <row r="4250" spans="1:3" x14ac:dyDescent="0.25">
      <c r="A4250">
        <v>206</v>
      </c>
      <c r="B4250">
        <v>6.4000000000021373E-2</v>
      </c>
      <c r="C4250" s="1">
        <f>IF(Table9[[#This Row],[dTime]]&lt;&gt;"",1/Table9[[#This Row],[dTime]],"")</f>
        <v>15.624999999994783</v>
      </c>
    </row>
    <row r="4251" spans="1:3" x14ac:dyDescent="0.25">
      <c r="A4251">
        <v>207</v>
      </c>
      <c r="B4251">
        <v>3.3000000000015461E-2</v>
      </c>
      <c r="C4251" s="1">
        <f>IF(Table9[[#This Row],[dTime]]&lt;&gt;"",1/Table9[[#This Row],[dTime]],"")</f>
        <v>30.303030303016104</v>
      </c>
    </row>
    <row r="4252" spans="1:3" x14ac:dyDescent="0.25">
      <c r="A4252">
        <v>208</v>
      </c>
      <c r="B4252">
        <v>0.10099999999999909</v>
      </c>
      <c r="C4252" s="1">
        <f>IF(Table9[[#This Row],[dTime]]&lt;&gt;"",1/Table9[[#This Row],[dTime]],"")</f>
        <v>9.9009900990099897</v>
      </c>
    </row>
    <row r="4253" spans="1:3" x14ac:dyDescent="0.25">
      <c r="A4253">
        <v>209</v>
      </c>
      <c r="B4253">
        <v>5.0999999999987722E-2</v>
      </c>
      <c r="C4253" s="1">
        <f>IF(Table9[[#This Row],[dTime]]&lt;&gt;"",1/Table9[[#This Row],[dTime]],"")</f>
        <v>19.607843137259621</v>
      </c>
    </row>
    <row r="4254" spans="1:3" x14ac:dyDescent="0.25">
      <c r="A4254">
        <v>210</v>
      </c>
      <c r="B4254">
        <v>4.7000000000025466E-2</v>
      </c>
      <c r="C4254" s="1">
        <f>IF(Table9[[#This Row],[dTime]]&lt;&gt;"",1/Table9[[#This Row],[dTime]],"")</f>
        <v>21.276595744669322</v>
      </c>
    </row>
    <row r="4255" spans="1:3" x14ac:dyDescent="0.25">
      <c r="A4255">
        <v>211</v>
      </c>
      <c r="B4255">
        <v>9.7999999999956344E-2</v>
      </c>
      <c r="C4255" s="1">
        <f>IF(Table9[[#This Row],[dTime]]&lt;&gt;"",1/Table9[[#This Row],[dTime]],"")</f>
        <v>10.204081632657607</v>
      </c>
    </row>
    <row r="4256" spans="1:3" x14ac:dyDescent="0.25">
      <c r="A4256">
        <v>212</v>
      </c>
      <c r="B4256">
        <v>6.9999999999993179E-2</v>
      </c>
      <c r="C4256" s="1">
        <f>IF(Table9[[#This Row],[dTime]]&lt;&gt;"",1/Table9[[#This Row],[dTime]],"")</f>
        <v>14.285714285715677</v>
      </c>
    </row>
    <row r="4257" spans="1:3" x14ac:dyDescent="0.25">
      <c r="A4257">
        <v>213</v>
      </c>
      <c r="B4257">
        <v>6.7000000000007276E-2</v>
      </c>
      <c r="C4257" s="1">
        <f>IF(Table9[[#This Row],[dTime]]&lt;&gt;"",1/Table9[[#This Row],[dTime]],"")</f>
        <v>14.925373134326737</v>
      </c>
    </row>
    <row r="4258" spans="1:3" x14ac:dyDescent="0.25">
      <c r="A4258">
        <v>214</v>
      </c>
      <c r="B4258">
        <v>6.9000000000016826E-2</v>
      </c>
      <c r="C4258" s="1">
        <f>IF(Table9[[#This Row],[dTime]]&lt;&gt;"",1/Table9[[#This Row],[dTime]],"")</f>
        <v>14.492753623184871</v>
      </c>
    </row>
    <row r="4259" spans="1:3" x14ac:dyDescent="0.25">
      <c r="A4259">
        <v>215</v>
      </c>
      <c r="B4259">
        <v>6.5999999999974079E-2</v>
      </c>
      <c r="C4259" s="1">
        <f>IF(Table9[[#This Row],[dTime]]&lt;&gt;"",1/Table9[[#This Row],[dTime]],"")</f>
        <v>15.151515151521101</v>
      </c>
    </row>
    <row r="4260" spans="1:3" x14ac:dyDescent="0.25">
      <c r="A4260">
        <v>216</v>
      </c>
      <c r="B4260">
        <v>6.100000000003547E-2</v>
      </c>
      <c r="C4260" s="1">
        <f>IF(Table9[[#This Row],[dTime]]&lt;&gt;"",1/Table9[[#This Row],[dTime]],"")</f>
        <v>16.393442622941286</v>
      </c>
    </row>
    <row r="4261" spans="1:3" x14ac:dyDescent="0.25">
      <c r="A4261">
        <v>217</v>
      </c>
      <c r="B4261">
        <v>6.9000000000016826E-2</v>
      </c>
      <c r="C4261" s="1">
        <f>IF(Table9[[#This Row],[dTime]]&lt;&gt;"",1/Table9[[#This Row],[dTime]],"")</f>
        <v>14.492753623184871</v>
      </c>
    </row>
    <row r="4262" spans="1:3" x14ac:dyDescent="0.25">
      <c r="A4262">
        <v>218</v>
      </c>
      <c r="B4262">
        <v>6.9999999999993179E-2</v>
      </c>
      <c r="C4262" s="1">
        <f>IF(Table9[[#This Row],[dTime]]&lt;&gt;"",1/Table9[[#This Row],[dTime]],"")</f>
        <v>14.285714285715677</v>
      </c>
    </row>
    <row r="4263" spans="1:3" x14ac:dyDescent="0.25">
      <c r="A4263">
        <v>219</v>
      </c>
      <c r="B4263">
        <v>6.4999999999997726E-2</v>
      </c>
      <c r="C4263" s="1">
        <f>IF(Table9[[#This Row],[dTime]]&lt;&gt;"",1/Table9[[#This Row],[dTime]],"")</f>
        <v>15.384615384615923</v>
      </c>
    </row>
    <row r="4264" spans="1:3" x14ac:dyDescent="0.25">
      <c r="A4264">
        <v>220</v>
      </c>
      <c r="B4264">
        <v>6.0999999999978627E-2</v>
      </c>
      <c r="C4264" s="1">
        <f>IF(Table9[[#This Row],[dTime]]&lt;&gt;"",1/Table9[[#This Row],[dTime]],"")</f>
        <v>16.393442622956563</v>
      </c>
    </row>
    <row r="4265" spans="1:3" x14ac:dyDescent="0.25">
      <c r="A4265">
        <v>221</v>
      </c>
      <c r="B4265">
        <v>3.1999999999982265E-2</v>
      </c>
      <c r="C4265" s="1">
        <f>IF(Table9[[#This Row],[dTime]]&lt;&gt;"",1/Table9[[#This Row],[dTime]],"")</f>
        <v>31.250000000017319</v>
      </c>
    </row>
    <row r="4266" spans="1:3" x14ac:dyDescent="0.25">
      <c r="A4266">
        <v>222</v>
      </c>
      <c r="B4266">
        <v>9.7000000000036835E-2</v>
      </c>
      <c r="C4266" s="1">
        <f>IF(Table9[[#This Row],[dTime]]&lt;&gt;"",1/Table9[[#This Row],[dTime]],"")</f>
        <v>10.30927835051155</v>
      </c>
    </row>
    <row r="4267" spans="1:3" x14ac:dyDescent="0.25">
      <c r="A4267">
        <v>223</v>
      </c>
      <c r="B4267">
        <v>7.4999999999988631E-2</v>
      </c>
      <c r="C4267" s="1">
        <f>IF(Table9[[#This Row],[dTime]]&lt;&gt;"",1/Table9[[#This Row],[dTime]],"")</f>
        <v>13.333333333335354</v>
      </c>
    </row>
    <row r="4268" spans="1:3" x14ac:dyDescent="0.25">
      <c r="A4268">
        <v>224</v>
      </c>
      <c r="B4268">
        <v>6.9999999999993179E-2</v>
      </c>
      <c r="C4268" s="1">
        <f>IF(Table9[[#This Row],[dTime]]&lt;&gt;"",1/Table9[[#This Row],[dTime]],"")</f>
        <v>14.285714285715677</v>
      </c>
    </row>
    <row r="4269" spans="1:3" x14ac:dyDescent="0.25">
      <c r="A4269">
        <v>225</v>
      </c>
      <c r="B4269">
        <v>6.4000000000021373E-2</v>
      </c>
      <c r="C4269" s="1">
        <f>IF(Table9[[#This Row],[dTime]]&lt;&gt;"",1/Table9[[#This Row],[dTime]],"")</f>
        <v>15.624999999994783</v>
      </c>
    </row>
    <row r="4270" spans="1:3" x14ac:dyDescent="0.25">
      <c r="A4270">
        <v>226</v>
      </c>
      <c r="B4270">
        <v>6.4999999999997726E-2</v>
      </c>
      <c r="C4270" s="1">
        <f>IF(Table9[[#This Row],[dTime]]&lt;&gt;"",1/Table9[[#This Row],[dTime]],"")</f>
        <v>15.384615384615923</v>
      </c>
    </row>
    <row r="4271" spans="1:3" x14ac:dyDescent="0.25">
      <c r="A4271">
        <v>227</v>
      </c>
      <c r="B4271">
        <v>6.7000000000007276E-2</v>
      </c>
      <c r="C4271" s="1">
        <f>IF(Table9[[#This Row],[dTime]]&lt;&gt;"",1/Table9[[#This Row],[dTime]],"")</f>
        <v>14.925373134326737</v>
      </c>
    </row>
    <row r="4272" spans="1:3" x14ac:dyDescent="0.25">
      <c r="A4272">
        <v>228</v>
      </c>
      <c r="B4272">
        <v>6.8999999999959982E-2</v>
      </c>
      <c r="C4272" s="1">
        <f>IF(Table9[[#This Row],[dTime]]&lt;&gt;"",1/Table9[[#This Row],[dTime]],"")</f>
        <v>14.492753623196812</v>
      </c>
    </row>
    <row r="4273" spans="1:3" x14ac:dyDescent="0.25">
      <c r="A4273">
        <v>229</v>
      </c>
      <c r="B4273">
        <v>7.6999999999998181E-2</v>
      </c>
      <c r="C4273" s="1">
        <f>IF(Table9[[#This Row],[dTime]]&lt;&gt;"",1/Table9[[#This Row],[dTime]],"")</f>
        <v>12.987012987013294</v>
      </c>
    </row>
    <row r="4274" spans="1:3" x14ac:dyDescent="0.25">
      <c r="A4274">
        <v>230</v>
      </c>
      <c r="B4274">
        <v>5.6000000000040018E-2</v>
      </c>
      <c r="C4274" s="1">
        <f>IF(Table9[[#This Row],[dTime]]&lt;&gt;"",1/Table9[[#This Row],[dTime]],"")</f>
        <v>17.857142857130096</v>
      </c>
    </row>
    <row r="4275" spans="1:3" x14ac:dyDescent="0.25">
      <c r="A4275">
        <v>231</v>
      </c>
      <c r="B4275">
        <v>6.0000000000002274E-2</v>
      </c>
      <c r="C4275" s="1">
        <f>IF(Table9[[#This Row],[dTime]]&lt;&gt;"",1/Table9[[#This Row],[dTime]],"")</f>
        <v>16.666666666666035</v>
      </c>
    </row>
    <row r="4276" spans="1:3" x14ac:dyDescent="0.25">
      <c r="A4276">
        <v>232</v>
      </c>
      <c r="B4276">
        <v>7.7999999999974534E-2</v>
      </c>
      <c r="C4276" s="1">
        <f>IF(Table9[[#This Row],[dTime]]&lt;&gt;"",1/Table9[[#This Row],[dTime]],"")</f>
        <v>12.820512820517006</v>
      </c>
    </row>
    <row r="4277" spans="1:3" x14ac:dyDescent="0.25">
      <c r="A4277">
        <v>233</v>
      </c>
      <c r="B4277">
        <v>6.4000000000021373E-2</v>
      </c>
      <c r="C4277" s="1">
        <f>IF(Table9[[#This Row],[dTime]]&lt;&gt;"",1/Table9[[#This Row],[dTime]],"")</f>
        <v>15.624999999994783</v>
      </c>
    </row>
    <row r="4278" spans="1:3" x14ac:dyDescent="0.25">
      <c r="A4278">
        <v>234</v>
      </c>
      <c r="B4278">
        <v>6.0000000000002274E-2</v>
      </c>
      <c r="C4278" s="1">
        <f>IF(Table9[[#This Row],[dTime]]&lt;&gt;"",1/Table9[[#This Row],[dTime]],"")</f>
        <v>16.666666666666035</v>
      </c>
    </row>
    <row r="4279" spans="1:3" x14ac:dyDescent="0.25">
      <c r="A4279">
        <v>235</v>
      </c>
      <c r="B4279">
        <v>6.9999999999993179E-2</v>
      </c>
      <c r="C4279" s="1">
        <f>IF(Table9[[#This Row],[dTime]]&lt;&gt;"",1/Table9[[#This Row],[dTime]],"")</f>
        <v>14.285714285715677</v>
      </c>
    </row>
    <row r="4280" spans="1:3" x14ac:dyDescent="0.25">
      <c r="A4280">
        <v>236</v>
      </c>
      <c r="B4280">
        <v>6.7000000000007276E-2</v>
      </c>
      <c r="C4280" s="1">
        <f>IF(Table9[[#This Row],[dTime]]&lt;&gt;"",1/Table9[[#This Row],[dTime]],"")</f>
        <v>14.925373134326737</v>
      </c>
    </row>
    <row r="4281" spans="1:3" x14ac:dyDescent="0.25">
      <c r="A4281">
        <v>237</v>
      </c>
      <c r="B4281">
        <v>6.7000000000007276E-2</v>
      </c>
      <c r="C4281" s="1">
        <f>IF(Table9[[#This Row],[dTime]]&lt;&gt;"",1/Table9[[#This Row],[dTime]],"")</f>
        <v>14.925373134326737</v>
      </c>
    </row>
    <row r="4282" spans="1:3" x14ac:dyDescent="0.25">
      <c r="A4282">
        <v>238</v>
      </c>
      <c r="B4282">
        <v>6.7999999999983629E-2</v>
      </c>
      <c r="C4282" s="1">
        <f>IF(Table9[[#This Row],[dTime]]&lt;&gt;"",1/Table9[[#This Row],[dTime]],"")</f>
        <v>14.705882352944716</v>
      </c>
    </row>
    <row r="4283" spans="1:3" x14ac:dyDescent="0.25">
      <c r="A4283">
        <v>239</v>
      </c>
      <c r="B4283">
        <v>6.5999999999974079E-2</v>
      </c>
      <c r="C4283" s="1">
        <f>IF(Table9[[#This Row],[dTime]]&lt;&gt;"",1/Table9[[#This Row],[dTime]],"")</f>
        <v>15.151515151521101</v>
      </c>
    </row>
    <row r="4284" spans="1:3" x14ac:dyDescent="0.25">
      <c r="A4284">
        <v>240</v>
      </c>
      <c r="B4284">
        <v>6.6000000000030923E-2</v>
      </c>
      <c r="C4284" s="1">
        <f>IF(Table9[[#This Row],[dTime]]&lt;&gt;"",1/Table9[[#This Row],[dTime]],"")</f>
        <v>15.151515151508052</v>
      </c>
    </row>
    <row r="4285" spans="1:3" x14ac:dyDescent="0.25">
      <c r="A4285">
        <v>241</v>
      </c>
      <c r="B4285">
        <v>6.9999999999993179E-2</v>
      </c>
      <c r="C4285" s="1">
        <f>IF(Table9[[#This Row],[dTime]]&lt;&gt;"",1/Table9[[#This Row],[dTime]],"")</f>
        <v>14.285714285715677</v>
      </c>
    </row>
    <row r="4286" spans="1:3" x14ac:dyDescent="0.25">
      <c r="A4286">
        <v>242</v>
      </c>
      <c r="B4286">
        <v>6.5999999999974079E-2</v>
      </c>
      <c r="C4286" s="1">
        <f>IF(Table9[[#This Row],[dTime]]&lt;&gt;"",1/Table9[[#This Row],[dTime]],"")</f>
        <v>15.151515151521101</v>
      </c>
    </row>
    <row r="4287" spans="1:3" x14ac:dyDescent="0.25">
      <c r="A4287">
        <v>243</v>
      </c>
      <c r="B4287">
        <v>6.7000000000007276E-2</v>
      </c>
      <c r="C4287" s="1">
        <f>IF(Table9[[#This Row],[dTime]]&lt;&gt;"",1/Table9[[#This Row],[dTime]],"")</f>
        <v>14.925373134326737</v>
      </c>
    </row>
    <row r="4288" spans="1:3" x14ac:dyDescent="0.25">
      <c r="A4288">
        <v>244</v>
      </c>
      <c r="B4288">
        <v>6.4000000000021373E-2</v>
      </c>
      <c r="C4288" s="1">
        <f>IF(Table9[[#This Row],[dTime]]&lt;&gt;"",1/Table9[[#This Row],[dTime]],"")</f>
        <v>15.624999999994783</v>
      </c>
    </row>
    <row r="4289" spans="1:3" x14ac:dyDescent="0.25">
      <c r="A4289">
        <v>245</v>
      </c>
      <c r="B4289">
        <v>6.399999999996453E-2</v>
      </c>
      <c r="C4289" s="1">
        <f>IF(Table9[[#This Row],[dTime]]&lt;&gt;"",1/Table9[[#This Row],[dTime]],"")</f>
        <v>15.62500000000866</v>
      </c>
    </row>
    <row r="4290" spans="1:3" x14ac:dyDescent="0.25">
      <c r="A4290">
        <v>246</v>
      </c>
      <c r="B4290">
        <v>6.4000000000021373E-2</v>
      </c>
      <c r="C4290" s="1">
        <f>IF(Table9[[#This Row],[dTime]]&lt;&gt;"",1/Table9[[#This Row],[dTime]],"")</f>
        <v>15.624999999994783</v>
      </c>
    </row>
    <row r="4291" spans="1:3" x14ac:dyDescent="0.25">
      <c r="A4291">
        <v>247</v>
      </c>
      <c r="B4291">
        <v>7.1000000000026375E-2</v>
      </c>
      <c r="C4291" s="1">
        <f>IF(Table9[[#This Row],[dTime]]&lt;&gt;"",1/Table9[[#This Row],[dTime]],"")</f>
        <v>14.084507042248289</v>
      </c>
    </row>
    <row r="4292" spans="1:3" x14ac:dyDescent="0.25">
      <c r="A4292">
        <v>248</v>
      </c>
      <c r="B4292">
        <v>5.1999999999964075E-2</v>
      </c>
      <c r="C4292" s="1">
        <f>IF(Table9[[#This Row],[dTime]]&lt;&gt;"",1/Table9[[#This Row],[dTime]],"")</f>
        <v>19.230769230782517</v>
      </c>
    </row>
    <row r="4293" spans="1:3" x14ac:dyDescent="0.25">
      <c r="A4293">
        <v>249</v>
      </c>
      <c r="B4293">
        <v>9.1999999999984539E-2</v>
      </c>
      <c r="C4293" s="1">
        <f>IF(Table9[[#This Row],[dTime]]&lt;&gt;"",1/Table9[[#This Row],[dTime]],"")</f>
        <v>10.869565217393131</v>
      </c>
    </row>
    <row r="4294" spans="1:3" x14ac:dyDescent="0.25">
      <c r="A4294">
        <v>250</v>
      </c>
      <c r="B4294">
        <v>6.2000000000011823E-2</v>
      </c>
      <c r="C4294" s="1">
        <f>IF(Table9[[#This Row],[dTime]]&lt;&gt;"",1/Table9[[#This Row],[dTime]],"")</f>
        <v>16.129032258061439</v>
      </c>
    </row>
    <row r="4295" spans="1:3" x14ac:dyDescent="0.25">
      <c r="A4295">
        <v>251</v>
      </c>
      <c r="B4295">
        <v>5.7000000000016371E-2</v>
      </c>
      <c r="C4295" s="1">
        <f>IF(Table9[[#This Row],[dTime]]&lt;&gt;"",1/Table9[[#This Row],[dTime]],"")</f>
        <v>17.543859649117767</v>
      </c>
    </row>
    <row r="4296" spans="1:3" x14ac:dyDescent="0.25">
      <c r="A4296">
        <v>252</v>
      </c>
      <c r="B4296">
        <v>7.6999999999998181E-2</v>
      </c>
      <c r="C4296" s="1">
        <f>IF(Table9[[#This Row],[dTime]]&lt;&gt;"",1/Table9[[#This Row],[dTime]],"")</f>
        <v>12.987012987013294</v>
      </c>
    </row>
    <row r="4297" spans="1:3" x14ac:dyDescent="0.25">
      <c r="A4297">
        <v>253</v>
      </c>
      <c r="B4297">
        <v>6.2999999999988177E-2</v>
      </c>
      <c r="C4297" s="1">
        <f>IF(Table9[[#This Row],[dTime]]&lt;&gt;"",1/Table9[[#This Row],[dTime]],"")</f>
        <v>15.873015873018852</v>
      </c>
    </row>
    <row r="4298" spans="1:3" x14ac:dyDescent="0.25">
      <c r="A4298">
        <v>254</v>
      </c>
      <c r="B4298">
        <v>6.4999999999997726E-2</v>
      </c>
      <c r="C4298" s="1">
        <f>IF(Table9[[#This Row],[dTime]]&lt;&gt;"",1/Table9[[#This Row],[dTime]],"")</f>
        <v>15.384615384615923</v>
      </c>
    </row>
    <row r="4299" spans="1:3" x14ac:dyDescent="0.25">
      <c r="A4299">
        <v>255</v>
      </c>
      <c r="B4299">
        <v>6.7000000000007276E-2</v>
      </c>
      <c r="C4299" s="1">
        <f>IF(Table9[[#This Row],[dTime]]&lt;&gt;"",1/Table9[[#This Row],[dTime]],"")</f>
        <v>14.925373134326737</v>
      </c>
    </row>
    <row r="4300" spans="1:3" x14ac:dyDescent="0.25">
      <c r="A4300">
        <v>256</v>
      </c>
      <c r="B4300">
        <v>3.3000000000015461E-2</v>
      </c>
      <c r="C4300" s="1">
        <f>IF(Table9[[#This Row],[dTime]]&lt;&gt;"",1/Table9[[#This Row],[dTime]],"")</f>
        <v>30.303030303016104</v>
      </c>
    </row>
    <row r="4301" spans="1:3" x14ac:dyDescent="0.25">
      <c r="A4301">
        <v>257</v>
      </c>
      <c r="B4301">
        <v>0.10300000000000864</v>
      </c>
      <c r="C4301" s="1">
        <f>IF(Table9[[#This Row],[dTime]]&lt;&gt;"",1/Table9[[#This Row],[dTime]],"")</f>
        <v>9.7087378640768556</v>
      </c>
    </row>
    <row r="4302" spans="1:3" x14ac:dyDescent="0.25">
      <c r="A4302">
        <v>258</v>
      </c>
      <c r="B4302">
        <v>6.5999999999974079E-2</v>
      </c>
      <c r="C4302" s="1">
        <f>IF(Table9[[#This Row],[dTime]]&lt;&gt;"",1/Table9[[#This Row],[dTime]],"")</f>
        <v>15.151515151521101</v>
      </c>
    </row>
    <row r="4303" spans="1:3" x14ac:dyDescent="0.25">
      <c r="A4303">
        <v>259</v>
      </c>
      <c r="B4303">
        <v>6.4999999999997726E-2</v>
      </c>
      <c r="C4303" s="1">
        <f>IF(Table9[[#This Row],[dTime]]&lt;&gt;"",1/Table9[[#This Row],[dTime]],"")</f>
        <v>15.384615384615923</v>
      </c>
    </row>
    <row r="4304" spans="1:3" x14ac:dyDescent="0.25">
      <c r="A4304">
        <v>260</v>
      </c>
      <c r="B4304">
        <v>6.2999999999988177E-2</v>
      </c>
      <c r="C4304" s="1">
        <f>IF(Table9[[#This Row],[dTime]]&lt;&gt;"",1/Table9[[#This Row],[dTime]],"")</f>
        <v>15.873015873018852</v>
      </c>
    </row>
    <row r="4305" spans="1:3" x14ac:dyDescent="0.25">
      <c r="A4305">
        <v>261</v>
      </c>
      <c r="B4305">
        <v>3.5000000000025011E-2</v>
      </c>
      <c r="C4305" s="1">
        <f>IF(Table9[[#This Row],[dTime]]&lt;&gt;"",1/Table9[[#This Row],[dTime]],"")</f>
        <v>28.571428571408156</v>
      </c>
    </row>
    <row r="4306" spans="1:3" x14ac:dyDescent="0.25">
      <c r="A4306">
        <v>262</v>
      </c>
      <c r="B4306">
        <v>0.10000000000002274</v>
      </c>
      <c r="C4306" s="1">
        <f>IF(Table9[[#This Row],[dTime]]&lt;&gt;"",1/Table9[[#This Row],[dTime]],"")</f>
        <v>9.9999999999977263</v>
      </c>
    </row>
    <row r="4307" spans="1:3" x14ac:dyDescent="0.25">
      <c r="A4307">
        <v>263</v>
      </c>
      <c r="B4307">
        <v>7.0999999999969532E-2</v>
      </c>
      <c r="C4307" s="1">
        <f>IF(Table9[[#This Row],[dTime]]&lt;&gt;"",1/Table9[[#This Row],[dTime]],"")</f>
        <v>14.084507042259565</v>
      </c>
    </row>
    <row r="4308" spans="1:3" x14ac:dyDescent="0.25">
      <c r="A4308">
        <v>264</v>
      </c>
      <c r="B4308">
        <v>6.4000000000021373E-2</v>
      </c>
      <c r="C4308" s="1">
        <f>IF(Table9[[#This Row],[dTime]]&lt;&gt;"",1/Table9[[#This Row],[dTime]],"")</f>
        <v>15.624999999994783</v>
      </c>
    </row>
    <row r="4309" spans="1:3" x14ac:dyDescent="0.25">
      <c r="A4309">
        <v>265</v>
      </c>
      <c r="B4309">
        <v>6.7000000000007276E-2</v>
      </c>
      <c r="C4309" s="1">
        <f>IF(Table9[[#This Row],[dTime]]&lt;&gt;"",1/Table9[[#This Row],[dTime]],"")</f>
        <v>14.925373134326737</v>
      </c>
    </row>
    <row r="4310" spans="1:3" x14ac:dyDescent="0.25">
      <c r="A4310">
        <v>266</v>
      </c>
      <c r="B4310">
        <v>6.6999999999950433E-2</v>
      </c>
      <c r="C4310" s="1">
        <f>IF(Table9[[#This Row],[dTime]]&lt;&gt;"",1/Table9[[#This Row],[dTime]],"")</f>
        <v>14.9253731343394</v>
      </c>
    </row>
    <row r="4311" spans="1:3" x14ac:dyDescent="0.25">
      <c r="A4311">
        <v>267</v>
      </c>
      <c r="B4311">
        <v>6.8000000000040473E-2</v>
      </c>
      <c r="C4311" s="1">
        <f>IF(Table9[[#This Row],[dTime]]&lt;&gt;"",1/Table9[[#This Row],[dTime]],"")</f>
        <v>14.705882352932424</v>
      </c>
    </row>
    <row r="4312" spans="1:3" x14ac:dyDescent="0.25">
      <c r="A4312">
        <v>268</v>
      </c>
      <c r="B4312">
        <v>6.4999999999997726E-2</v>
      </c>
      <c r="C4312" s="1">
        <f>IF(Table9[[#This Row],[dTime]]&lt;&gt;"",1/Table9[[#This Row],[dTime]],"")</f>
        <v>15.384615384615923</v>
      </c>
    </row>
    <row r="4313" spans="1:3" x14ac:dyDescent="0.25">
      <c r="A4313">
        <v>269</v>
      </c>
      <c r="B4313">
        <v>6.2999999999988177E-2</v>
      </c>
      <c r="C4313" s="1">
        <f>IF(Table9[[#This Row],[dTime]]&lt;&gt;"",1/Table9[[#This Row],[dTime]],"")</f>
        <v>15.873015873018852</v>
      </c>
    </row>
    <row r="4314" spans="1:3" x14ac:dyDescent="0.25">
      <c r="A4314">
        <v>270</v>
      </c>
      <c r="B4314">
        <v>6.7000000000007276E-2</v>
      </c>
      <c r="C4314" s="1">
        <f>IF(Table9[[#This Row],[dTime]]&lt;&gt;"",1/Table9[[#This Row],[dTime]],"")</f>
        <v>14.925373134326737</v>
      </c>
    </row>
    <row r="4315" spans="1:3" x14ac:dyDescent="0.25">
      <c r="A4315">
        <v>271</v>
      </c>
      <c r="B4315">
        <v>6.7999999999983629E-2</v>
      </c>
      <c r="C4315" s="1">
        <f>IF(Table9[[#This Row],[dTime]]&lt;&gt;"",1/Table9[[#This Row],[dTime]],"")</f>
        <v>14.705882352944716</v>
      </c>
    </row>
    <row r="4316" spans="1:3" x14ac:dyDescent="0.25">
      <c r="A4316">
        <v>272</v>
      </c>
      <c r="B4316">
        <v>2.199999999999136E-2</v>
      </c>
      <c r="C4316" s="1">
        <f>IF(Table9[[#This Row],[dTime]]&lt;&gt;"",1/Table9[[#This Row],[dTime]],"")</f>
        <v>45.454545454563309</v>
      </c>
    </row>
    <row r="4317" spans="1:3" x14ac:dyDescent="0.25">
      <c r="A4317">
        <v>273</v>
      </c>
      <c r="B4317">
        <v>0.11000000000001364</v>
      </c>
      <c r="C4317" s="1">
        <f>IF(Table9[[#This Row],[dTime]]&lt;&gt;"",1/Table9[[#This Row],[dTime]],"")</f>
        <v>9.0909090909079637</v>
      </c>
    </row>
    <row r="4318" spans="1:3" x14ac:dyDescent="0.25">
      <c r="A4318">
        <v>274</v>
      </c>
      <c r="B4318">
        <v>6.4000000000021373E-2</v>
      </c>
      <c r="C4318" s="1">
        <f>IF(Table9[[#This Row],[dTime]]&lt;&gt;"",1/Table9[[#This Row],[dTime]],"")</f>
        <v>15.624999999994783</v>
      </c>
    </row>
    <row r="4319" spans="1:3" x14ac:dyDescent="0.25">
      <c r="A4319">
        <v>275</v>
      </c>
      <c r="B4319">
        <v>7.0999999999969532E-2</v>
      </c>
      <c r="C4319" s="1">
        <f>IF(Table9[[#This Row],[dTime]]&lt;&gt;"",1/Table9[[#This Row],[dTime]],"")</f>
        <v>14.084507042259565</v>
      </c>
    </row>
    <row r="4320" spans="1:3" x14ac:dyDescent="0.25">
      <c r="A4320">
        <v>276</v>
      </c>
      <c r="B4320">
        <v>4.5000000000015916E-2</v>
      </c>
      <c r="C4320" s="1">
        <f>IF(Table9[[#This Row],[dTime]]&lt;&gt;"",1/Table9[[#This Row],[dTime]],"")</f>
        <v>22.222222222214363</v>
      </c>
    </row>
    <row r="4321" spans="1:3" x14ac:dyDescent="0.25">
      <c r="A4321">
        <v>277</v>
      </c>
      <c r="B4321">
        <v>8.8999999999998636E-2</v>
      </c>
      <c r="C4321" s="1">
        <f>IF(Table9[[#This Row],[dTime]]&lt;&gt;"",1/Table9[[#This Row],[dTime]],"")</f>
        <v>11.235955056179948</v>
      </c>
    </row>
    <row r="4322" spans="1:3" x14ac:dyDescent="0.25">
      <c r="A4322">
        <v>278</v>
      </c>
      <c r="B4322">
        <v>3.8000000000010914E-2</v>
      </c>
      <c r="C4322" s="1">
        <f>IF(Table9[[#This Row],[dTime]]&lt;&gt;"",1/Table9[[#This Row],[dTime]],"")</f>
        <v>26.315789473676652</v>
      </c>
    </row>
    <row r="4323" spans="1:3" x14ac:dyDescent="0.25">
      <c r="A4323">
        <v>279</v>
      </c>
      <c r="B4323">
        <v>5.0000000000011369E-2</v>
      </c>
      <c r="C4323" s="1">
        <f>IF(Table9[[#This Row],[dTime]]&lt;&gt;"",1/Table9[[#This Row],[dTime]],"")</f>
        <v>19.999999999995453</v>
      </c>
    </row>
    <row r="4324" spans="1:3" x14ac:dyDescent="0.25">
      <c r="A4324">
        <v>280</v>
      </c>
      <c r="B4324">
        <v>0.11199999999996635</v>
      </c>
      <c r="C4324" s="1">
        <f>IF(Table9[[#This Row],[dTime]]&lt;&gt;"",1/Table9[[#This Row],[dTime]],"")</f>
        <v>8.9285714285741111</v>
      </c>
    </row>
    <row r="4325" spans="1:3" x14ac:dyDescent="0.25">
      <c r="A4325">
        <v>281</v>
      </c>
      <c r="B4325">
        <v>6.4999999999997726E-2</v>
      </c>
      <c r="C4325" s="1">
        <f>IF(Table9[[#This Row],[dTime]]&lt;&gt;"",1/Table9[[#This Row],[dTime]],"")</f>
        <v>15.384615384615923</v>
      </c>
    </row>
    <row r="4326" spans="1:3" x14ac:dyDescent="0.25">
      <c r="A4326">
        <v>282</v>
      </c>
      <c r="B4326">
        <v>6.4000000000021373E-2</v>
      </c>
      <c r="C4326" s="1">
        <f>IF(Table9[[#This Row],[dTime]]&lt;&gt;"",1/Table9[[#This Row],[dTime]],"")</f>
        <v>15.624999999994783</v>
      </c>
    </row>
    <row r="4327" spans="1:3" x14ac:dyDescent="0.25">
      <c r="A4327">
        <v>283</v>
      </c>
      <c r="B4327">
        <v>3.1000000000005912E-2</v>
      </c>
      <c r="C4327" s="1">
        <f>IF(Table9[[#This Row],[dTime]]&lt;&gt;"",1/Table9[[#This Row],[dTime]],"")</f>
        <v>32.258064516122879</v>
      </c>
    </row>
    <row r="4328" spans="1:3" x14ac:dyDescent="0.25">
      <c r="A4328">
        <v>284</v>
      </c>
      <c r="B4328">
        <v>0.10899999999998045</v>
      </c>
      <c r="C4328" s="1">
        <f>IF(Table9[[#This Row],[dTime]]&lt;&gt;"",1/Table9[[#This Row],[dTime]],"")</f>
        <v>9.1743119266071496</v>
      </c>
    </row>
    <row r="4329" spans="1:3" x14ac:dyDescent="0.25">
      <c r="A4329">
        <v>285</v>
      </c>
      <c r="B4329">
        <v>6.2000000000011823E-2</v>
      </c>
      <c r="C4329" s="1">
        <f>IF(Table9[[#This Row],[dTime]]&lt;&gt;"",1/Table9[[#This Row],[dTime]],"")</f>
        <v>16.129032258061439</v>
      </c>
    </row>
    <row r="4330" spans="1:3" x14ac:dyDescent="0.25">
      <c r="A4330">
        <v>286</v>
      </c>
      <c r="B4330">
        <v>7.0999999999969532E-2</v>
      </c>
      <c r="C4330" s="1">
        <f>IF(Table9[[#This Row],[dTime]]&lt;&gt;"",1/Table9[[#This Row],[dTime]],"")</f>
        <v>14.084507042259565</v>
      </c>
    </row>
    <row r="4331" spans="1:3" x14ac:dyDescent="0.25">
      <c r="A4331">
        <v>287</v>
      </c>
      <c r="B4331">
        <v>6.4999999999997726E-2</v>
      </c>
      <c r="C4331" s="1">
        <f>IF(Table9[[#This Row],[dTime]]&lt;&gt;"",1/Table9[[#This Row],[dTime]],"")</f>
        <v>15.384615384615923</v>
      </c>
    </row>
    <row r="4332" spans="1:3" x14ac:dyDescent="0.25">
      <c r="A4332">
        <v>288</v>
      </c>
      <c r="B4332">
        <v>6.4999999999997726E-2</v>
      </c>
      <c r="C4332" s="1">
        <f>IF(Table9[[#This Row],[dTime]]&lt;&gt;"",1/Table9[[#This Row],[dTime]],"")</f>
        <v>15.384615384615923</v>
      </c>
    </row>
    <row r="4333" spans="1:3" x14ac:dyDescent="0.25">
      <c r="A4333">
        <v>289</v>
      </c>
      <c r="B4333">
        <v>6.6000000000030923E-2</v>
      </c>
      <c r="C4333" s="1">
        <f>IF(Table9[[#This Row],[dTime]]&lt;&gt;"",1/Table9[[#This Row],[dTime]],"")</f>
        <v>15.151515151508052</v>
      </c>
    </row>
    <row r="4334" spans="1:3" x14ac:dyDescent="0.25">
      <c r="A4334">
        <v>290</v>
      </c>
      <c r="B4334">
        <v>6.9000000000016826E-2</v>
      </c>
      <c r="C4334" s="1">
        <f>IF(Table9[[#This Row],[dTime]]&lt;&gt;"",1/Table9[[#This Row],[dTime]],"")</f>
        <v>14.492753623184871</v>
      </c>
    </row>
    <row r="4335" spans="1:3" x14ac:dyDescent="0.25">
      <c r="A4335">
        <v>291</v>
      </c>
      <c r="B4335">
        <v>6.7000000000007276E-2</v>
      </c>
      <c r="C4335" s="1">
        <f>IF(Table9[[#This Row],[dTime]]&lt;&gt;"",1/Table9[[#This Row],[dTime]],"")</f>
        <v>14.925373134326737</v>
      </c>
    </row>
    <row r="4336" spans="1:3" x14ac:dyDescent="0.25">
      <c r="A4336">
        <v>292</v>
      </c>
      <c r="B4336">
        <v>6.2999999999988177E-2</v>
      </c>
      <c r="C4336" s="1">
        <f>IF(Table9[[#This Row],[dTime]]&lt;&gt;"",1/Table9[[#This Row],[dTime]],"")</f>
        <v>15.873015873018852</v>
      </c>
    </row>
    <row r="4337" spans="1:3" x14ac:dyDescent="0.25">
      <c r="A4337">
        <v>293</v>
      </c>
      <c r="B4337">
        <v>6.7000000000007276E-2</v>
      </c>
      <c r="C4337" s="1">
        <f>IF(Table9[[#This Row],[dTime]]&lt;&gt;"",1/Table9[[#This Row],[dTime]],"")</f>
        <v>14.925373134326737</v>
      </c>
    </row>
    <row r="4338" spans="1:3" x14ac:dyDescent="0.25">
      <c r="A4338">
        <v>294</v>
      </c>
      <c r="B4338">
        <v>6.6999999999950433E-2</v>
      </c>
      <c r="C4338" s="1">
        <f>IF(Table9[[#This Row],[dTime]]&lt;&gt;"",1/Table9[[#This Row],[dTime]],"")</f>
        <v>14.9253731343394</v>
      </c>
    </row>
    <row r="4339" spans="1:3" x14ac:dyDescent="0.25">
      <c r="A4339">
        <v>295</v>
      </c>
      <c r="B4339">
        <v>6.4000000000021373E-2</v>
      </c>
      <c r="C4339" s="1">
        <f>IF(Table9[[#This Row],[dTime]]&lt;&gt;"",1/Table9[[#This Row],[dTime]],"")</f>
        <v>15.624999999994783</v>
      </c>
    </row>
    <row r="4340" spans="1:3" x14ac:dyDescent="0.25">
      <c r="A4340">
        <v>296</v>
      </c>
      <c r="B4340">
        <v>7.1000000000026375E-2</v>
      </c>
      <c r="C4340" s="1">
        <f>IF(Table9[[#This Row],[dTime]]&lt;&gt;"",1/Table9[[#This Row],[dTime]],"")</f>
        <v>14.084507042248289</v>
      </c>
    </row>
    <row r="4341" spans="1:3" x14ac:dyDescent="0.25">
      <c r="A4341">
        <v>297</v>
      </c>
      <c r="B4341">
        <v>5.8999999999969077E-2</v>
      </c>
      <c r="C4341" s="1">
        <f>IF(Table9[[#This Row],[dTime]]&lt;&gt;"",1/Table9[[#This Row],[dTime]],"")</f>
        <v>16.949152542381764</v>
      </c>
    </row>
    <row r="4342" spans="1:3" x14ac:dyDescent="0.25">
      <c r="A4342">
        <v>298</v>
      </c>
      <c r="B4342">
        <v>6.9999999999993179E-2</v>
      </c>
      <c r="C4342" s="1">
        <f>IF(Table9[[#This Row],[dTime]]&lt;&gt;"",1/Table9[[#This Row],[dTime]],"")</f>
        <v>14.285714285715677</v>
      </c>
    </row>
    <row r="4343" spans="1:3" x14ac:dyDescent="0.25">
      <c r="A4343">
        <v>299</v>
      </c>
      <c r="B4343">
        <v>6.9000000000016826E-2</v>
      </c>
      <c r="C4343" s="1">
        <f>IF(Table9[[#This Row],[dTime]]&lt;&gt;"",1/Table9[[#This Row],[dTime]],"")</f>
        <v>14.492753623184871</v>
      </c>
    </row>
    <row r="4344" spans="1:3" x14ac:dyDescent="0.25">
      <c r="A4344">
        <v>300</v>
      </c>
      <c r="B4344">
        <v>6.7999999999983629E-2</v>
      </c>
      <c r="C4344" s="1">
        <f>IF(Table9[[#This Row],[dTime]]&lt;&gt;"",1/Table9[[#This Row],[dTime]],"")</f>
        <v>14.705882352944716</v>
      </c>
    </row>
    <row r="4345" spans="1:3" x14ac:dyDescent="0.25">
      <c r="A4345">
        <v>301</v>
      </c>
      <c r="B4345">
        <v>5.6000000000040018E-2</v>
      </c>
      <c r="C4345" s="1">
        <f>IF(Table9[[#This Row],[dTime]]&lt;&gt;"",1/Table9[[#This Row],[dTime]],"")</f>
        <v>17.857142857130096</v>
      </c>
    </row>
    <row r="4346" spans="1:3" x14ac:dyDescent="0.25">
      <c r="A4346">
        <v>302</v>
      </c>
      <c r="B4346">
        <v>8.0999999999960437E-2</v>
      </c>
      <c r="C4346" s="1">
        <f>IF(Table9[[#This Row],[dTime]]&lt;&gt;"",1/Table9[[#This Row],[dTime]],"")</f>
        <v>12.34567901235171</v>
      </c>
    </row>
    <row r="4347" spans="1:3" x14ac:dyDescent="0.25">
      <c r="A4347">
        <v>303</v>
      </c>
      <c r="B4347">
        <v>6.2000000000011823E-2</v>
      </c>
      <c r="C4347" s="1">
        <f>IF(Table9[[#This Row],[dTime]]&lt;&gt;"",1/Table9[[#This Row],[dTime]],"")</f>
        <v>16.129032258061439</v>
      </c>
    </row>
    <row r="4348" spans="1:3" x14ac:dyDescent="0.25">
      <c r="A4348">
        <v>304</v>
      </c>
      <c r="B4348">
        <v>6.0999999999978627E-2</v>
      </c>
      <c r="C4348" s="1">
        <f>IF(Table9[[#This Row],[dTime]]&lt;&gt;"",1/Table9[[#This Row],[dTime]],"")</f>
        <v>16.393442622956563</v>
      </c>
    </row>
    <row r="4349" spans="1:3" x14ac:dyDescent="0.25">
      <c r="A4349">
        <v>305</v>
      </c>
      <c r="B4349">
        <v>2.8000000000020009E-2</v>
      </c>
      <c r="C4349" s="1">
        <f>IF(Table9[[#This Row],[dTime]]&lt;&gt;"",1/Table9[[#This Row],[dTime]],"")</f>
        <v>35.714285714260193</v>
      </c>
    </row>
    <row r="4350" spans="1:3" x14ac:dyDescent="0.25">
      <c r="A4350">
        <v>306</v>
      </c>
      <c r="B4350">
        <v>0.11400000000003274</v>
      </c>
      <c r="C4350" s="1">
        <f>IF(Table9[[#This Row],[dTime]]&lt;&gt;"",1/Table9[[#This Row],[dTime]],"")</f>
        <v>8.7719298245588835</v>
      </c>
    </row>
    <row r="4351" spans="1:3" x14ac:dyDescent="0.25">
      <c r="A4351">
        <v>307</v>
      </c>
      <c r="B4351">
        <v>6.4999999999997726E-2</v>
      </c>
      <c r="C4351" s="1">
        <f>IF(Table9[[#This Row],[dTime]]&lt;&gt;"",1/Table9[[#This Row],[dTime]],"")</f>
        <v>15.384615384615923</v>
      </c>
    </row>
    <row r="4352" spans="1:3" x14ac:dyDescent="0.25">
      <c r="A4352">
        <v>308</v>
      </c>
      <c r="B4352">
        <v>6.2999999999988177E-2</v>
      </c>
      <c r="C4352" s="1">
        <f>IF(Table9[[#This Row],[dTime]]&lt;&gt;"",1/Table9[[#This Row],[dTime]],"")</f>
        <v>15.873015873018852</v>
      </c>
    </row>
    <row r="4353" spans="1:3" x14ac:dyDescent="0.25">
      <c r="A4353">
        <v>309</v>
      </c>
      <c r="B4353" t="s">
        <v>49</v>
      </c>
      <c r="C4353" s="1" t="str">
        <f>IF(Table9[[#This Row],[dTime]]&lt;&gt;"",1/Table9[[#This Row],[dTime]],"")</f>
        <v/>
      </c>
    </row>
    <row r="4354" spans="1:3" x14ac:dyDescent="0.25">
      <c r="A4354">
        <v>1</v>
      </c>
      <c r="B4354" t="s">
        <v>49</v>
      </c>
      <c r="C4354" s="1" t="str">
        <f>IF(Table9[[#This Row],[dTime]]&lt;&gt;"",1/Table9[[#This Row],[dTime]],"")</f>
        <v/>
      </c>
    </row>
    <row r="4355" spans="1:3" x14ac:dyDescent="0.25">
      <c r="A4355">
        <v>2</v>
      </c>
      <c r="B4355">
        <v>0.10400000000004184</v>
      </c>
      <c r="C4355" s="1">
        <f>IF(Table9[[#This Row],[dTime]]&lt;&gt;"",1/Table9[[#This Row],[dTime]],"")</f>
        <v>9.6153846153807478</v>
      </c>
    </row>
    <row r="4356" spans="1:3" x14ac:dyDescent="0.25">
      <c r="A4356">
        <v>3</v>
      </c>
      <c r="B4356">
        <v>2.2999999999967713E-2</v>
      </c>
      <c r="C4356" s="1">
        <f>IF(Table9[[#This Row],[dTime]]&lt;&gt;"",1/Table9[[#This Row],[dTime]],"")</f>
        <v>43.478260869626254</v>
      </c>
    </row>
    <row r="4357" spans="1:3" x14ac:dyDescent="0.25">
      <c r="A4357">
        <v>4</v>
      </c>
      <c r="B4357">
        <v>0.10900000000003729</v>
      </c>
      <c r="C4357" s="1">
        <f>IF(Table9[[#This Row],[dTime]]&lt;&gt;"",1/Table9[[#This Row],[dTime]],"")</f>
        <v>9.1743119266023658</v>
      </c>
    </row>
    <row r="4358" spans="1:3" x14ac:dyDescent="0.25">
      <c r="A4358">
        <v>5</v>
      </c>
      <c r="B4358">
        <v>5.4999999999949978E-2</v>
      </c>
      <c r="C4358" s="1">
        <f>IF(Table9[[#This Row],[dTime]]&lt;&gt;"",1/Table9[[#This Row],[dTime]],"")</f>
        <v>18.181818181834718</v>
      </c>
    </row>
    <row r="4359" spans="1:3" x14ac:dyDescent="0.25">
      <c r="A4359">
        <v>6</v>
      </c>
      <c r="B4359">
        <v>8.300000000002683E-2</v>
      </c>
      <c r="C4359" s="1">
        <f>IF(Table9[[#This Row],[dTime]]&lt;&gt;"",1/Table9[[#This Row],[dTime]],"")</f>
        <v>12.048192771080442</v>
      </c>
    </row>
    <row r="4360" spans="1:3" x14ac:dyDescent="0.25">
      <c r="A4360">
        <v>7</v>
      </c>
      <c r="B4360">
        <v>6.4000000000021373E-2</v>
      </c>
      <c r="C4360" s="1">
        <f>IF(Table9[[#This Row],[dTime]]&lt;&gt;"",1/Table9[[#This Row],[dTime]],"")</f>
        <v>15.624999999994783</v>
      </c>
    </row>
    <row r="4361" spans="1:3" x14ac:dyDescent="0.25">
      <c r="A4361">
        <v>8</v>
      </c>
      <c r="B4361">
        <v>6.6999999999950433E-2</v>
      </c>
      <c r="C4361" s="1">
        <f>IF(Table9[[#This Row],[dTime]]&lt;&gt;"",1/Table9[[#This Row],[dTime]],"")</f>
        <v>14.9253731343394</v>
      </c>
    </row>
    <row r="4362" spans="1:3" x14ac:dyDescent="0.25">
      <c r="A4362">
        <v>9</v>
      </c>
      <c r="B4362">
        <v>6.7000000000007276E-2</v>
      </c>
      <c r="C4362" s="1">
        <f>IF(Table9[[#This Row],[dTime]]&lt;&gt;"",1/Table9[[#This Row],[dTime]],"")</f>
        <v>14.925373134326737</v>
      </c>
    </row>
    <row r="4363" spans="1:3" x14ac:dyDescent="0.25">
      <c r="A4363">
        <v>10</v>
      </c>
      <c r="B4363">
        <v>7.2000000000002728E-2</v>
      </c>
      <c r="C4363" s="1">
        <f>IF(Table9[[#This Row],[dTime]]&lt;&gt;"",1/Table9[[#This Row],[dTime]],"")</f>
        <v>13.888888888888362</v>
      </c>
    </row>
    <row r="4364" spans="1:3" x14ac:dyDescent="0.25">
      <c r="A4364">
        <v>11</v>
      </c>
      <c r="B4364">
        <v>6.4000000000021373E-2</v>
      </c>
      <c r="C4364" s="1">
        <f>IF(Table9[[#This Row],[dTime]]&lt;&gt;"",1/Table9[[#This Row],[dTime]],"")</f>
        <v>15.624999999994783</v>
      </c>
    </row>
    <row r="4365" spans="1:3" x14ac:dyDescent="0.25">
      <c r="A4365">
        <v>12</v>
      </c>
      <c r="B4365">
        <v>6.4000000000021373E-2</v>
      </c>
      <c r="C4365" s="1">
        <f>IF(Table9[[#This Row],[dTime]]&lt;&gt;"",1/Table9[[#This Row],[dTime]],"")</f>
        <v>15.624999999994783</v>
      </c>
    </row>
    <row r="4366" spans="1:3" x14ac:dyDescent="0.25">
      <c r="A4366">
        <v>13</v>
      </c>
      <c r="B4366">
        <v>6.7999999999983629E-2</v>
      </c>
      <c r="C4366" s="1">
        <f>IF(Table9[[#This Row],[dTime]]&lt;&gt;"",1/Table9[[#This Row],[dTime]],"")</f>
        <v>14.705882352944716</v>
      </c>
    </row>
    <row r="4367" spans="1:3" x14ac:dyDescent="0.25">
      <c r="A4367">
        <v>14</v>
      </c>
      <c r="B4367">
        <v>6.9000000000016826E-2</v>
      </c>
      <c r="C4367" s="1">
        <f>IF(Table9[[#This Row],[dTime]]&lt;&gt;"",1/Table9[[#This Row],[dTime]],"")</f>
        <v>14.492753623184871</v>
      </c>
    </row>
    <row r="4368" spans="1:3" x14ac:dyDescent="0.25">
      <c r="A4368">
        <v>15</v>
      </c>
      <c r="B4368">
        <v>6.2999999999988177E-2</v>
      </c>
      <c r="C4368" s="1">
        <f>IF(Table9[[#This Row],[dTime]]&lt;&gt;"",1/Table9[[#This Row],[dTime]],"")</f>
        <v>15.873015873018852</v>
      </c>
    </row>
    <row r="4369" spans="1:3" x14ac:dyDescent="0.25">
      <c r="A4369">
        <v>16</v>
      </c>
      <c r="B4369">
        <v>6.7000000000007276E-2</v>
      </c>
      <c r="C4369" s="1">
        <f>IF(Table9[[#This Row],[dTime]]&lt;&gt;"",1/Table9[[#This Row],[dTime]],"")</f>
        <v>14.925373134326737</v>
      </c>
    </row>
    <row r="4370" spans="1:3" x14ac:dyDescent="0.25">
      <c r="A4370">
        <v>17</v>
      </c>
      <c r="B4370">
        <v>7.2000000000002728E-2</v>
      </c>
      <c r="C4370" s="1">
        <f>IF(Table9[[#This Row],[dTime]]&lt;&gt;"",1/Table9[[#This Row],[dTime]],"")</f>
        <v>13.888888888888362</v>
      </c>
    </row>
    <row r="4371" spans="1:3" x14ac:dyDescent="0.25">
      <c r="A4371">
        <v>18</v>
      </c>
      <c r="B4371">
        <v>6.399999999996453E-2</v>
      </c>
      <c r="C4371" s="1">
        <f>IF(Table9[[#This Row],[dTime]]&lt;&gt;"",1/Table9[[#This Row],[dTime]],"")</f>
        <v>15.62500000000866</v>
      </c>
    </row>
    <row r="4372" spans="1:3" x14ac:dyDescent="0.25">
      <c r="A4372">
        <v>19</v>
      </c>
      <c r="B4372">
        <v>6.4000000000021373E-2</v>
      </c>
      <c r="C4372" s="1">
        <f>IF(Table9[[#This Row],[dTime]]&lt;&gt;"",1/Table9[[#This Row],[dTime]],"")</f>
        <v>15.624999999994783</v>
      </c>
    </row>
    <row r="4373" spans="1:3" x14ac:dyDescent="0.25">
      <c r="A4373">
        <v>20</v>
      </c>
      <c r="B4373">
        <v>4.5999999999992269E-2</v>
      </c>
      <c r="C4373" s="1">
        <f>IF(Table9[[#This Row],[dTime]]&lt;&gt;"",1/Table9[[#This Row],[dTime]],"")</f>
        <v>21.739130434786262</v>
      </c>
    </row>
    <row r="4374" spans="1:3" x14ac:dyDescent="0.25">
      <c r="A4374">
        <v>21</v>
      </c>
      <c r="B4374">
        <v>8.4000000000003183E-2</v>
      </c>
      <c r="C4374" s="1">
        <f>IF(Table9[[#This Row],[dTime]]&lt;&gt;"",1/Table9[[#This Row],[dTime]],"")</f>
        <v>11.904761904761454</v>
      </c>
    </row>
    <row r="4375" spans="1:3" x14ac:dyDescent="0.25">
      <c r="A4375">
        <v>22</v>
      </c>
      <c r="B4375">
        <v>7.4000000000012278E-2</v>
      </c>
      <c r="C4375" s="1">
        <f>IF(Table9[[#This Row],[dTime]]&lt;&gt;"",1/Table9[[#This Row],[dTime]],"")</f>
        <v>13.513513513511271</v>
      </c>
    </row>
    <row r="4376" spans="1:3" x14ac:dyDescent="0.25">
      <c r="A4376">
        <v>23</v>
      </c>
      <c r="B4376">
        <v>6.4999999999997726E-2</v>
      </c>
      <c r="C4376" s="1">
        <f>IF(Table9[[#This Row],[dTime]]&lt;&gt;"",1/Table9[[#This Row],[dTime]],"")</f>
        <v>15.384615384615923</v>
      </c>
    </row>
    <row r="4377" spans="1:3" x14ac:dyDescent="0.25">
      <c r="A4377">
        <v>24</v>
      </c>
      <c r="B4377">
        <v>6.2999999999988177E-2</v>
      </c>
      <c r="C4377" s="1">
        <f>IF(Table9[[#This Row],[dTime]]&lt;&gt;"",1/Table9[[#This Row],[dTime]],"")</f>
        <v>15.873015873018852</v>
      </c>
    </row>
    <row r="4378" spans="1:3" x14ac:dyDescent="0.25">
      <c r="A4378">
        <v>25</v>
      </c>
      <c r="B4378">
        <v>6.5999999999974079E-2</v>
      </c>
      <c r="C4378" s="1">
        <f>IF(Table9[[#This Row],[dTime]]&lt;&gt;"",1/Table9[[#This Row],[dTime]],"")</f>
        <v>15.151515151521101</v>
      </c>
    </row>
    <row r="4379" spans="1:3" x14ac:dyDescent="0.25">
      <c r="A4379">
        <v>26</v>
      </c>
      <c r="B4379">
        <v>6.7000000000007276E-2</v>
      </c>
      <c r="C4379" s="1">
        <f>IF(Table9[[#This Row],[dTime]]&lt;&gt;"",1/Table9[[#This Row],[dTime]],"")</f>
        <v>14.925373134326737</v>
      </c>
    </row>
    <row r="4380" spans="1:3" x14ac:dyDescent="0.25">
      <c r="A4380">
        <v>27</v>
      </c>
      <c r="B4380">
        <v>7.1000000000026375E-2</v>
      </c>
      <c r="C4380" s="1">
        <f>IF(Table9[[#This Row],[dTime]]&lt;&gt;"",1/Table9[[#This Row],[dTime]],"")</f>
        <v>14.084507042248289</v>
      </c>
    </row>
    <row r="4381" spans="1:3" x14ac:dyDescent="0.25">
      <c r="A4381">
        <v>28</v>
      </c>
      <c r="B4381">
        <v>6.5999999999974079E-2</v>
      </c>
      <c r="C4381" s="1">
        <f>IF(Table9[[#This Row],[dTime]]&lt;&gt;"",1/Table9[[#This Row],[dTime]],"")</f>
        <v>15.151515151521101</v>
      </c>
    </row>
    <row r="4382" spans="1:3" x14ac:dyDescent="0.25">
      <c r="A4382">
        <v>29</v>
      </c>
      <c r="B4382">
        <v>6.6000000000030923E-2</v>
      </c>
      <c r="C4382" s="1">
        <f>IF(Table9[[#This Row],[dTime]]&lt;&gt;"",1/Table9[[#This Row],[dTime]],"")</f>
        <v>15.151515151508052</v>
      </c>
    </row>
    <row r="4383" spans="1:3" x14ac:dyDescent="0.25">
      <c r="A4383">
        <v>30</v>
      </c>
      <c r="B4383">
        <v>5.5000000000006821E-2</v>
      </c>
      <c r="C4383" s="1">
        <f>IF(Table9[[#This Row],[dTime]]&lt;&gt;"",1/Table9[[#This Row],[dTime]],"")</f>
        <v>18.181818181815927</v>
      </c>
    </row>
    <row r="4384" spans="1:3" x14ac:dyDescent="0.25">
      <c r="A4384">
        <v>31</v>
      </c>
      <c r="B4384">
        <v>8.0999999999960437E-2</v>
      </c>
      <c r="C4384" s="1">
        <f>IF(Table9[[#This Row],[dTime]]&lt;&gt;"",1/Table9[[#This Row],[dTime]],"")</f>
        <v>12.34567901235171</v>
      </c>
    </row>
    <row r="4385" spans="1:3" x14ac:dyDescent="0.25">
      <c r="A4385">
        <v>32</v>
      </c>
      <c r="B4385">
        <v>6.2000000000011823E-2</v>
      </c>
      <c r="C4385" s="1">
        <f>IF(Table9[[#This Row],[dTime]]&lt;&gt;"",1/Table9[[#This Row],[dTime]],"")</f>
        <v>16.129032258061439</v>
      </c>
    </row>
    <row r="4386" spans="1:3" x14ac:dyDescent="0.25">
      <c r="A4386">
        <v>33</v>
      </c>
      <c r="B4386">
        <v>6.7999999999983629E-2</v>
      </c>
      <c r="C4386" s="1">
        <f>IF(Table9[[#This Row],[dTime]]&lt;&gt;"",1/Table9[[#This Row],[dTime]],"")</f>
        <v>14.705882352944716</v>
      </c>
    </row>
    <row r="4387" spans="1:3" x14ac:dyDescent="0.25">
      <c r="A4387">
        <v>34</v>
      </c>
      <c r="B4387">
        <v>7.3000000000035925E-2</v>
      </c>
      <c r="C4387" s="1">
        <f>IF(Table9[[#This Row],[dTime]]&lt;&gt;"",1/Table9[[#This Row],[dTime]],"")</f>
        <v>13.69863013697956</v>
      </c>
    </row>
    <row r="4388" spans="1:3" x14ac:dyDescent="0.25">
      <c r="A4388">
        <v>35</v>
      </c>
      <c r="B4388">
        <v>5.7999999999992724E-2</v>
      </c>
      <c r="C4388" s="1">
        <f>IF(Table9[[#This Row],[dTime]]&lt;&gt;"",1/Table9[[#This Row],[dTime]],"")</f>
        <v>17.241379310346989</v>
      </c>
    </row>
    <row r="4389" spans="1:3" x14ac:dyDescent="0.25">
      <c r="A4389">
        <v>36</v>
      </c>
      <c r="B4389">
        <v>7.7999999999974534E-2</v>
      </c>
      <c r="C4389" s="1">
        <f>IF(Table9[[#This Row],[dTime]]&lt;&gt;"",1/Table9[[#This Row],[dTime]],"")</f>
        <v>12.820512820517006</v>
      </c>
    </row>
    <row r="4390" spans="1:3" x14ac:dyDescent="0.25">
      <c r="A4390">
        <v>37</v>
      </c>
      <c r="B4390">
        <v>6.100000000003547E-2</v>
      </c>
      <c r="C4390" s="1">
        <f>IF(Table9[[#This Row],[dTime]]&lt;&gt;"",1/Table9[[#This Row],[dTime]],"")</f>
        <v>16.393442622941286</v>
      </c>
    </row>
    <row r="4391" spans="1:3" x14ac:dyDescent="0.25">
      <c r="A4391">
        <v>38</v>
      </c>
      <c r="B4391">
        <v>6.0000000000002274E-2</v>
      </c>
      <c r="C4391" s="1">
        <f>IF(Table9[[#This Row],[dTime]]&lt;&gt;"",1/Table9[[#This Row],[dTime]],"")</f>
        <v>16.666666666666035</v>
      </c>
    </row>
    <row r="4392" spans="1:3" x14ac:dyDescent="0.25">
      <c r="A4392">
        <v>39</v>
      </c>
      <c r="B4392">
        <v>6.9999999999993179E-2</v>
      </c>
      <c r="C4392" s="1">
        <f>IF(Table9[[#This Row],[dTime]]&lt;&gt;"",1/Table9[[#This Row],[dTime]],"")</f>
        <v>14.285714285715677</v>
      </c>
    </row>
    <row r="4393" spans="1:3" x14ac:dyDescent="0.25">
      <c r="A4393">
        <v>40</v>
      </c>
      <c r="B4393">
        <v>6.7000000000007276E-2</v>
      </c>
      <c r="C4393" s="1">
        <f>IF(Table9[[#This Row],[dTime]]&lt;&gt;"",1/Table9[[#This Row],[dTime]],"")</f>
        <v>14.925373134326737</v>
      </c>
    </row>
    <row r="4394" spans="1:3" x14ac:dyDescent="0.25">
      <c r="A4394">
        <v>41</v>
      </c>
      <c r="B4394">
        <v>6.4999999999997726E-2</v>
      </c>
      <c r="C4394" s="1">
        <f>IF(Table9[[#This Row],[dTime]]&lt;&gt;"",1/Table9[[#This Row],[dTime]],"")</f>
        <v>15.384615384615923</v>
      </c>
    </row>
    <row r="4395" spans="1:3" x14ac:dyDescent="0.25">
      <c r="A4395">
        <v>42</v>
      </c>
      <c r="B4395">
        <v>6.7999999999983629E-2</v>
      </c>
      <c r="C4395" s="1">
        <f>IF(Table9[[#This Row],[dTime]]&lt;&gt;"",1/Table9[[#This Row],[dTime]],"")</f>
        <v>14.705882352944716</v>
      </c>
    </row>
    <row r="4396" spans="1:3" x14ac:dyDescent="0.25">
      <c r="A4396">
        <v>43</v>
      </c>
      <c r="B4396">
        <v>7.6999999999998181E-2</v>
      </c>
      <c r="C4396" s="1">
        <f>IF(Table9[[#This Row],[dTime]]&lt;&gt;"",1/Table9[[#This Row],[dTime]],"")</f>
        <v>12.987012987013294</v>
      </c>
    </row>
    <row r="4397" spans="1:3" x14ac:dyDescent="0.25">
      <c r="A4397">
        <v>44</v>
      </c>
      <c r="B4397">
        <v>5.7999999999992724E-2</v>
      </c>
      <c r="C4397" s="1">
        <f>IF(Table9[[#This Row],[dTime]]&lt;&gt;"",1/Table9[[#This Row],[dTime]],"")</f>
        <v>17.241379310346989</v>
      </c>
    </row>
    <row r="4398" spans="1:3" x14ac:dyDescent="0.25">
      <c r="A4398">
        <v>45</v>
      </c>
      <c r="B4398">
        <v>5.7999999999992724E-2</v>
      </c>
      <c r="C4398" s="1">
        <f>IF(Table9[[#This Row],[dTime]]&lt;&gt;"",1/Table9[[#This Row],[dTime]],"")</f>
        <v>17.241379310346989</v>
      </c>
    </row>
    <row r="4399" spans="1:3" x14ac:dyDescent="0.25">
      <c r="A4399">
        <v>46</v>
      </c>
      <c r="B4399">
        <v>7.6000000000021828E-2</v>
      </c>
      <c r="C4399" s="1">
        <f>IF(Table9[[#This Row],[dTime]]&lt;&gt;"",1/Table9[[#This Row],[dTime]],"")</f>
        <v>13.157894736838326</v>
      </c>
    </row>
    <row r="4400" spans="1:3" x14ac:dyDescent="0.25">
      <c r="A4400">
        <v>47</v>
      </c>
      <c r="B4400">
        <v>6.4000000000021373E-2</v>
      </c>
      <c r="C4400" s="1">
        <f>IF(Table9[[#This Row],[dTime]]&lt;&gt;"",1/Table9[[#This Row],[dTime]],"")</f>
        <v>15.624999999994783</v>
      </c>
    </row>
    <row r="4401" spans="1:3" x14ac:dyDescent="0.25">
      <c r="A4401">
        <v>48</v>
      </c>
      <c r="B4401">
        <v>3.8999999999987267E-2</v>
      </c>
      <c r="C4401" s="1">
        <f>IF(Table9[[#This Row],[dTime]]&lt;&gt;"",1/Table9[[#This Row],[dTime]],"")</f>
        <v>25.641025641034012</v>
      </c>
    </row>
    <row r="4402" spans="1:3" x14ac:dyDescent="0.25">
      <c r="A4402">
        <v>49</v>
      </c>
      <c r="B4402">
        <v>8.4999999999979536E-2</v>
      </c>
      <c r="C4402" s="1">
        <f>IF(Table9[[#This Row],[dTime]]&lt;&gt;"",1/Table9[[#This Row],[dTime]],"")</f>
        <v>11.764705882355774</v>
      </c>
    </row>
    <row r="4403" spans="1:3" x14ac:dyDescent="0.25">
      <c r="A4403">
        <v>50</v>
      </c>
      <c r="B4403">
        <v>7.2000000000002728E-2</v>
      </c>
      <c r="C4403" s="1">
        <f>IF(Table9[[#This Row],[dTime]]&lt;&gt;"",1/Table9[[#This Row],[dTime]],"")</f>
        <v>13.888888888888362</v>
      </c>
    </row>
    <row r="4404" spans="1:3" x14ac:dyDescent="0.25">
      <c r="A4404">
        <v>51</v>
      </c>
      <c r="B4404">
        <v>6.7000000000007276E-2</v>
      </c>
      <c r="C4404" s="1">
        <f>IF(Table9[[#This Row],[dTime]]&lt;&gt;"",1/Table9[[#This Row],[dTime]],"")</f>
        <v>14.925373134326737</v>
      </c>
    </row>
    <row r="4405" spans="1:3" x14ac:dyDescent="0.25">
      <c r="A4405">
        <v>52</v>
      </c>
      <c r="B4405">
        <v>7.0999999999969532E-2</v>
      </c>
      <c r="C4405" s="1">
        <f>IF(Table9[[#This Row],[dTime]]&lt;&gt;"",1/Table9[[#This Row],[dTime]],"")</f>
        <v>14.084507042259565</v>
      </c>
    </row>
    <row r="4406" spans="1:3" x14ac:dyDescent="0.25">
      <c r="A4406">
        <v>53</v>
      </c>
      <c r="B4406">
        <v>7.4000000000012278E-2</v>
      </c>
      <c r="C4406" s="1">
        <f>IF(Table9[[#This Row],[dTime]]&lt;&gt;"",1/Table9[[#This Row],[dTime]],"")</f>
        <v>13.513513513511271</v>
      </c>
    </row>
    <row r="4407" spans="1:3" x14ac:dyDescent="0.25">
      <c r="A4407">
        <v>54</v>
      </c>
      <c r="B4407">
        <v>5.5000000000006821E-2</v>
      </c>
      <c r="C4407" s="1">
        <f>IF(Table9[[#This Row],[dTime]]&lt;&gt;"",1/Table9[[#This Row],[dTime]],"")</f>
        <v>18.181818181815927</v>
      </c>
    </row>
    <row r="4408" spans="1:3" x14ac:dyDescent="0.25">
      <c r="A4408">
        <v>55</v>
      </c>
      <c r="B4408">
        <v>5.9000000000025921E-2</v>
      </c>
      <c r="C4408" s="1">
        <f>IF(Table9[[#This Row],[dTime]]&lt;&gt;"",1/Table9[[#This Row],[dTime]],"")</f>
        <v>16.949152542365436</v>
      </c>
    </row>
    <row r="4409" spans="1:3" x14ac:dyDescent="0.25">
      <c r="A4409">
        <v>56</v>
      </c>
      <c r="B4409">
        <v>7.4999999999988631E-2</v>
      </c>
      <c r="C4409" s="1">
        <f>IF(Table9[[#This Row],[dTime]]&lt;&gt;"",1/Table9[[#This Row],[dTime]],"")</f>
        <v>13.333333333335354</v>
      </c>
    </row>
    <row r="4410" spans="1:3" x14ac:dyDescent="0.25">
      <c r="A4410">
        <v>57</v>
      </c>
      <c r="B4410">
        <v>3.8000000000010914E-2</v>
      </c>
      <c r="C4410" s="1">
        <f>IF(Table9[[#This Row],[dTime]]&lt;&gt;"",1/Table9[[#This Row],[dTime]],"")</f>
        <v>26.315789473676652</v>
      </c>
    </row>
    <row r="4411" spans="1:3" x14ac:dyDescent="0.25">
      <c r="A4411">
        <v>58</v>
      </c>
      <c r="B4411">
        <v>9.9999999999965894E-2</v>
      </c>
      <c r="C4411" s="1">
        <f>IF(Table9[[#This Row],[dTime]]&lt;&gt;"",1/Table9[[#This Row],[dTime]],"")</f>
        <v>10.000000000003411</v>
      </c>
    </row>
    <row r="4412" spans="1:3" x14ac:dyDescent="0.25">
      <c r="A4412">
        <v>59</v>
      </c>
      <c r="B4412">
        <v>6.2999999999988177E-2</v>
      </c>
      <c r="C4412" s="1">
        <f>IF(Table9[[#This Row],[dTime]]&lt;&gt;"",1/Table9[[#This Row],[dTime]],"")</f>
        <v>15.873015873018852</v>
      </c>
    </row>
    <row r="4413" spans="1:3" x14ac:dyDescent="0.25">
      <c r="A4413">
        <v>60</v>
      </c>
      <c r="B4413">
        <v>5.9000000000025921E-2</v>
      </c>
      <c r="C4413" s="1">
        <f>IF(Table9[[#This Row],[dTime]]&lt;&gt;"",1/Table9[[#This Row],[dTime]],"")</f>
        <v>16.949152542365436</v>
      </c>
    </row>
    <row r="4414" spans="1:3" x14ac:dyDescent="0.25">
      <c r="A4414">
        <v>61</v>
      </c>
      <c r="B4414">
        <v>7.9000000000007731E-2</v>
      </c>
      <c r="C4414" s="1">
        <f>IF(Table9[[#This Row],[dTime]]&lt;&gt;"",1/Table9[[#This Row],[dTime]],"")</f>
        <v>12.658227848100028</v>
      </c>
    </row>
    <row r="4415" spans="1:3" x14ac:dyDescent="0.25">
      <c r="A4415">
        <v>62</v>
      </c>
      <c r="B4415">
        <v>6.2999999999988177E-2</v>
      </c>
      <c r="C4415" s="1">
        <f>IF(Table9[[#This Row],[dTime]]&lt;&gt;"",1/Table9[[#This Row],[dTime]],"")</f>
        <v>15.873015873018852</v>
      </c>
    </row>
    <row r="4416" spans="1:3" x14ac:dyDescent="0.25">
      <c r="A4416">
        <v>63</v>
      </c>
      <c r="B4416">
        <v>7.4999999999988631E-2</v>
      </c>
      <c r="C4416" s="1">
        <f>IF(Table9[[#This Row],[dTime]]&lt;&gt;"",1/Table9[[#This Row],[dTime]],"")</f>
        <v>13.333333333335354</v>
      </c>
    </row>
    <row r="4417" spans="1:3" x14ac:dyDescent="0.25">
      <c r="A4417">
        <v>64</v>
      </c>
      <c r="B4417">
        <v>5.9000000000025921E-2</v>
      </c>
      <c r="C4417" s="1">
        <f>IF(Table9[[#This Row],[dTime]]&lt;&gt;"",1/Table9[[#This Row],[dTime]],"")</f>
        <v>16.949152542365436</v>
      </c>
    </row>
    <row r="4418" spans="1:3" x14ac:dyDescent="0.25">
      <c r="A4418">
        <v>65</v>
      </c>
      <c r="B4418">
        <v>6.7999999999983629E-2</v>
      </c>
      <c r="C4418" s="1">
        <f>IF(Table9[[#This Row],[dTime]]&lt;&gt;"",1/Table9[[#This Row],[dTime]],"")</f>
        <v>14.705882352944716</v>
      </c>
    </row>
    <row r="4419" spans="1:3" x14ac:dyDescent="0.25">
      <c r="A4419">
        <v>66</v>
      </c>
      <c r="B4419">
        <v>6.4000000000021373E-2</v>
      </c>
      <c r="C4419" s="1">
        <f>IF(Table9[[#This Row],[dTime]]&lt;&gt;"",1/Table9[[#This Row],[dTime]],"")</f>
        <v>15.624999999994783</v>
      </c>
    </row>
    <row r="4420" spans="1:3" x14ac:dyDescent="0.25">
      <c r="A4420">
        <v>67</v>
      </c>
      <c r="B4420">
        <v>7.0999999999969532E-2</v>
      </c>
      <c r="C4420" s="1">
        <f>IF(Table9[[#This Row],[dTime]]&lt;&gt;"",1/Table9[[#This Row],[dTime]],"")</f>
        <v>14.084507042259565</v>
      </c>
    </row>
    <row r="4421" spans="1:3" x14ac:dyDescent="0.25">
      <c r="A4421">
        <v>68</v>
      </c>
      <c r="B4421">
        <v>6.0000000000002274E-2</v>
      </c>
      <c r="C4421" s="1">
        <f>IF(Table9[[#This Row],[dTime]]&lt;&gt;"",1/Table9[[#This Row],[dTime]],"")</f>
        <v>16.666666666666035</v>
      </c>
    </row>
    <row r="4422" spans="1:3" x14ac:dyDescent="0.25">
      <c r="A4422">
        <v>69</v>
      </c>
      <c r="B4422">
        <v>7.3000000000035925E-2</v>
      </c>
      <c r="C4422" s="1">
        <f>IF(Table9[[#This Row],[dTime]]&lt;&gt;"",1/Table9[[#This Row],[dTime]],"")</f>
        <v>13.69863013697956</v>
      </c>
    </row>
    <row r="4423" spans="1:3" x14ac:dyDescent="0.25">
      <c r="A4423">
        <v>70</v>
      </c>
      <c r="B4423">
        <v>6.0999999999978627E-2</v>
      </c>
      <c r="C4423" s="1">
        <f>IF(Table9[[#This Row],[dTime]]&lt;&gt;"",1/Table9[[#This Row],[dTime]],"")</f>
        <v>16.393442622956563</v>
      </c>
    </row>
    <row r="4424" spans="1:3" x14ac:dyDescent="0.25">
      <c r="A4424">
        <v>71</v>
      </c>
      <c r="B4424">
        <v>5.5999999999983174E-2</v>
      </c>
      <c r="C4424" s="1">
        <f>IF(Table9[[#This Row],[dTime]]&lt;&gt;"",1/Table9[[#This Row],[dTime]],"")</f>
        <v>17.857142857148222</v>
      </c>
    </row>
    <row r="4425" spans="1:3" x14ac:dyDescent="0.25">
      <c r="A4425">
        <v>72</v>
      </c>
      <c r="B4425">
        <v>6.100000000003547E-2</v>
      </c>
      <c r="C4425" s="1">
        <f>IF(Table9[[#This Row],[dTime]]&lt;&gt;"",1/Table9[[#This Row],[dTime]],"")</f>
        <v>16.393442622941286</v>
      </c>
    </row>
    <row r="4426" spans="1:3" x14ac:dyDescent="0.25">
      <c r="A4426">
        <v>73</v>
      </c>
      <c r="B4426">
        <v>8.6999999999989086E-2</v>
      </c>
      <c r="C4426" s="1">
        <f>IF(Table9[[#This Row],[dTime]]&lt;&gt;"",1/Table9[[#This Row],[dTime]],"")</f>
        <v>11.49425287356466</v>
      </c>
    </row>
    <row r="4427" spans="1:3" x14ac:dyDescent="0.25">
      <c r="A4427">
        <v>74</v>
      </c>
      <c r="B4427">
        <v>6.399999999996453E-2</v>
      </c>
      <c r="C4427" s="1">
        <f>IF(Table9[[#This Row],[dTime]]&lt;&gt;"",1/Table9[[#This Row],[dTime]],"")</f>
        <v>15.62500000000866</v>
      </c>
    </row>
    <row r="4428" spans="1:3" x14ac:dyDescent="0.25">
      <c r="A4428">
        <v>75</v>
      </c>
      <c r="B4428">
        <v>7.3000000000035925E-2</v>
      </c>
      <c r="C4428" s="1">
        <f>IF(Table9[[#This Row],[dTime]]&lt;&gt;"",1/Table9[[#This Row],[dTime]],"")</f>
        <v>13.69863013697956</v>
      </c>
    </row>
    <row r="4429" spans="1:3" x14ac:dyDescent="0.25">
      <c r="A4429">
        <v>76</v>
      </c>
      <c r="B4429">
        <v>6.5999999999974079E-2</v>
      </c>
      <c r="C4429" s="1">
        <f>IF(Table9[[#This Row],[dTime]]&lt;&gt;"",1/Table9[[#This Row],[dTime]],"")</f>
        <v>15.151515151521101</v>
      </c>
    </row>
    <row r="4430" spans="1:3" x14ac:dyDescent="0.25">
      <c r="A4430">
        <v>77</v>
      </c>
      <c r="B4430">
        <v>6.6000000000030923E-2</v>
      </c>
      <c r="C4430" s="1">
        <f>IF(Table9[[#This Row],[dTime]]&lt;&gt;"",1/Table9[[#This Row],[dTime]],"")</f>
        <v>15.151515151508052</v>
      </c>
    </row>
    <row r="4431" spans="1:3" x14ac:dyDescent="0.25">
      <c r="A4431">
        <v>78</v>
      </c>
      <c r="B4431">
        <v>6.4999999999997726E-2</v>
      </c>
      <c r="C4431" s="1">
        <f>IF(Table9[[#This Row],[dTime]]&lt;&gt;"",1/Table9[[#This Row],[dTime]],"")</f>
        <v>15.384615384615923</v>
      </c>
    </row>
    <row r="4432" spans="1:3" x14ac:dyDescent="0.25">
      <c r="A4432">
        <v>79</v>
      </c>
      <c r="B4432">
        <v>6.5999999999974079E-2</v>
      </c>
      <c r="C4432" s="1">
        <f>IF(Table9[[#This Row],[dTime]]&lt;&gt;"",1/Table9[[#This Row],[dTime]],"")</f>
        <v>15.151515151521101</v>
      </c>
    </row>
    <row r="4433" spans="1:3" x14ac:dyDescent="0.25">
      <c r="A4433">
        <v>80</v>
      </c>
      <c r="B4433">
        <v>1.9000000000005457E-2</v>
      </c>
      <c r="C4433" s="1">
        <f>IF(Table9[[#This Row],[dTime]]&lt;&gt;"",1/Table9[[#This Row],[dTime]],"")</f>
        <v>52.631578947353304</v>
      </c>
    </row>
    <row r="4434" spans="1:3" x14ac:dyDescent="0.25">
      <c r="A4434">
        <v>81</v>
      </c>
      <c r="B4434">
        <v>0.11400000000003274</v>
      </c>
      <c r="C4434" s="1">
        <f>IF(Table9[[#This Row],[dTime]]&lt;&gt;"",1/Table9[[#This Row],[dTime]],"")</f>
        <v>8.7719298245588835</v>
      </c>
    </row>
    <row r="4435" spans="1:3" x14ac:dyDescent="0.25">
      <c r="A4435">
        <v>82</v>
      </c>
      <c r="B4435">
        <v>6.8999999999959982E-2</v>
      </c>
      <c r="C4435" s="1">
        <f>IF(Table9[[#This Row],[dTime]]&lt;&gt;"",1/Table9[[#This Row],[dTime]],"")</f>
        <v>14.492753623196812</v>
      </c>
    </row>
    <row r="4436" spans="1:3" x14ac:dyDescent="0.25">
      <c r="A4436">
        <v>83</v>
      </c>
      <c r="B4436">
        <v>6.2999999999988177E-2</v>
      </c>
      <c r="C4436" s="1">
        <f>IF(Table9[[#This Row],[dTime]]&lt;&gt;"",1/Table9[[#This Row],[dTime]],"")</f>
        <v>15.873015873018852</v>
      </c>
    </row>
    <row r="4437" spans="1:3" x14ac:dyDescent="0.25">
      <c r="A4437">
        <v>84</v>
      </c>
      <c r="B4437">
        <v>6.8000000000040473E-2</v>
      </c>
      <c r="C4437" s="1">
        <f>IF(Table9[[#This Row],[dTime]]&lt;&gt;"",1/Table9[[#This Row],[dTime]],"")</f>
        <v>14.705882352932424</v>
      </c>
    </row>
    <row r="4438" spans="1:3" x14ac:dyDescent="0.25">
      <c r="A4438">
        <v>85</v>
      </c>
      <c r="B4438">
        <v>6.7000000000007276E-2</v>
      </c>
      <c r="C4438" s="1">
        <f>IF(Table9[[#This Row],[dTime]]&lt;&gt;"",1/Table9[[#This Row],[dTime]],"")</f>
        <v>14.925373134326737</v>
      </c>
    </row>
    <row r="4439" spans="1:3" x14ac:dyDescent="0.25">
      <c r="A4439">
        <v>86</v>
      </c>
      <c r="B4439">
        <v>1.6999999999995907E-2</v>
      </c>
      <c r="C4439" s="1">
        <f>IF(Table9[[#This Row],[dTime]]&lt;&gt;"",1/Table9[[#This Row],[dTime]],"")</f>
        <v>58.823529411778864</v>
      </c>
    </row>
    <row r="4440" spans="1:3" x14ac:dyDescent="0.25">
      <c r="A4440">
        <v>87</v>
      </c>
      <c r="B4440">
        <v>0.1139999999999759</v>
      </c>
      <c r="C4440" s="1">
        <f>IF(Table9[[#This Row],[dTime]]&lt;&gt;"",1/Table9[[#This Row],[dTime]],"")</f>
        <v>8.7719298245632586</v>
      </c>
    </row>
    <row r="4441" spans="1:3" x14ac:dyDescent="0.25">
      <c r="A4441">
        <v>88</v>
      </c>
      <c r="B4441">
        <v>7.2000000000002728E-2</v>
      </c>
      <c r="C4441" s="1">
        <f>IF(Table9[[#This Row],[dTime]]&lt;&gt;"",1/Table9[[#This Row],[dTime]],"")</f>
        <v>13.888888888888362</v>
      </c>
    </row>
    <row r="4442" spans="1:3" x14ac:dyDescent="0.25">
      <c r="A4442">
        <v>89</v>
      </c>
      <c r="B4442">
        <v>4.399999999998272E-2</v>
      </c>
      <c r="C4442" s="1">
        <f>IF(Table9[[#This Row],[dTime]]&lt;&gt;"",1/Table9[[#This Row],[dTime]],"")</f>
        <v>22.727272727281655</v>
      </c>
    </row>
    <row r="4443" spans="1:3" x14ac:dyDescent="0.25">
      <c r="A4443">
        <v>90</v>
      </c>
      <c r="B4443">
        <v>8.500000000003638E-2</v>
      </c>
      <c r="C4443" s="1">
        <f>IF(Table9[[#This Row],[dTime]]&lt;&gt;"",1/Table9[[#This Row],[dTime]],"")</f>
        <v>11.764705882347906</v>
      </c>
    </row>
    <row r="4444" spans="1:3" x14ac:dyDescent="0.25">
      <c r="A4444">
        <v>91</v>
      </c>
      <c r="B4444">
        <v>5.5999999999983174E-2</v>
      </c>
      <c r="C4444" s="1">
        <f>IF(Table9[[#This Row],[dTime]]&lt;&gt;"",1/Table9[[#This Row],[dTime]],"")</f>
        <v>17.857142857148222</v>
      </c>
    </row>
    <row r="4445" spans="1:3" x14ac:dyDescent="0.25">
      <c r="A4445">
        <v>92</v>
      </c>
      <c r="B4445">
        <v>7.8000000000031378E-2</v>
      </c>
      <c r="C4445" s="1">
        <f>IF(Table9[[#This Row],[dTime]]&lt;&gt;"",1/Table9[[#This Row],[dTime]],"")</f>
        <v>12.820512820507663</v>
      </c>
    </row>
    <row r="4446" spans="1:3" x14ac:dyDescent="0.25">
      <c r="A4446">
        <v>93</v>
      </c>
      <c r="B4446">
        <v>6.4999999999997726E-2</v>
      </c>
      <c r="C4446" s="1">
        <f>IF(Table9[[#This Row],[dTime]]&lt;&gt;"",1/Table9[[#This Row],[dTime]],"")</f>
        <v>15.384615384615923</v>
      </c>
    </row>
    <row r="4447" spans="1:3" x14ac:dyDescent="0.25">
      <c r="A4447">
        <v>94</v>
      </c>
      <c r="B4447">
        <v>6.7999999999983629E-2</v>
      </c>
      <c r="C4447" s="1">
        <f>IF(Table9[[#This Row],[dTime]]&lt;&gt;"",1/Table9[[#This Row],[dTime]],"")</f>
        <v>14.705882352944716</v>
      </c>
    </row>
    <row r="4448" spans="1:3" x14ac:dyDescent="0.25">
      <c r="A4448">
        <v>95</v>
      </c>
      <c r="B4448">
        <v>6.5999999999974079E-2</v>
      </c>
      <c r="C4448" s="1">
        <f>IF(Table9[[#This Row],[dTime]]&lt;&gt;"",1/Table9[[#This Row],[dTime]],"")</f>
        <v>15.151515151521101</v>
      </c>
    </row>
    <row r="4449" spans="1:3" x14ac:dyDescent="0.25">
      <c r="A4449">
        <v>96</v>
      </c>
      <c r="B4449">
        <v>6.9000000000016826E-2</v>
      </c>
      <c r="C4449" s="1">
        <f>IF(Table9[[#This Row],[dTime]]&lt;&gt;"",1/Table9[[#This Row],[dTime]],"")</f>
        <v>14.492753623184871</v>
      </c>
    </row>
    <row r="4450" spans="1:3" x14ac:dyDescent="0.25">
      <c r="A4450">
        <v>97</v>
      </c>
      <c r="B4450">
        <v>6.5999999999974079E-2</v>
      </c>
      <c r="C4450" s="1">
        <f>IF(Table9[[#This Row],[dTime]]&lt;&gt;"",1/Table9[[#This Row],[dTime]],"")</f>
        <v>15.151515151521101</v>
      </c>
    </row>
    <row r="4451" spans="1:3" x14ac:dyDescent="0.25">
      <c r="A4451">
        <v>98</v>
      </c>
      <c r="B4451">
        <v>6.6000000000030923E-2</v>
      </c>
      <c r="C4451" s="1">
        <f>IF(Table9[[#This Row],[dTime]]&lt;&gt;"",1/Table9[[#This Row],[dTime]],"")</f>
        <v>15.151515151508052</v>
      </c>
    </row>
    <row r="4452" spans="1:3" x14ac:dyDescent="0.25">
      <c r="A4452">
        <v>99</v>
      </c>
      <c r="B4452">
        <v>6.5999999999974079E-2</v>
      </c>
      <c r="C4452" s="1">
        <f>IF(Table9[[#This Row],[dTime]]&lt;&gt;"",1/Table9[[#This Row],[dTime]],"")</f>
        <v>15.151515151521101</v>
      </c>
    </row>
    <row r="4453" spans="1:3" x14ac:dyDescent="0.25">
      <c r="A4453">
        <v>100</v>
      </c>
      <c r="B4453">
        <v>6.9000000000016826E-2</v>
      </c>
      <c r="C4453" s="1">
        <f>IF(Table9[[#This Row],[dTime]]&lt;&gt;"",1/Table9[[#This Row],[dTime]],"")</f>
        <v>14.492753623184871</v>
      </c>
    </row>
    <row r="4454" spans="1:3" x14ac:dyDescent="0.25">
      <c r="A4454">
        <v>101</v>
      </c>
      <c r="B4454">
        <v>6.4000000000021373E-2</v>
      </c>
      <c r="C4454" s="1">
        <f>IF(Table9[[#This Row],[dTime]]&lt;&gt;"",1/Table9[[#This Row],[dTime]],"")</f>
        <v>15.624999999994783</v>
      </c>
    </row>
    <row r="4455" spans="1:3" x14ac:dyDescent="0.25">
      <c r="A4455">
        <v>102</v>
      </c>
      <c r="B4455">
        <v>6.4999999999997726E-2</v>
      </c>
      <c r="C4455" s="1">
        <f>IF(Table9[[#This Row],[dTime]]&lt;&gt;"",1/Table9[[#This Row],[dTime]],"")</f>
        <v>15.384615384615923</v>
      </c>
    </row>
    <row r="4456" spans="1:3" x14ac:dyDescent="0.25">
      <c r="A4456">
        <v>103</v>
      </c>
      <c r="B4456">
        <v>7.2999999999979082E-2</v>
      </c>
      <c r="C4456" s="1">
        <f>IF(Table9[[#This Row],[dTime]]&lt;&gt;"",1/Table9[[#This Row],[dTime]],"")</f>
        <v>13.698630136990227</v>
      </c>
    </row>
    <row r="4457" spans="1:3" x14ac:dyDescent="0.25">
      <c r="A4457">
        <v>104</v>
      </c>
      <c r="B4457">
        <v>6.0999999999978627E-2</v>
      </c>
      <c r="C4457" s="1">
        <f>IF(Table9[[#This Row],[dTime]]&lt;&gt;"",1/Table9[[#This Row],[dTime]],"")</f>
        <v>16.393442622956563</v>
      </c>
    </row>
    <row r="4458" spans="1:3" x14ac:dyDescent="0.25">
      <c r="A4458">
        <v>105</v>
      </c>
      <c r="B4458">
        <v>7.0000000000050022E-2</v>
      </c>
      <c r="C4458" s="1">
        <f>IF(Table9[[#This Row],[dTime]]&lt;&gt;"",1/Table9[[#This Row],[dTime]],"")</f>
        <v>14.285714285704078</v>
      </c>
    </row>
    <row r="4459" spans="1:3" x14ac:dyDescent="0.25">
      <c r="A4459">
        <v>106</v>
      </c>
      <c r="B4459">
        <v>6.2999999999988177E-2</v>
      </c>
      <c r="C4459" s="1">
        <f>IF(Table9[[#This Row],[dTime]]&lt;&gt;"",1/Table9[[#This Row],[dTime]],"")</f>
        <v>15.873015873018852</v>
      </c>
    </row>
    <row r="4460" spans="1:3" x14ac:dyDescent="0.25">
      <c r="A4460">
        <v>107</v>
      </c>
      <c r="B4460">
        <v>6.7000000000007276E-2</v>
      </c>
      <c r="C4460" s="1">
        <f>IF(Table9[[#This Row],[dTime]]&lt;&gt;"",1/Table9[[#This Row],[dTime]],"")</f>
        <v>14.925373134326737</v>
      </c>
    </row>
    <row r="4461" spans="1:3" x14ac:dyDescent="0.25">
      <c r="A4461">
        <v>108</v>
      </c>
      <c r="B4461">
        <v>7.6999999999998181E-2</v>
      </c>
      <c r="C4461" s="1">
        <f>IF(Table9[[#This Row],[dTime]]&lt;&gt;"",1/Table9[[#This Row],[dTime]],"")</f>
        <v>12.987012987013294</v>
      </c>
    </row>
    <row r="4462" spans="1:3" x14ac:dyDescent="0.25">
      <c r="A4462">
        <v>109</v>
      </c>
      <c r="B4462">
        <v>3.8999999999987267E-2</v>
      </c>
      <c r="C4462" s="1">
        <f>IF(Table9[[#This Row],[dTime]]&lt;&gt;"",1/Table9[[#This Row],[dTime]],"")</f>
        <v>25.641025641034012</v>
      </c>
    </row>
    <row r="4463" spans="1:3" x14ac:dyDescent="0.25">
      <c r="A4463">
        <v>110</v>
      </c>
      <c r="B4463">
        <v>8.100000000001728E-2</v>
      </c>
      <c r="C4463" s="1">
        <f>IF(Table9[[#This Row],[dTime]]&lt;&gt;"",1/Table9[[#This Row],[dTime]],"")</f>
        <v>12.345679012343044</v>
      </c>
    </row>
    <row r="4464" spans="1:3" x14ac:dyDescent="0.25">
      <c r="A4464">
        <v>111</v>
      </c>
      <c r="B4464">
        <v>7.6999999999998181E-2</v>
      </c>
      <c r="C4464" s="1">
        <f>IF(Table9[[#This Row],[dTime]]&lt;&gt;"",1/Table9[[#This Row],[dTime]],"")</f>
        <v>12.987012987013294</v>
      </c>
    </row>
    <row r="4465" spans="1:3" x14ac:dyDescent="0.25">
      <c r="A4465">
        <v>112</v>
      </c>
      <c r="B4465">
        <v>6.4999999999997726E-2</v>
      </c>
      <c r="C4465" s="1">
        <f>IF(Table9[[#This Row],[dTime]]&lt;&gt;"",1/Table9[[#This Row],[dTime]],"")</f>
        <v>15.384615384615923</v>
      </c>
    </row>
    <row r="4466" spans="1:3" x14ac:dyDescent="0.25">
      <c r="A4466">
        <v>113</v>
      </c>
      <c r="B4466">
        <v>6.2999999999988177E-2</v>
      </c>
      <c r="C4466" s="1">
        <f>IF(Table9[[#This Row],[dTime]]&lt;&gt;"",1/Table9[[#This Row],[dTime]],"")</f>
        <v>15.873015873018852</v>
      </c>
    </row>
    <row r="4467" spans="1:3" x14ac:dyDescent="0.25">
      <c r="A4467">
        <v>114</v>
      </c>
      <c r="B4467">
        <v>6.0000000000002274E-2</v>
      </c>
      <c r="C4467" s="1">
        <f>IF(Table9[[#This Row],[dTime]]&lt;&gt;"",1/Table9[[#This Row],[dTime]],"")</f>
        <v>16.666666666666035</v>
      </c>
    </row>
    <row r="4468" spans="1:3" x14ac:dyDescent="0.25">
      <c r="A4468">
        <v>115</v>
      </c>
      <c r="B4468">
        <v>5.3999999999973625E-2</v>
      </c>
      <c r="C4468" s="1">
        <f>IF(Table9[[#This Row],[dTime]]&lt;&gt;"",1/Table9[[#This Row],[dTime]],"")</f>
        <v>18.518518518527564</v>
      </c>
    </row>
    <row r="4469" spans="1:3" x14ac:dyDescent="0.25">
      <c r="A4469">
        <v>116</v>
      </c>
      <c r="B4469">
        <v>8.100000000001728E-2</v>
      </c>
      <c r="C4469" s="1">
        <f>IF(Table9[[#This Row],[dTime]]&lt;&gt;"",1/Table9[[#This Row],[dTime]],"")</f>
        <v>12.345679012343044</v>
      </c>
    </row>
    <row r="4470" spans="1:3" x14ac:dyDescent="0.25">
      <c r="A4470">
        <v>117</v>
      </c>
      <c r="B4470">
        <v>6.7999999999983629E-2</v>
      </c>
      <c r="C4470" s="1">
        <f>IF(Table9[[#This Row],[dTime]]&lt;&gt;"",1/Table9[[#This Row],[dTime]],"")</f>
        <v>14.705882352944716</v>
      </c>
    </row>
    <row r="4471" spans="1:3" x14ac:dyDescent="0.25">
      <c r="A4471">
        <v>118</v>
      </c>
      <c r="B4471">
        <v>7.3000000000035925E-2</v>
      </c>
      <c r="C4471" s="1">
        <f>IF(Table9[[#This Row],[dTime]]&lt;&gt;"",1/Table9[[#This Row],[dTime]],"")</f>
        <v>13.69863013697956</v>
      </c>
    </row>
    <row r="4472" spans="1:3" x14ac:dyDescent="0.25">
      <c r="A4472">
        <v>119</v>
      </c>
      <c r="B4472">
        <v>6.399999999996453E-2</v>
      </c>
      <c r="C4472" s="1">
        <f>IF(Table9[[#This Row],[dTime]]&lt;&gt;"",1/Table9[[#This Row],[dTime]],"")</f>
        <v>15.62500000000866</v>
      </c>
    </row>
    <row r="4473" spans="1:3" x14ac:dyDescent="0.25">
      <c r="A4473">
        <v>120</v>
      </c>
      <c r="B4473">
        <v>6.300000000004502E-2</v>
      </c>
      <c r="C4473" s="1">
        <f>IF(Table9[[#This Row],[dTime]]&lt;&gt;"",1/Table9[[#This Row],[dTime]],"")</f>
        <v>15.87301587300453</v>
      </c>
    </row>
    <row r="4474" spans="1:3" x14ac:dyDescent="0.25">
      <c r="A4474">
        <v>121</v>
      </c>
      <c r="B4474">
        <v>7.3999999999955435E-2</v>
      </c>
      <c r="C4474" s="1">
        <f>IF(Table9[[#This Row],[dTime]]&lt;&gt;"",1/Table9[[#This Row],[dTime]],"")</f>
        <v>13.513513513521652</v>
      </c>
    </row>
    <row r="4475" spans="1:3" x14ac:dyDescent="0.25">
      <c r="A4475">
        <v>122</v>
      </c>
      <c r="B4475">
        <v>6.6000000000030923E-2</v>
      </c>
      <c r="C4475" s="1">
        <f>IF(Table9[[#This Row],[dTime]]&lt;&gt;"",1/Table9[[#This Row],[dTime]],"")</f>
        <v>15.151515151508052</v>
      </c>
    </row>
    <row r="4476" spans="1:3" x14ac:dyDescent="0.25">
      <c r="A4476">
        <v>123</v>
      </c>
      <c r="B4476">
        <v>6.2999999999988177E-2</v>
      </c>
      <c r="C4476" s="1">
        <f>IF(Table9[[#This Row],[dTime]]&lt;&gt;"",1/Table9[[#This Row],[dTime]],"")</f>
        <v>15.873015873018852</v>
      </c>
    </row>
    <row r="4477" spans="1:3" x14ac:dyDescent="0.25">
      <c r="A4477">
        <v>124</v>
      </c>
      <c r="B4477">
        <v>6.7999999999983629E-2</v>
      </c>
      <c r="C4477" s="1">
        <f>IF(Table9[[#This Row],[dTime]]&lt;&gt;"",1/Table9[[#This Row],[dTime]],"")</f>
        <v>14.705882352944716</v>
      </c>
    </row>
    <row r="4478" spans="1:3" x14ac:dyDescent="0.25">
      <c r="A4478">
        <v>125</v>
      </c>
      <c r="B4478">
        <v>2.199999999999136E-2</v>
      </c>
      <c r="C4478" s="1">
        <f>IF(Table9[[#This Row],[dTime]]&lt;&gt;"",1/Table9[[#This Row],[dTime]],"")</f>
        <v>45.454545454563309</v>
      </c>
    </row>
    <row r="4479" spans="1:3" x14ac:dyDescent="0.25">
      <c r="A4479">
        <v>126</v>
      </c>
      <c r="B4479">
        <v>0.10700000000002774</v>
      </c>
      <c r="C4479" s="1">
        <f>IF(Table9[[#This Row],[dTime]]&lt;&gt;"",1/Table9[[#This Row],[dTime]],"")</f>
        <v>9.3457943925209417</v>
      </c>
    </row>
    <row r="4480" spans="1:3" x14ac:dyDescent="0.25">
      <c r="A4480">
        <v>127</v>
      </c>
      <c r="B4480">
        <v>7.2000000000002728E-2</v>
      </c>
      <c r="C4480" s="1">
        <f>IF(Table9[[#This Row],[dTime]]&lt;&gt;"",1/Table9[[#This Row],[dTime]],"")</f>
        <v>13.888888888888362</v>
      </c>
    </row>
    <row r="4481" spans="1:3" x14ac:dyDescent="0.25">
      <c r="A4481">
        <v>128</v>
      </c>
      <c r="B4481">
        <v>6.399999999996453E-2</v>
      </c>
      <c r="C4481" s="1">
        <f>IF(Table9[[#This Row],[dTime]]&lt;&gt;"",1/Table9[[#This Row],[dTime]],"")</f>
        <v>15.62500000000866</v>
      </c>
    </row>
    <row r="4482" spans="1:3" x14ac:dyDescent="0.25">
      <c r="A4482">
        <v>129</v>
      </c>
      <c r="B4482">
        <v>6.4000000000021373E-2</v>
      </c>
      <c r="C4482" s="1">
        <f>IF(Table9[[#This Row],[dTime]]&lt;&gt;"",1/Table9[[#This Row],[dTime]],"")</f>
        <v>15.624999999994783</v>
      </c>
    </row>
    <row r="4483" spans="1:3" x14ac:dyDescent="0.25">
      <c r="A4483">
        <v>130</v>
      </c>
      <c r="B4483">
        <v>7.1000000000026375E-2</v>
      </c>
      <c r="C4483" s="1">
        <f>IF(Table9[[#This Row],[dTime]]&lt;&gt;"",1/Table9[[#This Row],[dTime]],"")</f>
        <v>14.084507042248289</v>
      </c>
    </row>
    <row r="4484" spans="1:3" x14ac:dyDescent="0.25">
      <c r="A4484">
        <v>131</v>
      </c>
      <c r="B4484">
        <v>6.7000000000007276E-2</v>
      </c>
      <c r="C4484" s="1">
        <f>IF(Table9[[#This Row],[dTime]]&lt;&gt;"",1/Table9[[#This Row],[dTime]],"")</f>
        <v>14.925373134326737</v>
      </c>
    </row>
    <row r="4485" spans="1:3" x14ac:dyDescent="0.25">
      <c r="A4485">
        <v>132</v>
      </c>
      <c r="B4485">
        <v>6.199999999995498E-2</v>
      </c>
      <c r="C4485" s="1">
        <f>IF(Table9[[#This Row],[dTime]]&lt;&gt;"",1/Table9[[#This Row],[dTime]],"")</f>
        <v>16.129032258076229</v>
      </c>
    </row>
    <row r="4486" spans="1:3" x14ac:dyDescent="0.25">
      <c r="A4486">
        <v>133</v>
      </c>
      <c r="B4486">
        <v>6.9999999999993179E-2</v>
      </c>
      <c r="C4486" s="1">
        <f>IF(Table9[[#This Row],[dTime]]&lt;&gt;"",1/Table9[[#This Row],[dTime]],"")</f>
        <v>14.285714285715677</v>
      </c>
    </row>
    <row r="4487" spans="1:3" x14ac:dyDescent="0.25">
      <c r="A4487">
        <v>134</v>
      </c>
      <c r="B4487">
        <v>6.9000000000016826E-2</v>
      </c>
      <c r="C4487" s="1">
        <f>IF(Table9[[#This Row],[dTime]]&lt;&gt;"",1/Table9[[#This Row],[dTime]],"")</f>
        <v>14.492753623184871</v>
      </c>
    </row>
    <row r="4488" spans="1:3" x14ac:dyDescent="0.25">
      <c r="A4488">
        <v>135</v>
      </c>
      <c r="B4488">
        <v>6.2999999999988177E-2</v>
      </c>
      <c r="C4488" s="1">
        <f>IF(Table9[[#This Row],[dTime]]&lt;&gt;"",1/Table9[[#This Row],[dTime]],"")</f>
        <v>15.873015873018852</v>
      </c>
    </row>
    <row r="4489" spans="1:3" x14ac:dyDescent="0.25">
      <c r="A4489">
        <v>136</v>
      </c>
      <c r="B4489">
        <v>6.7000000000007276E-2</v>
      </c>
      <c r="C4489" s="1">
        <f>IF(Table9[[#This Row],[dTime]]&lt;&gt;"",1/Table9[[#This Row],[dTime]],"")</f>
        <v>14.925373134326737</v>
      </c>
    </row>
    <row r="4490" spans="1:3" x14ac:dyDescent="0.25">
      <c r="A4490">
        <v>137</v>
      </c>
      <c r="B4490">
        <v>6.9999999999993179E-2</v>
      </c>
      <c r="C4490" s="1">
        <f>IF(Table9[[#This Row],[dTime]]&lt;&gt;"",1/Table9[[#This Row],[dTime]],"")</f>
        <v>14.285714285715677</v>
      </c>
    </row>
    <row r="4491" spans="1:3" x14ac:dyDescent="0.25">
      <c r="A4491">
        <v>138</v>
      </c>
      <c r="B4491">
        <v>2.1000000000015007E-2</v>
      </c>
      <c r="C4491" s="1">
        <f>IF(Table9[[#This Row],[dTime]]&lt;&gt;"",1/Table9[[#This Row],[dTime]],"")</f>
        <v>47.619047619013593</v>
      </c>
    </row>
    <row r="4492" spans="1:3" x14ac:dyDescent="0.25">
      <c r="A4492">
        <v>139</v>
      </c>
      <c r="B4492">
        <v>0.10899999999998045</v>
      </c>
      <c r="C4492" s="1">
        <f>IF(Table9[[#This Row],[dTime]]&lt;&gt;"",1/Table9[[#This Row],[dTime]],"")</f>
        <v>9.1743119266071496</v>
      </c>
    </row>
    <row r="4493" spans="1:3" x14ac:dyDescent="0.25">
      <c r="A4493">
        <v>140</v>
      </c>
      <c r="B4493">
        <v>6.4000000000021373E-2</v>
      </c>
      <c r="C4493" s="1">
        <f>IF(Table9[[#This Row],[dTime]]&lt;&gt;"",1/Table9[[#This Row],[dTime]],"")</f>
        <v>15.624999999994783</v>
      </c>
    </row>
    <row r="4494" spans="1:3" x14ac:dyDescent="0.25">
      <c r="A4494">
        <v>141</v>
      </c>
      <c r="B4494">
        <v>7.2000000000002728E-2</v>
      </c>
      <c r="C4494" s="1">
        <f>IF(Table9[[#This Row],[dTime]]&lt;&gt;"",1/Table9[[#This Row],[dTime]],"")</f>
        <v>13.888888888888362</v>
      </c>
    </row>
    <row r="4495" spans="1:3" x14ac:dyDescent="0.25">
      <c r="A4495">
        <v>142</v>
      </c>
      <c r="B4495">
        <v>6.5999999999974079E-2</v>
      </c>
      <c r="C4495" s="1">
        <f>IF(Table9[[#This Row],[dTime]]&lt;&gt;"",1/Table9[[#This Row],[dTime]],"")</f>
        <v>15.151515151521101</v>
      </c>
    </row>
    <row r="4496" spans="1:3" x14ac:dyDescent="0.25">
      <c r="A4496">
        <v>143</v>
      </c>
      <c r="B4496">
        <v>6.100000000003547E-2</v>
      </c>
      <c r="C4496" s="1">
        <f>IF(Table9[[#This Row],[dTime]]&lt;&gt;"",1/Table9[[#This Row],[dTime]],"")</f>
        <v>16.393442622941286</v>
      </c>
    </row>
    <row r="4497" spans="1:3" x14ac:dyDescent="0.25">
      <c r="A4497">
        <v>144</v>
      </c>
      <c r="B4497">
        <v>7.0999999999969532E-2</v>
      </c>
      <c r="C4497" s="1">
        <f>IF(Table9[[#This Row],[dTime]]&lt;&gt;"",1/Table9[[#This Row],[dTime]],"")</f>
        <v>14.084507042259565</v>
      </c>
    </row>
    <row r="4498" spans="1:3" x14ac:dyDescent="0.25">
      <c r="A4498">
        <v>145</v>
      </c>
      <c r="B4498">
        <v>6.7000000000007276E-2</v>
      </c>
      <c r="C4498" s="1">
        <f>IF(Table9[[#This Row],[dTime]]&lt;&gt;"",1/Table9[[#This Row],[dTime]],"")</f>
        <v>14.925373134326737</v>
      </c>
    </row>
    <row r="4499" spans="1:3" x14ac:dyDescent="0.25">
      <c r="A4499">
        <v>146</v>
      </c>
      <c r="B4499">
        <v>6.6000000000030923E-2</v>
      </c>
      <c r="C4499" s="1">
        <f>IF(Table9[[#This Row],[dTime]]&lt;&gt;"",1/Table9[[#This Row],[dTime]],"")</f>
        <v>15.151515151508052</v>
      </c>
    </row>
    <row r="4500" spans="1:3" x14ac:dyDescent="0.25">
      <c r="A4500">
        <v>147</v>
      </c>
      <c r="B4500">
        <v>6.0999999999978627E-2</v>
      </c>
      <c r="C4500" s="1">
        <f>IF(Table9[[#This Row],[dTime]]&lt;&gt;"",1/Table9[[#This Row],[dTime]],"")</f>
        <v>16.393442622956563</v>
      </c>
    </row>
    <row r="4501" spans="1:3" x14ac:dyDescent="0.25">
      <c r="A4501">
        <v>148</v>
      </c>
      <c r="B4501">
        <v>7.4000000000012278E-2</v>
      </c>
      <c r="C4501" s="1">
        <f>IF(Table9[[#This Row],[dTime]]&lt;&gt;"",1/Table9[[#This Row],[dTime]],"")</f>
        <v>13.513513513511271</v>
      </c>
    </row>
    <row r="4502" spans="1:3" x14ac:dyDescent="0.25">
      <c r="A4502">
        <v>149</v>
      </c>
      <c r="B4502">
        <v>6.0999999999978627E-2</v>
      </c>
      <c r="C4502" s="1">
        <f>IF(Table9[[#This Row],[dTime]]&lt;&gt;"",1/Table9[[#This Row],[dTime]],"")</f>
        <v>16.393442622956563</v>
      </c>
    </row>
    <row r="4503" spans="1:3" x14ac:dyDescent="0.25">
      <c r="A4503">
        <v>150</v>
      </c>
      <c r="B4503">
        <v>7.2000000000002728E-2</v>
      </c>
      <c r="C4503" s="1">
        <f>IF(Table9[[#This Row],[dTime]]&lt;&gt;"",1/Table9[[#This Row],[dTime]],"")</f>
        <v>13.888888888888362</v>
      </c>
    </row>
    <row r="4504" spans="1:3" x14ac:dyDescent="0.25">
      <c r="A4504">
        <v>151</v>
      </c>
      <c r="B4504">
        <v>6.0000000000002274E-2</v>
      </c>
      <c r="C4504" s="1">
        <f>IF(Table9[[#This Row],[dTime]]&lt;&gt;"",1/Table9[[#This Row],[dTime]],"")</f>
        <v>16.666666666666035</v>
      </c>
    </row>
    <row r="4505" spans="1:3" x14ac:dyDescent="0.25">
      <c r="A4505">
        <v>152</v>
      </c>
      <c r="B4505">
        <v>7.2000000000002728E-2</v>
      </c>
      <c r="C4505" s="1">
        <f>IF(Table9[[#This Row],[dTime]]&lt;&gt;"",1/Table9[[#This Row],[dTime]],"")</f>
        <v>13.888888888888362</v>
      </c>
    </row>
    <row r="4506" spans="1:3" x14ac:dyDescent="0.25">
      <c r="A4506">
        <v>153</v>
      </c>
      <c r="B4506">
        <v>6.2999999999988177E-2</v>
      </c>
      <c r="C4506" s="1">
        <f>IF(Table9[[#This Row],[dTime]]&lt;&gt;"",1/Table9[[#This Row],[dTime]],"")</f>
        <v>15.873015873018852</v>
      </c>
    </row>
    <row r="4507" spans="1:3" x14ac:dyDescent="0.25">
      <c r="A4507">
        <v>154</v>
      </c>
      <c r="B4507">
        <v>7.2000000000002728E-2</v>
      </c>
      <c r="C4507" s="1">
        <f>IF(Table9[[#This Row],[dTime]]&lt;&gt;"",1/Table9[[#This Row],[dTime]],"")</f>
        <v>13.888888888888362</v>
      </c>
    </row>
    <row r="4508" spans="1:3" x14ac:dyDescent="0.25">
      <c r="A4508">
        <v>155</v>
      </c>
      <c r="B4508">
        <v>6.6000000000030923E-2</v>
      </c>
      <c r="C4508" s="1">
        <f>IF(Table9[[#This Row],[dTime]]&lt;&gt;"",1/Table9[[#This Row],[dTime]],"")</f>
        <v>15.151515151508052</v>
      </c>
    </row>
    <row r="4509" spans="1:3" x14ac:dyDescent="0.25">
      <c r="A4509">
        <v>156</v>
      </c>
      <c r="B4509">
        <v>4.0999999999996817E-2</v>
      </c>
      <c r="C4509" s="1">
        <f>IF(Table9[[#This Row],[dTime]]&lt;&gt;"",1/Table9[[#This Row],[dTime]],"")</f>
        <v>24.390243902440918</v>
      </c>
    </row>
    <row r="4510" spans="1:3" x14ac:dyDescent="0.25">
      <c r="A4510">
        <v>157</v>
      </c>
      <c r="B4510">
        <v>9.3999999999994088E-2</v>
      </c>
      <c r="C4510" s="1">
        <f>IF(Table9[[#This Row],[dTime]]&lt;&gt;"",1/Table9[[#This Row],[dTime]],"")</f>
        <v>10.638297872341095</v>
      </c>
    </row>
    <row r="4511" spans="1:3" x14ac:dyDescent="0.25">
      <c r="A4511">
        <v>158</v>
      </c>
      <c r="B4511">
        <v>7.2999999999979082E-2</v>
      </c>
      <c r="C4511" s="1">
        <f>IF(Table9[[#This Row],[dTime]]&lt;&gt;"",1/Table9[[#This Row],[dTime]],"")</f>
        <v>13.698630136990227</v>
      </c>
    </row>
    <row r="4512" spans="1:3" x14ac:dyDescent="0.25">
      <c r="A4512">
        <v>159</v>
      </c>
      <c r="B4512">
        <v>4.3000000000006366E-2</v>
      </c>
      <c r="C4512" s="1">
        <f>IF(Table9[[#This Row],[dTime]]&lt;&gt;"",1/Table9[[#This Row],[dTime]],"")</f>
        <v>23.255813953484928</v>
      </c>
    </row>
    <row r="4513" spans="1:3" x14ac:dyDescent="0.25">
      <c r="A4513">
        <v>160</v>
      </c>
      <c r="B4513">
        <v>7.6999999999998181E-2</v>
      </c>
      <c r="C4513" s="1">
        <f>IF(Table9[[#This Row],[dTime]]&lt;&gt;"",1/Table9[[#This Row],[dTime]],"")</f>
        <v>12.987012987013294</v>
      </c>
    </row>
    <row r="4514" spans="1:3" x14ac:dyDescent="0.25">
      <c r="A4514">
        <v>161</v>
      </c>
      <c r="B4514">
        <v>7.4999999999988631E-2</v>
      </c>
      <c r="C4514" s="1">
        <f>IF(Table9[[#This Row],[dTime]]&lt;&gt;"",1/Table9[[#This Row],[dTime]],"")</f>
        <v>13.333333333335354</v>
      </c>
    </row>
    <row r="4515" spans="1:3" x14ac:dyDescent="0.25">
      <c r="A4515">
        <v>162</v>
      </c>
      <c r="B4515">
        <v>5.7999999999992724E-2</v>
      </c>
      <c r="C4515" s="1">
        <f>IF(Table9[[#This Row],[dTime]]&lt;&gt;"",1/Table9[[#This Row],[dTime]],"")</f>
        <v>17.241379310346989</v>
      </c>
    </row>
    <row r="4516" spans="1:3" x14ac:dyDescent="0.25">
      <c r="A4516">
        <v>163</v>
      </c>
      <c r="B4516">
        <v>7.5000000000045475E-2</v>
      </c>
      <c r="C4516" s="1">
        <f>IF(Table9[[#This Row],[dTime]]&lt;&gt;"",1/Table9[[#This Row],[dTime]],"")</f>
        <v>13.33333333332525</v>
      </c>
    </row>
    <row r="4517" spans="1:3" x14ac:dyDescent="0.25">
      <c r="A4517">
        <v>164</v>
      </c>
      <c r="B4517">
        <v>1.5999999999962711E-2</v>
      </c>
      <c r="C4517" s="1">
        <f>IF(Table9[[#This Row],[dTime]]&lt;&gt;"",1/Table9[[#This Row],[dTime]],"")</f>
        <v>62.500000000145661</v>
      </c>
    </row>
    <row r="4518" spans="1:3" x14ac:dyDescent="0.25">
      <c r="A4518">
        <v>165</v>
      </c>
      <c r="B4518">
        <v>0.11299999999999955</v>
      </c>
      <c r="C4518" s="1">
        <f>IF(Table9[[#This Row],[dTime]]&lt;&gt;"",1/Table9[[#This Row],[dTime]],"")</f>
        <v>8.8495575221239289</v>
      </c>
    </row>
    <row r="4519" spans="1:3" x14ac:dyDescent="0.25">
      <c r="A4519">
        <v>166</v>
      </c>
      <c r="B4519">
        <v>7.4000000000012278E-2</v>
      </c>
      <c r="C4519" s="1">
        <f>IF(Table9[[#This Row],[dTime]]&lt;&gt;"",1/Table9[[#This Row],[dTime]],"")</f>
        <v>13.513513513511271</v>
      </c>
    </row>
    <row r="4520" spans="1:3" x14ac:dyDescent="0.25">
      <c r="A4520">
        <v>167</v>
      </c>
      <c r="B4520">
        <v>5.7999999999992724E-2</v>
      </c>
      <c r="C4520" s="1">
        <f>IF(Table9[[#This Row],[dTime]]&lt;&gt;"",1/Table9[[#This Row],[dTime]],"")</f>
        <v>17.241379310346989</v>
      </c>
    </row>
    <row r="4521" spans="1:3" x14ac:dyDescent="0.25">
      <c r="A4521">
        <v>168</v>
      </c>
      <c r="B4521">
        <v>6.8000000000040473E-2</v>
      </c>
      <c r="C4521" s="1">
        <f>IF(Table9[[#This Row],[dTime]]&lt;&gt;"",1/Table9[[#This Row],[dTime]],"")</f>
        <v>14.705882352932424</v>
      </c>
    </row>
    <row r="4522" spans="1:3" x14ac:dyDescent="0.25">
      <c r="A4522">
        <v>169</v>
      </c>
      <c r="B4522">
        <v>6.7999999999983629E-2</v>
      </c>
      <c r="C4522" s="1">
        <f>IF(Table9[[#This Row],[dTime]]&lt;&gt;"",1/Table9[[#This Row],[dTime]],"")</f>
        <v>14.705882352944716</v>
      </c>
    </row>
    <row r="4523" spans="1:3" x14ac:dyDescent="0.25">
      <c r="A4523">
        <v>170</v>
      </c>
      <c r="B4523">
        <v>2.199999999999136E-2</v>
      </c>
      <c r="C4523" s="1">
        <f>IF(Table9[[#This Row],[dTime]]&lt;&gt;"",1/Table9[[#This Row],[dTime]],"")</f>
        <v>45.454545454563309</v>
      </c>
    </row>
    <row r="4524" spans="1:3" x14ac:dyDescent="0.25">
      <c r="A4524">
        <v>171</v>
      </c>
      <c r="B4524">
        <v>0.10800000000000409</v>
      </c>
      <c r="C4524" s="1">
        <f>IF(Table9[[#This Row],[dTime]]&lt;&gt;"",1/Table9[[#This Row],[dTime]],"")</f>
        <v>9.2592592592589078</v>
      </c>
    </row>
    <row r="4525" spans="1:3" x14ac:dyDescent="0.25">
      <c r="A4525">
        <v>172</v>
      </c>
      <c r="B4525">
        <v>7.2000000000002728E-2</v>
      </c>
      <c r="C4525" s="1">
        <f>IF(Table9[[#This Row],[dTime]]&lt;&gt;"",1/Table9[[#This Row],[dTime]],"")</f>
        <v>13.888888888888362</v>
      </c>
    </row>
    <row r="4526" spans="1:3" x14ac:dyDescent="0.25">
      <c r="A4526">
        <v>173</v>
      </c>
      <c r="B4526">
        <v>6.399999999996453E-2</v>
      </c>
      <c r="C4526" s="1">
        <f>IF(Table9[[#This Row],[dTime]]&lt;&gt;"",1/Table9[[#This Row],[dTime]],"")</f>
        <v>15.62500000000866</v>
      </c>
    </row>
    <row r="4527" spans="1:3" x14ac:dyDescent="0.25">
      <c r="A4527">
        <v>174</v>
      </c>
      <c r="B4527">
        <v>6.6000000000030923E-2</v>
      </c>
      <c r="C4527" s="1">
        <f>IF(Table9[[#This Row],[dTime]]&lt;&gt;"",1/Table9[[#This Row],[dTime]],"")</f>
        <v>15.151515151508052</v>
      </c>
    </row>
    <row r="4528" spans="1:3" x14ac:dyDescent="0.25">
      <c r="A4528">
        <v>175</v>
      </c>
      <c r="B4528">
        <v>6.4000000000021373E-2</v>
      </c>
      <c r="C4528" s="1">
        <f>IF(Table9[[#This Row],[dTime]]&lt;&gt;"",1/Table9[[#This Row],[dTime]],"")</f>
        <v>15.624999999994783</v>
      </c>
    </row>
    <row r="4529" spans="1:3" x14ac:dyDescent="0.25">
      <c r="A4529">
        <v>176</v>
      </c>
      <c r="B4529">
        <v>6.8999999999959982E-2</v>
      </c>
      <c r="C4529" s="1">
        <f>IF(Table9[[#This Row],[dTime]]&lt;&gt;"",1/Table9[[#This Row],[dTime]],"")</f>
        <v>14.492753623196812</v>
      </c>
    </row>
    <row r="4530" spans="1:3" x14ac:dyDescent="0.25">
      <c r="A4530">
        <v>177</v>
      </c>
      <c r="B4530">
        <v>6.4000000000021373E-2</v>
      </c>
      <c r="C4530" s="1">
        <f>IF(Table9[[#This Row],[dTime]]&lt;&gt;"",1/Table9[[#This Row],[dTime]],"")</f>
        <v>15.624999999994783</v>
      </c>
    </row>
    <row r="4531" spans="1:3" x14ac:dyDescent="0.25">
      <c r="A4531">
        <v>178</v>
      </c>
      <c r="B4531">
        <v>7.4999999999988631E-2</v>
      </c>
      <c r="C4531" s="1">
        <f>IF(Table9[[#This Row],[dTime]]&lt;&gt;"",1/Table9[[#This Row],[dTime]],"")</f>
        <v>13.333333333335354</v>
      </c>
    </row>
    <row r="4532" spans="1:3" x14ac:dyDescent="0.25">
      <c r="A4532">
        <v>179</v>
      </c>
      <c r="B4532">
        <v>6.2000000000011823E-2</v>
      </c>
      <c r="C4532" s="1">
        <f>IF(Table9[[#This Row],[dTime]]&lt;&gt;"",1/Table9[[#This Row],[dTime]],"")</f>
        <v>16.129032258061439</v>
      </c>
    </row>
    <row r="4533" spans="1:3" x14ac:dyDescent="0.25">
      <c r="A4533">
        <v>180</v>
      </c>
      <c r="B4533">
        <v>6.7000000000007276E-2</v>
      </c>
      <c r="C4533" s="1">
        <f>IF(Table9[[#This Row],[dTime]]&lt;&gt;"",1/Table9[[#This Row],[dTime]],"")</f>
        <v>14.925373134326737</v>
      </c>
    </row>
    <row r="4534" spans="1:3" x14ac:dyDescent="0.25">
      <c r="A4534">
        <v>181</v>
      </c>
      <c r="B4534">
        <v>6.8999999999959982E-2</v>
      </c>
      <c r="C4534" s="1">
        <f>IF(Table9[[#This Row],[dTime]]&lt;&gt;"",1/Table9[[#This Row],[dTime]],"")</f>
        <v>14.492753623196812</v>
      </c>
    </row>
    <row r="4535" spans="1:3" x14ac:dyDescent="0.25">
      <c r="A4535">
        <v>182</v>
      </c>
      <c r="B4535">
        <v>6.7000000000007276E-2</v>
      </c>
      <c r="C4535" s="1">
        <f>IF(Table9[[#This Row],[dTime]]&lt;&gt;"",1/Table9[[#This Row],[dTime]],"")</f>
        <v>14.925373134326737</v>
      </c>
    </row>
    <row r="4536" spans="1:3" x14ac:dyDescent="0.25">
      <c r="A4536">
        <v>183</v>
      </c>
      <c r="B4536">
        <v>6.2000000000011823E-2</v>
      </c>
      <c r="C4536" s="1">
        <f>IF(Table9[[#This Row],[dTime]]&lt;&gt;"",1/Table9[[#This Row],[dTime]],"")</f>
        <v>16.129032258061439</v>
      </c>
    </row>
    <row r="4537" spans="1:3" x14ac:dyDescent="0.25">
      <c r="A4537">
        <v>184</v>
      </c>
      <c r="B4537">
        <v>7.2000000000002728E-2</v>
      </c>
      <c r="C4537" s="1">
        <f>IF(Table9[[#This Row],[dTime]]&lt;&gt;"",1/Table9[[#This Row],[dTime]],"")</f>
        <v>13.888888888888362</v>
      </c>
    </row>
    <row r="4538" spans="1:3" x14ac:dyDescent="0.25">
      <c r="A4538">
        <v>185</v>
      </c>
      <c r="B4538">
        <v>5.9000000000025921E-2</v>
      </c>
      <c r="C4538" s="1">
        <f>IF(Table9[[#This Row],[dTime]]&lt;&gt;"",1/Table9[[#This Row],[dTime]],"")</f>
        <v>16.949152542365436</v>
      </c>
    </row>
    <row r="4539" spans="1:3" x14ac:dyDescent="0.25">
      <c r="A4539">
        <v>186</v>
      </c>
      <c r="B4539">
        <v>6.9999999999993179E-2</v>
      </c>
      <c r="C4539" s="1">
        <f>IF(Table9[[#This Row],[dTime]]&lt;&gt;"",1/Table9[[#This Row],[dTime]],"")</f>
        <v>14.285714285715677</v>
      </c>
    </row>
    <row r="4540" spans="1:3" x14ac:dyDescent="0.25">
      <c r="A4540">
        <v>187</v>
      </c>
      <c r="B4540">
        <v>7.2999999999979082E-2</v>
      </c>
      <c r="C4540" s="1">
        <f>IF(Table9[[#This Row],[dTime]]&lt;&gt;"",1/Table9[[#This Row],[dTime]],"")</f>
        <v>13.698630136990227</v>
      </c>
    </row>
    <row r="4541" spans="1:3" x14ac:dyDescent="0.25">
      <c r="A4541">
        <v>188</v>
      </c>
      <c r="B4541">
        <v>4.399999999998272E-2</v>
      </c>
      <c r="C4541" s="1">
        <f>IF(Table9[[#This Row],[dTime]]&lt;&gt;"",1/Table9[[#This Row],[dTime]],"")</f>
        <v>22.727272727281655</v>
      </c>
    </row>
    <row r="4542" spans="1:3" x14ac:dyDescent="0.25">
      <c r="A4542">
        <v>189</v>
      </c>
      <c r="B4542">
        <v>8.6000000000012733E-2</v>
      </c>
      <c r="C4542" s="1">
        <f>IF(Table9[[#This Row],[dTime]]&lt;&gt;"",1/Table9[[#This Row],[dTime]],"")</f>
        <v>11.627906976742464</v>
      </c>
    </row>
    <row r="4543" spans="1:3" x14ac:dyDescent="0.25">
      <c r="A4543">
        <v>190</v>
      </c>
      <c r="B4543">
        <v>6.2999999999988177E-2</v>
      </c>
      <c r="C4543" s="1">
        <f>IF(Table9[[#This Row],[dTime]]&lt;&gt;"",1/Table9[[#This Row],[dTime]],"")</f>
        <v>15.873015873018852</v>
      </c>
    </row>
    <row r="4544" spans="1:3" x14ac:dyDescent="0.25">
      <c r="A4544">
        <v>191</v>
      </c>
      <c r="B4544">
        <v>2.3000000000024556E-2</v>
      </c>
      <c r="C4544" s="1">
        <f>IF(Table9[[#This Row],[dTime]]&lt;&gt;"",1/Table9[[#This Row],[dTime]],"")</f>
        <v>43.478260869518799</v>
      </c>
    </row>
    <row r="4545" spans="1:3" x14ac:dyDescent="0.25">
      <c r="A4545">
        <v>192</v>
      </c>
      <c r="B4545">
        <v>0.11099999999999</v>
      </c>
      <c r="C4545" s="1">
        <f>IF(Table9[[#This Row],[dTime]]&lt;&gt;"",1/Table9[[#This Row],[dTime]],"")</f>
        <v>9.0090090090098212</v>
      </c>
    </row>
    <row r="4546" spans="1:3" x14ac:dyDescent="0.25">
      <c r="A4546">
        <v>193</v>
      </c>
      <c r="B4546">
        <v>6.6000000000030923E-2</v>
      </c>
      <c r="C4546" s="1">
        <f>IF(Table9[[#This Row],[dTime]]&lt;&gt;"",1/Table9[[#This Row],[dTime]],"")</f>
        <v>15.151515151508052</v>
      </c>
    </row>
    <row r="4547" spans="1:3" x14ac:dyDescent="0.25">
      <c r="A4547">
        <v>194</v>
      </c>
      <c r="B4547">
        <v>6.8999999999959982E-2</v>
      </c>
      <c r="C4547" s="1">
        <f>IF(Table9[[#This Row],[dTime]]&lt;&gt;"",1/Table9[[#This Row],[dTime]],"")</f>
        <v>14.492753623196812</v>
      </c>
    </row>
    <row r="4548" spans="1:3" x14ac:dyDescent="0.25">
      <c r="A4548">
        <v>195</v>
      </c>
      <c r="B4548">
        <v>6.8000000000040473E-2</v>
      </c>
      <c r="C4548" s="1">
        <f>IF(Table9[[#This Row],[dTime]]&lt;&gt;"",1/Table9[[#This Row],[dTime]],"")</f>
        <v>14.705882352932424</v>
      </c>
    </row>
    <row r="4549" spans="1:3" x14ac:dyDescent="0.25">
      <c r="A4549">
        <v>196</v>
      </c>
      <c r="B4549">
        <v>6.7999999999983629E-2</v>
      </c>
      <c r="C4549" s="1">
        <f>IF(Table9[[#This Row],[dTime]]&lt;&gt;"",1/Table9[[#This Row],[dTime]],"")</f>
        <v>14.705882352944716</v>
      </c>
    </row>
    <row r="4550" spans="1:3" x14ac:dyDescent="0.25">
      <c r="A4550">
        <v>197</v>
      </c>
      <c r="B4550">
        <v>6.5999999999974079E-2</v>
      </c>
      <c r="C4550" s="1">
        <f>IF(Table9[[#This Row],[dTime]]&lt;&gt;"",1/Table9[[#This Row],[dTime]],"")</f>
        <v>15.151515151521101</v>
      </c>
    </row>
    <row r="4551" spans="1:3" x14ac:dyDescent="0.25">
      <c r="A4551">
        <v>198</v>
      </c>
      <c r="B4551">
        <v>6.300000000004502E-2</v>
      </c>
      <c r="C4551" s="1">
        <f>IF(Table9[[#This Row],[dTime]]&lt;&gt;"",1/Table9[[#This Row],[dTime]],"")</f>
        <v>15.87301587300453</v>
      </c>
    </row>
    <row r="4552" spans="1:3" x14ac:dyDescent="0.25">
      <c r="A4552">
        <v>199</v>
      </c>
      <c r="B4552">
        <v>7.0999999999969532E-2</v>
      </c>
      <c r="C4552" s="1">
        <f>IF(Table9[[#This Row],[dTime]]&lt;&gt;"",1/Table9[[#This Row],[dTime]],"")</f>
        <v>14.084507042259565</v>
      </c>
    </row>
    <row r="4553" spans="1:3" x14ac:dyDescent="0.25">
      <c r="A4553">
        <v>200</v>
      </c>
      <c r="B4553">
        <v>6.6000000000030923E-2</v>
      </c>
      <c r="C4553" s="1">
        <f>IF(Table9[[#This Row],[dTime]]&lt;&gt;"",1/Table9[[#This Row],[dTime]],"")</f>
        <v>15.151515151508052</v>
      </c>
    </row>
    <row r="4554" spans="1:3" x14ac:dyDescent="0.25">
      <c r="A4554">
        <v>201</v>
      </c>
      <c r="B4554">
        <v>6.4999999999997726E-2</v>
      </c>
      <c r="C4554" s="1">
        <f>IF(Table9[[#This Row],[dTime]]&lt;&gt;"",1/Table9[[#This Row],[dTime]],"")</f>
        <v>15.384615384615923</v>
      </c>
    </row>
    <row r="4555" spans="1:3" x14ac:dyDescent="0.25">
      <c r="A4555">
        <v>202</v>
      </c>
      <c r="B4555">
        <v>6.8999999999959982E-2</v>
      </c>
      <c r="C4555" s="1">
        <f>IF(Table9[[#This Row],[dTime]]&lt;&gt;"",1/Table9[[#This Row],[dTime]],"")</f>
        <v>14.492753623196812</v>
      </c>
    </row>
    <row r="4556" spans="1:3" x14ac:dyDescent="0.25">
      <c r="A4556">
        <v>203</v>
      </c>
      <c r="B4556">
        <v>6.4000000000021373E-2</v>
      </c>
      <c r="C4556" s="1">
        <f>IF(Table9[[#This Row],[dTime]]&lt;&gt;"",1/Table9[[#This Row],[dTime]],"")</f>
        <v>15.624999999994783</v>
      </c>
    </row>
    <row r="4557" spans="1:3" x14ac:dyDescent="0.25">
      <c r="A4557">
        <v>204</v>
      </c>
      <c r="B4557">
        <v>6.2999999999988177E-2</v>
      </c>
      <c r="C4557" s="1">
        <f>IF(Table9[[#This Row],[dTime]]&lt;&gt;"",1/Table9[[#This Row],[dTime]],"")</f>
        <v>15.873015873018852</v>
      </c>
    </row>
    <row r="4558" spans="1:3" x14ac:dyDescent="0.25">
      <c r="A4558">
        <v>205</v>
      </c>
      <c r="B4558">
        <v>6.9999999999993179E-2</v>
      </c>
      <c r="C4558" s="1">
        <f>IF(Table9[[#This Row],[dTime]]&lt;&gt;"",1/Table9[[#This Row],[dTime]],"")</f>
        <v>14.285714285715677</v>
      </c>
    </row>
    <row r="4559" spans="1:3" x14ac:dyDescent="0.25">
      <c r="A4559">
        <v>206</v>
      </c>
      <c r="B4559">
        <v>7.2000000000002728E-2</v>
      </c>
      <c r="C4559" s="1">
        <f>IF(Table9[[#This Row],[dTime]]&lt;&gt;"",1/Table9[[#This Row],[dTime]],"")</f>
        <v>13.888888888888362</v>
      </c>
    </row>
    <row r="4560" spans="1:3" x14ac:dyDescent="0.25">
      <c r="A4560">
        <v>207</v>
      </c>
      <c r="B4560">
        <v>6.0000000000002274E-2</v>
      </c>
      <c r="C4560" s="1">
        <f>IF(Table9[[#This Row],[dTime]]&lt;&gt;"",1/Table9[[#This Row],[dTime]],"")</f>
        <v>16.666666666666035</v>
      </c>
    </row>
    <row r="4561" spans="1:3" x14ac:dyDescent="0.25">
      <c r="A4561">
        <v>208</v>
      </c>
      <c r="B4561">
        <v>6.4000000000021373E-2</v>
      </c>
      <c r="C4561" s="1">
        <f>IF(Table9[[#This Row],[dTime]]&lt;&gt;"",1/Table9[[#This Row],[dTime]],"")</f>
        <v>15.624999999994783</v>
      </c>
    </row>
    <row r="4562" spans="1:3" x14ac:dyDescent="0.25">
      <c r="A4562">
        <v>209</v>
      </c>
      <c r="B4562">
        <v>6.8999999999959982E-2</v>
      </c>
      <c r="C4562" s="1">
        <f>IF(Table9[[#This Row],[dTime]]&lt;&gt;"",1/Table9[[#This Row],[dTime]],"")</f>
        <v>14.492753623196812</v>
      </c>
    </row>
    <row r="4563" spans="1:3" x14ac:dyDescent="0.25">
      <c r="A4563">
        <v>210</v>
      </c>
      <c r="B4563">
        <v>7.3000000000035925E-2</v>
      </c>
      <c r="C4563" s="1">
        <f>IF(Table9[[#This Row],[dTime]]&lt;&gt;"",1/Table9[[#This Row],[dTime]],"")</f>
        <v>13.69863013697956</v>
      </c>
    </row>
    <row r="4564" spans="1:3" x14ac:dyDescent="0.25">
      <c r="A4564">
        <v>211</v>
      </c>
      <c r="B4564">
        <v>6.4999999999997726E-2</v>
      </c>
      <c r="C4564" s="1">
        <f>IF(Table9[[#This Row],[dTime]]&lt;&gt;"",1/Table9[[#This Row],[dTime]],"")</f>
        <v>15.384615384615923</v>
      </c>
    </row>
    <row r="4565" spans="1:3" x14ac:dyDescent="0.25">
      <c r="A4565">
        <v>212</v>
      </c>
      <c r="B4565">
        <v>6.0000000000002274E-2</v>
      </c>
      <c r="C4565" s="1">
        <f>IF(Table9[[#This Row],[dTime]]&lt;&gt;"",1/Table9[[#This Row],[dTime]],"")</f>
        <v>16.666666666666035</v>
      </c>
    </row>
    <row r="4566" spans="1:3" x14ac:dyDescent="0.25">
      <c r="A4566">
        <v>213</v>
      </c>
      <c r="B4566">
        <v>6.9000000000016826E-2</v>
      </c>
      <c r="C4566" s="1">
        <f>IF(Table9[[#This Row],[dTime]]&lt;&gt;"",1/Table9[[#This Row],[dTime]],"")</f>
        <v>14.492753623184871</v>
      </c>
    </row>
    <row r="4567" spans="1:3" x14ac:dyDescent="0.25">
      <c r="A4567">
        <v>214</v>
      </c>
      <c r="B4567">
        <v>6.6999999999950433E-2</v>
      </c>
      <c r="C4567" s="1">
        <f>IF(Table9[[#This Row],[dTime]]&lt;&gt;"",1/Table9[[#This Row],[dTime]],"")</f>
        <v>14.9253731343394</v>
      </c>
    </row>
    <row r="4568" spans="1:3" x14ac:dyDescent="0.25">
      <c r="A4568">
        <v>215</v>
      </c>
      <c r="B4568">
        <v>6.7000000000007276E-2</v>
      </c>
      <c r="C4568" s="1">
        <f>IF(Table9[[#This Row],[dTime]]&lt;&gt;"",1/Table9[[#This Row],[dTime]],"")</f>
        <v>14.925373134326737</v>
      </c>
    </row>
    <row r="4569" spans="1:3" x14ac:dyDescent="0.25">
      <c r="A4569">
        <v>216</v>
      </c>
      <c r="B4569">
        <v>6.8000000000040473E-2</v>
      </c>
      <c r="C4569" s="1">
        <f>IF(Table9[[#This Row],[dTime]]&lt;&gt;"",1/Table9[[#This Row],[dTime]],"")</f>
        <v>14.705882352932424</v>
      </c>
    </row>
    <row r="4570" spans="1:3" x14ac:dyDescent="0.25">
      <c r="A4570">
        <v>217</v>
      </c>
      <c r="B4570">
        <v>6.6999999999950433E-2</v>
      </c>
      <c r="C4570" s="1">
        <f>IF(Table9[[#This Row],[dTime]]&lt;&gt;"",1/Table9[[#This Row],[dTime]],"")</f>
        <v>14.9253731343394</v>
      </c>
    </row>
    <row r="4571" spans="1:3" x14ac:dyDescent="0.25">
      <c r="A4571">
        <v>218</v>
      </c>
      <c r="B4571">
        <v>7.3000000000035925E-2</v>
      </c>
      <c r="C4571" s="1">
        <f>IF(Table9[[#This Row],[dTime]]&lt;&gt;"",1/Table9[[#This Row],[dTime]],"")</f>
        <v>13.69863013697956</v>
      </c>
    </row>
    <row r="4572" spans="1:3" x14ac:dyDescent="0.25">
      <c r="A4572">
        <v>219</v>
      </c>
      <c r="B4572">
        <v>6.399999999996453E-2</v>
      </c>
      <c r="C4572" s="1">
        <f>IF(Table9[[#This Row],[dTime]]&lt;&gt;"",1/Table9[[#This Row],[dTime]],"")</f>
        <v>15.62500000000866</v>
      </c>
    </row>
    <row r="4573" spans="1:3" x14ac:dyDescent="0.25">
      <c r="A4573">
        <v>220</v>
      </c>
      <c r="B4573">
        <v>6.6000000000030923E-2</v>
      </c>
      <c r="C4573" s="1">
        <f>IF(Table9[[#This Row],[dTime]]&lt;&gt;"",1/Table9[[#This Row],[dTime]],"")</f>
        <v>15.151515151508052</v>
      </c>
    </row>
    <row r="4574" spans="1:3" x14ac:dyDescent="0.25">
      <c r="A4574">
        <v>221</v>
      </c>
      <c r="B4574">
        <v>6.4000000000021373E-2</v>
      </c>
      <c r="C4574" s="1">
        <f>IF(Table9[[#This Row],[dTime]]&lt;&gt;"",1/Table9[[#This Row],[dTime]],"")</f>
        <v>15.624999999994783</v>
      </c>
    </row>
    <row r="4575" spans="1:3" x14ac:dyDescent="0.25">
      <c r="A4575">
        <v>222</v>
      </c>
      <c r="B4575">
        <v>6.0999999999978627E-2</v>
      </c>
      <c r="C4575" s="1">
        <f>IF(Table9[[#This Row],[dTime]]&lt;&gt;"",1/Table9[[#This Row],[dTime]],"")</f>
        <v>16.393442622956563</v>
      </c>
    </row>
    <row r="4576" spans="1:3" x14ac:dyDescent="0.25">
      <c r="A4576">
        <v>223</v>
      </c>
      <c r="B4576">
        <v>6.2000000000011823E-2</v>
      </c>
      <c r="C4576" s="1">
        <f>IF(Table9[[#This Row],[dTime]]&lt;&gt;"",1/Table9[[#This Row],[dTime]],"")</f>
        <v>16.129032258061439</v>
      </c>
    </row>
    <row r="4577" spans="1:3" x14ac:dyDescent="0.25">
      <c r="A4577">
        <v>224</v>
      </c>
      <c r="B4577">
        <v>7.4999999999988631E-2</v>
      </c>
      <c r="C4577" s="1">
        <f>IF(Table9[[#This Row],[dTime]]&lt;&gt;"",1/Table9[[#This Row],[dTime]],"")</f>
        <v>13.333333333335354</v>
      </c>
    </row>
    <row r="4578" spans="1:3" x14ac:dyDescent="0.25">
      <c r="A4578">
        <v>225</v>
      </c>
      <c r="B4578">
        <v>6.9000000000016826E-2</v>
      </c>
      <c r="C4578" s="1">
        <f>IF(Table9[[#This Row],[dTime]]&lt;&gt;"",1/Table9[[#This Row],[dTime]],"")</f>
        <v>14.492753623184871</v>
      </c>
    </row>
    <row r="4579" spans="1:3" x14ac:dyDescent="0.25">
      <c r="A4579">
        <v>226</v>
      </c>
      <c r="B4579">
        <v>6.5999999999974079E-2</v>
      </c>
      <c r="C4579" s="1">
        <f>IF(Table9[[#This Row],[dTime]]&lt;&gt;"",1/Table9[[#This Row],[dTime]],"")</f>
        <v>15.151515151521101</v>
      </c>
    </row>
    <row r="4580" spans="1:3" x14ac:dyDescent="0.25">
      <c r="A4580">
        <v>227</v>
      </c>
      <c r="B4580">
        <v>6.9999999999993179E-2</v>
      </c>
      <c r="C4580" s="1">
        <f>IF(Table9[[#This Row],[dTime]]&lt;&gt;"",1/Table9[[#This Row],[dTime]],"")</f>
        <v>14.285714285715677</v>
      </c>
    </row>
    <row r="4581" spans="1:3" x14ac:dyDescent="0.25">
      <c r="A4581">
        <v>228</v>
      </c>
      <c r="B4581">
        <v>6.2999999999988177E-2</v>
      </c>
      <c r="C4581" s="1">
        <f>IF(Table9[[#This Row],[dTime]]&lt;&gt;"",1/Table9[[#This Row],[dTime]],"")</f>
        <v>15.873015873018852</v>
      </c>
    </row>
    <row r="4582" spans="1:3" x14ac:dyDescent="0.25">
      <c r="A4582">
        <v>229</v>
      </c>
      <c r="B4582">
        <v>3.8000000000010914E-2</v>
      </c>
      <c r="C4582" s="1">
        <f>IF(Table9[[#This Row],[dTime]]&lt;&gt;"",1/Table9[[#This Row],[dTime]],"")</f>
        <v>26.315789473676652</v>
      </c>
    </row>
    <row r="4583" spans="1:3" x14ac:dyDescent="0.25">
      <c r="A4583">
        <v>230</v>
      </c>
      <c r="B4583">
        <v>9.1000000000008185E-2</v>
      </c>
      <c r="C4583" s="1">
        <f>IF(Table9[[#This Row],[dTime]]&lt;&gt;"",1/Table9[[#This Row],[dTime]],"")</f>
        <v>10.989010989010001</v>
      </c>
    </row>
    <row r="4584" spans="1:3" x14ac:dyDescent="0.25">
      <c r="A4584">
        <v>231</v>
      </c>
      <c r="B4584">
        <v>6.9999999999993179E-2</v>
      </c>
      <c r="C4584" s="1">
        <f>IF(Table9[[#This Row],[dTime]]&lt;&gt;"",1/Table9[[#This Row],[dTime]],"")</f>
        <v>14.285714285715677</v>
      </c>
    </row>
    <row r="4585" spans="1:3" x14ac:dyDescent="0.25">
      <c r="A4585">
        <v>232</v>
      </c>
      <c r="B4585">
        <v>6.4999999999997726E-2</v>
      </c>
      <c r="C4585" s="1">
        <f>IF(Table9[[#This Row],[dTime]]&lt;&gt;"",1/Table9[[#This Row],[dTime]],"")</f>
        <v>15.384615384615923</v>
      </c>
    </row>
    <row r="4586" spans="1:3" x14ac:dyDescent="0.25">
      <c r="A4586">
        <v>233</v>
      </c>
      <c r="B4586">
        <v>6.7999999999983629E-2</v>
      </c>
      <c r="C4586" s="1">
        <f>IF(Table9[[#This Row],[dTime]]&lt;&gt;"",1/Table9[[#This Row],[dTime]],"")</f>
        <v>14.705882352944716</v>
      </c>
    </row>
    <row r="4587" spans="1:3" x14ac:dyDescent="0.25">
      <c r="A4587">
        <v>234</v>
      </c>
      <c r="B4587">
        <v>6.9000000000016826E-2</v>
      </c>
      <c r="C4587" s="1">
        <f>IF(Table9[[#This Row],[dTime]]&lt;&gt;"",1/Table9[[#This Row],[dTime]],"")</f>
        <v>14.492753623184871</v>
      </c>
    </row>
    <row r="4588" spans="1:3" x14ac:dyDescent="0.25">
      <c r="A4588">
        <v>235</v>
      </c>
      <c r="B4588">
        <v>6.2999999999988177E-2</v>
      </c>
      <c r="C4588" s="1">
        <f>IF(Table9[[#This Row],[dTime]]&lt;&gt;"",1/Table9[[#This Row],[dTime]],"")</f>
        <v>15.873015873018852</v>
      </c>
    </row>
    <row r="4589" spans="1:3" x14ac:dyDescent="0.25">
      <c r="A4589">
        <v>236</v>
      </c>
      <c r="B4589">
        <v>7.1000000000026375E-2</v>
      </c>
      <c r="C4589" s="1">
        <f>IF(Table9[[#This Row],[dTime]]&lt;&gt;"",1/Table9[[#This Row],[dTime]],"")</f>
        <v>14.084507042248289</v>
      </c>
    </row>
    <row r="4590" spans="1:3" x14ac:dyDescent="0.25">
      <c r="A4590">
        <v>237</v>
      </c>
      <c r="B4590">
        <v>5.5000000000006821E-2</v>
      </c>
      <c r="C4590" s="1">
        <f>IF(Table9[[#This Row],[dTime]]&lt;&gt;"",1/Table9[[#This Row],[dTime]],"")</f>
        <v>18.181818181815927</v>
      </c>
    </row>
    <row r="4591" spans="1:3" x14ac:dyDescent="0.25">
      <c r="A4591">
        <v>238</v>
      </c>
      <c r="B4591">
        <v>6.9000000000016826E-2</v>
      </c>
      <c r="C4591" s="1">
        <f>IF(Table9[[#This Row],[dTime]]&lt;&gt;"",1/Table9[[#This Row],[dTime]],"")</f>
        <v>14.492753623184871</v>
      </c>
    </row>
    <row r="4592" spans="1:3" x14ac:dyDescent="0.25">
      <c r="A4592">
        <v>239</v>
      </c>
      <c r="B4592">
        <v>7.2999999999979082E-2</v>
      </c>
      <c r="C4592" s="1">
        <f>IF(Table9[[#This Row],[dTime]]&lt;&gt;"",1/Table9[[#This Row],[dTime]],"")</f>
        <v>13.698630136990227</v>
      </c>
    </row>
    <row r="4593" spans="1:3" x14ac:dyDescent="0.25">
      <c r="A4593">
        <v>240</v>
      </c>
      <c r="B4593">
        <v>6.2000000000011823E-2</v>
      </c>
      <c r="C4593" s="1">
        <f>IF(Table9[[#This Row],[dTime]]&lt;&gt;"",1/Table9[[#This Row],[dTime]],"")</f>
        <v>16.129032258061439</v>
      </c>
    </row>
    <row r="4594" spans="1:3" x14ac:dyDescent="0.25">
      <c r="A4594">
        <v>241</v>
      </c>
      <c r="B4594">
        <v>7.3999999999955435E-2</v>
      </c>
      <c r="C4594" s="1">
        <f>IF(Table9[[#This Row],[dTime]]&lt;&gt;"",1/Table9[[#This Row],[dTime]],"")</f>
        <v>13.513513513521652</v>
      </c>
    </row>
    <row r="4595" spans="1:3" x14ac:dyDescent="0.25">
      <c r="A4595">
        <v>242</v>
      </c>
      <c r="B4595">
        <v>6.500000000005457E-2</v>
      </c>
      <c r="C4595" s="1">
        <f>IF(Table9[[#This Row],[dTime]]&lt;&gt;"",1/Table9[[#This Row],[dTime]],"")</f>
        <v>15.384615384602469</v>
      </c>
    </row>
    <row r="4596" spans="1:3" x14ac:dyDescent="0.25">
      <c r="A4596">
        <v>243</v>
      </c>
      <c r="B4596">
        <v>6.399999999996453E-2</v>
      </c>
      <c r="C4596" s="1">
        <f>IF(Table9[[#This Row],[dTime]]&lt;&gt;"",1/Table9[[#This Row],[dTime]],"")</f>
        <v>15.62500000000866</v>
      </c>
    </row>
    <row r="4597" spans="1:3" x14ac:dyDescent="0.25">
      <c r="A4597">
        <v>244</v>
      </c>
      <c r="B4597">
        <v>6.9000000000016826E-2</v>
      </c>
      <c r="C4597" s="1">
        <f>IF(Table9[[#This Row],[dTime]]&lt;&gt;"",1/Table9[[#This Row],[dTime]],"")</f>
        <v>14.492753623184871</v>
      </c>
    </row>
    <row r="4598" spans="1:3" x14ac:dyDescent="0.25">
      <c r="A4598">
        <v>245</v>
      </c>
      <c r="B4598">
        <v>7.2999999999979082E-2</v>
      </c>
      <c r="C4598" s="1">
        <f>IF(Table9[[#This Row],[dTime]]&lt;&gt;"",1/Table9[[#This Row],[dTime]],"")</f>
        <v>13.698630136990227</v>
      </c>
    </row>
    <row r="4599" spans="1:3" x14ac:dyDescent="0.25">
      <c r="A4599">
        <v>246</v>
      </c>
      <c r="B4599">
        <v>6.2000000000011823E-2</v>
      </c>
      <c r="C4599" s="1">
        <f>IF(Table9[[#This Row],[dTime]]&lt;&gt;"",1/Table9[[#This Row],[dTime]],"")</f>
        <v>16.129032258061439</v>
      </c>
    </row>
    <row r="4600" spans="1:3" x14ac:dyDescent="0.25">
      <c r="A4600">
        <v>247</v>
      </c>
      <c r="B4600">
        <v>6.5999999999974079E-2</v>
      </c>
      <c r="C4600" s="1">
        <f>IF(Table9[[#This Row],[dTime]]&lt;&gt;"",1/Table9[[#This Row],[dTime]],"")</f>
        <v>15.151515151521101</v>
      </c>
    </row>
    <row r="4601" spans="1:3" x14ac:dyDescent="0.25">
      <c r="A4601">
        <v>248</v>
      </c>
      <c r="B4601">
        <v>6.300000000004502E-2</v>
      </c>
      <c r="C4601" s="1">
        <f>IF(Table9[[#This Row],[dTime]]&lt;&gt;"",1/Table9[[#This Row],[dTime]],"")</f>
        <v>15.87301587300453</v>
      </c>
    </row>
    <row r="4602" spans="1:3" x14ac:dyDescent="0.25">
      <c r="A4602">
        <v>249</v>
      </c>
      <c r="B4602">
        <v>7.0999999999969532E-2</v>
      </c>
      <c r="C4602" s="1">
        <f>IF(Table9[[#This Row],[dTime]]&lt;&gt;"",1/Table9[[#This Row],[dTime]],"")</f>
        <v>14.084507042259565</v>
      </c>
    </row>
    <row r="4603" spans="1:3" x14ac:dyDescent="0.25">
      <c r="A4603">
        <v>250</v>
      </c>
      <c r="B4603">
        <v>6.7999999999983629E-2</v>
      </c>
      <c r="C4603" s="1">
        <f>IF(Table9[[#This Row],[dTime]]&lt;&gt;"",1/Table9[[#This Row],[dTime]],"")</f>
        <v>14.705882352944716</v>
      </c>
    </row>
    <row r="4604" spans="1:3" x14ac:dyDescent="0.25">
      <c r="A4604">
        <v>251</v>
      </c>
      <c r="B4604">
        <v>6.6000000000030923E-2</v>
      </c>
      <c r="C4604" s="1">
        <f>IF(Table9[[#This Row],[dTime]]&lt;&gt;"",1/Table9[[#This Row],[dTime]],"")</f>
        <v>15.151515151508052</v>
      </c>
    </row>
    <row r="4605" spans="1:3" x14ac:dyDescent="0.25">
      <c r="A4605">
        <v>252</v>
      </c>
      <c r="B4605">
        <v>6.5999999999974079E-2</v>
      </c>
      <c r="C4605" s="1">
        <f>IF(Table9[[#This Row],[dTime]]&lt;&gt;"",1/Table9[[#This Row],[dTime]],"")</f>
        <v>15.151515151521101</v>
      </c>
    </row>
    <row r="4606" spans="1:3" x14ac:dyDescent="0.25">
      <c r="A4606">
        <v>253</v>
      </c>
      <c r="B4606">
        <v>6.6000000000030923E-2</v>
      </c>
      <c r="C4606" s="1">
        <f>IF(Table9[[#This Row],[dTime]]&lt;&gt;"",1/Table9[[#This Row],[dTime]],"")</f>
        <v>15.151515151508052</v>
      </c>
    </row>
    <row r="4607" spans="1:3" x14ac:dyDescent="0.25">
      <c r="A4607">
        <v>254</v>
      </c>
      <c r="B4607">
        <v>6.399999999996453E-2</v>
      </c>
      <c r="C4607" s="1">
        <f>IF(Table9[[#This Row],[dTime]]&lt;&gt;"",1/Table9[[#This Row],[dTime]],"")</f>
        <v>15.62500000000866</v>
      </c>
    </row>
    <row r="4608" spans="1:3" x14ac:dyDescent="0.25">
      <c r="A4608">
        <v>255</v>
      </c>
      <c r="B4608">
        <v>6.9000000000016826E-2</v>
      </c>
      <c r="C4608" s="1">
        <f>IF(Table9[[#This Row],[dTime]]&lt;&gt;"",1/Table9[[#This Row],[dTime]],"")</f>
        <v>14.492753623184871</v>
      </c>
    </row>
    <row r="4609" spans="1:3" x14ac:dyDescent="0.25">
      <c r="A4609">
        <v>256</v>
      </c>
      <c r="B4609">
        <v>6.7999999999983629E-2</v>
      </c>
      <c r="C4609" s="1">
        <f>IF(Table9[[#This Row],[dTime]]&lt;&gt;"",1/Table9[[#This Row],[dTime]],"")</f>
        <v>14.705882352944716</v>
      </c>
    </row>
    <row r="4610" spans="1:3" x14ac:dyDescent="0.25">
      <c r="A4610">
        <v>257</v>
      </c>
      <c r="B4610">
        <v>6.4000000000021373E-2</v>
      </c>
      <c r="C4610" s="1">
        <f>IF(Table9[[#This Row],[dTime]]&lt;&gt;"",1/Table9[[#This Row],[dTime]],"")</f>
        <v>15.624999999994783</v>
      </c>
    </row>
    <row r="4611" spans="1:3" x14ac:dyDescent="0.25">
      <c r="A4611">
        <v>258</v>
      </c>
      <c r="B4611">
        <v>6.7999999999983629E-2</v>
      </c>
      <c r="C4611" s="1">
        <f>IF(Table9[[#This Row],[dTime]]&lt;&gt;"",1/Table9[[#This Row],[dTime]],"")</f>
        <v>14.705882352944716</v>
      </c>
    </row>
    <row r="4612" spans="1:3" x14ac:dyDescent="0.25">
      <c r="A4612">
        <v>259</v>
      </c>
      <c r="B4612">
        <v>6.4000000000021373E-2</v>
      </c>
      <c r="C4612" s="1">
        <f>IF(Table9[[#This Row],[dTime]]&lt;&gt;"",1/Table9[[#This Row],[dTime]],"")</f>
        <v>15.624999999994783</v>
      </c>
    </row>
    <row r="4613" spans="1:3" x14ac:dyDescent="0.25">
      <c r="A4613">
        <v>260</v>
      </c>
      <c r="B4613">
        <v>3.3000000000015461E-2</v>
      </c>
      <c r="C4613" s="1">
        <f>IF(Table9[[#This Row],[dTime]]&lt;&gt;"",1/Table9[[#This Row],[dTime]],"")</f>
        <v>30.303030303016104</v>
      </c>
    </row>
    <row r="4614" spans="1:3" x14ac:dyDescent="0.25">
      <c r="A4614">
        <v>261</v>
      </c>
      <c r="B4614">
        <v>0.10099999999999909</v>
      </c>
      <c r="C4614" s="1">
        <f>IF(Table9[[#This Row],[dTime]]&lt;&gt;"",1/Table9[[#This Row],[dTime]],"")</f>
        <v>9.9009900990099897</v>
      </c>
    </row>
    <row r="4615" spans="1:3" x14ac:dyDescent="0.25">
      <c r="A4615">
        <v>262</v>
      </c>
      <c r="B4615">
        <v>6.399999999996453E-2</v>
      </c>
      <c r="C4615" s="1">
        <f>IF(Table9[[#This Row],[dTime]]&lt;&gt;"",1/Table9[[#This Row],[dTime]],"")</f>
        <v>15.62500000000866</v>
      </c>
    </row>
    <row r="4616" spans="1:3" x14ac:dyDescent="0.25">
      <c r="A4616">
        <v>263</v>
      </c>
      <c r="B4616">
        <v>7.2000000000002728E-2</v>
      </c>
      <c r="C4616" s="1">
        <f>IF(Table9[[#This Row],[dTime]]&lt;&gt;"",1/Table9[[#This Row],[dTime]],"")</f>
        <v>13.888888888888362</v>
      </c>
    </row>
    <row r="4617" spans="1:3" x14ac:dyDescent="0.25">
      <c r="A4617">
        <v>264</v>
      </c>
      <c r="B4617">
        <v>6.300000000004502E-2</v>
      </c>
      <c r="C4617" s="1">
        <f>IF(Table9[[#This Row],[dTime]]&lt;&gt;"",1/Table9[[#This Row],[dTime]],"")</f>
        <v>15.87301587300453</v>
      </c>
    </row>
    <row r="4618" spans="1:3" x14ac:dyDescent="0.25">
      <c r="A4618">
        <v>265</v>
      </c>
      <c r="B4618">
        <v>6.6999999999950433E-2</v>
      </c>
      <c r="C4618" s="1">
        <f>IF(Table9[[#This Row],[dTime]]&lt;&gt;"",1/Table9[[#This Row],[dTime]],"")</f>
        <v>14.9253731343394</v>
      </c>
    </row>
    <row r="4619" spans="1:3" x14ac:dyDescent="0.25">
      <c r="A4619">
        <v>266</v>
      </c>
      <c r="B4619">
        <v>7.5000000000045475E-2</v>
      </c>
      <c r="C4619" s="1">
        <f>IF(Table9[[#This Row],[dTime]]&lt;&gt;"",1/Table9[[#This Row],[dTime]],"")</f>
        <v>13.33333333332525</v>
      </c>
    </row>
    <row r="4620" spans="1:3" x14ac:dyDescent="0.25">
      <c r="A4620">
        <v>267</v>
      </c>
      <c r="B4620">
        <v>6.0000000000002274E-2</v>
      </c>
      <c r="C4620" s="1">
        <f>IF(Table9[[#This Row],[dTime]]&lt;&gt;"",1/Table9[[#This Row],[dTime]],"")</f>
        <v>16.666666666666035</v>
      </c>
    </row>
    <row r="4621" spans="1:3" x14ac:dyDescent="0.25">
      <c r="A4621">
        <v>268</v>
      </c>
      <c r="B4621">
        <v>6.9999999999993179E-2</v>
      </c>
      <c r="C4621" s="1">
        <f>IF(Table9[[#This Row],[dTime]]&lt;&gt;"",1/Table9[[#This Row],[dTime]],"")</f>
        <v>14.285714285715677</v>
      </c>
    </row>
    <row r="4622" spans="1:3" x14ac:dyDescent="0.25">
      <c r="A4622">
        <v>269</v>
      </c>
      <c r="B4622">
        <v>6.399999999996453E-2</v>
      </c>
      <c r="C4622" s="1">
        <f>IF(Table9[[#This Row],[dTime]]&lt;&gt;"",1/Table9[[#This Row],[dTime]],"")</f>
        <v>15.62500000000866</v>
      </c>
    </row>
    <row r="4623" spans="1:3" x14ac:dyDescent="0.25">
      <c r="A4623">
        <v>270</v>
      </c>
      <c r="B4623">
        <v>6.8000000000040473E-2</v>
      </c>
      <c r="C4623" s="1">
        <f>IF(Table9[[#This Row],[dTime]]&lt;&gt;"",1/Table9[[#This Row],[dTime]],"")</f>
        <v>14.705882352932424</v>
      </c>
    </row>
    <row r="4624" spans="1:3" x14ac:dyDescent="0.25">
      <c r="A4624">
        <v>271</v>
      </c>
      <c r="B4624">
        <v>6.6999999999950433E-2</v>
      </c>
      <c r="C4624" s="1">
        <f>IF(Table9[[#This Row],[dTime]]&lt;&gt;"",1/Table9[[#This Row],[dTime]],"")</f>
        <v>14.9253731343394</v>
      </c>
    </row>
    <row r="4625" spans="1:3" x14ac:dyDescent="0.25">
      <c r="A4625">
        <v>272</v>
      </c>
      <c r="B4625">
        <v>6.4000000000021373E-2</v>
      </c>
      <c r="C4625" s="1">
        <f>IF(Table9[[#This Row],[dTime]]&lt;&gt;"",1/Table9[[#This Row],[dTime]],"")</f>
        <v>15.624999999994783</v>
      </c>
    </row>
    <row r="4626" spans="1:3" x14ac:dyDescent="0.25">
      <c r="A4626">
        <v>273</v>
      </c>
      <c r="B4626">
        <v>6.7000000000007276E-2</v>
      </c>
      <c r="C4626" s="1">
        <f>IF(Table9[[#This Row],[dTime]]&lt;&gt;"",1/Table9[[#This Row],[dTime]],"")</f>
        <v>14.925373134326737</v>
      </c>
    </row>
    <row r="4627" spans="1:3" x14ac:dyDescent="0.25">
      <c r="A4627">
        <v>274</v>
      </c>
      <c r="B4627">
        <v>6.4999999999997726E-2</v>
      </c>
      <c r="C4627" s="1">
        <f>IF(Table9[[#This Row],[dTime]]&lt;&gt;"",1/Table9[[#This Row],[dTime]],"")</f>
        <v>15.384615384615923</v>
      </c>
    </row>
    <row r="4628" spans="1:3" x14ac:dyDescent="0.25">
      <c r="A4628">
        <v>275</v>
      </c>
      <c r="B4628">
        <v>7.6000000000021828E-2</v>
      </c>
      <c r="C4628" s="1">
        <f>IF(Table9[[#This Row],[dTime]]&lt;&gt;"",1/Table9[[#This Row],[dTime]],"")</f>
        <v>13.157894736838326</v>
      </c>
    </row>
    <row r="4629" spans="1:3" x14ac:dyDescent="0.25">
      <c r="A4629">
        <v>276</v>
      </c>
      <c r="B4629">
        <v>2.0999999999958163E-2</v>
      </c>
      <c r="C4629" s="1">
        <f>IF(Table9[[#This Row],[dTime]]&lt;&gt;"",1/Table9[[#This Row],[dTime]],"")</f>
        <v>47.619047619142485</v>
      </c>
    </row>
    <row r="4630" spans="1:3" x14ac:dyDescent="0.25">
      <c r="A4630">
        <v>277</v>
      </c>
      <c r="B4630">
        <v>0.10599999999999454</v>
      </c>
      <c r="C4630" s="1">
        <f>IF(Table9[[#This Row],[dTime]]&lt;&gt;"",1/Table9[[#This Row],[dTime]],"")</f>
        <v>9.4339622641514289</v>
      </c>
    </row>
    <row r="4631" spans="1:3" x14ac:dyDescent="0.25">
      <c r="A4631">
        <v>278</v>
      </c>
      <c r="B4631">
        <v>6.8000000000040473E-2</v>
      </c>
      <c r="C4631" s="1">
        <f>IF(Table9[[#This Row],[dTime]]&lt;&gt;"",1/Table9[[#This Row],[dTime]],"")</f>
        <v>14.705882352932424</v>
      </c>
    </row>
    <row r="4632" spans="1:3" x14ac:dyDescent="0.25">
      <c r="A4632">
        <v>279</v>
      </c>
      <c r="B4632">
        <v>6.2999999999988177E-2</v>
      </c>
      <c r="C4632" s="1">
        <f>IF(Table9[[#This Row],[dTime]]&lt;&gt;"",1/Table9[[#This Row],[dTime]],"")</f>
        <v>15.873015873018852</v>
      </c>
    </row>
    <row r="4633" spans="1:3" x14ac:dyDescent="0.25">
      <c r="A4633">
        <v>280</v>
      </c>
      <c r="B4633">
        <v>6.7999999999983629E-2</v>
      </c>
      <c r="C4633" s="1">
        <f>IF(Table9[[#This Row],[dTime]]&lt;&gt;"",1/Table9[[#This Row],[dTime]],"")</f>
        <v>14.705882352944716</v>
      </c>
    </row>
    <row r="4634" spans="1:3" x14ac:dyDescent="0.25">
      <c r="A4634">
        <v>281</v>
      </c>
      <c r="B4634">
        <v>6.8000000000040473E-2</v>
      </c>
      <c r="C4634" s="1">
        <f>IF(Table9[[#This Row],[dTime]]&lt;&gt;"",1/Table9[[#This Row],[dTime]],"")</f>
        <v>14.705882352932424</v>
      </c>
    </row>
    <row r="4635" spans="1:3" x14ac:dyDescent="0.25">
      <c r="A4635">
        <v>282</v>
      </c>
      <c r="B4635">
        <v>5.2999999999997272E-2</v>
      </c>
      <c r="C4635" s="1">
        <f>IF(Table9[[#This Row],[dTime]]&lt;&gt;"",1/Table9[[#This Row],[dTime]],"")</f>
        <v>18.867924528302858</v>
      </c>
    </row>
    <row r="4636" spans="1:3" x14ac:dyDescent="0.25">
      <c r="A4636">
        <v>283</v>
      </c>
      <c r="B4636">
        <v>7.8999999999950887E-2</v>
      </c>
      <c r="C4636" s="1">
        <f>IF(Table9[[#This Row],[dTime]]&lt;&gt;"",1/Table9[[#This Row],[dTime]],"")</f>
        <v>12.658227848109135</v>
      </c>
    </row>
    <row r="4637" spans="1:3" x14ac:dyDescent="0.25">
      <c r="A4637">
        <v>284</v>
      </c>
      <c r="B4637">
        <v>6.9000000000016826E-2</v>
      </c>
      <c r="C4637" s="1">
        <f>IF(Table9[[#This Row],[dTime]]&lt;&gt;"",1/Table9[[#This Row],[dTime]],"")</f>
        <v>14.492753623184871</v>
      </c>
    </row>
    <row r="4638" spans="1:3" x14ac:dyDescent="0.25">
      <c r="A4638">
        <v>285</v>
      </c>
      <c r="B4638">
        <v>6.100000000003547E-2</v>
      </c>
      <c r="C4638" s="1">
        <f>IF(Table9[[#This Row],[dTime]]&lt;&gt;"",1/Table9[[#This Row],[dTime]],"")</f>
        <v>16.393442622941286</v>
      </c>
    </row>
    <row r="4639" spans="1:3" x14ac:dyDescent="0.25">
      <c r="A4639">
        <v>286</v>
      </c>
      <c r="B4639">
        <v>7.0999999999969532E-2</v>
      </c>
      <c r="C4639" s="1">
        <f>IF(Table9[[#This Row],[dTime]]&lt;&gt;"",1/Table9[[#This Row],[dTime]],"")</f>
        <v>14.084507042259565</v>
      </c>
    </row>
    <row r="4640" spans="1:3" x14ac:dyDescent="0.25">
      <c r="A4640">
        <v>287</v>
      </c>
      <c r="B4640">
        <v>6.6000000000030923E-2</v>
      </c>
      <c r="C4640" s="1">
        <f>IF(Table9[[#This Row],[dTime]]&lt;&gt;"",1/Table9[[#This Row],[dTime]],"")</f>
        <v>15.151515151508052</v>
      </c>
    </row>
    <row r="4641" spans="1:3" x14ac:dyDescent="0.25">
      <c r="A4641">
        <v>288</v>
      </c>
      <c r="B4641">
        <v>3.1999999999982265E-2</v>
      </c>
      <c r="C4641" s="1">
        <f>IF(Table9[[#This Row],[dTime]]&lt;&gt;"",1/Table9[[#This Row],[dTime]],"")</f>
        <v>31.250000000017319</v>
      </c>
    </row>
    <row r="4642" spans="1:3" x14ac:dyDescent="0.25">
      <c r="A4642">
        <v>289</v>
      </c>
      <c r="B4642">
        <v>0.10199999999997544</v>
      </c>
      <c r="C4642" s="1">
        <f>IF(Table9[[#This Row],[dTime]]&lt;&gt;"",1/Table9[[#This Row],[dTime]],"")</f>
        <v>9.8039215686298107</v>
      </c>
    </row>
    <row r="4643" spans="1:3" x14ac:dyDescent="0.25">
      <c r="A4643">
        <v>290</v>
      </c>
      <c r="B4643">
        <v>3.8999999999987267E-2</v>
      </c>
      <c r="C4643" s="1">
        <f>IF(Table9[[#This Row],[dTime]]&lt;&gt;"",1/Table9[[#This Row],[dTime]],"")</f>
        <v>25.641025641034012</v>
      </c>
    </row>
    <row r="4644" spans="1:3" x14ac:dyDescent="0.25">
      <c r="A4644">
        <v>291</v>
      </c>
      <c r="B4644">
        <v>9.1000000000008185E-2</v>
      </c>
      <c r="C4644" s="1">
        <f>IF(Table9[[#This Row],[dTime]]&lt;&gt;"",1/Table9[[#This Row],[dTime]],"")</f>
        <v>10.989010989010001</v>
      </c>
    </row>
    <row r="4645" spans="1:3" x14ac:dyDescent="0.25">
      <c r="A4645">
        <v>292</v>
      </c>
      <c r="B4645">
        <v>6.9000000000016826E-2</v>
      </c>
      <c r="C4645" s="1">
        <f>IF(Table9[[#This Row],[dTime]]&lt;&gt;"",1/Table9[[#This Row],[dTime]],"")</f>
        <v>14.492753623184871</v>
      </c>
    </row>
    <row r="4646" spans="1:3" x14ac:dyDescent="0.25">
      <c r="A4646">
        <v>293</v>
      </c>
      <c r="B4646">
        <v>6.9999999999993179E-2</v>
      </c>
      <c r="C4646" s="1">
        <f>IF(Table9[[#This Row],[dTime]]&lt;&gt;"",1/Table9[[#This Row],[dTime]],"")</f>
        <v>14.285714285715677</v>
      </c>
    </row>
    <row r="4647" spans="1:3" x14ac:dyDescent="0.25">
      <c r="A4647">
        <v>294</v>
      </c>
      <c r="B4647">
        <v>6.100000000003547E-2</v>
      </c>
      <c r="C4647" s="1">
        <f>IF(Table9[[#This Row],[dTime]]&lt;&gt;"",1/Table9[[#This Row],[dTime]],"")</f>
        <v>16.393442622941286</v>
      </c>
    </row>
    <row r="4648" spans="1:3" x14ac:dyDescent="0.25">
      <c r="A4648">
        <v>295</v>
      </c>
      <c r="B4648">
        <v>6.7999999999983629E-2</v>
      </c>
      <c r="C4648" s="1">
        <f>IF(Table9[[#This Row],[dTime]]&lt;&gt;"",1/Table9[[#This Row],[dTime]],"")</f>
        <v>14.705882352944716</v>
      </c>
    </row>
    <row r="4649" spans="1:3" x14ac:dyDescent="0.25">
      <c r="A4649">
        <v>296</v>
      </c>
      <c r="B4649">
        <v>2.2999999999967713E-2</v>
      </c>
      <c r="C4649" s="1">
        <f>IF(Table9[[#This Row],[dTime]]&lt;&gt;"",1/Table9[[#This Row],[dTime]],"")</f>
        <v>43.478260869626254</v>
      </c>
    </row>
    <row r="4650" spans="1:3" x14ac:dyDescent="0.25">
      <c r="A4650">
        <v>297</v>
      </c>
      <c r="B4650">
        <v>0.11400000000003274</v>
      </c>
      <c r="C4650" s="1">
        <f>IF(Table9[[#This Row],[dTime]]&lt;&gt;"",1/Table9[[#This Row],[dTime]],"")</f>
        <v>8.7719298245588835</v>
      </c>
    </row>
    <row r="4651" spans="1:3" x14ac:dyDescent="0.25">
      <c r="A4651">
        <v>298</v>
      </c>
      <c r="B4651">
        <v>6.399999999996453E-2</v>
      </c>
      <c r="C4651" s="1">
        <f>IF(Table9[[#This Row],[dTime]]&lt;&gt;"",1/Table9[[#This Row],[dTime]],"")</f>
        <v>15.62500000000866</v>
      </c>
    </row>
    <row r="4652" spans="1:3" x14ac:dyDescent="0.25">
      <c r="A4652">
        <v>299</v>
      </c>
      <c r="B4652">
        <v>6.6000000000030923E-2</v>
      </c>
      <c r="C4652" s="1">
        <f>IF(Table9[[#This Row],[dTime]]&lt;&gt;"",1/Table9[[#This Row],[dTime]],"")</f>
        <v>15.151515151508052</v>
      </c>
    </row>
    <row r="4653" spans="1:3" x14ac:dyDescent="0.25">
      <c r="A4653">
        <v>300</v>
      </c>
      <c r="B4653">
        <v>6.4999999999997726E-2</v>
      </c>
      <c r="C4653" s="1">
        <f>IF(Table9[[#This Row],[dTime]]&lt;&gt;"",1/Table9[[#This Row],[dTime]],"")</f>
        <v>15.384615384615923</v>
      </c>
    </row>
    <row r="4654" spans="1:3" x14ac:dyDescent="0.25">
      <c r="A4654">
        <v>301</v>
      </c>
      <c r="B4654" t="s">
        <v>49</v>
      </c>
      <c r="C4654" s="1" t="str">
        <f>IF(Table9[[#This Row],[dTime]]&lt;&gt;"",1/Table9[[#This Row],[dTime]],"")</f>
        <v/>
      </c>
    </row>
    <row r="4655" spans="1:3" x14ac:dyDescent="0.25">
      <c r="A4655">
        <v>1</v>
      </c>
      <c r="B4655" t="s">
        <v>49</v>
      </c>
      <c r="C4655" s="1" t="str">
        <f>IF(Table9[[#This Row],[dTime]]&lt;&gt;"",1/Table9[[#This Row],[dTime]],"")</f>
        <v/>
      </c>
    </row>
    <row r="4656" spans="1:3" x14ac:dyDescent="0.25">
      <c r="A4656">
        <v>2</v>
      </c>
      <c r="B4656">
        <v>5.4000000000030468E-2</v>
      </c>
      <c r="C4656" s="1">
        <f>IF(Table9[[#This Row],[dTime]]&lt;&gt;"",1/Table9[[#This Row],[dTime]],"")</f>
        <v>18.518518518508071</v>
      </c>
    </row>
    <row r="4657" spans="1:3" x14ac:dyDescent="0.25">
      <c r="A4657">
        <v>3</v>
      </c>
      <c r="B4657">
        <v>7.0999999999969532E-2</v>
      </c>
      <c r="C4657" s="1">
        <f>IF(Table9[[#This Row],[dTime]]&lt;&gt;"",1/Table9[[#This Row],[dTime]],"")</f>
        <v>14.084507042259565</v>
      </c>
    </row>
    <row r="4658" spans="1:3" x14ac:dyDescent="0.25">
      <c r="A4658">
        <v>4</v>
      </c>
      <c r="B4658">
        <v>7.2000000000002728E-2</v>
      </c>
      <c r="C4658" s="1">
        <f>IF(Table9[[#This Row],[dTime]]&lt;&gt;"",1/Table9[[#This Row],[dTime]],"")</f>
        <v>13.888888888888362</v>
      </c>
    </row>
    <row r="4659" spans="1:3" x14ac:dyDescent="0.25">
      <c r="A4659">
        <v>5</v>
      </c>
      <c r="B4659">
        <v>6.5999999999974079E-2</v>
      </c>
      <c r="C4659" s="1">
        <f>IF(Table9[[#This Row],[dTime]]&lt;&gt;"",1/Table9[[#This Row],[dTime]],"")</f>
        <v>15.151515151521101</v>
      </c>
    </row>
    <row r="4660" spans="1:3" x14ac:dyDescent="0.25">
      <c r="A4660">
        <v>6</v>
      </c>
      <c r="B4660">
        <v>6.8000000000040473E-2</v>
      </c>
      <c r="C4660" s="1">
        <f>IF(Table9[[#This Row],[dTime]]&lt;&gt;"",1/Table9[[#This Row],[dTime]],"")</f>
        <v>14.705882352932424</v>
      </c>
    </row>
    <row r="4661" spans="1:3" x14ac:dyDescent="0.25">
      <c r="A4661">
        <v>7</v>
      </c>
      <c r="B4661">
        <v>5.5999999999983174E-2</v>
      </c>
      <c r="C4661" s="1">
        <f>IF(Table9[[#This Row],[dTime]]&lt;&gt;"",1/Table9[[#This Row],[dTime]],"")</f>
        <v>17.857142857148222</v>
      </c>
    </row>
    <row r="4662" spans="1:3" x14ac:dyDescent="0.25">
      <c r="A4662">
        <v>8</v>
      </c>
      <c r="B4662">
        <v>7.4999999999988631E-2</v>
      </c>
      <c r="C4662" s="1">
        <f>IF(Table9[[#This Row],[dTime]]&lt;&gt;"",1/Table9[[#This Row],[dTime]],"")</f>
        <v>13.333333333335354</v>
      </c>
    </row>
    <row r="4663" spans="1:3" x14ac:dyDescent="0.25">
      <c r="A4663">
        <v>9</v>
      </c>
      <c r="B4663">
        <v>7.1000000000026375E-2</v>
      </c>
      <c r="C4663" s="1">
        <f>IF(Table9[[#This Row],[dTime]]&lt;&gt;"",1/Table9[[#This Row],[dTime]],"")</f>
        <v>14.084507042248289</v>
      </c>
    </row>
    <row r="4664" spans="1:3" x14ac:dyDescent="0.25">
      <c r="A4664">
        <v>10</v>
      </c>
      <c r="B4664">
        <v>3.8000000000010914E-2</v>
      </c>
      <c r="C4664" s="1">
        <f>IF(Table9[[#This Row],[dTime]]&lt;&gt;"",1/Table9[[#This Row],[dTime]],"")</f>
        <v>26.315789473676652</v>
      </c>
    </row>
    <row r="4665" spans="1:3" x14ac:dyDescent="0.25">
      <c r="A4665">
        <v>11</v>
      </c>
      <c r="B4665">
        <v>9.0999999999951342E-2</v>
      </c>
      <c r="C4665" s="1">
        <f>IF(Table9[[#This Row],[dTime]]&lt;&gt;"",1/Table9[[#This Row],[dTime]],"")</f>
        <v>10.989010989016865</v>
      </c>
    </row>
    <row r="4666" spans="1:3" x14ac:dyDescent="0.25">
      <c r="A4666">
        <v>12</v>
      </c>
      <c r="B4666">
        <v>6.4000000000021373E-2</v>
      </c>
      <c r="C4666" s="1">
        <f>IF(Table9[[#This Row],[dTime]]&lt;&gt;"",1/Table9[[#This Row],[dTime]],"")</f>
        <v>15.624999999994783</v>
      </c>
    </row>
    <row r="4667" spans="1:3" x14ac:dyDescent="0.25">
      <c r="A4667">
        <v>13</v>
      </c>
      <c r="B4667">
        <v>7.4000000000012278E-2</v>
      </c>
      <c r="C4667" s="1">
        <f>IF(Table9[[#This Row],[dTime]]&lt;&gt;"",1/Table9[[#This Row],[dTime]],"")</f>
        <v>13.513513513511271</v>
      </c>
    </row>
    <row r="4668" spans="1:3" x14ac:dyDescent="0.25">
      <c r="A4668">
        <v>14</v>
      </c>
      <c r="B4668">
        <v>6.2999999999988177E-2</v>
      </c>
      <c r="C4668" s="1">
        <f>IF(Table9[[#This Row],[dTime]]&lt;&gt;"",1/Table9[[#This Row],[dTime]],"")</f>
        <v>15.873015873018852</v>
      </c>
    </row>
    <row r="4669" spans="1:3" x14ac:dyDescent="0.25">
      <c r="A4669">
        <v>15</v>
      </c>
      <c r="B4669">
        <v>5.0999999999987722E-2</v>
      </c>
      <c r="C4669" s="1">
        <f>IF(Table9[[#This Row],[dTime]]&lt;&gt;"",1/Table9[[#This Row],[dTime]],"")</f>
        <v>19.607843137259621</v>
      </c>
    </row>
    <row r="4670" spans="1:3" x14ac:dyDescent="0.25">
      <c r="A4670">
        <v>16</v>
      </c>
      <c r="B4670">
        <v>3.6000000000001364E-2</v>
      </c>
      <c r="C4670" s="1">
        <f>IF(Table9[[#This Row],[dTime]]&lt;&gt;"",1/Table9[[#This Row],[dTime]],"")</f>
        <v>27.777777777776723</v>
      </c>
    </row>
    <row r="4671" spans="1:3" x14ac:dyDescent="0.25">
      <c r="A4671">
        <v>17</v>
      </c>
      <c r="B4671">
        <v>0.11700000000001864</v>
      </c>
      <c r="C4671" s="1">
        <f>IF(Table9[[#This Row],[dTime]]&lt;&gt;"",1/Table9[[#This Row],[dTime]],"")</f>
        <v>8.5470085470071844</v>
      </c>
    </row>
    <row r="4672" spans="1:3" x14ac:dyDescent="0.25">
      <c r="A4672">
        <v>18</v>
      </c>
      <c r="B4672">
        <v>6.4999999999997726E-2</v>
      </c>
      <c r="C4672" s="1">
        <f>IF(Table9[[#This Row],[dTime]]&lt;&gt;"",1/Table9[[#This Row],[dTime]],"")</f>
        <v>15.384615384615923</v>
      </c>
    </row>
    <row r="4673" spans="1:3" x14ac:dyDescent="0.25">
      <c r="A4673">
        <v>19</v>
      </c>
      <c r="B4673">
        <v>6.0999999999978627E-2</v>
      </c>
      <c r="C4673" s="1">
        <f>IF(Table9[[#This Row],[dTime]]&lt;&gt;"",1/Table9[[#This Row],[dTime]],"")</f>
        <v>16.393442622956563</v>
      </c>
    </row>
    <row r="4674" spans="1:3" x14ac:dyDescent="0.25">
      <c r="A4674">
        <v>20</v>
      </c>
      <c r="B4674">
        <v>6.9999999999993179E-2</v>
      </c>
      <c r="C4674" s="1">
        <f>IF(Table9[[#This Row],[dTime]]&lt;&gt;"",1/Table9[[#This Row],[dTime]],"")</f>
        <v>14.285714285715677</v>
      </c>
    </row>
    <row r="4675" spans="1:3" x14ac:dyDescent="0.25">
      <c r="A4675">
        <v>21</v>
      </c>
      <c r="B4675">
        <v>6.9000000000016826E-2</v>
      </c>
      <c r="C4675" s="1">
        <f>IF(Table9[[#This Row],[dTime]]&lt;&gt;"",1/Table9[[#This Row],[dTime]],"")</f>
        <v>14.492753623184871</v>
      </c>
    </row>
    <row r="4676" spans="1:3" x14ac:dyDescent="0.25">
      <c r="A4676">
        <v>22</v>
      </c>
      <c r="B4676">
        <v>6.2999999999988177E-2</v>
      </c>
      <c r="C4676" s="1">
        <f>IF(Table9[[#This Row],[dTime]]&lt;&gt;"",1/Table9[[#This Row],[dTime]],"")</f>
        <v>15.873015873018852</v>
      </c>
    </row>
    <row r="4677" spans="1:3" x14ac:dyDescent="0.25">
      <c r="A4677">
        <v>23</v>
      </c>
      <c r="B4677">
        <v>6.7000000000007276E-2</v>
      </c>
      <c r="C4677" s="1">
        <f>IF(Table9[[#This Row],[dTime]]&lt;&gt;"",1/Table9[[#This Row],[dTime]],"")</f>
        <v>14.925373134326737</v>
      </c>
    </row>
    <row r="4678" spans="1:3" x14ac:dyDescent="0.25">
      <c r="A4678">
        <v>24</v>
      </c>
      <c r="B4678">
        <v>6.9999999999993179E-2</v>
      </c>
      <c r="C4678" s="1">
        <f>IF(Table9[[#This Row],[dTime]]&lt;&gt;"",1/Table9[[#This Row],[dTime]],"")</f>
        <v>14.285714285715677</v>
      </c>
    </row>
    <row r="4679" spans="1:3" x14ac:dyDescent="0.25">
      <c r="A4679">
        <v>25</v>
      </c>
      <c r="B4679">
        <v>6.300000000004502E-2</v>
      </c>
      <c r="C4679" s="1">
        <f>IF(Table9[[#This Row],[dTime]]&lt;&gt;"",1/Table9[[#This Row],[dTime]],"")</f>
        <v>15.87301587300453</v>
      </c>
    </row>
    <row r="4680" spans="1:3" x14ac:dyDescent="0.25">
      <c r="A4680">
        <v>26</v>
      </c>
      <c r="B4680">
        <v>4.8000000000001819E-2</v>
      </c>
      <c r="C4680" s="1">
        <f>IF(Table9[[#This Row],[dTime]]&lt;&gt;"",1/Table9[[#This Row],[dTime]],"")</f>
        <v>20.833333333332543</v>
      </c>
    </row>
    <row r="4681" spans="1:3" x14ac:dyDescent="0.25">
      <c r="A4681">
        <v>27</v>
      </c>
      <c r="B4681">
        <v>9.9999999999965894E-2</v>
      </c>
      <c r="C4681" s="1">
        <f>IF(Table9[[#This Row],[dTime]]&lt;&gt;"",1/Table9[[#This Row],[dTime]],"")</f>
        <v>10.000000000003411</v>
      </c>
    </row>
    <row r="4682" spans="1:3" x14ac:dyDescent="0.25">
      <c r="A4682">
        <v>28</v>
      </c>
      <c r="B4682">
        <v>5.2999999999997272E-2</v>
      </c>
      <c r="C4682" s="1">
        <f>IF(Table9[[#This Row],[dTime]]&lt;&gt;"",1/Table9[[#This Row],[dTime]],"")</f>
        <v>18.867924528302858</v>
      </c>
    </row>
    <row r="4683" spans="1:3" x14ac:dyDescent="0.25">
      <c r="A4683">
        <v>29</v>
      </c>
      <c r="B4683">
        <v>6.7000000000007276E-2</v>
      </c>
      <c r="C4683" s="1">
        <f>IF(Table9[[#This Row],[dTime]]&lt;&gt;"",1/Table9[[#This Row],[dTime]],"")</f>
        <v>14.925373134326737</v>
      </c>
    </row>
    <row r="4684" spans="1:3" x14ac:dyDescent="0.25">
      <c r="A4684">
        <v>30</v>
      </c>
      <c r="B4684">
        <v>6.4000000000021373E-2</v>
      </c>
      <c r="C4684" s="1">
        <f>IF(Table9[[#This Row],[dTime]]&lt;&gt;"",1/Table9[[#This Row],[dTime]],"")</f>
        <v>15.624999999994783</v>
      </c>
    </row>
    <row r="4685" spans="1:3" x14ac:dyDescent="0.25">
      <c r="A4685">
        <v>31</v>
      </c>
      <c r="B4685">
        <v>7.0999999999969532E-2</v>
      </c>
      <c r="C4685" s="1">
        <f>IF(Table9[[#This Row],[dTime]]&lt;&gt;"",1/Table9[[#This Row],[dTime]],"")</f>
        <v>14.084507042259565</v>
      </c>
    </row>
    <row r="4686" spans="1:3" x14ac:dyDescent="0.25">
      <c r="A4686">
        <v>32</v>
      </c>
      <c r="B4686">
        <v>6.2000000000011823E-2</v>
      </c>
      <c r="C4686" s="1">
        <f>IF(Table9[[#This Row],[dTime]]&lt;&gt;"",1/Table9[[#This Row],[dTime]],"")</f>
        <v>16.129032258061439</v>
      </c>
    </row>
    <row r="4687" spans="1:3" x14ac:dyDescent="0.25">
      <c r="A4687">
        <v>33</v>
      </c>
      <c r="B4687">
        <v>7.1000000000026375E-2</v>
      </c>
      <c r="C4687" s="1">
        <f>IF(Table9[[#This Row],[dTime]]&lt;&gt;"",1/Table9[[#This Row],[dTime]],"")</f>
        <v>14.084507042248289</v>
      </c>
    </row>
    <row r="4688" spans="1:3" x14ac:dyDescent="0.25">
      <c r="A4688">
        <v>34</v>
      </c>
      <c r="B4688">
        <v>6.7999999999983629E-2</v>
      </c>
      <c r="C4688" s="1">
        <f>IF(Table9[[#This Row],[dTime]]&lt;&gt;"",1/Table9[[#This Row],[dTime]],"")</f>
        <v>14.705882352944716</v>
      </c>
    </row>
    <row r="4689" spans="1:3" x14ac:dyDescent="0.25">
      <c r="A4689">
        <v>35</v>
      </c>
      <c r="B4689">
        <v>6.0999999999978627E-2</v>
      </c>
      <c r="C4689" s="1">
        <f>IF(Table9[[#This Row],[dTime]]&lt;&gt;"",1/Table9[[#This Row],[dTime]],"")</f>
        <v>16.393442622956563</v>
      </c>
    </row>
    <row r="4690" spans="1:3" x14ac:dyDescent="0.25">
      <c r="A4690">
        <v>36</v>
      </c>
      <c r="B4690">
        <v>6.9000000000016826E-2</v>
      </c>
      <c r="C4690" s="1">
        <f>IF(Table9[[#This Row],[dTime]]&lt;&gt;"",1/Table9[[#This Row],[dTime]],"")</f>
        <v>14.492753623184871</v>
      </c>
    </row>
    <row r="4691" spans="1:3" x14ac:dyDescent="0.25">
      <c r="A4691">
        <v>37</v>
      </c>
      <c r="B4691">
        <v>6.9000000000016826E-2</v>
      </c>
      <c r="C4691" s="1">
        <f>IF(Table9[[#This Row],[dTime]]&lt;&gt;"",1/Table9[[#This Row],[dTime]],"")</f>
        <v>14.492753623184871</v>
      </c>
    </row>
    <row r="4692" spans="1:3" x14ac:dyDescent="0.25">
      <c r="A4692">
        <v>38</v>
      </c>
      <c r="B4692">
        <v>6.399999999996453E-2</v>
      </c>
      <c r="C4692" s="1">
        <f>IF(Table9[[#This Row],[dTime]]&lt;&gt;"",1/Table9[[#This Row],[dTime]],"")</f>
        <v>15.62500000000866</v>
      </c>
    </row>
    <row r="4693" spans="1:3" x14ac:dyDescent="0.25">
      <c r="A4693">
        <v>39</v>
      </c>
      <c r="B4693">
        <v>6.8000000000040473E-2</v>
      </c>
      <c r="C4693" s="1">
        <f>IF(Table9[[#This Row],[dTime]]&lt;&gt;"",1/Table9[[#This Row],[dTime]],"")</f>
        <v>14.705882352932424</v>
      </c>
    </row>
    <row r="4694" spans="1:3" x14ac:dyDescent="0.25">
      <c r="A4694">
        <v>40</v>
      </c>
      <c r="B4694">
        <v>6.8999999999959982E-2</v>
      </c>
      <c r="C4694" s="1">
        <f>IF(Table9[[#This Row],[dTime]]&lt;&gt;"",1/Table9[[#This Row],[dTime]],"")</f>
        <v>14.492753623196812</v>
      </c>
    </row>
    <row r="4695" spans="1:3" x14ac:dyDescent="0.25">
      <c r="A4695">
        <v>41</v>
      </c>
      <c r="B4695">
        <v>6.4999999999997726E-2</v>
      </c>
      <c r="C4695" s="1">
        <f>IF(Table9[[#This Row],[dTime]]&lt;&gt;"",1/Table9[[#This Row],[dTime]],"")</f>
        <v>15.384615384615923</v>
      </c>
    </row>
    <row r="4696" spans="1:3" x14ac:dyDescent="0.25">
      <c r="A4696">
        <v>42</v>
      </c>
      <c r="B4696">
        <v>6.4999999999997726E-2</v>
      </c>
      <c r="C4696" s="1">
        <f>IF(Table9[[#This Row],[dTime]]&lt;&gt;"",1/Table9[[#This Row],[dTime]],"")</f>
        <v>15.384615384615923</v>
      </c>
    </row>
    <row r="4697" spans="1:3" x14ac:dyDescent="0.25">
      <c r="A4697">
        <v>43</v>
      </c>
      <c r="B4697">
        <v>6.8000000000040473E-2</v>
      </c>
      <c r="C4697" s="1">
        <f>IF(Table9[[#This Row],[dTime]]&lt;&gt;"",1/Table9[[#This Row],[dTime]],"")</f>
        <v>14.705882352932424</v>
      </c>
    </row>
    <row r="4698" spans="1:3" x14ac:dyDescent="0.25">
      <c r="A4698">
        <v>44</v>
      </c>
      <c r="B4698">
        <v>5.2999999999997272E-2</v>
      </c>
      <c r="C4698" s="1">
        <f>IF(Table9[[#This Row],[dTime]]&lt;&gt;"",1/Table9[[#This Row],[dTime]],"")</f>
        <v>18.867924528302858</v>
      </c>
    </row>
    <row r="4699" spans="1:3" x14ac:dyDescent="0.25">
      <c r="A4699">
        <v>45</v>
      </c>
      <c r="B4699">
        <v>7.2000000000002728E-2</v>
      </c>
      <c r="C4699" s="1">
        <f>IF(Table9[[#This Row],[dTime]]&lt;&gt;"",1/Table9[[#This Row],[dTime]],"")</f>
        <v>13.888888888888362</v>
      </c>
    </row>
    <row r="4700" spans="1:3" x14ac:dyDescent="0.25">
      <c r="A4700">
        <v>46</v>
      </c>
      <c r="B4700">
        <v>7.7999999999974534E-2</v>
      </c>
      <c r="C4700" s="1">
        <f>IF(Table9[[#This Row],[dTime]]&lt;&gt;"",1/Table9[[#This Row],[dTime]],"")</f>
        <v>12.820512820517006</v>
      </c>
    </row>
    <row r="4701" spans="1:3" x14ac:dyDescent="0.25">
      <c r="A4701">
        <v>47</v>
      </c>
      <c r="B4701">
        <v>6.2000000000011823E-2</v>
      </c>
      <c r="C4701" s="1">
        <f>IF(Table9[[#This Row],[dTime]]&lt;&gt;"",1/Table9[[#This Row],[dTime]],"")</f>
        <v>16.129032258061439</v>
      </c>
    </row>
    <row r="4702" spans="1:3" x14ac:dyDescent="0.25">
      <c r="A4702">
        <v>48</v>
      </c>
      <c r="B4702">
        <v>6.7000000000007276E-2</v>
      </c>
      <c r="C4702" s="1">
        <f>IF(Table9[[#This Row],[dTime]]&lt;&gt;"",1/Table9[[#This Row],[dTime]],"")</f>
        <v>14.925373134326737</v>
      </c>
    </row>
    <row r="4703" spans="1:3" x14ac:dyDescent="0.25">
      <c r="A4703">
        <v>49</v>
      </c>
      <c r="B4703">
        <v>6.199999999995498E-2</v>
      </c>
      <c r="C4703" s="1">
        <f>IF(Table9[[#This Row],[dTime]]&lt;&gt;"",1/Table9[[#This Row],[dTime]],"")</f>
        <v>16.129032258076229</v>
      </c>
    </row>
    <row r="4704" spans="1:3" x14ac:dyDescent="0.25">
      <c r="A4704">
        <v>50</v>
      </c>
      <c r="B4704">
        <v>4.0000000000020464E-2</v>
      </c>
      <c r="C4704" s="1">
        <f>IF(Table9[[#This Row],[dTime]]&lt;&gt;"",1/Table9[[#This Row],[dTime]],"")</f>
        <v>24.99999999998721</v>
      </c>
    </row>
    <row r="4705" spans="1:3" x14ac:dyDescent="0.25">
      <c r="A4705">
        <v>51</v>
      </c>
      <c r="B4705">
        <v>9.6999999999979991E-2</v>
      </c>
      <c r="C4705" s="1">
        <f>IF(Table9[[#This Row],[dTime]]&lt;&gt;"",1/Table9[[#This Row],[dTime]],"")</f>
        <v>10.309278350517591</v>
      </c>
    </row>
    <row r="4706" spans="1:3" x14ac:dyDescent="0.25">
      <c r="A4706">
        <v>52</v>
      </c>
      <c r="B4706">
        <v>6.500000000005457E-2</v>
      </c>
      <c r="C4706" s="1">
        <f>IF(Table9[[#This Row],[dTime]]&lt;&gt;"",1/Table9[[#This Row],[dTime]],"")</f>
        <v>15.384615384602469</v>
      </c>
    </row>
    <row r="4707" spans="1:3" x14ac:dyDescent="0.25">
      <c r="A4707">
        <v>53</v>
      </c>
      <c r="B4707">
        <v>6.8999999999959982E-2</v>
      </c>
      <c r="C4707" s="1">
        <f>IF(Table9[[#This Row],[dTime]]&lt;&gt;"",1/Table9[[#This Row],[dTime]],"")</f>
        <v>14.492753623196812</v>
      </c>
    </row>
    <row r="4708" spans="1:3" x14ac:dyDescent="0.25">
      <c r="A4708">
        <v>54</v>
      </c>
      <c r="B4708">
        <v>6.7000000000007276E-2</v>
      </c>
      <c r="C4708" s="1">
        <f>IF(Table9[[#This Row],[dTime]]&lt;&gt;"",1/Table9[[#This Row],[dTime]],"")</f>
        <v>14.925373134326737</v>
      </c>
    </row>
    <row r="4709" spans="1:3" x14ac:dyDescent="0.25">
      <c r="A4709">
        <v>55</v>
      </c>
      <c r="B4709">
        <v>7.1000000000026375E-2</v>
      </c>
      <c r="C4709" s="1">
        <f>IF(Table9[[#This Row],[dTime]]&lt;&gt;"",1/Table9[[#This Row],[dTime]],"")</f>
        <v>14.084507042248289</v>
      </c>
    </row>
    <row r="4710" spans="1:3" x14ac:dyDescent="0.25">
      <c r="A4710">
        <v>56</v>
      </c>
      <c r="B4710">
        <v>6.4999999999997726E-2</v>
      </c>
      <c r="C4710" s="1">
        <f>IF(Table9[[#This Row],[dTime]]&lt;&gt;"",1/Table9[[#This Row],[dTime]],"")</f>
        <v>15.384615384615923</v>
      </c>
    </row>
    <row r="4711" spans="1:3" x14ac:dyDescent="0.25">
      <c r="A4711">
        <v>57</v>
      </c>
      <c r="B4711">
        <v>6.7000000000007276E-2</v>
      </c>
      <c r="C4711" s="1">
        <f>IF(Table9[[#This Row],[dTime]]&lt;&gt;"",1/Table9[[#This Row],[dTime]],"")</f>
        <v>14.925373134326737</v>
      </c>
    </row>
    <row r="4712" spans="1:3" x14ac:dyDescent="0.25">
      <c r="A4712">
        <v>58</v>
      </c>
      <c r="B4712">
        <v>6.2999999999988177E-2</v>
      </c>
      <c r="C4712" s="1">
        <f>IF(Table9[[#This Row],[dTime]]&lt;&gt;"",1/Table9[[#This Row],[dTime]],"")</f>
        <v>15.873015873018852</v>
      </c>
    </row>
    <row r="4713" spans="1:3" x14ac:dyDescent="0.25">
      <c r="A4713">
        <v>59</v>
      </c>
      <c r="B4713">
        <v>6.7000000000007276E-2</v>
      </c>
      <c r="C4713" s="1">
        <f>IF(Table9[[#This Row],[dTime]]&lt;&gt;"",1/Table9[[#This Row],[dTime]],"")</f>
        <v>14.925373134326737</v>
      </c>
    </row>
    <row r="4714" spans="1:3" x14ac:dyDescent="0.25">
      <c r="A4714">
        <v>60</v>
      </c>
      <c r="B4714">
        <v>3.6999999999977717E-2</v>
      </c>
      <c r="C4714" s="1">
        <f>IF(Table9[[#This Row],[dTime]]&lt;&gt;"",1/Table9[[#This Row],[dTime]],"")</f>
        <v>27.027027027043303</v>
      </c>
    </row>
    <row r="4715" spans="1:3" x14ac:dyDescent="0.25">
      <c r="A4715">
        <v>61</v>
      </c>
      <c r="B4715">
        <v>5.7999999999992724E-2</v>
      </c>
      <c r="C4715" s="1">
        <f>IF(Table9[[#This Row],[dTime]]&lt;&gt;"",1/Table9[[#This Row],[dTime]],"")</f>
        <v>17.241379310346989</v>
      </c>
    </row>
    <row r="4716" spans="1:3" x14ac:dyDescent="0.25">
      <c r="A4716">
        <v>62</v>
      </c>
      <c r="B4716">
        <v>0.10399999999998499</v>
      </c>
      <c r="C4716" s="1">
        <f>IF(Table9[[#This Row],[dTime]]&lt;&gt;"",1/Table9[[#This Row],[dTime]],"")</f>
        <v>9.6153846153860023</v>
      </c>
    </row>
    <row r="4717" spans="1:3" x14ac:dyDescent="0.25">
      <c r="A4717">
        <v>63</v>
      </c>
      <c r="B4717">
        <v>6.7000000000007276E-2</v>
      </c>
      <c r="C4717" s="1">
        <f>IF(Table9[[#This Row],[dTime]]&lt;&gt;"",1/Table9[[#This Row],[dTime]],"")</f>
        <v>14.925373134326737</v>
      </c>
    </row>
    <row r="4718" spans="1:3" x14ac:dyDescent="0.25">
      <c r="A4718">
        <v>64</v>
      </c>
      <c r="B4718">
        <v>6.4000000000021373E-2</v>
      </c>
      <c r="C4718" s="1">
        <f>IF(Table9[[#This Row],[dTime]]&lt;&gt;"",1/Table9[[#This Row],[dTime]],"")</f>
        <v>15.624999999994783</v>
      </c>
    </row>
    <row r="4719" spans="1:3" x14ac:dyDescent="0.25">
      <c r="A4719">
        <v>65</v>
      </c>
      <c r="B4719">
        <v>7.2000000000002728E-2</v>
      </c>
      <c r="C4719" s="1">
        <f>IF(Table9[[#This Row],[dTime]]&lt;&gt;"",1/Table9[[#This Row],[dTime]],"")</f>
        <v>13.888888888888362</v>
      </c>
    </row>
    <row r="4720" spans="1:3" x14ac:dyDescent="0.25">
      <c r="A4720">
        <v>66</v>
      </c>
      <c r="B4720">
        <v>1.9000000000005457E-2</v>
      </c>
      <c r="C4720" s="1">
        <f>IF(Table9[[#This Row],[dTime]]&lt;&gt;"",1/Table9[[#This Row],[dTime]],"")</f>
        <v>52.631578947353304</v>
      </c>
    </row>
    <row r="4721" spans="1:3" x14ac:dyDescent="0.25">
      <c r="A4721">
        <v>67</v>
      </c>
      <c r="B4721">
        <v>9.9999999999965894E-2</v>
      </c>
      <c r="C4721" s="1">
        <f>IF(Table9[[#This Row],[dTime]]&lt;&gt;"",1/Table9[[#This Row],[dTime]],"")</f>
        <v>10.000000000003411</v>
      </c>
    </row>
    <row r="4722" spans="1:3" x14ac:dyDescent="0.25">
      <c r="A4722">
        <v>68</v>
      </c>
      <c r="B4722">
        <v>8.1999999999993634E-2</v>
      </c>
      <c r="C4722" s="1">
        <f>IF(Table9[[#This Row],[dTime]]&lt;&gt;"",1/Table9[[#This Row],[dTime]],"")</f>
        <v>12.195121951220459</v>
      </c>
    </row>
    <row r="4723" spans="1:3" x14ac:dyDescent="0.25">
      <c r="A4723">
        <v>69</v>
      </c>
      <c r="B4723">
        <v>6.6000000000030923E-2</v>
      </c>
      <c r="C4723" s="1">
        <f>IF(Table9[[#This Row],[dTime]]&lt;&gt;"",1/Table9[[#This Row],[dTime]],"")</f>
        <v>15.151515151508052</v>
      </c>
    </row>
    <row r="4724" spans="1:3" x14ac:dyDescent="0.25">
      <c r="A4724">
        <v>70</v>
      </c>
      <c r="B4724">
        <v>7.0999999999969532E-2</v>
      </c>
      <c r="C4724" s="1">
        <f>IF(Table9[[#This Row],[dTime]]&lt;&gt;"",1/Table9[[#This Row],[dTime]],"")</f>
        <v>14.084507042259565</v>
      </c>
    </row>
    <row r="4725" spans="1:3" x14ac:dyDescent="0.25">
      <c r="A4725">
        <v>71</v>
      </c>
      <c r="B4725">
        <v>6.2000000000011823E-2</v>
      </c>
      <c r="C4725" s="1">
        <f>IF(Table9[[#This Row],[dTime]]&lt;&gt;"",1/Table9[[#This Row],[dTime]],"")</f>
        <v>16.129032258061439</v>
      </c>
    </row>
    <row r="4726" spans="1:3" x14ac:dyDescent="0.25">
      <c r="A4726">
        <v>72</v>
      </c>
      <c r="B4726">
        <v>6.6000000000030923E-2</v>
      </c>
      <c r="C4726" s="1">
        <f>IF(Table9[[#This Row],[dTime]]&lt;&gt;"",1/Table9[[#This Row],[dTime]],"")</f>
        <v>15.151515151508052</v>
      </c>
    </row>
    <row r="4727" spans="1:3" x14ac:dyDescent="0.25">
      <c r="A4727">
        <v>73</v>
      </c>
      <c r="B4727">
        <v>6.2999999999988177E-2</v>
      </c>
      <c r="C4727" s="1">
        <f>IF(Table9[[#This Row],[dTime]]&lt;&gt;"",1/Table9[[#This Row],[dTime]],"")</f>
        <v>15.873015873018852</v>
      </c>
    </row>
    <row r="4728" spans="1:3" x14ac:dyDescent="0.25">
      <c r="A4728">
        <v>74</v>
      </c>
      <c r="B4728">
        <v>7.0999999999969532E-2</v>
      </c>
      <c r="C4728" s="1">
        <f>IF(Table9[[#This Row],[dTime]]&lt;&gt;"",1/Table9[[#This Row],[dTime]],"")</f>
        <v>14.084507042259565</v>
      </c>
    </row>
    <row r="4729" spans="1:3" x14ac:dyDescent="0.25">
      <c r="A4729">
        <v>75</v>
      </c>
      <c r="B4729">
        <v>6.500000000005457E-2</v>
      </c>
      <c r="C4729" s="1">
        <f>IF(Table9[[#This Row],[dTime]]&lt;&gt;"",1/Table9[[#This Row],[dTime]],"")</f>
        <v>15.384615384602469</v>
      </c>
    </row>
    <row r="4730" spans="1:3" x14ac:dyDescent="0.25">
      <c r="A4730">
        <v>76</v>
      </c>
      <c r="B4730">
        <v>6.6999999999950433E-2</v>
      </c>
      <c r="C4730" s="1">
        <f>IF(Table9[[#This Row],[dTime]]&lt;&gt;"",1/Table9[[#This Row],[dTime]],"")</f>
        <v>14.9253731343394</v>
      </c>
    </row>
    <row r="4731" spans="1:3" x14ac:dyDescent="0.25">
      <c r="A4731">
        <v>77</v>
      </c>
      <c r="B4731">
        <v>6.4999999999997726E-2</v>
      </c>
      <c r="C4731" s="1">
        <f>IF(Table9[[#This Row],[dTime]]&lt;&gt;"",1/Table9[[#This Row],[dTime]],"")</f>
        <v>15.384615384615923</v>
      </c>
    </row>
    <row r="4732" spans="1:3" x14ac:dyDescent="0.25">
      <c r="A4732">
        <v>78</v>
      </c>
      <c r="B4732">
        <v>6.300000000004502E-2</v>
      </c>
      <c r="C4732" s="1">
        <f>IF(Table9[[#This Row],[dTime]]&lt;&gt;"",1/Table9[[#This Row],[dTime]],"")</f>
        <v>15.87301587300453</v>
      </c>
    </row>
    <row r="4733" spans="1:3" x14ac:dyDescent="0.25">
      <c r="A4733">
        <v>79</v>
      </c>
      <c r="B4733">
        <v>6.4999999999997726E-2</v>
      </c>
      <c r="C4733" s="1">
        <f>IF(Table9[[#This Row],[dTime]]&lt;&gt;"",1/Table9[[#This Row],[dTime]],"")</f>
        <v>15.384615384615923</v>
      </c>
    </row>
    <row r="4734" spans="1:3" x14ac:dyDescent="0.25">
      <c r="A4734">
        <v>80</v>
      </c>
      <c r="B4734">
        <v>7.3999999999955435E-2</v>
      </c>
      <c r="C4734" s="1">
        <f>IF(Table9[[#This Row],[dTime]]&lt;&gt;"",1/Table9[[#This Row],[dTime]],"")</f>
        <v>13.513513513521652</v>
      </c>
    </row>
    <row r="4735" spans="1:3" x14ac:dyDescent="0.25">
      <c r="A4735">
        <v>81</v>
      </c>
      <c r="B4735">
        <v>6.6000000000030923E-2</v>
      </c>
      <c r="C4735" s="1">
        <f>IF(Table9[[#This Row],[dTime]]&lt;&gt;"",1/Table9[[#This Row],[dTime]],"")</f>
        <v>15.151515151508052</v>
      </c>
    </row>
    <row r="4736" spans="1:3" x14ac:dyDescent="0.25">
      <c r="A4736">
        <v>82</v>
      </c>
      <c r="B4736">
        <v>4.3000000000006366E-2</v>
      </c>
      <c r="C4736" s="1">
        <f>IF(Table9[[#This Row],[dTime]]&lt;&gt;"",1/Table9[[#This Row],[dTime]],"")</f>
        <v>23.255813953484928</v>
      </c>
    </row>
    <row r="4737" spans="1:3" x14ac:dyDescent="0.25">
      <c r="A4737">
        <v>83</v>
      </c>
      <c r="B4737">
        <v>8.9999999999974989E-2</v>
      </c>
      <c r="C4737" s="1">
        <f>IF(Table9[[#This Row],[dTime]]&lt;&gt;"",1/Table9[[#This Row],[dTime]],"")</f>
        <v>11.111111111114198</v>
      </c>
    </row>
    <row r="4738" spans="1:3" x14ac:dyDescent="0.25">
      <c r="A4738">
        <v>84</v>
      </c>
      <c r="B4738">
        <v>6.4000000000021373E-2</v>
      </c>
      <c r="C4738" s="1">
        <f>IF(Table9[[#This Row],[dTime]]&lt;&gt;"",1/Table9[[#This Row],[dTime]],"")</f>
        <v>15.624999999994783</v>
      </c>
    </row>
    <row r="4739" spans="1:3" x14ac:dyDescent="0.25">
      <c r="A4739">
        <v>85</v>
      </c>
      <c r="B4739">
        <v>7.0999999999969532E-2</v>
      </c>
      <c r="C4739" s="1">
        <f>IF(Table9[[#This Row],[dTime]]&lt;&gt;"",1/Table9[[#This Row],[dTime]],"")</f>
        <v>14.084507042259565</v>
      </c>
    </row>
    <row r="4740" spans="1:3" x14ac:dyDescent="0.25">
      <c r="A4740">
        <v>86</v>
      </c>
      <c r="B4740">
        <v>6.4999999999997726E-2</v>
      </c>
      <c r="C4740" s="1">
        <f>IF(Table9[[#This Row],[dTime]]&lt;&gt;"",1/Table9[[#This Row],[dTime]],"")</f>
        <v>15.384615384615923</v>
      </c>
    </row>
    <row r="4741" spans="1:3" x14ac:dyDescent="0.25">
      <c r="A4741">
        <v>87</v>
      </c>
      <c r="B4741">
        <v>6.4999999999997726E-2</v>
      </c>
      <c r="C4741" s="1">
        <f>IF(Table9[[#This Row],[dTime]]&lt;&gt;"",1/Table9[[#This Row],[dTime]],"")</f>
        <v>15.384615384615923</v>
      </c>
    </row>
    <row r="4742" spans="1:3" x14ac:dyDescent="0.25">
      <c r="A4742">
        <v>88</v>
      </c>
      <c r="B4742">
        <v>6.300000000004502E-2</v>
      </c>
      <c r="C4742" s="1">
        <f>IF(Table9[[#This Row],[dTime]]&lt;&gt;"",1/Table9[[#This Row],[dTime]],"")</f>
        <v>15.87301587300453</v>
      </c>
    </row>
    <row r="4743" spans="1:3" x14ac:dyDescent="0.25">
      <c r="A4743">
        <v>89</v>
      </c>
      <c r="B4743">
        <v>7.2999999999979082E-2</v>
      </c>
      <c r="C4743" s="1">
        <f>IF(Table9[[#This Row],[dTime]]&lt;&gt;"",1/Table9[[#This Row],[dTime]],"")</f>
        <v>13.698630136990227</v>
      </c>
    </row>
    <row r="4744" spans="1:3" x14ac:dyDescent="0.25">
      <c r="A4744">
        <v>90</v>
      </c>
      <c r="B4744">
        <v>6.4999999999997726E-2</v>
      </c>
      <c r="C4744" s="1">
        <f>IF(Table9[[#This Row],[dTime]]&lt;&gt;"",1/Table9[[#This Row],[dTime]],"")</f>
        <v>15.384615384615923</v>
      </c>
    </row>
    <row r="4745" spans="1:3" x14ac:dyDescent="0.25">
      <c r="A4745">
        <v>91</v>
      </c>
      <c r="B4745">
        <v>6.7999999999983629E-2</v>
      </c>
      <c r="C4745" s="1">
        <f>IF(Table9[[#This Row],[dTime]]&lt;&gt;"",1/Table9[[#This Row],[dTime]],"")</f>
        <v>14.705882352944716</v>
      </c>
    </row>
    <row r="4746" spans="1:3" x14ac:dyDescent="0.25">
      <c r="A4746">
        <v>92</v>
      </c>
      <c r="B4746">
        <v>6.8000000000040473E-2</v>
      </c>
      <c r="C4746" s="1">
        <f>IF(Table9[[#This Row],[dTime]]&lt;&gt;"",1/Table9[[#This Row],[dTime]],"")</f>
        <v>14.705882352932424</v>
      </c>
    </row>
    <row r="4747" spans="1:3" x14ac:dyDescent="0.25">
      <c r="A4747">
        <v>93</v>
      </c>
      <c r="B4747">
        <v>6.2999999999988177E-2</v>
      </c>
      <c r="C4747" s="1">
        <f>IF(Table9[[#This Row],[dTime]]&lt;&gt;"",1/Table9[[#This Row],[dTime]],"")</f>
        <v>15.873015873018852</v>
      </c>
    </row>
    <row r="4748" spans="1:3" x14ac:dyDescent="0.25">
      <c r="A4748">
        <v>94</v>
      </c>
      <c r="B4748">
        <v>6.7999999999983629E-2</v>
      </c>
      <c r="C4748" s="1">
        <f>IF(Table9[[#This Row],[dTime]]&lt;&gt;"",1/Table9[[#This Row],[dTime]],"")</f>
        <v>14.705882352944716</v>
      </c>
    </row>
    <row r="4749" spans="1:3" x14ac:dyDescent="0.25">
      <c r="A4749">
        <v>95</v>
      </c>
      <c r="B4749">
        <v>6.7000000000007276E-2</v>
      </c>
      <c r="C4749" s="1">
        <f>IF(Table9[[#This Row],[dTime]]&lt;&gt;"",1/Table9[[#This Row],[dTime]],"")</f>
        <v>14.925373134326737</v>
      </c>
    </row>
    <row r="4750" spans="1:3" x14ac:dyDescent="0.25">
      <c r="A4750">
        <v>96</v>
      </c>
      <c r="B4750">
        <v>6.0999999999978627E-2</v>
      </c>
      <c r="C4750" s="1">
        <f>IF(Table9[[#This Row],[dTime]]&lt;&gt;"",1/Table9[[#This Row],[dTime]],"")</f>
        <v>16.393442622956563</v>
      </c>
    </row>
    <row r="4751" spans="1:3" x14ac:dyDescent="0.25">
      <c r="A4751">
        <v>97</v>
      </c>
      <c r="B4751">
        <v>7.4000000000012278E-2</v>
      </c>
      <c r="C4751" s="1">
        <f>IF(Table9[[#This Row],[dTime]]&lt;&gt;"",1/Table9[[#This Row],[dTime]],"")</f>
        <v>13.513513513511271</v>
      </c>
    </row>
    <row r="4752" spans="1:3" x14ac:dyDescent="0.25">
      <c r="A4752">
        <v>98</v>
      </c>
      <c r="B4752">
        <v>7.2000000000002728E-2</v>
      </c>
      <c r="C4752" s="1">
        <f>IF(Table9[[#This Row],[dTime]]&lt;&gt;"",1/Table9[[#This Row],[dTime]],"")</f>
        <v>13.888888888888362</v>
      </c>
    </row>
    <row r="4753" spans="1:3" x14ac:dyDescent="0.25">
      <c r="A4753">
        <v>99</v>
      </c>
      <c r="B4753">
        <v>5.7999999999992724E-2</v>
      </c>
      <c r="C4753" s="1">
        <f>IF(Table9[[#This Row],[dTime]]&lt;&gt;"",1/Table9[[#This Row],[dTime]],"")</f>
        <v>17.241379310346989</v>
      </c>
    </row>
    <row r="4754" spans="1:3" x14ac:dyDescent="0.25">
      <c r="A4754">
        <v>100</v>
      </c>
      <c r="B4754">
        <v>6.9000000000016826E-2</v>
      </c>
      <c r="C4754" s="1">
        <f>IF(Table9[[#This Row],[dTime]]&lt;&gt;"",1/Table9[[#This Row],[dTime]],"")</f>
        <v>14.492753623184871</v>
      </c>
    </row>
    <row r="4755" spans="1:3" x14ac:dyDescent="0.25">
      <c r="A4755">
        <v>101</v>
      </c>
      <c r="B4755">
        <v>4.5999999999992269E-2</v>
      </c>
      <c r="C4755" s="1">
        <f>IF(Table9[[#This Row],[dTime]]&lt;&gt;"",1/Table9[[#This Row],[dTime]],"")</f>
        <v>21.739130434786262</v>
      </c>
    </row>
    <row r="4756" spans="1:3" x14ac:dyDescent="0.25">
      <c r="A4756">
        <v>102</v>
      </c>
      <c r="B4756">
        <v>6.2999999999988177E-2</v>
      </c>
      <c r="C4756" s="1">
        <f>IF(Table9[[#This Row],[dTime]]&lt;&gt;"",1/Table9[[#This Row],[dTime]],"")</f>
        <v>15.873015873018852</v>
      </c>
    </row>
    <row r="4757" spans="1:3" x14ac:dyDescent="0.25">
      <c r="A4757">
        <v>103</v>
      </c>
      <c r="B4757">
        <v>5.7999999999992724E-2</v>
      </c>
      <c r="C4757" s="1">
        <f>IF(Table9[[#This Row],[dTime]]&lt;&gt;"",1/Table9[[#This Row],[dTime]],"")</f>
        <v>17.241379310346989</v>
      </c>
    </row>
    <row r="4758" spans="1:3" x14ac:dyDescent="0.25">
      <c r="A4758">
        <v>104</v>
      </c>
      <c r="B4758">
        <v>9.9000000000046384E-2</v>
      </c>
      <c r="C4758" s="1">
        <f>IF(Table9[[#This Row],[dTime]]&lt;&gt;"",1/Table9[[#This Row],[dTime]],"")</f>
        <v>10.101010101005368</v>
      </c>
    </row>
    <row r="4759" spans="1:3" x14ac:dyDescent="0.25">
      <c r="A4759">
        <v>105</v>
      </c>
      <c r="B4759">
        <v>6.399999999996453E-2</v>
      </c>
      <c r="C4759" s="1">
        <f>IF(Table9[[#This Row],[dTime]]&lt;&gt;"",1/Table9[[#This Row],[dTime]],"")</f>
        <v>15.62500000000866</v>
      </c>
    </row>
    <row r="4760" spans="1:3" x14ac:dyDescent="0.25">
      <c r="A4760">
        <v>106</v>
      </c>
      <c r="B4760">
        <v>6.6000000000030923E-2</v>
      </c>
      <c r="C4760" s="1">
        <f>IF(Table9[[#This Row],[dTime]]&lt;&gt;"",1/Table9[[#This Row],[dTime]],"")</f>
        <v>15.151515151508052</v>
      </c>
    </row>
    <row r="4761" spans="1:3" x14ac:dyDescent="0.25">
      <c r="A4761">
        <v>107</v>
      </c>
      <c r="B4761">
        <v>6.2999999999988177E-2</v>
      </c>
      <c r="C4761" s="1">
        <f>IF(Table9[[#This Row],[dTime]]&lt;&gt;"",1/Table9[[#This Row],[dTime]],"")</f>
        <v>15.873015873018852</v>
      </c>
    </row>
    <row r="4762" spans="1:3" x14ac:dyDescent="0.25">
      <c r="A4762">
        <v>108</v>
      </c>
      <c r="B4762">
        <v>7.2000000000002728E-2</v>
      </c>
      <c r="C4762" s="1">
        <f>IF(Table9[[#This Row],[dTime]]&lt;&gt;"",1/Table9[[#This Row],[dTime]],"")</f>
        <v>13.888888888888362</v>
      </c>
    </row>
    <row r="4763" spans="1:3" x14ac:dyDescent="0.25">
      <c r="A4763">
        <v>109</v>
      </c>
      <c r="B4763">
        <v>6.9000000000016826E-2</v>
      </c>
      <c r="C4763" s="1">
        <f>IF(Table9[[#This Row],[dTime]]&lt;&gt;"",1/Table9[[#This Row],[dTime]],"")</f>
        <v>14.492753623184871</v>
      </c>
    </row>
    <row r="4764" spans="1:3" x14ac:dyDescent="0.25">
      <c r="A4764">
        <v>110</v>
      </c>
      <c r="B4764">
        <v>6.7999999999983629E-2</v>
      </c>
      <c r="C4764" s="1">
        <f>IF(Table9[[#This Row],[dTime]]&lt;&gt;"",1/Table9[[#This Row],[dTime]],"")</f>
        <v>14.705882352944716</v>
      </c>
    </row>
    <row r="4765" spans="1:3" x14ac:dyDescent="0.25">
      <c r="A4765">
        <v>111</v>
      </c>
      <c r="B4765">
        <v>6.5999999999974079E-2</v>
      </c>
      <c r="C4765" s="1">
        <f>IF(Table9[[#This Row],[dTime]]&lt;&gt;"",1/Table9[[#This Row],[dTime]],"")</f>
        <v>15.151515151521101</v>
      </c>
    </row>
    <row r="4766" spans="1:3" x14ac:dyDescent="0.25">
      <c r="A4766">
        <v>112</v>
      </c>
      <c r="B4766">
        <v>6.8000000000040473E-2</v>
      </c>
      <c r="C4766" s="1">
        <f>IF(Table9[[#This Row],[dTime]]&lt;&gt;"",1/Table9[[#This Row],[dTime]],"")</f>
        <v>14.705882352932424</v>
      </c>
    </row>
    <row r="4767" spans="1:3" x14ac:dyDescent="0.25">
      <c r="A4767">
        <v>113</v>
      </c>
      <c r="B4767">
        <v>6.4999999999997726E-2</v>
      </c>
      <c r="C4767" s="1">
        <f>IF(Table9[[#This Row],[dTime]]&lt;&gt;"",1/Table9[[#This Row],[dTime]],"")</f>
        <v>15.384615384615923</v>
      </c>
    </row>
    <row r="4768" spans="1:3" x14ac:dyDescent="0.25">
      <c r="A4768">
        <v>114</v>
      </c>
      <c r="B4768">
        <v>5.5999999999983174E-2</v>
      </c>
      <c r="C4768" s="1">
        <f>IF(Table9[[#This Row],[dTime]]&lt;&gt;"",1/Table9[[#This Row],[dTime]],"")</f>
        <v>17.857142857148222</v>
      </c>
    </row>
    <row r="4769" spans="1:3" x14ac:dyDescent="0.25">
      <c r="A4769">
        <v>115</v>
      </c>
      <c r="B4769">
        <v>7.9999999999984084E-2</v>
      </c>
      <c r="C4769" s="1">
        <f>IF(Table9[[#This Row],[dTime]]&lt;&gt;"",1/Table9[[#This Row],[dTime]],"")</f>
        <v>12.500000000002487</v>
      </c>
    </row>
    <row r="4770" spans="1:3" x14ac:dyDescent="0.25">
      <c r="A4770">
        <v>116</v>
      </c>
      <c r="B4770">
        <v>1.6999999999995907E-2</v>
      </c>
      <c r="C4770" s="1">
        <f>IF(Table9[[#This Row],[dTime]]&lt;&gt;"",1/Table9[[#This Row],[dTime]],"")</f>
        <v>58.823529411778864</v>
      </c>
    </row>
    <row r="4771" spans="1:3" x14ac:dyDescent="0.25">
      <c r="A4771">
        <v>117</v>
      </c>
      <c r="B4771">
        <v>9.2000000000041382E-2</v>
      </c>
      <c r="C4771" s="1">
        <f>IF(Table9[[#This Row],[dTime]]&lt;&gt;"",1/Table9[[#This Row],[dTime]],"")</f>
        <v>10.869565217386414</v>
      </c>
    </row>
    <row r="4772" spans="1:3" x14ac:dyDescent="0.25">
      <c r="A4772">
        <v>118</v>
      </c>
      <c r="B4772">
        <v>8.599999999995589E-2</v>
      </c>
      <c r="C4772" s="1">
        <f>IF(Table9[[#This Row],[dTime]]&lt;&gt;"",1/Table9[[#This Row],[dTime]],"")</f>
        <v>11.62790697675015</v>
      </c>
    </row>
    <row r="4773" spans="1:3" x14ac:dyDescent="0.25">
      <c r="A4773">
        <v>119</v>
      </c>
      <c r="B4773">
        <v>3.3999999999991815E-2</v>
      </c>
      <c r="C4773" s="1">
        <f>IF(Table9[[#This Row],[dTime]]&lt;&gt;"",1/Table9[[#This Row],[dTime]],"")</f>
        <v>29.411764705889432</v>
      </c>
    </row>
    <row r="4774" spans="1:3" x14ac:dyDescent="0.25">
      <c r="A4774">
        <v>120</v>
      </c>
      <c r="B4774">
        <v>0.10000000000002274</v>
      </c>
      <c r="C4774" s="1">
        <f>IF(Table9[[#This Row],[dTime]]&lt;&gt;"",1/Table9[[#This Row],[dTime]],"")</f>
        <v>9.9999999999977263</v>
      </c>
    </row>
    <row r="4775" spans="1:3" x14ac:dyDescent="0.25">
      <c r="A4775">
        <v>121</v>
      </c>
      <c r="B4775">
        <v>6.9000000000016826E-2</v>
      </c>
      <c r="C4775" s="1">
        <f>IF(Table9[[#This Row],[dTime]]&lt;&gt;"",1/Table9[[#This Row],[dTime]],"")</f>
        <v>14.492753623184871</v>
      </c>
    </row>
    <row r="4776" spans="1:3" x14ac:dyDescent="0.25">
      <c r="A4776">
        <v>122</v>
      </c>
      <c r="B4776">
        <v>6.7000000000007276E-2</v>
      </c>
      <c r="C4776" s="1">
        <f>IF(Table9[[#This Row],[dTime]]&lt;&gt;"",1/Table9[[#This Row],[dTime]],"")</f>
        <v>14.925373134326737</v>
      </c>
    </row>
    <row r="4777" spans="1:3" x14ac:dyDescent="0.25">
      <c r="A4777">
        <v>123</v>
      </c>
      <c r="B4777">
        <v>6.4999999999997726E-2</v>
      </c>
      <c r="C4777" s="1">
        <f>IF(Table9[[#This Row],[dTime]]&lt;&gt;"",1/Table9[[#This Row],[dTime]],"")</f>
        <v>15.384615384615923</v>
      </c>
    </row>
    <row r="4778" spans="1:3" x14ac:dyDescent="0.25">
      <c r="A4778">
        <v>124</v>
      </c>
      <c r="B4778">
        <v>6.2999999999988177E-2</v>
      </c>
      <c r="C4778" s="1">
        <f>IF(Table9[[#This Row],[dTime]]&lt;&gt;"",1/Table9[[#This Row],[dTime]],"")</f>
        <v>15.873015873018852</v>
      </c>
    </row>
    <row r="4779" spans="1:3" x14ac:dyDescent="0.25">
      <c r="A4779">
        <v>125</v>
      </c>
      <c r="B4779">
        <v>6.9000000000016826E-2</v>
      </c>
      <c r="C4779" s="1">
        <f>IF(Table9[[#This Row],[dTime]]&lt;&gt;"",1/Table9[[#This Row],[dTime]],"")</f>
        <v>14.492753623184871</v>
      </c>
    </row>
    <row r="4780" spans="1:3" x14ac:dyDescent="0.25">
      <c r="A4780">
        <v>126</v>
      </c>
      <c r="B4780">
        <v>6.5999999999974079E-2</v>
      </c>
      <c r="C4780" s="1">
        <f>IF(Table9[[#This Row],[dTime]]&lt;&gt;"",1/Table9[[#This Row],[dTime]],"")</f>
        <v>15.151515151521101</v>
      </c>
    </row>
    <row r="4781" spans="1:3" x14ac:dyDescent="0.25">
      <c r="A4781">
        <v>127</v>
      </c>
      <c r="B4781">
        <v>6.7999999999983629E-2</v>
      </c>
      <c r="C4781" s="1">
        <f>IF(Table9[[#This Row],[dTime]]&lt;&gt;"",1/Table9[[#This Row],[dTime]],"")</f>
        <v>14.705882352944716</v>
      </c>
    </row>
    <row r="4782" spans="1:3" x14ac:dyDescent="0.25">
      <c r="A4782">
        <v>128</v>
      </c>
      <c r="B4782">
        <v>6.7000000000007276E-2</v>
      </c>
      <c r="C4782" s="1">
        <f>IF(Table9[[#This Row],[dTime]]&lt;&gt;"",1/Table9[[#This Row],[dTime]],"")</f>
        <v>14.925373134326737</v>
      </c>
    </row>
    <row r="4783" spans="1:3" x14ac:dyDescent="0.25">
      <c r="A4783">
        <v>129</v>
      </c>
      <c r="B4783">
        <v>6.4000000000021373E-2</v>
      </c>
      <c r="C4783" s="1">
        <f>IF(Table9[[#This Row],[dTime]]&lt;&gt;"",1/Table9[[#This Row],[dTime]],"")</f>
        <v>15.624999999994783</v>
      </c>
    </row>
    <row r="4784" spans="1:3" x14ac:dyDescent="0.25">
      <c r="A4784">
        <v>130</v>
      </c>
      <c r="B4784">
        <v>6.5999999999974079E-2</v>
      </c>
      <c r="C4784" s="1">
        <f>IF(Table9[[#This Row],[dTime]]&lt;&gt;"",1/Table9[[#This Row],[dTime]],"")</f>
        <v>15.151515151521101</v>
      </c>
    </row>
    <row r="4785" spans="1:3" x14ac:dyDescent="0.25">
      <c r="A4785">
        <v>131</v>
      </c>
      <c r="B4785">
        <v>7.3000000000035925E-2</v>
      </c>
      <c r="C4785" s="1">
        <f>IF(Table9[[#This Row],[dTime]]&lt;&gt;"",1/Table9[[#This Row],[dTime]],"")</f>
        <v>13.69863013697956</v>
      </c>
    </row>
    <row r="4786" spans="1:3" x14ac:dyDescent="0.25">
      <c r="A4786">
        <v>132</v>
      </c>
      <c r="B4786">
        <v>3.8999999999987267E-2</v>
      </c>
      <c r="C4786" s="1">
        <f>IF(Table9[[#This Row],[dTime]]&lt;&gt;"",1/Table9[[#This Row],[dTime]],"")</f>
        <v>25.641025641034012</v>
      </c>
    </row>
    <row r="4787" spans="1:3" x14ac:dyDescent="0.25">
      <c r="A4787">
        <v>133</v>
      </c>
      <c r="B4787">
        <v>8.8000000000022283E-2</v>
      </c>
      <c r="C4787" s="1">
        <f>IF(Table9[[#This Row],[dTime]]&lt;&gt;"",1/Table9[[#This Row],[dTime]],"")</f>
        <v>11.363636363633486</v>
      </c>
    </row>
    <row r="4788" spans="1:3" x14ac:dyDescent="0.25">
      <c r="A4788">
        <v>134</v>
      </c>
      <c r="B4788">
        <v>6.7999999999983629E-2</v>
      </c>
      <c r="C4788" s="1">
        <f>IF(Table9[[#This Row],[dTime]]&lt;&gt;"",1/Table9[[#This Row],[dTime]],"")</f>
        <v>14.705882352944716</v>
      </c>
    </row>
    <row r="4789" spans="1:3" x14ac:dyDescent="0.25">
      <c r="A4789">
        <v>135</v>
      </c>
      <c r="B4789">
        <v>2.9999999999972715E-2</v>
      </c>
      <c r="C4789" s="1">
        <f>IF(Table9[[#This Row],[dTime]]&lt;&gt;"",1/Table9[[#This Row],[dTime]],"")</f>
        <v>33.333333333363647</v>
      </c>
    </row>
    <row r="4790" spans="1:3" x14ac:dyDescent="0.25">
      <c r="A4790">
        <v>136</v>
      </c>
      <c r="B4790">
        <v>0.10200000000003229</v>
      </c>
      <c r="C4790" s="1">
        <f>IF(Table9[[#This Row],[dTime]]&lt;&gt;"",1/Table9[[#This Row],[dTime]],"")</f>
        <v>9.8039215686243484</v>
      </c>
    </row>
    <row r="4791" spans="1:3" x14ac:dyDescent="0.25">
      <c r="A4791">
        <v>137</v>
      </c>
      <c r="B4791">
        <v>6.5999999999974079E-2</v>
      </c>
      <c r="C4791" s="1">
        <f>IF(Table9[[#This Row],[dTime]]&lt;&gt;"",1/Table9[[#This Row],[dTime]],"")</f>
        <v>15.151515151521101</v>
      </c>
    </row>
    <row r="4792" spans="1:3" x14ac:dyDescent="0.25">
      <c r="A4792">
        <v>138</v>
      </c>
      <c r="B4792">
        <v>7.1000000000026375E-2</v>
      </c>
      <c r="C4792" s="1">
        <f>IF(Table9[[#This Row],[dTime]]&lt;&gt;"",1/Table9[[#This Row],[dTime]],"")</f>
        <v>14.084507042248289</v>
      </c>
    </row>
    <row r="4793" spans="1:3" x14ac:dyDescent="0.25">
      <c r="A4793">
        <v>139</v>
      </c>
      <c r="B4793">
        <v>6.2999999999988177E-2</v>
      </c>
      <c r="C4793" s="1">
        <f>IF(Table9[[#This Row],[dTime]]&lt;&gt;"",1/Table9[[#This Row],[dTime]],"")</f>
        <v>15.873015873018852</v>
      </c>
    </row>
    <row r="4794" spans="1:3" x14ac:dyDescent="0.25">
      <c r="A4794">
        <v>140</v>
      </c>
      <c r="B4794">
        <v>7.4000000000012278E-2</v>
      </c>
      <c r="C4794" s="1">
        <f>IF(Table9[[#This Row],[dTime]]&lt;&gt;"",1/Table9[[#This Row],[dTime]],"")</f>
        <v>13.513513513511271</v>
      </c>
    </row>
    <row r="4795" spans="1:3" x14ac:dyDescent="0.25">
      <c r="A4795">
        <v>141</v>
      </c>
      <c r="B4795">
        <v>4.399999999998272E-2</v>
      </c>
      <c r="C4795" s="1">
        <f>IF(Table9[[#This Row],[dTime]]&lt;&gt;"",1/Table9[[#This Row],[dTime]],"")</f>
        <v>22.727272727281655</v>
      </c>
    </row>
    <row r="4796" spans="1:3" x14ac:dyDescent="0.25">
      <c r="A4796">
        <v>142</v>
      </c>
      <c r="B4796">
        <v>8.4000000000003183E-2</v>
      </c>
      <c r="C4796" s="1">
        <f>IF(Table9[[#This Row],[dTime]]&lt;&gt;"",1/Table9[[#This Row],[dTime]],"")</f>
        <v>11.904761904761454</v>
      </c>
    </row>
    <row r="4797" spans="1:3" x14ac:dyDescent="0.25">
      <c r="A4797">
        <v>143</v>
      </c>
      <c r="B4797">
        <v>6.7999999999983629E-2</v>
      </c>
      <c r="C4797" s="1">
        <f>IF(Table9[[#This Row],[dTime]]&lt;&gt;"",1/Table9[[#This Row],[dTime]],"")</f>
        <v>14.705882352944716</v>
      </c>
    </row>
    <row r="4798" spans="1:3" x14ac:dyDescent="0.25">
      <c r="A4798">
        <v>144</v>
      </c>
      <c r="B4798">
        <v>6.0000000000002274E-2</v>
      </c>
      <c r="C4798" s="1">
        <f>IF(Table9[[#This Row],[dTime]]&lt;&gt;"",1/Table9[[#This Row],[dTime]],"")</f>
        <v>16.666666666666035</v>
      </c>
    </row>
    <row r="4799" spans="1:3" x14ac:dyDescent="0.25">
      <c r="A4799">
        <v>145</v>
      </c>
      <c r="B4799">
        <v>7.6000000000021828E-2</v>
      </c>
      <c r="C4799" s="1">
        <f>IF(Table9[[#This Row],[dTime]]&lt;&gt;"",1/Table9[[#This Row],[dTime]],"")</f>
        <v>13.157894736838326</v>
      </c>
    </row>
    <row r="4800" spans="1:3" x14ac:dyDescent="0.25">
      <c r="A4800">
        <v>146</v>
      </c>
      <c r="B4800">
        <v>6.399999999996453E-2</v>
      </c>
      <c r="C4800" s="1">
        <f>IF(Table9[[#This Row],[dTime]]&lt;&gt;"",1/Table9[[#This Row],[dTime]],"")</f>
        <v>15.62500000000866</v>
      </c>
    </row>
    <row r="4801" spans="1:3" x14ac:dyDescent="0.25">
      <c r="A4801">
        <v>147</v>
      </c>
      <c r="B4801">
        <v>5.2000000000020918E-2</v>
      </c>
      <c r="C4801" s="1">
        <f>IF(Table9[[#This Row],[dTime]]&lt;&gt;"",1/Table9[[#This Row],[dTime]],"")</f>
        <v>19.230769230761496</v>
      </c>
    </row>
    <row r="4802" spans="1:3" x14ac:dyDescent="0.25">
      <c r="A4802">
        <v>148</v>
      </c>
      <c r="B4802">
        <v>7.9000000000007731E-2</v>
      </c>
      <c r="C4802" s="1">
        <f>IF(Table9[[#This Row],[dTime]]&lt;&gt;"",1/Table9[[#This Row],[dTime]],"")</f>
        <v>12.658227848100028</v>
      </c>
    </row>
    <row r="4803" spans="1:3" x14ac:dyDescent="0.25">
      <c r="A4803">
        <v>149</v>
      </c>
      <c r="B4803">
        <v>7.2000000000002728E-2</v>
      </c>
      <c r="C4803" s="1">
        <f>IF(Table9[[#This Row],[dTime]]&lt;&gt;"",1/Table9[[#This Row],[dTime]],"")</f>
        <v>13.888888888888362</v>
      </c>
    </row>
    <row r="4804" spans="1:3" x14ac:dyDescent="0.25">
      <c r="A4804">
        <v>150</v>
      </c>
      <c r="B4804">
        <v>6.7000000000007276E-2</v>
      </c>
      <c r="C4804" s="1">
        <f>IF(Table9[[#This Row],[dTime]]&lt;&gt;"",1/Table9[[#This Row],[dTime]],"")</f>
        <v>14.925373134326737</v>
      </c>
    </row>
    <row r="4805" spans="1:3" x14ac:dyDescent="0.25">
      <c r="A4805">
        <v>151</v>
      </c>
      <c r="B4805">
        <v>1.6999999999995907E-2</v>
      </c>
      <c r="C4805" s="1">
        <f>IF(Table9[[#This Row],[dTime]]&lt;&gt;"",1/Table9[[#This Row],[dTime]],"")</f>
        <v>58.823529411778864</v>
      </c>
    </row>
    <row r="4806" spans="1:3" x14ac:dyDescent="0.25">
      <c r="A4806">
        <v>152</v>
      </c>
      <c r="B4806">
        <v>0.10899999999998045</v>
      </c>
      <c r="C4806" s="1">
        <f>IF(Table9[[#This Row],[dTime]]&lt;&gt;"",1/Table9[[#This Row],[dTime]],"")</f>
        <v>9.1743119266071496</v>
      </c>
    </row>
    <row r="4807" spans="1:3" x14ac:dyDescent="0.25">
      <c r="A4807">
        <v>153</v>
      </c>
      <c r="B4807">
        <v>7.1000000000026375E-2</v>
      </c>
      <c r="C4807" s="1">
        <f>IF(Table9[[#This Row],[dTime]]&lt;&gt;"",1/Table9[[#This Row],[dTime]],"")</f>
        <v>14.084507042248289</v>
      </c>
    </row>
    <row r="4808" spans="1:3" x14ac:dyDescent="0.25">
      <c r="A4808">
        <v>154</v>
      </c>
      <c r="B4808">
        <v>6.7999999999983629E-2</v>
      </c>
      <c r="C4808" s="1">
        <f>IF(Table9[[#This Row],[dTime]]&lt;&gt;"",1/Table9[[#This Row],[dTime]],"")</f>
        <v>14.705882352944716</v>
      </c>
    </row>
    <row r="4809" spans="1:3" x14ac:dyDescent="0.25">
      <c r="A4809">
        <v>155</v>
      </c>
      <c r="B4809">
        <v>6.7999999999983629E-2</v>
      </c>
      <c r="C4809" s="1">
        <f>IF(Table9[[#This Row],[dTime]]&lt;&gt;"",1/Table9[[#This Row],[dTime]],"")</f>
        <v>14.705882352944716</v>
      </c>
    </row>
    <row r="4810" spans="1:3" x14ac:dyDescent="0.25">
      <c r="A4810">
        <v>156</v>
      </c>
      <c r="B4810">
        <v>6.4999999999997726E-2</v>
      </c>
      <c r="C4810" s="1">
        <f>IF(Table9[[#This Row],[dTime]]&lt;&gt;"",1/Table9[[#This Row],[dTime]],"")</f>
        <v>15.384615384615923</v>
      </c>
    </row>
    <row r="4811" spans="1:3" x14ac:dyDescent="0.25">
      <c r="A4811">
        <v>157</v>
      </c>
      <c r="B4811">
        <v>6.2000000000011823E-2</v>
      </c>
      <c r="C4811" s="1">
        <f>IF(Table9[[#This Row],[dTime]]&lt;&gt;"",1/Table9[[#This Row],[dTime]],"")</f>
        <v>16.129032258061439</v>
      </c>
    </row>
    <row r="4812" spans="1:3" x14ac:dyDescent="0.25">
      <c r="A4812">
        <v>158</v>
      </c>
      <c r="B4812">
        <v>6.9000000000016826E-2</v>
      </c>
      <c r="C4812" s="1">
        <f>IF(Table9[[#This Row],[dTime]]&lt;&gt;"",1/Table9[[#This Row],[dTime]],"")</f>
        <v>14.492753623184871</v>
      </c>
    </row>
    <row r="4813" spans="1:3" x14ac:dyDescent="0.25">
      <c r="A4813">
        <v>159</v>
      </c>
      <c r="B4813">
        <v>4.3000000000006366E-2</v>
      </c>
      <c r="C4813" s="1">
        <f>IF(Table9[[#This Row],[dTime]]&lt;&gt;"",1/Table9[[#This Row],[dTime]],"")</f>
        <v>23.255813953484928</v>
      </c>
    </row>
    <row r="4814" spans="1:3" x14ac:dyDescent="0.25">
      <c r="A4814">
        <v>160</v>
      </c>
      <c r="B4814">
        <v>8.9999999999974989E-2</v>
      </c>
      <c r="C4814" s="1">
        <f>IF(Table9[[#This Row],[dTime]]&lt;&gt;"",1/Table9[[#This Row],[dTime]],"")</f>
        <v>11.111111111114198</v>
      </c>
    </row>
    <row r="4815" spans="1:3" x14ac:dyDescent="0.25">
      <c r="A4815">
        <v>161</v>
      </c>
      <c r="B4815">
        <v>6.6000000000030923E-2</v>
      </c>
      <c r="C4815" s="1">
        <f>IF(Table9[[#This Row],[dTime]]&lt;&gt;"",1/Table9[[#This Row],[dTime]],"")</f>
        <v>15.151515151508052</v>
      </c>
    </row>
    <row r="4816" spans="1:3" x14ac:dyDescent="0.25">
      <c r="A4816">
        <v>162</v>
      </c>
      <c r="B4816">
        <v>6.8999999999959982E-2</v>
      </c>
      <c r="C4816" s="1">
        <f>IF(Table9[[#This Row],[dTime]]&lt;&gt;"",1/Table9[[#This Row],[dTime]],"")</f>
        <v>14.492753623196812</v>
      </c>
    </row>
    <row r="4817" spans="1:3" x14ac:dyDescent="0.25">
      <c r="A4817">
        <v>163</v>
      </c>
      <c r="B4817">
        <v>6.6000000000030923E-2</v>
      </c>
      <c r="C4817" s="1">
        <f>IF(Table9[[#This Row],[dTime]]&lt;&gt;"",1/Table9[[#This Row],[dTime]],"")</f>
        <v>15.151515151508052</v>
      </c>
    </row>
    <row r="4818" spans="1:3" x14ac:dyDescent="0.25">
      <c r="A4818">
        <v>164</v>
      </c>
      <c r="B4818">
        <v>6.7000000000007276E-2</v>
      </c>
      <c r="C4818" s="1">
        <f>IF(Table9[[#This Row],[dTime]]&lt;&gt;"",1/Table9[[#This Row],[dTime]],"")</f>
        <v>14.925373134326737</v>
      </c>
    </row>
    <row r="4819" spans="1:3" x14ac:dyDescent="0.25">
      <c r="A4819">
        <v>165</v>
      </c>
      <c r="B4819">
        <v>6.7999999999983629E-2</v>
      </c>
      <c r="C4819" s="1">
        <f>IF(Table9[[#This Row],[dTime]]&lt;&gt;"",1/Table9[[#This Row],[dTime]],"")</f>
        <v>14.705882352944716</v>
      </c>
    </row>
    <row r="4820" spans="1:3" x14ac:dyDescent="0.25">
      <c r="A4820">
        <v>166</v>
      </c>
      <c r="B4820">
        <v>5.2999999999997272E-2</v>
      </c>
      <c r="C4820" s="1">
        <f>IF(Table9[[#This Row],[dTime]]&lt;&gt;"",1/Table9[[#This Row],[dTime]],"")</f>
        <v>18.867924528302858</v>
      </c>
    </row>
    <row r="4821" spans="1:3" x14ac:dyDescent="0.25">
      <c r="A4821">
        <v>167</v>
      </c>
      <c r="B4821">
        <v>7.9999999999984084E-2</v>
      </c>
      <c r="C4821" s="1">
        <f>IF(Table9[[#This Row],[dTime]]&lt;&gt;"",1/Table9[[#This Row],[dTime]],"")</f>
        <v>12.500000000002487</v>
      </c>
    </row>
    <row r="4822" spans="1:3" x14ac:dyDescent="0.25">
      <c r="A4822">
        <v>168</v>
      </c>
      <c r="B4822">
        <v>6.8000000000040473E-2</v>
      </c>
      <c r="C4822" s="1">
        <f>IF(Table9[[#This Row],[dTime]]&lt;&gt;"",1/Table9[[#This Row],[dTime]],"")</f>
        <v>14.705882352932424</v>
      </c>
    </row>
    <row r="4823" spans="1:3" x14ac:dyDescent="0.25">
      <c r="A4823">
        <v>169</v>
      </c>
      <c r="B4823">
        <v>6.2999999999988177E-2</v>
      </c>
      <c r="C4823" s="1">
        <f>IF(Table9[[#This Row],[dTime]]&lt;&gt;"",1/Table9[[#This Row],[dTime]],"")</f>
        <v>15.873015873018852</v>
      </c>
    </row>
    <row r="4824" spans="1:3" x14ac:dyDescent="0.25">
      <c r="A4824">
        <v>170</v>
      </c>
      <c r="B4824">
        <v>7.0999999999969532E-2</v>
      </c>
      <c r="C4824" s="1">
        <f>IF(Table9[[#This Row],[dTime]]&lt;&gt;"",1/Table9[[#This Row],[dTime]],"")</f>
        <v>14.084507042259565</v>
      </c>
    </row>
    <row r="4825" spans="1:3" x14ac:dyDescent="0.25">
      <c r="A4825">
        <v>171</v>
      </c>
      <c r="B4825">
        <v>6.2000000000011823E-2</v>
      </c>
      <c r="C4825" s="1">
        <f>IF(Table9[[#This Row],[dTime]]&lt;&gt;"",1/Table9[[#This Row],[dTime]],"")</f>
        <v>16.129032258061439</v>
      </c>
    </row>
    <row r="4826" spans="1:3" x14ac:dyDescent="0.25">
      <c r="A4826">
        <v>172</v>
      </c>
      <c r="B4826">
        <v>7.1000000000026375E-2</v>
      </c>
      <c r="C4826" s="1">
        <f>IF(Table9[[#This Row],[dTime]]&lt;&gt;"",1/Table9[[#This Row],[dTime]],"")</f>
        <v>14.084507042248289</v>
      </c>
    </row>
    <row r="4827" spans="1:3" x14ac:dyDescent="0.25">
      <c r="A4827">
        <v>173</v>
      </c>
      <c r="B4827">
        <v>6.399999999996453E-2</v>
      </c>
      <c r="C4827" s="1">
        <f>IF(Table9[[#This Row],[dTime]]&lt;&gt;"",1/Table9[[#This Row],[dTime]],"")</f>
        <v>15.62500000000866</v>
      </c>
    </row>
    <row r="4828" spans="1:3" x14ac:dyDescent="0.25">
      <c r="A4828">
        <v>174</v>
      </c>
      <c r="B4828">
        <v>6.4000000000021373E-2</v>
      </c>
      <c r="C4828" s="1">
        <f>IF(Table9[[#This Row],[dTime]]&lt;&gt;"",1/Table9[[#This Row],[dTime]],"")</f>
        <v>15.624999999994783</v>
      </c>
    </row>
    <row r="4829" spans="1:3" x14ac:dyDescent="0.25">
      <c r="A4829">
        <v>175</v>
      </c>
      <c r="B4829">
        <v>6.9999999999993179E-2</v>
      </c>
      <c r="C4829" s="1">
        <f>IF(Table9[[#This Row],[dTime]]&lt;&gt;"",1/Table9[[#This Row],[dTime]],"")</f>
        <v>14.285714285715677</v>
      </c>
    </row>
    <row r="4830" spans="1:3" x14ac:dyDescent="0.25">
      <c r="A4830">
        <v>176</v>
      </c>
      <c r="B4830">
        <v>6.0999999999978627E-2</v>
      </c>
      <c r="C4830" s="1">
        <f>IF(Table9[[#This Row],[dTime]]&lt;&gt;"",1/Table9[[#This Row],[dTime]],"")</f>
        <v>16.393442622956563</v>
      </c>
    </row>
    <row r="4831" spans="1:3" x14ac:dyDescent="0.25">
      <c r="A4831">
        <v>177</v>
      </c>
      <c r="B4831">
        <v>7.1000000000026375E-2</v>
      </c>
      <c r="C4831" s="1">
        <f>IF(Table9[[#This Row],[dTime]]&lt;&gt;"",1/Table9[[#This Row],[dTime]],"")</f>
        <v>14.084507042248289</v>
      </c>
    </row>
    <row r="4832" spans="1:3" x14ac:dyDescent="0.25">
      <c r="A4832">
        <v>178</v>
      </c>
      <c r="B4832">
        <v>6.7000000000007276E-2</v>
      </c>
      <c r="C4832" s="1">
        <f>IF(Table9[[#This Row],[dTime]]&lt;&gt;"",1/Table9[[#This Row],[dTime]],"")</f>
        <v>14.925373134326737</v>
      </c>
    </row>
    <row r="4833" spans="1:3" x14ac:dyDescent="0.25">
      <c r="A4833">
        <v>179</v>
      </c>
      <c r="B4833">
        <v>6.9999999999993179E-2</v>
      </c>
      <c r="C4833" s="1">
        <f>IF(Table9[[#This Row],[dTime]]&lt;&gt;"",1/Table9[[#This Row],[dTime]],"")</f>
        <v>14.285714285715677</v>
      </c>
    </row>
    <row r="4834" spans="1:3" x14ac:dyDescent="0.25">
      <c r="A4834">
        <v>180</v>
      </c>
      <c r="B4834">
        <v>1.799999999997226E-2</v>
      </c>
      <c r="C4834" s="1">
        <f>IF(Table9[[#This Row],[dTime]]&lt;&gt;"",1/Table9[[#This Row],[dTime]],"")</f>
        <v>55.55555555564117</v>
      </c>
    </row>
    <row r="4835" spans="1:3" x14ac:dyDescent="0.25">
      <c r="A4835">
        <v>181</v>
      </c>
      <c r="B4835">
        <v>6.7000000000007276E-2</v>
      </c>
      <c r="C4835" s="1">
        <f>IF(Table9[[#This Row],[dTime]]&lt;&gt;"",1/Table9[[#This Row],[dTime]],"")</f>
        <v>14.925373134326737</v>
      </c>
    </row>
    <row r="4836" spans="1:3" x14ac:dyDescent="0.25">
      <c r="A4836">
        <v>182</v>
      </c>
      <c r="B4836">
        <v>0.11200000000002319</v>
      </c>
      <c r="C4836" s="1">
        <f>IF(Table9[[#This Row],[dTime]]&lt;&gt;"",1/Table9[[#This Row],[dTime]],"")</f>
        <v>8.9285714285695796</v>
      </c>
    </row>
    <row r="4837" spans="1:3" x14ac:dyDescent="0.25">
      <c r="A4837">
        <v>183</v>
      </c>
      <c r="B4837">
        <v>2.199999999999136E-2</v>
      </c>
      <c r="C4837" s="1">
        <f>IF(Table9[[#This Row],[dTime]]&lt;&gt;"",1/Table9[[#This Row],[dTime]],"")</f>
        <v>45.454545454563309</v>
      </c>
    </row>
    <row r="4838" spans="1:3" x14ac:dyDescent="0.25">
      <c r="A4838">
        <v>184</v>
      </c>
      <c r="B4838">
        <v>0.10500000000001819</v>
      </c>
      <c r="C4838" s="1">
        <f>IF(Table9[[#This Row],[dTime]]&lt;&gt;"",1/Table9[[#This Row],[dTime]],"")</f>
        <v>9.5238095238078735</v>
      </c>
    </row>
    <row r="4839" spans="1:3" x14ac:dyDescent="0.25">
      <c r="A4839">
        <v>185</v>
      </c>
      <c r="B4839">
        <v>7.0999999999969532E-2</v>
      </c>
      <c r="C4839" s="1">
        <f>IF(Table9[[#This Row],[dTime]]&lt;&gt;"",1/Table9[[#This Row],[dTime]],"")</f>
        <v>14.084507042259565</v>
      </c>
    </row>
    <row r="4840" spans="1:3" x14ac:dyDescent="0.25">
      <c r="A4840">
        <v>186</v>
      </c>
      <c r="B4840">
        <v>6.9000000000016826E-2</v>
      </c>
      <c r="C4840" s="1">
        <f>IF(Table9[[#This Row],[dTime]]&lt;&gt;"",1/Table9[[#This Row],[dTime]],"")</f>
        <v>14.492753623184871</v>
      </c>
    </row>
    <row r="4841" spans="1:3" x14ac:dyDescent="0.25">
      <c r="A4841">
        <v>187</v>
      </c>
      <c r="B4841">
        <v>6.9999999999993179E-2</v>
      </c>
      <c r="C4841" s="1">
        <f>IF(Table9[[#This Row],[dTime]]&lt;&gt;"",1/Table9[[#This Row],[dTime]],"")</f>
        <v>14.285714285715677</v>
      </c>
    </row>
    <row r="4842" spans="1:3" x14ac:dyDescent="0.25">
      <c r="A4842">
        <v>188</v>
      </c>
      <c r="B4842">
        <v>5.5000000000006821E-2</v>
      </c>
      <c r="C4842" s="1">
        <f>IF(Table9[[#This Row],[dTime]]&lt;&gt;"",1/Table9[[#This Row],[dTime]],"")</f>
        <v>18.181818181815927</v>
      </c>
    </row>
    <row r="4843" spans="1:3" x14ac:dyDescent="0.25">
      <c r="A4843">
        <v>189</v>
      </c>
      <c r="B4843">
        <v>7.6000000000021828E-2</v>
      </c>
      <c r="C4843" s="1">
        <f>IF(Table9[[#This Row],[dTime]]&lt;&gt;"",1/Table9[[#This Row],[dTime]],"")</f>
        <v>13.157894736838326</v>
      </c>
    </row>
    <row r="4844" spans="1:3" x14ac:dyDescent="0.25">
      <c r="A4844">
        <v>190</v>
      </c>
      <c r="B4844">
        <v>6.5999999999974079E-2</v>
      </c>
      <c r="C4844" s="1">
        <f>IF(Table9[[#This Row],[dTime]]&lt;&gt;"",1/Table9[[#This Row],[dTime]],"")</f>
        <v>15.151515151521101</v>
      </c>
    </row>
    <row r="4845" spans="1:3" x14ac:dyDescent="0.25">
      <c r="A4845">
        <v>191</v>
      </c>
      <c r="B4845">
        <v>6.5999999999974079E-2</v>
      </c>
      <c r="C4845" s="1">
        <f>IF(Table9[[#This Row],[dTime]]&lt;&gt;"",1/Table9[[#This Row],[dTime]],"")</f>
        <v>15.151515151521101</v>
      </c>
    </row>
    <row r="4846" spans="1:3" x14ac:dyDescent="0.25">
      <c r="A4846">
        <v>192</v>
      </c>
      <c r="B4846">
        <v>6.6000000000030923E-2</v>
      </c>
      <c r="C4846" s="1">
        <f>IF(Table9[[#This Row],[dTime]]&lt;&gt;"",1/Table9[[#This Row],[dTime]],"")</f>
        <v>15.151515151508052</v>
      </c>
    </row>
    <row r="4847" spans="1:3" x14ac:dyDescent="0.25">
      <c r="A4847">
        <v>193</v>
      </c>
      <c r="B4847">
        <v>6.7000000000007276E-2</v>
      </c>
      <c r="C4847" s="1">
        <f>IF(Table9[[#This Row],[dTime]]&lt;&gt;"",1/Table9[[#This Row],[dTime]],"")</f>
        <v>14.925373134326737</v>
      </c>
    </row>
    <row r="4848" spans="1:3" x14ac:dyDescent="0.25">
      <c r="A4848">
        <v>194</v>
      </c>
      <c r="B4848">
        <v>6.7000000000007276E-2</v>
      </c>
      <c r="C4848" s="1">
        <f>IF(Table9[[#This Row],[dTime]]&lt;&gt;"",1/Table9[[#This Row],[dTime]],"")</f>
        <v>14.925373134326737</v>
      </c>
    </row>
    <row r="4849" spans="1:3" x14ac:dyDescent="0.25">
      <c r="A4849">
        <v>195</v>
      </c>
      <c r="B4849">
        <v>5.7999999999992724E-2</v>
      </c>
      <c r="C4849" s="1">
        <f>IF(Table9[[#This Row],[dTime]]&lt;&gt;"",1/Table9[[#This Row],[dTime]],"")</f>
        <v>17.241379310346989</v>
      </c>
    </row>
    <row r="4850" spans="1:3" x14ac:dyDescent="0.25">
      <c r="A4850">
        <v>196</v>
      </c>
      <c r="B4850">
        <v>5.0999999999987722E-2</v>
      </c>
      <c r="C4850" s="1">
        <f>IF(Table9[[#This Row],[dTime]]&lt;&gt;"",1/Table9[[#This Row],[dTime]],"")</f>
        <v>19.607843137259621</v>
      </c>
    </row>
    <row r="4851" spans="1:3" x14ac:dyDescent="0.25">
      <c r="A4851">
        <v>197</v>
      </c>
      <c r="B4851">
        <v>9.6000000000003638E-2</v>
      </c>
      <c r="C4851" s="1">
        <f>IF(Table9[[#This Row],[dTime]]&lt;&gt;"",1/Table9[[#This Row],[dTime]],"")</f>
        <v>10.416666666666272</v>
      </c>
    </row>
    <row r="4852" spans="1:3" x14ac:dyDescent="0.25">
      <c r="A4852">
        <v>198</v>
      </c>
      <c r="B4852">
        <v>6.2000000000011823E-2</v>
      </c>
      <c r="C4852" s="1">
        <f>IF(Table9[[#This Row],[dTime]]&lt;&gt;"",1/Table9[[#This Row],[dTime]],"")</f>
        <v>16.129032258061439</v>
      </c>
    </row>
    <row r="4853" spans="1:3" x14ac:dyDescent="0.25">
      <c r="A4853">
        <v>199</v>
      </c>
      <c r="B4853">
        <v>6.199999999995498E-2</v>
      </c>
      <c r="C4853" s="1">
        <f>IF(Table9[[#This Row],[dTime]]&lt;&gt;"",1/Table9[[#This Row],[dTime]],"")</f>
        <v>16.129032258076229</v>
      </c>
    </row>
    <row r="4854" spans="1:3" x14ac:dyDescent="0.25">
      <c r="A4854">
        <v>200</v>
      </c>
      <c r="B4854">
        <v>7.3000000000035925E-2</v>
      </c>
      <c r="C4854" s="1">
        <f>IF(Table9[[#This Row],[dTime]]&lt;&gt;"",1/Table9[[#This Row],[dTime]],"")</f>
        <v>13.69863013697956</v>
      </c>
    </row>
    <row r="4855" spans="1:3" x14ac:dyDescent="0.25">
      <c r="A4855">
        <v>201</v>
      </c>
      <c r="B4855">
        <v>6.2000000000011823E-2</v>
      </c>
      <c r="C4855" s="1">
        <f>IF(Table9[[#This Row],[dTime]]&lt;&gt;"",1/Table9[[#This Row],[dTime]],"")</f>
        <v>16.129032258061439</v>
      </c>
    </row>
    <row r="4856" spans="1:3" x14ac:dyDescent="0.25">
      <c r="A4856">
        <v>202</v>
      </c>
      <c r="B4856">
        <v>6.5999999999974079E-2</v>
      </c>
      <c r="C4856" s="1">
        <f>IF(Table9[[#This Row],[dTime]]&lt;&gt;"",1/Table9[[#This Row],[dTime]],"")</f>
        <v>15.151515151521101</v>
      </c>
    </row>
    <row r="4857" spans="1:3" x14ac:dyDescent="0.25">
      <c r="A4857">
        <v>203</v>
      </c>
      <c r="B4857">
        <v>7.2000000000002728E-2</v>
      </c>
      <c r="C4857" s="1">
        <f>IF(Table9[[#This Row],[dTime]]&lt;&gt;"",1/Table9[[#This Row],[dTime]],"")</f>
        <v>13.888888888888362</v>
      </c>
    </row>
    <row r="4858" spans="1:3" x14ac:dyDescent="0.25">
      <c r="A4858">
        <v>204</v>
      </c>
      <c r="B4858">
        <v>6.2999999999988177E-2</v>
      </c>
      <c r="C4858" s="1">
        <f>IF(Table9[[#This Row],[dTime]]&lt;&gt;"",1/Table9[[#This Row],[dTime]],"")</f>
        <v>15.873015873018852</v>
      </c>
    </row>
    <row r="4859" spans="1:3" x14ac:dyDescent="0.25">
      <c r="A4859">
        <v>205</v>
      </c>
      <c r="B4859">
        <v>6.4000000000021373E-2</v>
      </c>
      <c r="C4859" s="1">
        <f>IF(Table9[[#This Row],[dTime]]&lt;&gt;"",1/Table9[[#This Row],[dTime]],"")</f>
        <v>15.624999999994783</v>
      </c>
    </row>
    <row r="4860" spans="1:3" x14ac:dyDescent="0.25">
      <c r="A4860">
        <v>206</v>
      </c>
      <c r="B4860">
        <v>7.2000000000002728E-2</v>
      </c>
      <c r="C4860" s="1">
        <f>IF(Table9[[#This Row],[dTime]]&lt;&gt;"",1/Table9[[#This Row],[dTime]],"")</f>
        <v>13.888888888888362</v>
      </c>
    </row>
    <row r="4861" spans="1:3" x14ac:dyDescent="0.25">
      <c r="A4861">
        <v>207</v>
      </c>
      <c r="B4861">
        <v>6.5999999999974079E-2</v>
      </c>
      <c r="C4861" s="1">
        <f>IF(Table9[[#This Row],[dTime]]&lt;&gt;"",1/Table9[[#This Row],[dTime]],"")</f>
        <v>15.151515151521101</v>
      </c>
    </row>
    <row r="4862" spans="1:3" x14ac:dyDescent="0.25">
      <c r="A4862">
        <v>208</v>
      </c>
      <c r="B4862">
        <v>6.9000000000016826E-2</v>
      </c>
      <c r="C4862" s="1">
        <f>IF(Table9[[#This Row],[dTime]]&lt;&gt;"",1/Table9[[#This Row],[dTime]],"")</f>
        <v>14.492753623184871</v>
      </c>
    </row>
    <row r="4863" spans="1:3" x14ac:dyDescent="0.25">
      <c r="A4863">
        <v>209</v>
      </c>
      <c r="B4863">
        <v>6.4999999999997726E-2</v>
      </c>
      <c r="C4863" s="1">
        <f>IF(Table9[[#This Row],[dTime]]&lt;&gt;"",1/Table9[[#This Row],[dTime]],"")</f>
        <v>15.384615384615923</v>
      </c>
    </row>
    <row r="4864" spans="1:3" x14ac:dyDescent="0.25">
      <c r="A4864">
        <v>210</v>
      </c>
      <c r="B4864">
        <v>6.2999999999988177E-2</v>
      </c>
      <c r="C4864" s="1">
        <f>IF(Table9[[#This Row],[dTime]]&lt;&gt;"",1/Table9[[#This Row],[dTime]],"")</f>
        <v>15.873015873018852</v>
      </c>
    </row>
    <row r="4865" spans="1:3" x14ac:dyDescent="0.25">
      <c r="A4865">
        <v>211</v>
      </c>
      <c r="B4865">
        <v>6.8000000000040473E-2</v>
      </c>
      <c r="C4865" s="1">
        <f>IF(Table9[[#This Row],[dTime]]&lt;&gt;"",1/Table9[[#This Row],[dTime]],"")</f>
        <v>14.705882352932424</v>
      </c>
    </row>
    <row r="4866" spans="1:3" x14ac:dyDescent="0.25">
      <c r="A4866">
        <v>212</v>
      </c>
      <c r="B4866">
        <v>6.6999999999950433E-2</v>
      </c>
      <c r="C4866" s="1">
        <f>IF(Table9[[#This Row],[dTime]]&lt;&gt;"",1/Table9[[#This Row],[dTime]],"")</f>
        <v>14.9253731343394</v>
      </c>
    </row>
    <row r="4867" spans="1:3" x14ac:dyDescent="0.25">
      <c r="A4867">
        <v>213</v>
      </c>
      <c r="B4867">
        <v>6.8000000000040473E-2</v>
      </c>
      <c r="C4867" s="1">
        <f>IF(Table9[[#This Row],[dTime]]&lt;&gt;"",1/Table9[[#This Row],[dTime]],"")</f>
        <v>14.705882352932424</v>
      </c>
    </row>
    <row r="4868" spans="1:3" x14ac:dyDescent="0.25">
      <c r="A4868">
        <v>214</v>
      </c>
      <c r="B4868">
        <v>6.4999999999997726E-2</v>
      </c>
      <c r="C4868" s="1">
        <f>IF(Table9[[#This Row],[dTime]]&lt;&gt;"",1/Table9[[#This Row],[dTime]],"")</f>
        <v>15.384615384615923</v>
      </c>
    </row>
    <row r="4869" spans="1:3" x14ac:dyDescent="0.25">
      <c r="A4869">
        <v>215</v>
      </c>
      <c r="B4869">
        <v>6.4999999999997726E-2</v>
      </c>
      <c r="C4869" s="1">
        <f>IF(Table9[[#This Row],[dTime]]&lt;&gt;"",1/Table9[[#This Row],[dTime]],"")</f>
        <v>15.384615384615923</v>
      </c>
    </row>
    <row r="4870" spans="1:3" x14ac:dyDescent="0.25">
      <c r="A4870">
        <v>216</v>
      </c>
      <c r="B4870">
        <v>5.3999999999973625E-2</v>
      </c>
      <c r="C4870" s="1">
        <f>IF(Table9[[#This Row],[dTime]]&lt;&gt;"",1/Table9[[#This Row],[dTime]],"")</f>
        <v>18.518518518527564</v>
      </c>
    </row>
    <row r="4871" spans="1:3" x14ac:dyDescent="0.25">
      <c r="A4871">
        <v>217</v>
      </c>
      <c r="B4871">
        <v>8.4000000000003183E-2</v>
      </c>
      <c r="C4871" s="1">
        <f>IF(Table9[[#This Row],[dTime]]&lt;&gt;"",1/Table9[[#This Row],[dTime]],"")</f>
        <v>11.904761904761454</v>
      </c>
    </row>
    <row r="4872" spans="1:3" x14ac:dyDescent="0.25">
      <c r="A4872">
        <v>218</v>
      </c>
      <c r="B4872">
        <v>6.4000000000021373E-2</v>
      </c>
      <c r="C4872" s="1">
        <f>IF(Table9[[#This Row],[dTime]]&lt;&gt;"",1/Table9[[#This Row],[dTime]],"")</f>
        <v>15.624999999994783</v>
      </c>
    </row>
    <row r="4873" spans="1:3" x14ac:dyDescent="0.25">
      <c r="A4873">
        <v>219</v>
      </c>
      <c r="B4873">
        <v>6.9999999999993179E-2</v>
      </c>
      <c r="C4873" s="1">
        <f>IF(Table9[[#This Row],[dTime]]&lt;&gt;"",1/Table9[[#This Row],[dTime]],"")</f>
        <v>14.285714285715677</v>
      </c>
    </row>
    <row r="4874" spans="1:3" x14ac:dyDescent="0.25">
      <c r="A4874">
        <v>220</v>
      </c>
      <c r="B4874">
        <v>6.4000000000021373E-2</v>
      </c>
      <c r="C4874" s="1">
        <f>IF(Table9[[#This Row],[dTime]]&lt;&gt;"",1/Table9[[#This Row],[dTime]],"")</f>
        <v>15.624999999994783</v>
      </c>
    </row>
    <row r="4875" spans="1:3" x14ac:dyDescent="0.25">
      <c r="A4875">
        <v>221</v>
      </c>
      <c r="B4875">
        <v>6.7999999999983629E-2</v>
      </c>
      <c r="C4875" s="1">
        <f>IF(Table9[[#This Row],[dTime]]&lt;&gt;"",1/Table9[[#This Row],[dTime]],"")</f>
        <v>14.705882352944716</v>
      </c>
    </row>
    <row r="4876" spans="1:3" x14ac:dyDescent="0.25">
      <c r="A4876">
        <v>222</v>
      </c>
      <c r="B4876">
        <v>4.399999999998272E-2</v>
      </c>
      <c r="C4876" s="1">
        <f>IF(Table9[[#This Row],[dTime]]&lt;&gt;"",1/Table9[[#This Row],[dTime]],"")</f>
        <v>22.727272727281655</v>
      </c>
    </row>
    <row r="4877" spans="1:3" x14ac:dyDescent="0.25">
      <c r="A4877">
        <v>223</v>
      </c>
      <c r="B4877">
        <v>9.0000000000031832E-2</v>
      </c>
      <c r="C4877" s="1">
        <f>IF(Table9[[#This Row],[dTime]]&lt;&gt;"",1/Table9[[#This Row],[dTime]],"")</f>
        <v>11.111111111107181</v>
      </c>
    </row>
    <row r="4878" spans="1:3" x14ac:dyDescent="0.25">
      <c r="A4878">
        <v>224</v>
      </c>
      <c r="B4878">
        <v>6.6999999999950433E-2</v>
      </c>
      <c r="C4878" s="1">
        <f>IF(Table9[[#This Row],[dTime]]&lt;&gt;"",1/Table9[[#This Row],[dTime]],"")</f>
        <v>14.9253731343394</v>
      </c>
    </row>
    <row r="4879" spans="1:3" x14ac:dyDescent="0.25">
      <c r="A4879">
        <v>225</v>
      </c>
      <c r="B4879">
        <v>6.0000000000002274E-2</v>
      </c>
      <c r="C4879" s="1">
        <f>IF(Table9[[#This Row],[dTime]]&lt;&gt;"",1/Table9[[#This Row],[dTime]],"")</f>
        <v>16.666666666666035</v>
      </c>
    </row>
    <row r="4880" spans="1:3" x14ac:dyDescent="0.25">
      <c r="A4880">
        <v>226</v>
      </c>
      <c r="B4880">
        <v>7.5000000000045475E-2</v>
      </c>
      <c r="C4880" s="1">
        <f>IF(Table9[[#This Row],[dTime]]&lt;&gt;"",1/Table9[[#This Row],[dTime]],"")</f>
        <v>13.33333333332525</v>
      </c>
    </row>
    <row r="4881" spans="1:3" x14ac:dyDescent="0.25">
      <c r="A4881">
        <v>227</v>
      </c>
      <c r="B4881">
        <v>6.399999999996453E-2</v>
      </c>
      <c r="C4881" s="1">
        <f>IF(Table9[[#This Row],[dTime]]&lt;&gt;"",1/Table9[[#This Row],[dTime]],"")</f>
        <v>15.62500000000866</v>
      </c>
    </row>
    <row r="4882" spans="1:3" x14ac:dyDescent="0.25">
      <c r="A4882">
        <v>228</v>
      </c>
      <c r="B4882">
        <v>6.6000000000030923E-2</v>
      </c>
      <c r="C4882" s="1">
        <f>IF(Table9[[#This Row],[dTime]]&lt;&gt;"",1/Table9[[#This Row],[dTime]],"")</f>
        <v>15.151515151508052</v>
      </c>
    </row>
    <row r="4883" spans="1:3" x14ac:dyDescent="0.25">
      <c r="A4883">
        <v>229</v>
      </c>
      <c r="B4883">
        <v>6.5999999999974079E-2</v>
      </c>
      <c r="C4883" s="1">
        <f>IF(Table9[[#This Row],[dTime]]&lt;&gt;"",1/Table9[[#This Row],[dTime]],"")</f>
        <v>15.151515151521101</v>
      </c>
    </row>
    <row r="4884" spans="1:3" x14ac:dyDescent="0.25">
      <c r="A4884">
        <v>230</v>
      </c>
      <c r="B4884">
        <v>6.7999999999983629E-2</v>
      </c>
      <c r="C4884" s="1">
        <f>IF(Table9[[#This Row],[dTime]]&lt;&gt;"",1/Table9[[#This Row],[dTime]],"")</f>
        <v>14.705882352944716</v>
      </c>
    </row>
    <row r="4885" spans="1:3" x14ac:dyDescent="0.25">
      <c r="A4885">
        <v>231</v>
      </c>
      <c r="B4885">
        <v>6.2000000000011823E-2</v>
      </c>
      <c r="C4885" s="1">
        <f>IF(Table9[[#This Row],[dTime]]&lt;&gt;"",1/Table9[[#This Row],[dTime]],"")</f>
        <v>16.129032258061439</v>
      </c>
    </row>
    <row r="4886" spans="1:3" x14ac:dyDescent="0.25">
      <c r="A4886">
        <v>232</v>
      </c>
      <c r="B4886">
        <v>7.2000000000002728E-2</v>
      </c>
      <c r="C4886" s="1">
        <f>IF(Table9[[#This Row],[dTime]]&lt;&gt;"",1/Table9[[#This Row],[dTime]],"")</f>
        <v>13.888888888888362</v>
      </c>
    </row>
    <row r="4887" spans="1:3" x14ac:dyDescent="0.25">
      <c r="A4887">
        <v>233</v>
      </c>
      <c r="B4887">
        <v>6.9000000000016826E-2</v>
      </c>
      <c r="C4887" s="1">
        <f>IF(Table9[[#This Row],[dTime]]&lt;&gt;"",1/Table9[[#This Row],[dTime]],"")</f>
        <v>14.492753623184871</v>
      </c>
    </row>
    <row r="4888" spans="1:3" x14ac:dyDescent="0.25">
      <c r="A4888">
        <v>234</v>
      </c>
      <c r="B4888">
        <v>6.2000000000011823E-2</v>
      </c>
      <c r="C4888" s="1">
        <f>IF(Table9[[#This Row],[dTime]]&lt;&gt;"",1/Table9[[#This Row],[dTime]],"")</f>
        <v>16.129032258061439</v>
      </c>
    </row>
    <row r="4889" spans="1:3" x14ac:dyDescent="0.25">
      <c r="A4889">
        <v>235</v>
      </c>
      <c r="B4889">
        <v>6.7999999999983629E-2</v>
      </c>
      <c r="C4889" s="1">
        <f>IF(Table9[[#This Row],[dTime]]&lt;&gt;"",1/Table9[[#This Row],[dTime]],"")</f>
        <v>14.705882352944716</v>
      </c>
    </row>
    <row r="4890" spans="1:3" x14ac:dyDescent="0.25">
      <c r="A4890">
        <v>236</v>
      </c>
      <c r="B4890">
        <v>6.9000000000016826E-2</v>
      </c>
      <c r="C4890" s="1">
        <f>IF(Table9[[#This Row],[dTime]]&lt;&gt;"",1/Table9[[#This Row],[dTime]],"")</f>
        <v>14.492753623184871</v>
      </c>
    </row>
    <row r="4891" spans="1:3" x14ac:dyDescent="0.25">
      <c r="A4891">
        <v>237</v>
      </c>
      <c r="B4891">
        <v>6.399999999996453E-2</v>
      </c>
      <c r="C4891" s="1">
        <f>IF(Table9[[#This Row],[dTime]]&lt;&gt;"",1/Table9[[#This Row],[dTime]],"")</f>
        <v>15.62500000000866</v>
      </c>
    </row>
    <row r="4892" spans="1:3" x14ac:dyDescent="0.25">
      <c r="A4892">
        <v>238</v>
      </c>
      <c r="B4892">
        <v>6.8000000000040473E-2</v>
      </c>
      <c r="C4892" s="1">
        <f>IF(Table9[[#This Row],[dTime]]&lt;&gt;"",1/Table9[[#This Row],[dTime]],"")</f>
        <v>14.705882352932424</v>
      </c>
    </row>
    <row r="4893" spans="1:3" x14ac:dyDescent="0.25">
      <c r="A4893">
        <v>239</v>
      </c>
      <c r="B4893">
        <v>6.5999999999974079E-2</v>
      </c>
      <c r="C4893" s="1">
        <f>IF(Table9[[#This Row],[dTime]]&lt;&gt;"",1/Table9[[#This Row],[dTime]],"")</f>
        <v>15.151515151521101</v>
      </c>
    </row>
    <row r="4894" spans="1:3" x14ac:dyDescent="0.25">
      <c r="A4894">
        <v>240</v>
      </c>
      <c r="B4894">
        <v>6.0000000000002274E-2</v>
      </c>
      <c r="C4894" s="1">
        <f>IF(Table9[[#This Row],[dTime]]&lt;&gt;"",1/Table9[[#This Row],[dTime]],"")</f>
        <v>16.666666666666035</v>
      </c>
    </row>
    <row r="4895" spans="1:3" x14ac:dyDescent="0.25">
      <c r="A4895">
        <v>241</v>
      </c>
      <c r="B4895">
        <v>7.2000000000002728E-2</v>
      </c>
      <c r="C4895" s="1">
        <f>IF(Table9[[#This Row],[dTime]]&lt;&gt;"",1/Table9[[#This Row],[dTime]],"")</f>
        <v>13.888888888888362</v>
      </c>
    </row>
    <row r="4896" spans="1:3" x14ac:dyDescent="0.25">
      <c r="A4896">
        <v>242</v>
      </c>
      <c r="B4896">
        <v>6.9999999999993179E-2</v>
      </c>
      <c r="C4896" s="1">
        <f>IF(Table9[[#This Row],[dTime]]&lt;&gt;"",1/Table9[[#This Row],[dTime]],"")</f>
        <v>14.285714285715677</v>
      </c>
    </row>
    <row r="4897" spans="1:3" x14ac:dyDescent="0.25">
      <c r="A4897">
        <v>243</v>
      </c>
      <c r="B4897">
        <v>4.7000000000025466E-2</v>
      </c>
      <c r="C4897" s="1">
        <f>IF(Table9[[#This Row],[dTime]]&lt;&gt;"",1/Table9[[#This Row],[dTime]],"")</f>
        <v>21.276595744669322</v>
      </c>
    </row>
    <row r="4898" spans="1:3" x14ac:dyDescent="0.25">
      <c r="A4898">
        <v>244</v>
      </c>
      <c r="B4898">
        <v>8.4999999999979536E-2</v>
      </c>
      <c r="C4898" s="1">
        <f>IF(Table9[[#This Row],[dTime]]&lt;&gt;"",1/Table9[[#This Row],[dTime]],"")</f>
        <v>11.764705882355774</v>
      </c>
    </row>
    <row r="4899" spans="1:3" x14ac:dyDescent="0.25">
      <c r="A4899">
        <v>245</v>
      </c>
      <c r="B4899">
        <v>6.9999999999993179E-2</v>
      </c>
      <c r="C4899" s="1">
        <f>IF(Table9[[#This Row],[dTime]]&lt;&gt;"",1/Table9[[#This Row],[dTime]],"")</f>
        <v>14.285714285715677</v>
      </c>
    </row>
    <row r="4900" spans="1:3" x14ac:dyDescent="0.25">
      <c r="A4900">
        <v>246</v>
      </c>
      <c r="B4900">
        <v>5.9000000000025921E-2</v>
      </c>
      <c r="C4900" s="1">
        <f>IF(Table9[[#This Row],[dTime]]&lt;&gt;"",1/Table9[[#This Row],[dTime]],"")</f>
        <v>16.949152542365436</v>
      </c>
    </row>
    <row r="4901" spans="1:3" x14ac:dyDescent="0.25">
      <c r="A4901">
        <v>247</v>
      </c>
      <c r="B4901">
        <v>6.5999999999974079E-2</v>
      </c>
      <c r="C4901" s="1">
        <f>IF(Table9[[#This Row],[dTime]]&lt;&gt;"",1/Table9[[#This Row],[dTime]],"")</f>
        <v>15.151515151521101</v>
      </c>
    </row>
    <row r="4902" spans="1:3" x14ac:dyDescent="0.25">
      <c r="A4902">
        <v>248</v>
      </c>
      <c r="B4902">
        <v>6.9000000000016826E-2</v>
      </c>
      <c r="C4902" s="1">
        <f>IF(Table9[[#This Row],[dTime]]&lt;&gt;"",1/Table9[[#This Row],[dTime]],"")</f>
        <v>14.492753623184871</v>
      </c>
    </row>
    <row r="4903" spans="1:3" x14ac:dyDescent="0.25">
      <c r="A4903">
        <v>249</v>
      </c>
      <c r="B4903">
        <v>4.3000000000006366E-2</v>
      </c>
      <c r="C4903" s="1">
        <f>IF(Table9[[#This Row],[dTime]]&lt;&gt;"",1/Table9[[#This Row],[dTime]],"")</f>
        <v>23.255813953484928</v>
      </c>
    </row>
    <row r="4904" spans="1:3" x14ac:dyDescent="0.25">
      <c r="A4904">
        <v>250</v>
      </c>
      <c r="B4904">
        <v>8.8999999999998636E-2</v>
      </c>
      <c r="C4904" s="1">
        <f>IF(Table9[[#This Row],[dTime]]&lt;&gt;"",1/Table9[[#This Row],[dTime]],"")</f>
        <v>11.235955056179948</v>
      </c>
    </row>
    <row r="4905" spans="1:3" x14ac:dyDescent="0.25">
      <c r="A4905">
        <v>251</v>
      </c>
      <c r="B4905">
        <v>6.9999999999993179E-2</v>
      </c>
      <c r="C4905" s="1">
        <f>IF(Table9[[#This Row],[dTime]]&lt;&gt;"",1/Table9[[#This Row],[dTime]],"")</f>
        <v>14.285714285715677</v>
      </c>
    </row>
    <row r="4906" spans="1:3" x14ac:dyDescent="0.25">
      <c r="A4906">
        <v>252</v>
      </c>
      <c r="B4906">
        <v>6.9999999999993179E-2</v>
      </c>
      <c r="C4906" s="1">
        <f>IF(Table9[[#This Row],[dTime]]&lt;&gt;"",1/Table9[[#This Row],[dTime]],"")</f>
        <v>14.285714285715677</v>
      </c>
    </row>
    <row r="4907" spans="1:3" x14ac:dyDescent="0.25">
      <c r="A4907">
        <v>253</v>
      </c>
      <c r="B4907">
        <v>6.0000000000002274E-2</v>
      </c>
      <c r="C4907" s="1">
        <f>IF(Table9[[#This Row],[dTime]]&lt;&gt;"",1/Table9[[#This Row],[dTime]],"")</f>
        <v>16.666666666666035</v>
      </c>
    </row>
    <row r="4908" spans="1:3" x14ac:dyDescent="0.25">
      <c r="A4908">
        <v>254</v>
      </c>
      <c r="B4908">
        <v>7.0999999999969532E-2</v>
      </c>
      <c r="C4908" s="1">
        <f>IF(Table9[[#This Row],[dTime]]&lt;&gt;"",1/Table9[[#This Row],[dTime]],"")</f>
        <v>14.084507042259565</v>
      </c>
    </row>
    <row r="4909" spans="1:3" x14ac:dyDescent="0.25">
      <c r="A4909">
        <v>255</v>
      </c>
      <c r="B4909">
        <v>6.4000000000021373E-2</v>
      </c>
      <c r="C4909" s="1">
        <f>IF(Table9[[#This Row],[dTime]]&lt;&gt;"",1/Table9[[#This Row],[dTime]],"")</f>
        <v>15.624999999994783</v>
      </c>
    </row>
    <row r="4910" spans="1:3" x14ac:dyDescent="0.25">
      <c r="A4910">
        <v>256</v>
      </c>
      <c r="B4910">
        <v>7.1000000000026375E-2</v>
      </c>
      <c r="C4910" s="1">
        <f>IF(Table9[[#This Row],[dTime]]&lt;&gt;"",1/Table9[[#This Row],[dTime]],"")</f>
        <v>14.084507042248289</v>
      </c>
    </row>
    <row r="4911" spans="1:3" x14ac:dyDescent="0.25">
      <c r="A4911">
        <v>257</v>
      </c>
      <c r="B4911">
        <v>6.5999999999974079E-2</v>
      </c>
      <c r="C4911" s="1">
        <f>IF(Table9[[#This Row],[dTime]]&lt;&gt;"",1/Table9[[#This Row],[dTime]],"")</f>
        <v>15.151515151521101</v>
      </c>
    </row>
    <row r="4912" spans="1:3" x14ac:dyDescent="0.25">
      <c r="A4912">
        <v>258</v>
      </c>
      <c r="B4912">
        <v>4.2000000000030013E-2</v>
      </c>
      <c r="C4912" s="1">
        <f>IF(Table9[[#This Row],[dTime]]&lt;&gt;"",1/Table9[[#This Row],[dTime]],"")</f>
        <v>23.809523809506796</v>
      </c>
    </row>
    <row r="4913" spans="1:3" x14ac:dyDescent="0.25">
      <c r="A4913">
        <v>259</v>
      </c>
      <c r="B4913">
        <v>8.8999999999998636E-2</v>
      </c>
      <c r="C4913" s="1">
        <f>IF(Table9[[#This Row],[dTime]]&lt;&gt;"",1/Table9[[#This Row],[dTime]],"")</f>
        <v>11.235955056179948</v>
      </c>
    </row>
    <row r="4914" spans="1:3" x14ac:dyDescent="0.25">
      <c r="A4914">
        <v>260</v>
      </c>
      <c r="B4914">
        <v>6.9999999999993179E-2</v>
      </c>
      <c r="C4914" s="1">
        <f>IF(Table9[[#This Row],[dTime]]&lt;&gt;"",1/Table9[[#This Row],[dTime]],"")</f>
        <v>14.285714285715677</v>
      </c>
    </row>
    <row r="4915" spans="1:3" x14ac:dyDescent="0.25">
      <c r="A4915">
        <v>261</v>
      </c>
      <c r="B4915">
        <v>6.4999999999997726E-2</v>
      </c>
      <c r="C4915" s="1">
        <f>IF(Table9[[#This Row],[dTime]]&lt;&gt;"",1/Table9[[#This Row],[dTime]],"")</f>
        <v>15.384615384615923</v>
      </c>
    </row>
    <row r="4916" spans="1:3" x14ac:dyDescent="0.25">
      <c r="A4916">
        <v>262</v>
      </c>
      <c r="B4916">
        <v>6.7000000000007276E-2</v>
      </c>
      <c r="C4916" s="1">
        <f>IF(Table9[[#This Row],[dTime]]&lt;&gt;"",1/Table9[[#This Row],[dTime]],"")</f>
        <v>14.925373134326737</v>
      </c>
    </row>
    <row r="4917" spans="1:3" x14ac:dyDescent="0.25">
      <c r="A4917">
        <v>263</v>
      </c>
      <c r="B4917">
        <v>6.4999999999997726E-2</v>
      </c>
      <c r="C4917" s="1">
        <f>IF(Table9[[#This Row],[dTime]]&lt;&gt;"",1/Table9[[#This Row],[dTime]],"")</f>
        <v>15.384615384615923</v>
      </c>
    </row>
    <row r="4918" spans="1:3" x14ac:dyDescent="0.25">
      <c r="A4918">
        <v>264</v>
      </c>
      <c r="B4918">
        <v>6.7000000000007276E-2</v>
      </c>
      <c r="C4918" s="1">
        <f>IF(Table9[[#This Row],[dTime]]&lt;&gt;"",1/Table9[[#This Row],[dTime]],"")</f>
        <v>14.925373134326737</v>
      </c>
    </row>
    <row r="4919" spans="1:3" x14ac:dyDescent="0.25">
      <c r="A4919">
        <v>265</v>
      </c>
      <c r="B4919">
        <v>6.6999999999950433E-2</v>
      </c>
      <c r="C4919" s="1">
        <f>IF(Table9[[#This Row],[dTime]]&lt;&gt;"",1/Table9[[#This Row],[dTime]],"")</f>
        <v>14.9253731343394</v>
      </c>
    </row>
    <row r="4920" spans="1:3" x14ac:dyDescent="0.25">
      <c r="A4920">
        <v>266</v>
      </c>
      <c r="B4920">
        <v>6.8000000000040473E-2</v>
      </c>
      <c r="C4920" s="1">
        <f>IF(Table9[[#This Row],[dTime]]&lt;&gt;"",1/Table9[[#This Row],[dTime]],"")</f>
        <v>14.705882352932424</v>
      </c>
    </row>
    <row r="4921" spans="1:3" x14ac:dyDescent="0.25">
      <c r="A4921">
        <v>267</v>
      </c>
      <c r="B4921">
        <v>6.399999999996453E-2</v>
      </c>
      <c r="C4921" s="1">
        <f>IF(Table9[[#This Row],[dTime]]&lt;&gt;"",1/Table9[[#This Row],[dTime]],"")</f>
        <v>15.62500000000866</v>
      </c>
    </row>
    <row r="4922" spans="1:3" x14ac:dyDescent="0.25">
      <c r="A4922">
        <v>268</v>
      </c>
      <c r="B4922">
        <v>6.9999999999993179E-2</v>
      </c>
      <c r="C4922" s="1">
        <f>IF(Table9[[#This Row],[dTime]]&lt;&gt;"",1/Table9[[#This Row],[dTime]],"")</f>
        <v>14.285714285715677</v>
      </c>
    </row>
    <row r="4923" spans="1:3" x14ac:dyDescent="0.25">
      <c r="A4923">
        <v>269</v>
      </c>
      <c r="B4923">
        <v>6.4000000000021373E-2</v>
      </c>
      <c r="C4923" s="1">
        <f>IF(Table9[[#This Row],[dTime]]&lt;&gt;"",1/Table9[[#This Row],[dTime]],"")</f>
        <v>15.624999999994783</v>
      </c>
    </row>
    <row r="4924" spans="1:3" x14ac:dyDescent="0.25">
      <c r="A4924">
        <v>270</v>
      </c>
      <c r="B4924">
        <v>6.4999999999997726E-2</v>
      </c>
      <c r="C4924" s="1">
        <f>IF(Table9[[#This Row],[dTime]]&lt;&gt;"",1/Table9[[#This Row],[dTime]],"")</f>
        <v>15.384615384615923</v>
      </c>
    </row>
    <row r="4925" spans="1:3" x14ac:dyDescent="0.25">
      <c r="A4925">
        <v>271</v>
      </c>
      <c r="B4925">
        <v>6.7999999999983629E-2</v>
      </c>
      <c r="C4925" s="1">
        <f>IF(Table9[[#This Row],[dTime]]&lt;&gt;"",1/Table9[[#This Row],[dTime]],"")</f>
        <v>14.705882352944716</v>
      </c>
    </row>
    <row r="4926" spans="1:3" x14ac:dyDescent="0.25">
      <c r="A4926">
        <v>272</v>
      </c>
      <c r="B4926">
        <v>6.300000000004502E-2</v>
      </c>
      <c r="C4926" s="1">
        <f>IF(Table9[[#This Row],[dTime]]&lt;&gt;"",1/Table9[[#This Row],[dTime]],"")</f>
        <v>15.87301587300453</v>
      </c>
    </row>
    <row r="4927" spans="1:3" x14ac:dyDescent="0.25">
      <c r="A4927">
        <v>273</v>
      </c>
      <c r="B4927">
        <v>6.0000000000002274E-2</v>
      </c>
      <c r="C4927" s="1">
        <f>IF(Table9[[#This Row],[dTime]]&lt;&gt;"",1/Table9[[#This Row],[dTime]],"")</f>
        <v>16.666666666666035</v>
      </c>
    </row>
    <row r="4928" spans="1:3" x14ac:dyDescent="0.25">
      <c r="A4928">
        <v>274</v>
      </c>
      <c r="B4928">
        <v>6.4999999999997726E-2</v>
      </c>
      <c r="C4928" s="1">
        <f>IF(Table9[[#This Row],[dTime]]&lt;&gt;"",1/Table9[[#This Row],[dTime]],"")</f>
        <v>15.384615384615923</v>
      </c>
    </row>
    <row r="4929" spans="1:3" x14ac:dyDescent="0.25">
      <c r="A4929">
        <v>275</v>
      </c>
      <c r="B4929">
        <v>7.0999999999969532E-2</v>
      </c>
      <c r="C4929" s="1">
        <f>IF(Table9[[#This Row],[dTime]]&lt;&gt;"",1/Table9[[#This Row],[dTime]],"")</f>
        <v>14.084507042259565</v>
      </c>
    </row>
    <row r="4930" spans="1:3" x14ac:dyDescent="0.25">
      <c r="A4930">
        <v>276</v>
      </c>
      <c r="B4930">
        <v>6.7999999999983629E-2</v>
      </c>
      <c r="C4930" s="1">
        <f>IF(Table9[[#This Row],[dTime]]&lt;&gt;"",1/Table9[[#This Row],[dTime]],"")</f>
        <v>14.705882352944716</v>
      </c>
    </row>
    <row r="4931" spans="1:3" x14ac:dyDescent="0.25">
      <c r="A4931">
        <v>277</v>
      </c>
      <c r="B4931">
        <v>6.9000000000016826E-2</v>
      </c>
      <c r="C4931" s="1">
        <f>IF(Table9[[#This Row],[dTime]]&lt;&gt;"",1/Table9[[#This Row],[dTime]],"")</f>
        <v>14.492753623184871</v>
      </c>
    </row>
    <row r="4932" spans="1:3" x14ac:dyDescent="0.25">
      <c r="A4932">
        <v>278</v>
      </c>
      <c r="B4932">
        <v>7.1000000000026375E-2</v>
      </c>
      <c r="C4932" s="1">
        <f>IF(Table9[[#This Row],[dTime]]&lt;&gt;"",1/Table9[[#This Row],[dTime]],"")</f>
        <v>14.084507042248289</v>
      </c>
    </row>
    <row r="4933" spans="1:3" x14ac:dyDescent="0.25">
      <c r="A4933">
        <v>279</v>
      </c>
      <c r="B4933">
        <v>6.7999999999983629E-2</v>
      </c>
      <c r="C4933" s="1">
        <f>IF(Table9[[#This Row],[dTime]]&lt;&gt;"",1/Table9[[#This Row],[dTime]],"")</f>
        <v>14.705882352944716</v>
      </c>
    </row>
    <row r="4934" spans="1:3" x14ac:dyDescent="0.25">
      <c r="A4934">
        <v>280</v>
      </c>
      <c r="B4934">
        <v>6.9999999999993179E-2</v>
      </c>
      <c r="C4934" s="1">
        <f>IF(Table9[[#This Row],[dTime]]&lt;&gt;"",1/Table9[[#This Row],[dTime]],"")</f>
        <v>14.285714285715677</v>
      </c>
    </row>
    <row r="4935" spans="1:3" x14ac:dyDescent="0.25">
      <c r="A4935">
        <v>281</v>
      </c>
      <c r="B4935">
        <v>4.3000000000006366E-2</v>
      </c>
      <c r="C4935" s="1">
        <f>IF(Table9[[#This Row],[dTime]]&lt;&gt;"",1/Table9[[#This Row],[dTime]],"")</f>
        <v>23.255813953484928</v>
      </c>
    </row>
    <row r="4936" spans="1:3" x14ac:dyDescent="0.25">
      <c r="A4936">
        <v>282</v>
      </c>
      <c r="B4936">
        <v>8.6999999999989086E-2</v>
      </c>
      <c r="C4936" s="1">
        <f>IF(Table9[[#This Row],[dTime]]&lt;&gt;"",1/Table9[[#This Row],[dTime]],"")</f>
        <v>11.49425287356466</v>
      </c>
    </row>
    <row r="4937" spans="1:3" x14ac:dyDescent="0.25">
      <c r="A4937">
        <v>283</v>
      </c>
      <c r="B4937">
        <v>6.4000000000021373E-2</v>
      </c>
      <c r="C4937" s="1">
        <f>IF(Table9[[#This Row],[dTime]]&lt;&gt;"",1/Table9[[#This Row],[dTime]],"")</f>
        <v>15.624999999994783</v>
      </c>
    </row>
    <row r="4938" spans="1:3" x14ac:dyDescent="0.25">
      <c r="A4938">
        <v>284</v>
      </c>
      <c r="B4938">
        <v>6.4999999999997726E-2</v>
      </c>
      <c r="C4938" s="1">
        <f>IF(Table9[[#This Row],[dTime]]&lt;&gt;"",1/Table9[[#This Row],[dTime]],"")</f>
        <v>15.384615384615923</v>
      </c>
    </row>
    <row r="4939" spans="1:3" x14ac:dyDescent="0.25">
      <c r="A4939">
        <v>285</v>
      </c>
      <c r="B4939">
        <v>6.7999999999983629E-2</v>
      </c>
      <c r="C4939" s="1">
        <f>IF(Table9[[#This Row],[dTime]]&lt;&gt;"",1/Table9[[#This Row],[dTime]],"")</f>
        <v>14.705882352944716</v>
      </c>
    </row>
    <row r="4940" spans="1:3" x14ac:dyDescent="0.25">
      <c r="A4940">
        <v>286</v>
      </c>
      <c r="B4940">
        <v>6.4999999999997726E-2</v>
      </c>
      <c r="C4940" s="1">
        <f>IF(Table9[[#This Row],[dTime]]&lt;&gt;"",1/Table9[[#This Row],[dTime]],"")</f>
        <v>15.384615384615923</v>
      </c>
    </row>
    <row r="4941" spans="1:3" x14ac:dyDescent="0.25">
      <c r="A4941">
        <v>287</v>
      </c>
      <c r="B4941">
        <v>6.4999999999997726E-2</v>
      </c>
      <c r="C4941" s="1">
        <f>IF(Table9[[#This Row],[dTime]]&lt;&gt;"",1/Table9[[#This Row],[dTime]],"")</f>
        <v>15.384615384615923</v>
      </c>
    </row>
    <row r="4942" spans="1:3" x14ac:dyDescent="0.25">
      <c r="A4942">
        <v>288</v>
      </c>
      <c r="B4942">
        <v>5.0999999999987722E-2</v>
      </c>
      <c r="C4942" s="1">
        <f>IF(Table9[[#This Row],[dTime]]&lt;&gt;"",1/Table9[[#This Row],[dTime]],"")</f>
        <v>19.607843137259621</v>
      </c>
    </row>
    <row r="4943" spans="1:3" x14ac:dyDescent="0.25">
      <c r="A4943">
        <v>289</v>
      </c>
      <c r="B4943">
        <v>8.7000000000045929E-2</v>
      </c>
      <c r="C4943" s="1">
        <f>IF(Table9[[#This Row],[dTime]]&lt;&gt;"",1/Table9[[#This Row],[dTime]],"")</f>
        <v>11.49425287355715</v>
      </c>
    </row>
    <row r="4944" spans="1:3" x14ac:dyDescent="0.25">
      <c r="A4944">
        <v>290</v>
      </c>
      <c r="B4944">
        <v>6.7999999999983629E-2</v>
      </c>
      <c r="C4944" s="1">
        <f>IF(Table9[[#This Row],[dTime]]&lt;&gt;"",1/Table9[[#This Row],[dTime]],"")</f>
        <v>14.705882352944716</v>
      </c>
    </row>
    <row r="4945" spans="1:3" x14ac:dyDescent="0.25">
      <c r="A4945">
        <v>291</v>
      </c>
      <c r="B4945">
        <v>6.5999999999974079E-2</v>
      </c>
      <c r="C4945" s="1">
        <f>IF(Table9[[#This Row],[dTime]]&lt;&gt;"",1/Table9[[#This Row],[dTime]],"")</f>
        <v>15.151515151521101</v>
      </c>
    </row>
    <row r="4946" spans="1:3" x14ac:dyDescent="0.25">
      <c r="A4946">
        <v>292</v>
      </c>
      <c r="B4946">
        <v>6.4999999999997726E-2</v>
      </c>
      <c r="C4946" s="1">
        <f>IF(Table9[[#This Row],[dTime]]&lt;&gt;"",1/Table9[[#This Row],[dTime]],"")</f>
        <v>15.384615384615923</v>
      </c>
    </row>
    <row r="4947" spans="1:3" x14ac:dyDescent="0.25">
      <c r="A4947">
        <v>293</v>
      </c>
      <c r="B4947">
        <v>6.9999999999993179E-2</v>
      </c>
      <c r="C4947" s="1">
        <f>IF(Table9[[#This Row],[dTime]]&lt;&gt;"",1/Table9[[#This Row],[dTime]],"")</f>
        <v>14.285714285715677</v>
      </c>
    </row>
    <row r="4948" spans="1:3" x14ac:dyDescent="0.25">
      <c r="A4948">
        <v>294</v>
      </c>
      <c r="B4948">
        <v>6.4000000000021373E-2</v>
      </c>
      <c r="C4948" s="1">
        <f>IF(Table9[[#This Row],[dTime]]&lt;&gt;"",1/Table9[[#This Row],[dTime]],"")</f>
        <v>15.624999999994783</v>
      </c>
    </row>
    <row r="4949" spans="1:3" x14ac:dyDescent="0.25">
      <c r="A4949">
        <v>295</v>
      </c>
      <c r="B4949">
        <v>6.9000000000016826E-2</v>
      </c>
      <c r="C4949" s="1">
        <f>IF(Table9[[#This Row],[dTime]]&lt;&gt;"",1/Table9[[#This Row],[dTime]],"")</f>
        <v>14.492753623184871</v>
      </c>
    </row>
    <row r="4950" spans="1:3" x14ac:dyDescent="0.25">
      <c r="A4950">
        <v>296</v>
      </c>
      <c r="B4950">
        <v>6.5999999999974079E-2</v>
      </c>
      <c r="C4950" s="1">
        <f>IF(Table9[[#This Row],[dTime]]&lt;&gt;"",1/Table9[[#This Row],[dTime]],"")</f>
        <v>15.151515151521101</v>
      </c>
    </row>
    <row r="4951" spans="1:3" x14ac:dyDescent="0.25">
      <c r="A4951">
        <v>297</v>
      </c>
      <c r="B4951">
        <v>5.5000000000006821E-2</v>
      </c>
      <c r="C4951" s="1">
        <f>IF(Table9[[#This Row],[dTime]]&lt;&gt;"",1/Table9[[#This Row],[dTime]],"")</f>
        <v>18.181818181815927</v>
      </c>
    </row>
    <row r="4952" spans="1:3" x14ac:dyDescent="0.25">
      <c r="A4952">
        <v>298</v>
      </c>
      <c r="B4952">
        <v>7.4999999999988631E-2</v>
      </c>
      <c r="C4952" s="1">
        <f>IF(Table9[[#This Row],[dTime]]&lt;&gt;"",1/Table9[[#This Row],[dTime]],"")</f>
        <v>13.333333333335354</v>
      </c>
    </row>
    <row r="4953" spans="1:3" x14ac:dyDescent="0.25">
      <c r="A4953">
        <v>299</v>
      </c>
      <c r="B4953">
        <v>6.100000000003547E-2</v>
      </c>
      <c r="C4953" s="1">
        <f>IF(Table9[[#This Row],[dTime]]&lt;&gt;"",1/Table9[[#This Row],[dTime]],"")</f>
        <v>16.393442622941286</v>
      </c>
    </row>
    <row r="4954" spans="1:3" x14ac:dyDescent="0.25">
      <c r="A4954">
        <v>300</v>
      </c>
      <c r="B4954">
        <v>7.2000000000002728E-2</v>
      </c>
      <c r="C4954" s="1">
        <f>IF(Table9[[#This Row],[dTime]]&lt;&gt;"",1/Table9[[#This Row],[dTime]],"")</f>
        <v>13.888888888888362</v>
      </c>
    </row>
    <row r="4955" spans="1:3" x14ac:dyDescent="0.25">
      <c r="A4955">
        <v>301</v>
      </c>
      <c r="B4955">
        <v>1.999999999998181E-2</v>
      </c>
      <c r="C4955" s="1">
        <f>IF(Table9[[#This Row],[dTime]]&lt;&gt;"",1/Table9[[#This Row],[dTime]],"")</f>
        <v>50.000000000045475</v>
      </c>
    </row>
    <row r="4956" spans="1:3" x14ac:dyDescent="0.25">
      <c r="A4956">
        <v>302</v>
      </c>
      <c r="B4956">
        <v>0.11599999999998545</v>
      </c>
      <c r="C4956" s="1">
        <f>IF(Table9[[#This Row],[dTime]]&lt;&gt;"",1/Table9[[#This Row],[dTime]],"")</f>
        <v>8.6206896551734946</v>
      </c>
    </row>
    <row r="4957" spans="1:3" x14ac:dyDescent="0.25">
      <c r="A4957">
        <v>303</v>
      </c>
      <c r="B4957">
        <v>6.2999999999988177E-2</v>
      </c>
      <c r="C4957" s="1">
        <f>IF(Table9[[#This Row],[dTime]]&lt;&gt;"",1/Table9[[#This Row],[dTime]],"")</f>
        <v>15.873015873018852</v>
      </c>
    </row>
    <row r="4958" spans="1:3" x14ac:dyDescent="0.25">
      <c r="A4958">
        <v>304</v>
      </c>
      <c r="B4958">
        <v>7.2000000000002728E-2</v>
      </c>
      <c r="C4958" s="1">
        <f>IF(Table9[[#This Row],[dTime]]&lt;&gt;"",1/Table9[[#This Row],[dTime]],"")</f>
        <v>13.888888888888362</v>
      </c>
    </row>
    <row r="4959" spans="1:3" x14ac:dyDescent="0.25">
      <c r="A4959">
        <v>305</v>
      </c>
      <c r="B4959">
        <v>6.6000000000030923E-2</v>
      </c>
      <c r="C4959" s="1">
        <f>IF(Table9[[#This Row],[dTime]]&lt;&gt;"",1/Table9[[#This Row],[dTime]],"")</f>
        <v>15.151515151508052</v>
      </c>
    </row>
    <row r="4960" spans="1:3" x14ac:dyDescent="0.25">
      <c r="A4960">
        <v>306</v>
      </c>
      <c r="B4960">
        <v>5.8999999999969077E-2</v>
      </c>
      <c r="C4960" s="1">
        <f>IF(Table9[[#This Row],[dTime]]&lt;&gt;"",1/Table9[[#This Row],[dTime]],"")</f>
        <v>16.949152542381764</v>
      </c>
    </row>
    <row r="4961" spans="1:3" x14ac:dyDescent="0.25">
      <c r="A4961">
        <v>307</v>
      </c>
      <c r="B4961">
        <v>7.4000000000012278E-2</v>
      </c>
      <c r="C4961" s="1">
        <f>IF(Table9[[#This Row],[dTime]]&lt;&gt;"",1/Table9[[#This Row],[dTime]],"")</f>
        <v>13.513513513511271</v>
      </c>
    </row>
    <row r="4962" spans="1:3" x14ac:dyDescent="0.25">
      <c r="A4962">
        <v>308</v>
      </c>
      <c r="B4962">
        <v>6.100000000003547E-2</v>
      </c>
      <c r="C4962" s="1">
        <f>IF(Table9[[#This Row],[dTime]]&lt;&gt;"",1/Table9[[#This Row],[dTime]],"")</f>
        <v>16.393442622941286</v>
      </c>
    </row>
    <row r="4963" spans="1:3" x14ac:dyDescent="0.25">
      <c r="A4963">
        <v>309</v>
      </c>
      <c r="B4963">
        <v>6.8999999999959982E-2</v>
      </c>
      <c r="C4963" s="1">
        <f>IF(Table9[[#This Row],[dTime]]&lt;&gt;"",1/Table9[[#This Row],[dTime]],"")</f>
        <v>14.492753623196812</v>
      </c>
    </row>
    <row r="4964" spans="1:3" x14ac:dyDescent="0.25">
      <c r="A4964">
        <v>310</v>
      </c>
      <c r="B4964">
        <v>6.6000000000030923E-2</v>
      </c>
      <c r="C4964" s="1">
        <f>IF(Table9[[#This Row],[dTime]]&lt;&gt;"",1/Table9[[#This Row],[dTime]],"")</f>
        <v>15.151515151508052</v>
      </c>
    </row>
    <row r="4965" spans="1:3" x14ac:dyDescent="0.25">
      <c r="A4965">
        <v>311</v>
      </c>
      <c r="B4965">
        <v>6.8999999999959982E-2</v>
      </c>
      <c r="C4965" s="1">
        <f>IF(Table9[[#This Row],[dTime]]&lt;&gt;"",1/Table9[[#This Row],[dTime]],"")</f>
        <v>14.492753623196812</v>
      </c>
    </row>
    <row r="4966" spans="1:3" x14ac:dyDescent="0.25">
      <c r="A4966">
        <v>312</v>
      </c>
      <c r="B4966" t="s">
        <v>49</v>
      </c>
      <c r="C4966" s="1" t="str">
        <f>IF(Table9[[#This Row],[dTime]]&lt;&gt;"",1/Table9[[#This Row],[dTime]],"")</f>
        <v/>
      </c>
    </row>
    <row r="4967" spans="1:3" x14ac:dyDescent="0.25">
      <c r="A4967">
        <v>1</v>
      </c>
      <c r="B4967" t="s">
        <v>49</v>
      </c>
      <c r="C4967" s="1" t="str">
        <f>IF(Table9[[#This Row],[dTime]]&lt;&gt;"",1/Table9[[#This Row],[dTime]],"")</f>
        <v/>
      </c>
    </row>
    <row r="4968" spans="1:3" x14ac:dyDescent="0.25">
      <c r="A4968">
        <v>2</v>
      </c>
      <c r="B4968">
        <v>6.2999999999988177E-2</v>
      </c>
      <c r="C4968" s="1">
        <f>IF(Table9[[#This Row],[dTime]]&lt;&gt;"",1/Table9[[#This Row],[dTime]],"")</f>
        <v>15.873015873018852</v>
      </c>
    </row>
    <row r="4969" spans="1:3" x14ac:dyDescent="0.25">
      <c r="A4969">
        <v>3</v>
      </c>
      <c r="B4969">
        <v>5.0999999999987722E-2</v>
      </c>
      <c r="C4969" s="1">
        <f>IF(Table9[[#This Row],[dTime]]&lt;&gt;"",1/Table9[[#This Row],[dTime]],"")</f>
        <v>19.607843137259621</v>
      </c>
    </row>
    <row r="4970" spans="1:3" x14ac:dyDescent="0.25">
      <c r="A4970">
        <v>4</v>
      </c>
      <c r="B4970">
        <v>8.4000000000003183E-2</v>
      </c>
      <c r="C4970" s="1">
        <f>IF(Table9[[#This Row],[dTime]]&lt;&gt;"",1/Table9[[#This Row],[dTime]],"")</f>
        <v>11.904761904761454</v>
      </c>
    </row>
    <row r="4971" spans="1:3" x14ac:dyDescent="0.25">
      <c r="A4971">
        <v>5</v>
      </c>
      <c r="B4971">
        <v>3.6000000000001364E-2</v>
      </c>
      <c r="C4971" s="1">
        <f>IF(Table9[[#This Row],[dTime]]&lt;&gt;"",1/Table9[[#This Row],[dTime]],"")</f>
        <v>27.777777777776723</v>
      </c>
    </row>
    <row r="4972" spans="1:3" x14ac:dyDescent="0.25">
      <c r="A4972">
        <v>6</v>
      </c>
      <c r="B4972">
        <v>9.6000000000003638E-2</v>
      </c>
      <c r="C4972" s="1">
        <f>IF(Table9[[#This Row],[dTime]]&lt;&gt;"",1/Table9[[#This Row],[dTime]],"")</f>
        <v>10.416666666666272</v>
      </c>
    </row>
    <row r="4973" spans="1:3" x14ac:dyDescent="0.25">
      <c r="A4973">
        <v>7</v>
      </c>
      <c r="B4973">
        <v>6.9999999999993179E-2</v>
      </c>
      <c r="C4973" s="1">
        <f>IF(Table9[[#This Row],[dTime]]&lt;&gt;"",1/Table9[[#This Row],[dTime]],"")</f>
        <v>14.285714285715677</v>
      </c>
    </row>
    <row r="4974" spans="1:3" x14ac:dyDescent="0.25">
      <c r="A4974">
        <v>8</v>
      </c>
      <c r="B4974">
        <v>6.4999999999997726E-2</v>
      </c>
      <c r="C4974" s="1">
        <f>IF(Table9[[#This Row],[dTime]]&lt;&gt;"",1/Table9[[#This Row],[dTime]],"")</f>
        <v>15.384615384615923</v>
      </c>
    </row>
    <row r="4975" spans="1:3" x14ac:dyDescent="0.25">
      <c r="A4975">
        <v>9</v>
      </c>
      <c r="B4975">
        <v>6.6000000000030923E-2</v>
      </c>
      <c r="C4975" s="1">
        <f>IF(Table9[[#This Row],[dTime]]&lt;&gt;"",1/Table9[[#This Row],[dTime]],"")</f>
        <v>15.151515151508052</v>
      </c>
    </row>
    <row r="4976" spans="1:3" x14ac:dyDescent="0.25">
      <c r="A4976">
        <v>10</v>
      </c>
      <c r="B4976">
        <v>6.9999999999993179E-2</v>
      </c>
      <c r="C4976" s="1">
        <f>IF(Table9[[#This Row],[dTime]]&lt;&gt;"",1/Table9[[#This Row],[dTime]],"")</f>
        <v>14.285714285715677</v>
      </c>
    </row>
    <row r="4977" spans="1:3" x14ac:dyDescent="0.25">
      <c r="A4977">
        <v>11</v>
      </c>
      <c r="B4977">
        <v>6.399999999996453E-2</v>
      </c>
      <c r="C4977" s="1">
        <f>IF(Table9[[#This Row],[dTime]]&lt;&gt;"",1/Table9[[#This Row],[dTime]],"")</f>
        <v>15.62500000000866</v>
      </c>
    </row>
    <row r="4978" spans="1:3" x14ac:dyDescent="0.25">
      <c r="A4978">
        <v>12</v>
      </c>
      <c r="B4978">
        <v>6.0000000000002274E-2</v>
      </c>
      <c r="C4978" s="1">
        <f>IF(Table9[[#This Row],[dTime]]&lt;&gt;"",1/Table9[[#This Row],[dTime]],"")</f>
        <v>16.666666666666035</v>
      </c>
    </row>
    <row r="4979" spans="1:3" x14ac:dyDescent="0.25">
      <c r="A4979">
        <v>13</v>
      </c>
      <c r="B4979">
        <v>7.6999999999998181E-2</v>
      </c>
      <c r="C4979" s="1">
        <f>IF(Table9[[#This Row],[dTime]]&lt;&gt;"",1/Table9[[#This Row],[dTime]],"")</f>
        <v>12.987012987013294</v>
      </c>
    </row>
    <row r="4980" spans="1:3" x14ac:dyDescent="0.25">
      <c r="A4980">
        <v>14</v>
      </c>
      <c r="B4980">
        <v>6.4999999999997726E-2</v>
      </c>
      <c r="C4980" s="1">
        <f>IF(Table9[[#This Row],[dTime]]&lt;&gt;"",1/Table9[[#This Row],[dTime]],"")</f>
        <v>15.384615384615923</v>
      </c>
    </row>
    <row r="4981" spans="1:3" x14ac:dyDescent="0.25">
      <c r="A4981">
        <v>15</v>
      </c>
      <c r="B4981">
        <v>6.7000000000007276E-2</v>
      </c>
      <c r="C4981" s="1">
        <f>IF(Table9[[#This Row],[dTime]]&lt;&gt;"",1/Table9[[#This Row],[dTime]],"")</f>
        <v>14.925373134326737</v>
      </c>
    </row>
    <row r="4982" spans="1:3" x14ac:dyDescent="0.25">
      <c r="A4982">
        <v>16</v>
      </c>
      <c r="B4982">
        <v>6.2999999999988177E-2</v>
      </c>
      <c r="C4982" s="1">
        <f>IF(Table9[[#This Row],[dTime]]&lt;&gt;"",1/Table9[[#This Row],[dTime]],"")</f>
        <v>15.873015873018852</v>
      </c>
    </row>
    <row r="4983" spans="1:3" x14ac:dyDescent="0.25">
      <c r="A4983">
        <v>17</v>
      </c>
      <c r="B4983">
        <v>6.9000000000016826E-2</v>
      </c>
      <c r="C4983" s="1">
        <f>IF(Table9[[#This Row],[dTime]]&lt;&gt;"",1/Table9[[#This Row],[dTime]],"")</f>
        <v>14.492753623184871</v>
      </c>
    </row>
    <row r="4984" spans="1:3" x14ac:dyDescent="0.25">
      <c r="A4984">
        <v>18</v>
      </c>
      <c r="B4984">
        <v>7.1000000000026375E-2</v>
      </c>
      <c r="C4984" s="1">
        <f>IF(Table9[[#This Row],[dTime]]&lt;&gt;"",1/Table9[[#This Row],[dTime]],"")</f>
        <v>14.084507042248289</v>
      </c>
    </row>
    <row r="4985" spans="1:3" x14ac:dyDescent="0.25">
      <c r="A4985">
        <v>19</v>
      </c>
      <c r="B4985">
        <v>5.3999999999973625E-2</v>
      </c>
      <c r="C4985" s="1">
        <f>IF(Table9[[#This Row],[dTime]]&lt;&gt;"",1/Table9[[#This Row],[dTime]],"")</f>
        <v>18.518518518527564</v>
      </c>
    </row>
    <row r="4986" spans="1:3" x14ac:dyDescent="0.25">
      <c r="A4986">
        <v>20</v>
      </c>
      <c r="B4986">
        <v>7.1000000000026375E-2</v>
      </c>
      <c r="C4986" s="1">
        <f>IF(Table9[[#This Row],[dTime]]&lt;&gt;"",1/Table9[[#This Row],[dTime]],"")</f>
        <v>14.084507042248289</v>
      </c>
    </row>
    <row r="4987" spans="1:3" x14ac:dyDescent="0.25">
      <c r="A4987">
        <v>21</v>
      </c>
      <c r="B4987">
        <v>8.4000000000003183E-2</v>
      </c>
      <c r="C4987" s="1">
        <f>IF(Table9[[#This Row],[dTime]]&lt;&gt;"",1/Table9[[#This Row],[dTime]],"")</f>
        <v>11.904761904761454</v>
      </c>
    </row>
    <row r="4988" spans="1:3" x14ac:dyDescent="0.25">
      <c r="A4988">
        <v>22</v>
      </c>
      <c r="B4988">
        <v>5.3999999999973625E-2</v>
      </c>
      <c r="C4988" s="1">
        <f>IF(Table9[[#This Row],[dTime]]&lt;&gt;"",1/Table9[[#This Row],[dTime]],"")</f>
        <v>18.518518518527564</v>
      </c>
    </row>
    <row r="4989" spans="1:3" x14ac:dyDescent="0.25">
      <c r="A4989">
        <v>23</v>
      </c>
      <c r="B4989">
        <v>6.5999999999974079E-2</v>
      </c>
      <c r="C4989" s="1">
        <f>IF(Table9[[#This Row],[dTime]]&lt;&gt;"",1/Table9[[#This Row],[dTime]],"")</f>
        <v>15.151515151521101</v>
      </c>
    </row>
    <row r="4990" spans="1:3" x14ac:dyDescent="0.25">
      <c r="A4990">
        <v>24</v>
      </c>
      <c r="B4990">
        <v>6.6000000000030923E-2</v>
      </c>
      <c r="C4990" s="1">
        <f>IF(Table9[[#This Row],[dTime]]&lt;&gt;"",1/Table9[[#This Row],[dTime]],"")</f>
        <v>15.151515151508052</v>
      </c>
    </row>
    <row r="4991" spans="1:3" x14ac:dyDescent="0.25">
      <c r="A4991">
        <v>25</v>
      </c>
      <c r="B4991">
        <v>5.7999999999992724E-2</v>
      </c>
      <c r="C4991" s="1">
        <f>IF(Table9[[#This Row],[dTime]]&lt;&gt;"",1/Table9[[#This Row],[dTime]],"")</f>
        <v>17.241379310346989</v>
      </c>
    </row>
    <row r="4992" spans="1:3" x14ac:dyDescent="0.25">
      <c r="A4992">
        <v>26</v>
      </c>
      <c r="B4992">
        <v>7.9999999999984084E-2</v>
      </c>
      <c r="C4992" s="1">
        <f>IF(Table9[[#This Row],[dTime]]&lt;&gt;"",1/Table9[[#This Row],[dTime]],"")</f>
        <v>12.500000000002487</v>
      </c>
    </row>
    <row r="4993" spans="1:3" x14ac:dyDescent="0.25">
      <c r="A4993">
        <v>27</v>
      </c>
      <c r="B4993">
        <v>6.7000000000007276E-2</v>
      </c>
      <c r="C4993" s="1">
        <f>IF(Table9[[#This Row],[dTime]]&lt;&gt;"",1/Table9[[#This Row],[dTime]],"")</f>
        <v>14.925373134326737</v>
      </c>
    </row>
    <row r="4994" spans="1:3" x14ac:dyDescent="0.25">
      <c r="A4994">
        <v>28</v>
      </c>
      <c r="B4994">
        <v>6.2000000000011823E-2</v>
      </c>
      <c r="C4994" s="1">
        <f>IF(Table9[[#This Row],[dTime]]&lt;&gt;"",1/Table9[[#This Row],[dTime]],"")</f>
        <v>16.129032258061439</v>
      </c>
    </row>
    <row r="4995" spans="1:3" x14ac:dyDescent="0.25">
      <c r="A4995">
        <v>29</v>
      </c>
      <c r="B4995">
        <v>4.399999999998272E-2</v>
      </c>
      <c r="C4995" s="1">
        <f>IF(Table9[[#This Row],[dTime]]&lt;&gt;"",1/Table9[[#This Row],[dTime]],"")</f>
        <v>22.727272727281655</v>
      </c>
    </row>
    <row r="4996" spans="1:3" x14ac:dyDescent="0.25">
      <c r="A4996">
        <v>30</v>
      </c>
      <c r="B4996">
        <v>8.8999999999998636E-2</v>
      </c>
      <c r="C4996" s="1">
        <f>IF(Table9[[#This Row],[dTime]]&lt;&gt;"",1/Table9[[#This Row],[dTime]],"")</f>
        <v>11.235955056179948</v>
      </c>
    </row>
    <row r="4997" spans="1:3" x14ac:dyDescent="0.25">
      <c r="A4997">
        <v>31</v>
      </c>
      <c r="B4997">
        <v>6.8000000000040473E-2</v>
      </c>
      <c r="C4997" s="1">
        <f>IF(Table9[[#This Row],[dTime]]&lt;&gt;"",1/Table9[[#This Row],[dTime]],"")</f>
        <v>14.705882352932424</v>
      </c>
    </row>
    <row r="4998" spans="1:3" x14ac:dyDescent="0.25">
      <c r="A4998">
        <v>32</v>
      </c>
      <c r="B4998">
        <v>6.7000000000007276E-2</v>
      </c>
      <c r="C4998" s="1">
        <f>IF(Table9[[#This Row],[dTime]]&lt;&gt;"",1/Table9[[#This Row],[dTime]],"")</f>
        <v>14.925373134326737</v>
      </c>
    </row>
    <row r="4999" spans="1:3" x14ac:dyDescent="0.25">
      <c r="A4999">
        <v>33</v>
      </c>
      <c r="B4999">
        <v>6.7999999999983629E-2</v>
      </c>
      <c r="C4999" s="1">
        <f>IF(Table9[[#This Row],[dTime]]&lt;&gt;"",1/Table9[[#This Row],[dTime]],"")</f>
        <v>14.705882352944716</v>
      </c>
    </row>
    <row r="5000" spans="1:3" x14ac:dyDescent="0.25">
      <c r="A5000">
        <v>34</v>
      </c>
      <c r="B5000">
        <v>6.7999999999983629E-2</v>
      </c>
      <c r="C5000" s="1">
        <f>IF(Table9[[#This Row],[dTime]]&lt;&gt;"",1/Table9[[#This Row],[dTime]],"")</f>
        <v>14.705882352944716</v>
      </c>
    </row>
    <row r="5001" spans="1:3" x14ac:dyDescent="0.25">
      <c r="A5001">
        <v>35</v>
      </c>
      <c r="B5001">
        <v>6.2999999999988177E-2</v>
      </c>
      <c r="C5001" s="1">
        <f>IF(Table9[[#This Row],[dTime]]&lt;&gt;"",1/Table9[[#This Row],[dTime]],"")</f>
        <v>15.873015873018852</v>
      </c>
    </row>
    <row r="5002" spans="1:3" x14ac:dyDescent="0.25">
      <c r="A5002">
        <v>36</v>
      </c>
      <c r="B5002">
        <v>6.9999999999993179E-2</v>
      </c>
      <c r="C5002" s="1">
        <f>IF(Table9[[#This Row],[dTime]]&lt;&gt;"",1/Table9[[#This Row],[dTime]],"")</f>
        <v>14.285714285715677</v>
      </c>
    </row>
    <row r="5003" spans="1:3" x14ac:dyDescent="0.25">
      <c r="A5003">
        <v>37</v>
      </c>
      <c r="B5003">
        <v>6.2000000000011823E-2</v>
      </c>
      <c r="C5003" s="1">
        <f>IF(Table9[[#This Row],[dTime]]&lt;&gt;"",1/Table9[[#This Row],[dTime]],"")</f>
        <v>16.129032258061439</v>
      </c>
    </row>
    <row r="5004" spans="1:3" x14ac:dyDescent="0.25">
      <c r="A5004">
        <v>38</v>
      </c>
      <c r="B5004">
        <v>6.7000000000007276E-2</v>
      </c>
      <c r="C5004" s="1">
        <f>IF(Table9[[#This Row],[dTime]]&lt;&gt;"",1/Table9[[#This Row],[dTime]],"")</f>
        <v>14.925373134326737</v>
      </c>
    </row>
    <row r="5005" spans="1:3" x14ac:dyDescent="0.25">
      <c r="A5005">
        <v>39</v>
      </c>
      <c r="B5005">
        <v>6.7000000000007276E-2</v>
      </c>
      <c r="C5005" s="1">
        <f>IF(Table9[[#This Row],[dTime]]&lt;&gt;"",1/Table9[[#This Row],[dTime]],"")</f>
        <v>14.925373134326737</v>
      </c>
    </row>
    <row r="5006" spans="1:3" x14ac:dyDescent="0.25">
      <c r="A5006">
        <v>40</v>
      </c>
      <c r="B5006">
        <v>6.5999999999974079E-2</v>
      </c>
      <c r="C5006" s="1">
        <f>IF(Table9[[#This Row],[dTime]]&lt;&gt;"",1/Table9[[#This Row],[dTime]],"")</f>
        <v>15.151515151521101</v>
      </c>
    </row>
    <row r="5007" spans="1:3" x14ac:dyDescent="0.25">
      <c r="A5007">
        <v>41</v>
      </c>
      <c r="B5007">
        <v>6.4999999999997726E-2</v>
      </c>
      <c r="C5007" s="1">
        <f>IF(Table9[[#This Row],[dTime]]&lt;&gt;"",1/Table9[[#This Row],[dTime]],"")</f>
        <v>15.384615384615923</v>
      </c>
    </row>
    <row r="5008" spans="1:3" x14ac:dyDescent="0.25">
      <c r="A5008">
        <v>42</v>
      </c>
      <c r="B5008">
        <v>6.8000000000040473E-2</v>
      </c>
      <c r="C5008" s="1">
        <f>IF(Table9[[#This Row],[dTime]]&lt;&gt;"",1/Table9[[#This Row],[dTime]],"")</f>
        <v>14.705882352932424</v>
      </c>
    </row>
    <row r="5009" spans="1:3" x14ac:dyDescent="0.25">
      <c r="A5009">
        <v>43</v>
      </c>
      <c r="B5009">
        <v>7.2000000000002728E-2</v>
      </c>
      <c r="C5009" s="1">
        <f>IF(Table9[[#This Row],[dTime]]&lt;&gt;"",1/Table9[[#This Row],[dTime]],"")</f>
        <v>13.888888888888362</v>
      </c>
    </row>
    <row r="5010" spans="1:3" x14ac:dyDescent="0.25">
      <c r="A5010">
        <v>44</v>
      </c>
      <c r="B5010">
        <v>6.5999999999974079E-2</v>
      </c>
      <c r="C5010" s="1">
        <f>IF(Table9[[#This Row],[dTime]]&lt;&gt;"",1/Table9[[#This Row],[dTime]],"")</f>
        <v>15.151515151521101</v>
      </c>
    </row>
    <row r="5011" spans="1:3" x14ac:dyDescent="0.25">
      <c r="A5011">
        <v>45</v>
      </c>
      <c r="B5011">
        <v>6.6000000000030923E-2</v>
      </c>
      <c r="C5011" s="1">
        <f>IF(Table9[[#This Row],[dTime]]&lt;&gt;"",1/Table9[[#This Row],[dTime]],"")</f>
        <v>15.151515151508052</v>
      </c>
    </row>
    <row r="5012" spans="1:3" x14ac:dyDescent="0.25">
      <c r="A5012">
        <v>46</v>
      </c>
      <c r="B5012">
        <v>6.9999999999993179E-2</v>
      </c>
      <c r="C5012" s="1">
        <f>IF(Table9[[#This Row],[dTime]]&lt;&gt;"",1/Table9[[#This Row],[dTime]],"")</f>
        <v>14.285714285715677</v>
      </c>
    </row>
    <row r="5013" spans="1:3" x14ac:dyDescent="0.25">
      <c r="A5013">
        <v>47</v>
      </c>
      <c r="B5013">
        <v>5.2999999999997272E-2</v>
      </c>
      <c r="C5013" s="1">
        <f>IF(Table9[[#This Row],[dTime]]&lt;&gt;"",1/Table9[[#This Row],[dTime]],"")</f>
        <v>18.867924528302858</v>
      </c>
    </row>
    <row r="5014" spans="1:3" x14ac:dyDescent="0.25">
      <c r="A5014">
        <v>48</v>
      </c>
      <c r="B5014">
        <v>7.2999999999979082E-2</v>
      </c>
      <c r="C5014" s="1">
        <f>IF(Table9[[#This Row],[dTime]]&lt;&gt;"",1/Table9[[#This Row],[dTime]],"")</f>
        <v>13.698630136990227</v>
      </c>
    </row>
    <row r="5015" spans="1:3" x14ac:dyDescent="0.25">
      <c r="A5015">
        <v>49</v>
      </c>
      <c r="B5015">
        <v>7.2000000000002728E-2</v>
      </c>
      <c r="C5015" s="1">
        <f>IF(Table9[[#This Row],[dTime]]&lt;&gt;"",1/Table9[[#This Row],[dTime]],"")</f>
        <v>13.888888888888362</v>
      </c>
    </row>
    <row r="5016" spans="1:3" x14ac:dyDescent="0.25">
      <c r="A5016">
        <v>50</v>
      </c>
      <c r="B5016">
        <v>6.2000000000011823E-2</v>
      </c>
      <c r="C5016" s="1">
        <f>IF(Table9[[#This Row],[dTime]]&lt;&gt;"",1/Table9[[#This Row],[dTime]],"")</f>
        <v>16.129032258061439</v>
      </c>
    </row>
    <row r="5017" spans="1:3" x14ac:dyDescent="0.25">
      <c r="A5017">
        <v>51</v>
      </c>
      <c r="B5017">
        <v>7.0999999999969532E-2</v>
      </c>
      <c r="C5017" s="1">
        <f>IF(Table9[[#This Row],[dTime]]&lt;&gt;"",1/Table9[[#This Row],[dTime]],"")</f>
        <v>14.084507042259565</v>
      </c>
    </row>
    <row r="5018" spans="1:3" x14ac:dyDescent="0.25">
      <c r="A5018">
        <v>52</v>
      </c>
      <c r="B5018">
        <v>6.2000000000011823E-2</v>
      </c>
      <c r="C5018" s="1">
        <f>IF(Table9[[#This Row],[dTime]]&lt;&gt;"",1/Table9[[#This Row],[dTime]],"")</f>
        <v>16.129032258061439</v>
      </c>
    </row>
    <row r="5019" spans="1:3" x14ac:dyDescent="0.25">
      <c r="A5019">
        <v>53</v>
      </c>
      <c r="B5019">
        <v>7.1000000000026375E-2</v>
      </c>
      <c r="C5019" s="1">
        <f>IF(Table9[[#This Row],[dTime]]&lt;&gt;"",1/Table9[[#This Row],[dTime]],"")</f>
        <v>14.084507042248289</v>
      </c>
    </row>
    <row r="5020" spans="1:3" x14ac:dyDescent="0.25">
      <c r="A5020">
        <v>54</v>
      </c>
      <c r="B5020">
        <v>6.8999999999959982E-2</v>
      </c>
      <c r="C5020" s="1">
        <f>IF(Table9[[#This Row],[dTime]]&lt;&gt;"",1/Table9[[#This Row],[dTime]],"")</f>
        <v>14.492753623196812</v>
      </c>
    </row>
    <row r="5021" spans="1:3" x14ac:dyDescent="0.25">
      <c r="A5021">
        <v>55</v>
      </c>
      <c r="B5021">
        <v>6.0000000000002274E-2</v>
      </c>
      <c r="C5021" s="1">
        <f>IF(Table9[[#This Row],[dTime]]&lt;&gt;"",1/Table9[[#This Row],[dTime]],"")</f>
        <v>16.666666666666035</v>
      </c>
    </row>
    <row r="5022" spans="1:3" x14ac:dyDescent="0.25">
      <c r="A5022">
        <v>56</v>
      </c>
      <c r="B5022">
        <v>6.9000000000016826E-2</v>
      </c>
      <c r="C5022" s="1">
        <f>IF(Table9[[#This Row],[dTime]]&lt;&gt;"",1/Table9[[#This Row],[dTime]],"")</f>
        <v>14.492753623184871</v>
      </c>
    </row>
    <row r="5023" spans="1:3" x14ac:dyDescent="0.25">
      <c r="A5023">
        <v>57</v>
      </c>
      <c r="B5023">
        <v>6.6000000000030923E-2</v>
      </c>
      <c r="C5023" s="1">
        <f>IF(Table9[[#This Row],[dTime]]&lt;&gt;"",1/Table9[[#This Row],[dTime]],"")</f>
        <v>15.151515151508052</v>
      </c>
    </row>
    <row r="5024" spans="1:3" x14ac:dyDescent="0.25">
      <c r="A5024">
        <v>58</v>
      </c>
      <c r="B5024">
        <v>6.0000000000002274E-2</v>
      </c>
      <c r="C5024" s="1">
        <f>IF(Table9[[#This Row],[dTime]]&lt;&gt;"",1/Table9[[#This Row],[dTime]],"")</f>
        <v>16.666666666666035</v>
      </c>
    </row>
    <row r="5025" spans="1:3" x14ac:dyDescent="0.25">
      <c r="A5025">
        <v>59</v>
      </c>
      <c r="B5025">
        <v>7.3999999999955435E-2</v>
      </c>
      <c r="C5025" s="1">
        <f>IF(Table9[[#This Row],[dTime]]&lt;&gt;"",1/Table9[[#This Row],[dTime]],"")</f>
        <v>13.513513513521652</v>
      </c>
    </row>
    <row r="5026" spans="1:3" x14ac:dyDescent="0.25">
      <c r="A5026">
        <v>60</v>
      </c>
      <c r="B5026">
        <v>6.8000000000040473E-2</v>
      </c>
      <c r="C5026" s="1">
        <f>IF(Table9[[#This Row],[dTime]]&lt;&gt;"",1/Table9[[#This Row],[dTime]],"")</f>
        <v>14.705882352932424</v>
      </c>
    </row>
    <row r="5027" spans="1:3" x14ac:dyDescent="0.25">
      <c r="A5027">
        <v>61</v>
      </c>
      <c r="B5027">
        <v>6.399999999996453E-2</v>
      </c>
      <c r="C5027" s="1">
        <f>IF(Table9[[#This Row],[dTime]]&lt;&gt;"",1/Table9[[#This Row],[dTime]],"")</f>
        <v>15.62500000000866</v>
      </c>
    </row>
    <row r="5028" spans="1:3" x14ac:dyDescent="0.25">
      <c r="A5028">
        <v>62</v>
      </c>
      <c r="B5028">
        <v>3.2000000000039108E-2</v>
      </c>
      <c r="C5028" s="1">
        <f>IF(Table9[[#This Row],[dTime]]&lt;&gt;"",1/Table9[[#This Row],[dTime]],"")</f>
        <v>31.249999999961808</v>
      </c>
    </row>
    <row r="5029" spans="1:3" x14ac:dyDescent="0.25">
      <c r="A5029">
        <v>63</v>
      </c>
      <c r="B5029">
        <v>0.10399999999998499</v>
      </c>
      <c r="C5029" s="1">
        <f>IF(Table9[[#This Row],[dTime]]&lt;&gt;"",1/Table9[[#This Row],[dTime]],"")</f>
        <v>9.6153846153860023</v>
      </c>
    </row>
    <row r="5030" spans="1:3" x14ac:dyDescent="0.25">
      <c r="A5030">
        <v>64</v>
      </c>
      <c r="B5030">
        <v>3.4999999999968168E-2</v>
      </c>
      <c r="C5030" s="1">
        <f>IF(Table9[[#This Row],[dTime]]&lt;&gt;"",1/Table9[[#This Row],[dTime]],"")</f>
        <v>28.571428571454557</v>
      </c>
    </row>
    <row r="5031" spans="1:3" x14ac:dyDescent="0.25">
      <c r="A5031">
        <v>65</v>
      </c>
      <c r="B5031">
        <v>5.2000000000020918E-2</v>
      </c>
      <c r="C5031" s="1">
        <f>IF(Table9[[#This Row],[dTime]]&lt;&gt;"",1/Table9[[#This Row],[dTime]],"")</f>
        <v>19.230769230761496</v>
      </c>
    </row>
    <row r="5032" spans="1:3" x14ac:dyDescent="0.25">
      <c r="A5032">
        <v>66</v>
      </c>
      <c r="B5032">
        <v>0.1139999999999759</v>
      </c>
      <c r="C5032" s="1">
        <f>IF(Table9[[#This Row],[dTime]]&lt;&gt;"",1/Table9[[#This Row],[dTime]],"")</f>
        <v>8.7719298245632586</v>
      </c>
    </row>
    <row r="5033" spans="1:3" x14ac:dyDescent="0.25">
      <c r="A5033">
        <v>67</v>
      </c>
      <c r="B5033">
        <v>6.100000000003547E-2</v>
      </c>
      <c r="C5033" s="1">
        <f>IF(Table9[[#This Row],[dTime]]&lt;&gt;"",1/Table9[[#This Row],[dTime]],"")</f>
        <v>16.393442622941286</v>
      </c>
    </row>
    <row r="5034" spans="1:3" x14ac:dyDescent="0.25">
      <c r="A5034">
        <v>68</v>
      </c>
      <c r="B5034">
        <v>7.4000000000012278E-2</v>
      </c>
      <c r="C5034" s="1">
        <f>IF(Table9[[#This Row],[dTime]]&lt;&gt;"",1/Table9[[#This Row],[dTime]],"")</f>
        <v>13.513513513511271</v>
      </c>
    </row>
    <row r="5035" spans="1:3" x14ac:dyDescent="0.25">
      <c r="A5035">
        <v>69</v>
      </c>
      <c r="B5035">
        <v>6.0999999999978627E-2</v>
      </c>
      <c r="C5035" s="1">
        <f>IF(Table9[[#This Row],[dTime]]&lt;&gt;"",1/Table9[[#This Row],[dTime]],"")</f>
        <v>16.393442622956563</v>
      </c>
    </row>
    <row r="5036" spans="1:3" x14ac:dyDescent="0.25">
      <c r="A5036">
        <v>70</v>
      </c>
      <c r="B5036">
        <v>6.9000000000016826E-2</v>
      </c>
      <c r="C5036" s="1">
        <f>IF(Table9[[#This Row],[dTime]]&lt;&gt;"",1/Table9[[#This Row],[dTime]],"")</f>
        <v>14.492753623184871</v>
      </c>
    </row>
    <row r="5037" spans="1:3" x14ac:dyDescent="0.25">
      <c r="A5037">
        <v>71</v>
      </c>
      <c r="B5037">
        <v>6.199999999995498E-2</v>
      </c>
      <c r="C5037" s="1">
        <f>IF(Table9[[#This Row],[dTime]]&lt;&gt;"",1/Table9[[#This Row],[dTime]],"")</f>
        <v>16.129032258076229</v>
      </c>
    </row>
    <row r="5038" spans="1:3" x14ac:dyDescent="0.25">
      <c r="A5038">
        <v>72</v>
      </c>
      <c r="B5038">
        <v>6.6000000000030923E-2</v>
      </c>
      <c r="C5038" s="1">
        <f>IF(Table9[[#This Row],[dTime]]&lt;&gt;"",1/Table9[[#This Row],[dTime]],"")</f>
        <v>15.151515151508052</v>
      </c>
    </row>
    <row r="5039" spans="1:3" x14ac:dyDescent="0.25">
      <c r="A5039">
        <v>73</v>
      </c>
      <c r="B5039">
        <v>7.4000000000012278E-2</v>
      </c>
      <c r="C5039" s="1">
        <f>IF(Table9[[#This Row],[dTime]]&lt;&gt;"",1/Table9[[#This Row],[dTime]],"")</f>
        <v>13.513513513511271</v>
      </c>
    </row>
    <row r="5040" spans="1:3" x14ac:dyDescent="0.25">
      <c r="A5040">
        <v>74</v>
      </c>
      <c r="B5040">
        <v>6.399999999996453E-2</v>
      </c>
      <c r="C5040" s="1">
        <f>IF(Table9[[#This Row],[dTime]]&lt;&gt;"",1/Table9[[#This Row],[dTime]],"")</f>
        <v>15.62500000000866</v>
      </c>
    </row>
    <row r="5041" spans="1:3" x14ac:dyDescent="0.25">
      <c r="A5041">
        <v>75</v>
      </c>
      <c r="B5041">
        <v>6.300000000004502E-2</v>
      </c>
      <c r="C5041" s="1">
        <f>IF(Table9[[#This Row],[dTime]]&lt;&gt;"",1/Table9[[#This Row],[dTime]],"")</f>
        <v>15.87301587300453</v>
      </c>
    </row>
    <row r="5042" spans="1:3" x14ac:dyDescent="0.25">
      <c r="A5042">
        <v>76</v>
      </c>
      <c r="B5042">
        <v>7.5999999999964984E-2</v>
      </c>
      <c r="C5042" s="1">
        <f>IF(Table9[[#This Row],[dTime]]&lt;&gt;"",1/Table9[[#This Row],[dTime]],"")</f>
        <v>13.157894736848167</v>
      </c>
    </row>
    <row r="5043" spans="1:3" x14ac:dyDescent="0.25">
      <c r="A5043">
        <v>77</v>
      </c>
      <c r="B5043">
        <v>6.2999999999988177E-2</v>
      </c>
      <c r="C5043" s="1">
        <f>IF(Table9[[#This Row],[dTime]]&lt;&gt;"",1/Table9[[#This Row],[dTime]],"")</f>
        <v>15.873015873018852</v>
      </c>
    </row>
    <row r="5044" spans="1:3" x14ac:dyDescent="0.25">
      <c r="A5044">
        <v>78</v>
      </c>
      <c r="B5044">
        <v>3.6000000000001364E-2</v>
      </c>
      <c r="C5044" s="1">
        <f>IF(Table9[[#This Row],[dTime]]&lt;&gt;"",1/Table9[[#This Row],[dTime]],"")</f>
        <v>27.777777777776723</v>
      </c>
    </row>
    <row r="5045" spans="1:3" x14ac:dyDescent="0.25">
      <c r="A5045">
        <v>79</v>
      </c>
      <c r="B5045">
        <v>9.5000000000027285E-2</v>
      </c>
      <c r="C5045" s="1">
        <f>IF(Table9[[#This Row],[dTime]]&lt;&gt;"",1/Table9[[#This Row],[dTime]],"")</f>
        <v>10.526315789470662</v>
      </c>
    </row>
    <row r="5046" spans="1:3" x14ac:dyDescent="0.25">
      <c r="A5046">
        <v>80</v>
      </c>
      <c r="B5046">
        <v>6.7000000000007276E-2</v>
      </c>
      <c r="C5046" s="1">
        <f>IF(Table9[[#This Row],[dTime]]&lt;&gt;"",1/Table9[[#This Row],[dTime]],"")</f>
        <v>14.925373134326737</v>
      </c>
    </row>
    <row r="5047" spans="1:3" x14ac:dyDescent="0.25">
      <c r="A5047">
        <v>81</v>
      </c>
      <c r="B5047">
        <v>5.8999999999969077E-2</v>
      </c>
      <c r="C5047" s="1">
        <f>IF(Table9[[#This Row],[dTime]]&lt;&gt;"",1/Table9[[#This Row],[dTime]],"")</f>
        <v>16.949152542381764</v>
      </c>
    </row>
    <row r="5048" spans="1:3" x14ac:dyDescent="0.25">
      <c r="A5048">
        <v>82</v>
      </c>
      <c r="B5048">
        <v>7.3000000000035925E-2</v>
      </c>
      <c r="C5048" s="1">
        <f>IF(Table9[[#This Row],[dTime]]&lt;&gt;"",1/Table9[[#This Row],[dTime]],"")</f>
        <v>13.69863013697956</v>
      </c>
    </row>
    <row r="5049" spans="1:3" x14ac:dyDescent="0.25">
      <c r="A5049">
        <v>83</v>
      </c>
      <c r="B5049">
        <v>6.8999999999959982E-2</v>
      </c>
      <c r="C5049" s="1">
        <f>IF(Table9[[#This Row],[dTime]]&lt;&gt;"",1/Table9[[#This Row],[dTime]],"")</f>
        <v>14.492753623196812</v>
      </c>
    </row>
    <row r="5050" spans="1:3" x14ac:dyDescent="0.25">
      <c r="A5050">
        <v>84</v>
      </c>
      <c r="B5050">
        <v>6.300000000004502E-2</v>
      </c>
      <c r="C5050" s="1">
        <f>IF(Table9[[#This Row],[dTime]]&lt;&gt;"",1/Table9[[#This Row],[dTime]],"")</f>
        <v>15.87301587300453</v>
      </c>
    </row>
    <row r="5051" spans="1:3" x14ac:dyDescent="0.25">
      <c r="A5051">
        <v>85</v>
      </c>
      <c r="B5051">
        <v>6.6999999999950433E-2</v>
      </c>
      <c r="C5051" s="1">
        <f>IF(Table9[[#This Row],[dTime]]&lt;&gt;"",1/Table9[[#This Row],[dTime]],"")</f>
        <v>14.9253731343394</v>
      </c>
    </row>
    <row r="5052" spans="1:3" x14ac:dyDescent="0.25">
      <c r="A5052">
        <v>86</v>
      </c>
      <c r="B5052">
        <v>6.9000000000016826E-2</v>
      </c>
      <c r="C5052" s="1">
        <f>IF(Table9[[#This Row],[dTime]]&lt;&gt;"",1/Table9[[#This Row],[dTime]],"")</f>
        <v>14.492753623184871</v>
      </c>
    </row>
    <row r="5053" spans="1:3" x14ac:dyDescent="0.25">
      <c r="A5053">
        <v>87</v>
      </c>
      <c r="B5053">
        <v>6.6000000000030923E-2</v>
      </c>
      <c r="C5053" s="1">
        <f>IF(Table9[[#This Row],[dTime]]&lt;&gt;"",1/Table9[[#This Row],[dTime]],"")</f>
        <v>15.151515151508052</v>
      </c>
    </row>
    <row r="5054" spans="1:3" x14ac:dyDescent="0.25">
      <c r="A5054">
        <v>88</v>
      </c>
      <c r="B5054">
        <v>7.4999999999988631E-2</v>
      </c>
      <c r="C5054" s="1">
        <f>IF(Table9[[#This Row],[dTime]]&lt;&gt;"",1/Table9[[#This Row],[dTime]],"")</f>
        <v>13.333333333335354</v>
      </c>
    </row>
    <row r="5055" spans="1:3" x14ac:dyDescent="0.25">
      <c r="A5055">
        <v>89</v>
      </c>
      <c r="B5055">
        <v>5.5000000000006821E-2</v>
      </c>
      <c r="C5055" s="1">
        <f>IF(Table9[[#This Row],[dTime]]&lt;&gt;"",1/Table9[[#This Row],[dTime]],"")</f>
        <v>18.181818181815927</v>
      </c>
    </row>
    <row r="5056" spans="1:3" x14ac:dyDescent="0.25">
      <c r="A5056">
        <v>90</v>
      </c>
      <c r="B5056">
        <v>6.9999999999993179E-2</v>
      </c>
      <c r="C5056" s="1">
        <f>IF(Table9[[#This Row],[dTime]]&lt;&gt;"",1/Table9[[#This Row],[dTime]],"")</f>
        <v>14.285714285715677</v>
      </c>
    </row>
    <row r="5057" spans="1:3" x14ac:dyDescent="0.25">
      <c r="A5057">
        <v>91</v>
      </c>
      <c r="B5057">
        <v>7.7999999999974534E-2</v>
      </c>
      <c r="C5057" s="1">
        <f>IF(Table9[[#This Row],[dTime]]&lt;&gt;"",1/Table9[[#This Row],[dTime]],"")</f>
        <v>12.820512820517006</v>
      </c>
    </row>
    <row r="5058" spans="1:3" x14ac:dyDescent="0.25">
      <c r="A5058">
        <v>92</v>
      </c>
      <c r="B5058">
        <v>5.5000000000006821E-2</v>
      </c>
      <c r="C5058" s="1">
        <f>IF(Table9[[#This Row],[dTime]]&lt;&gt;"",1/Table9[[#This Row],[dTime]],"")</f>
        <v>18.181818181815927</v>
      </c>
    </row>
    <row r="5059" spans="1:3" x14ac:dyDescent="0.25">
      <c r="A5059">
        <v>93</v>
      </c>
      <c r="B5059">
        <v>6.6000000000030923E-2</v>
      </c>
      <c r="C5059" s="1">
        <f>IF(Table9[[#This Row],[dTime]]&lt;&gt;"",1/Table9[[#This Row],[dTime]],"")</f>
        <v>15.151515151508052</v>
      </c>
    </row>
    <row r="5060" spans="1:3" x14ac:dyDescent="0.25">
      <c r="A5060">
        <v>94</v>
      </c>
      <c r="B5060">
        <v>6.7999999999983629E-2</v>
      </c>
      <c r="C5060" s="1">
        <f>IF(Table9[[#This Row],[dTime]]&lt;&gt;"",1/Table9[[#This Row],[dTime]],"")</f>
        <v>14.705882352944716</v>
      </c>
    </row>
    <row r="5061" spans="1:3" x14ac:dyDescent="0.25">
      <c r="A5061">
        <v>95</v>
      </c>
      <c r="B5061">
        <v>6.0000000000002274E-2</v>
      </c>
      <c r="C5061" s="1">
        <f>IF(Table9[[#This Row],[dTime]]&lt;&gt;"",1/Table9[[#This Row],[dTime]],"")</f>
        <v>16.666666666666035</v>
      </c>
    </row>
    <row r="5062" spans="1:3" x14ac:dyDescent="0.25">
      <c r="A5062">
        <v>96</v>
      </c>
      <c r="B5062">
        <v>7.4999999999988631E-2</v>
      </c>
      <c r="C5062" s="1">
        <f>IF(Table9[[#This Row],[dTime]]&lt;&gt;"",1/Table9[[#This Row],[dTime]],"")</f>
        <v>13.333333333335354</v>
      </c>
    </row>
    <row r="5063" spans="1:3" x14ac:dyDescent="0.25">
      <c r="A5063">
        <v>97</v>
      </c>
      <c r="B5063">
        <v>7.1000000000026375E-2</v>
      </c>
      <c r="C5063" s="1">
        <f>IF(Table9[[#This Row],[dTime]]&lt;&gt;"",1/Table9[[#This Row],[dTime]],"")</f>
        <v>14.084507042248289</v>
      </c>
    </row>
    <row r="5064" spans="1:3" x14ac:dyDescent="0.25">
      <c r="A5064">
        <v>98</v>
      </c>
      <c r="B5064">
        <v>6.0999999999978627E-2</v>
      </c>
      <c r="C5064" s="1">
        <f>IF(Table9[[#This Row],[dTime]]&lt;&gt;"",1/Table9[[#This Row],[dTime]],"")</f>
        <v>16.393442622956563</v>
      </c>
    </row>
    <row r="5065" spans="1:3" x14ac:dyDescent="0.25">
      <c r="A5065">
        <v>99</v>
      </c>
      <c r="B5065">
        <v>6.4999999999997726E-2</v>
      </c>
      <c r="C5065" s="1">
        <f>IF(Table9[[#This Row],[dTime]]&lt;&gt;"",1/Table9[[#This Row],[dTime]],"")</f>
        <v>15.384615384615923</v>
      </c>
    </row>
    <row r="5066" spans="1:3" x14ac:dyDescent="0.25">
      <c r="A5066">
        <v>100</v>
      </c>
      <c r="B5066">
        <v>6.4999999999997726E-2</v>
      </c>
      <c r="C5066" s="1">
        <f>IF(Table9[[#This Row],[dTime]]&lt;&gt;"",1/Table9[[#This Row],[dTime]],"")</f>
        <v>15.384615384615923</v>
      </c>
    </row>
    <row r="5067" spans="1:3" x14ac:dyDescent="0.25">
      <c r="A5067">
        <v>101</v>
      </c>
      <c r="B5067">
        <v>7.2000000000002728E-2</v>
      </c>
      <c r="C5067" s="1">
        <f>IF(Table9[[#This Row],[dTime]]&lt;&gt;"",1/Table9[[#This Row],[dTime]],"")</f>
        <v>13.888888888888362</v>
      </c>
    </row>
    <row r="5068" spans="1:3" x14ac:dyDescent="0.25">
      <c r="A5068">
        <v>102</v>
      </c>
      <c r="B5068">
        <v>6.7000000000007276E-2</v>
      </c>
      <c r="C5068" s="1">
        <f>IF(Table9[[#This Row],[dTime]]&lt;&gt;"",1/Table9[[#This Row],[dTime]],"")</f>
        <v>14.925373134326737</v>
      </c>
    </row>
    <row r="5069" spans="1:3" x14ac:dyDescent="0.25">
      <c r="A5069">
        <v>103</v>
      </c>
      <c r="B5069">
        <v>6.7000000000007276E-2</v>
      </c>
      <c r="C5069" s="1">
        <f>IF(Table9[[#This Row],[dTime]]&lt;&gt;"",1/Table9[[#This Row],[dTime]],"")</f>
        <v>14.925373134326737</v>
      </c>
    </row>
    <row r="5070" spans="1:3" x14ac:dyDescent="0.25">
      <c r="A5070">
        <v>104</v>
      </c>
      <c r="B5070">
        <v>6.4999999999997726E-2</v>
      </c>
      <c r="C5070" s="1">
        <f>IF(Table9[[#This Row],[dTime]]&lt;&gt;"",1/Table9[[#This Row],[dTime]],"")</f>
        <v>15.384615384615923</v>
      </c>
    </row>
    <row r="5071" spans="1:3" x14ac:dyDescent="0.25">
      <c r="A5071">
        <v>105</v>
      </c>
      <c r="B5071">
        <v>6.5999999999974079E-2</v>
      </c>
      <c r="C5071" s="1">
        <f>IF(Table9[[#This Row],[dTime]]&lt;&gt;"",1/Table9[[#This Row],[dTime]],"")</f>
        <v>15.151515151521101</v>
      </c>
    </row>
    <row r="5072" spans="1:3" x14ac:dyDescent="0.25">
      <c r="A5072">
        <v>106</v>
      </c>
      <c r="B5072">
        <v>6.7999999999983629E-2</v>
      </c>
      <c r="C5072" s="1">
        <f>IF(Table9[[#This Row],[dTime]]&lt;&gt;"",1/Table9[[#This Row],[dTime]],"")</f>
        <v>14.705882352944716</v>
      </c>
    </row>
    <row r="5073" spans="1:3" x14ac:dyDescent="0.25">
      <c r="A5073">
        <v>107</v>
      </c>
      <c r="B5073">
        <v>6.500000000005457E-2</v>
      </c>
      <c r="C5073" s="1">
        <f>IF(Table9[[#This Row],[dTime]]&lt;&gt;"",1/Table9[[#This Row],[dTime]],"")</f>
        <v>15.384615384602469</v>
      </c>
    </row>
    <row r="5074" spans="1:3" x14ac:dyDescent="0.25">
      <c r="A5074">
        <v>108</v>
      </c>
      <c r="B5074">
        <v>5.3999999999973625E-2</v>
      </c>
      <c r="C5074" s="1">
        <f>IF(Table9[[#This Row],[dTime]]&lt;&gt;"",1/Table9[[#This Row],[dTime]],"")</f>
        <v>18.518518518527564</v>
      </c>
    </row>
    <row r="5075" spans="1:3" x14ac:dyDescent="0.25">
      <c r="A5075">
        <v>109</v>
      </c>
      <c r="B5075">
        <v>8.1999999999993634E-2</v>
      </c>
      <c r="C5075" s="1">
        <f>IF(Table9[[#This Row],[dTime]]&lt;&gt;"",1/Table9[[#This Row],[dTime]],"")</f>
        <v>12.195121951220459</v>
      </c>
    </row>
    <row r="5076" spans="1:3" x14ac:dyDescent="0.25">
      <c r="A5076">
        <v>110</v>
      </c>
      <c r="B5076">
        <v>6.4000000000021373E-2</v>
      </c>
      <c r="C5076" s="1">
        <f>IF(Table9[[#This Row],[dTime]]&lt;&gt;"",1/Table9[[#This Row],[dTime]],"")</f>
        <v>15.624999999994783</v>
      </c>
    </row>
    <row r="5077" spans="1:3" x14ac:dyDescent="0.25">
      <c r="A5077">
        <v>111</v>
      </c>
      <c r="B5077">
        <v>6.4999999999997726E-2</v>
      </c>
      <c r="C5077" s="1">
        <f>IF(Table9[[#This Row],[dTime]]&lt;&gt;"",1/Table9[[#This Row],[dTime]],"")</f>
        <v>15.384615384615923</v>
      </c>
    </row>
    <row r="5078" spans="1:3" x14ac:dyDescent="0.25">
      <c r="A5078">
        <v>112</v>
      </c>
      <c r="B5078">
        <v>7.5999999999964984E-2</v>
      </c>
      <c r="C5078" s="1">
        <f>IF(Table9[[#This Row],[dTime]]&lt;&gt;"",1/Table9[[#This Row],[dTime]],"")</f>
        <v>13.157894736848167</v>
      </c>
    </row>
    <row r="5079" spans="1:3" x14ac:dyDescent="0.25">
      <c r="A5079">
        <v>113</v>
      </c>
      <c r="B5079">
        <v>6.0000000000002274E-2</v>
      </c>
      <c r="C5079" s="1">
        <f>IF(Table9[[#This Row],[dTime]]&lt;&gt;"",1/Table9[[#This Row],[dTime]],"")</f>
        <v>16.666666666666035</v>
      </c>
    </row>
    <row r="5080" spans="1:3" x14ac:dyDescent="0.25">
      <c r="A5080">
        <v>114</v>
      </c>
      <c r="B5080">
        <v>6.300000000004502E-2</v>
      </c>
      <c r="C5080" s="1">
        <f>IF(Table9[[#This Row],[dTime]]&lt;&gt;"",1/Table9[[#This Row],[dTime]],"")</f>
        <v>15.87301587300453</v>
      </c>
    </row>
    <row r="5081" spans="1:3" x14ac:dyDescent="0.25">
      <c r="A5081">
        <v>115</v>
      </c>
      <c r="B5081">
        <v>7.6999999999998181E-2</v>
      </c>
      <c r="C5081" s="1">
        <f>IF(Table9[[#This Row],[dTime]]&lt;&gt;"",1/Table9[[#This Row],[dTime]],"")</f>
        <v>12.987012987013294</v>
      </c>
    </row>
    <row r="5082" spans="1:3" x14ac:dyDescent="0.25">
      <c r="A5082">
        <v>116</v>
      </c>
      <c r="B5082">
        <v>5.3999999999973625E-2</v>
      </c>
      <c r="C5082" s="1">
        <f>IF(Table9[[#This Row],[dTime]]&lt;&gt;"",1/Table9[[#This Row],[dTime]],"")</f>
        <v>18.518518518527564</v>
      </c>
    </row>
    <row r="5083" spans="1:3" x14ac:dyDescent="0.25">
      <c r="A5083">
        <v>117</v>
      </c>
      <c r="B5083">
        <v>7.2999999999979082E-2</v>
      </c>
      <c r="C5083" s="1">
        <f>IF(Table9[[#This Row],[dTime]]&lt;&gt;"",1/Table9[[#This Row],[dTime]],"")</f>
        <v>13.698630136990227</v>
      </c>
    </row>
    <row r="5084" spans="1:3" x14ac:dyDescent="0.25">
      <c r="A5084">
        <v>118</v>
      </c>
      <c r="B5084">
        <v>7.8000000000031378E-2</v>
      </c>
      <c r="C5084" s="1">
        <f>IF(Table9[[#This Row],[dTime]]&lt;&gt;"",1/Table9[[#This Row],[dTime]],"")</f>
        <v>12.820512820507663</v>
      </c>
    </row>
    <row r="5085" spans="1:3" x14ac:dyDescent="0.25">
      <c r="A5085">
        <v>119</v>
      </c>
      <c r="B5085">
        <v>5.5999999999983174E-2</v>
      </c>
      <c r="C5085" s="1">
        <f>IF(Table9[[#This Row],[dTime]]&lt;&gt;"",1/Table9[[#This Row],[dTime]],"")</f>
        <v>17.857142857148222</v>
      </c>
    </row>
    <row r="5086" spans="1:3" x14ac:dyDescent="0.25">
      <c r="A5086">
        <v>120</v>
      </c>
      <c r="B5086">
        <v>6.6000000000030923E-2</v>
      </c>
      <c r="C5086" s="1">
        <f>IF(Table9[[#This Row],[dTime]]&lt;&gt;"",1/Table9[[#This Row],[dTime]],"")</f>
        <v>15.151515151508052</v>
      </c>
    </row>
    <row r="5087" spans="1:3" x14ac:dyDescent="0.25">
      <c r="A5087">
        <v>121</v>
      </c>
      <c r="B5087">
        <v>6.399999999996453E-2</v>
      </c>
      <c r="C5087" s="1">
        <f>IF(Table9[[#This Row],[dTime]]&lt;&gt;"",1/Table9[[#This Row],[dTime]],"")</f>
        <v>15.62500000000866</v>
      </c>
    </row>
    <row r="5088" spans="1:3" x14ac:dyDescent="0.25">
      <c r="A5088">
        <v>122</v>
      </c>
      <c r="B5088">
        <v>7.1000000000026375E-2</v>
      </c>
      <c r="C5088" s="1">
        <f>IF(Table9[[#This Row],[dTime]]&lt;&gt;"",1/Table9[[#This Row],[dTime]],"")</f>
        <v>14.084507042248289</v>
      </c>
    </row>
    <row r="5089" spans="1:3" x14ac:dyDescent="0.25">
      <c r="A5089">
        <v>123</v>
      </c>
      <c r="B5089">
        <v>6.5999999999974079E-2</v>
      </c>
      <c r="C5089" s="1">
        <f>IF(Table9[[#This Row],[dTime]]&lt;&gt;"",1/Table9[[#This Row],[dTime]],"")</f>
        <v>15.151515151521101</v>
      </c>
    </row>
    <row r="5090" spans="1:3" x14ac:dyDescent="0.25">
      <c r="A5090">
        <v>124</v>
      </c>
      <c r="B5090">
        <v>5.9000000000025921E-2</v>
      </c>
      <c r="C5090" s="1">
        <f>IF(Table9[[#This Row],[dTime]]&lt;&gt;"",1/Table9[[#This Row],[dTime]],"")</f>
        <v>16.949152542365436</v>
      </c>
    </row>
    <row r="5091" spans="1:3" x14ac:dyDescent="0.25">
      <c r="A5091">
        <v>125</v>
      </c>
      <c r="B5091">
        <v>7.2000000000002728E-2</v>
      </c>
      <c r="C5091" s="1">
        <f>IF(Table9[[#This Row],[dTime]]&lt;&gt;"",1/Table9[[#This Row],[dTime]],"")</f>
        <v>13.888888888888362</v>
      </c>
    </row>
    <row r="5092" spans="1:3" x14ac:dyDescent="0.25">
      <c r="A5092">
        <v>126</v>
      </c>
      <c r="B5092">
        <v>6.7000000000007276E-2</v>
      </c>
      <c r="C5092" s="1">
        <f>IF(Table9[[#This Row],[dTime]]&lt;&gt;"",1/Table9[[#This Row],[dTime]],"")</f>
        <v>14.925373134326737</v>
      </c>
    </row>
    <row r="5093" spans="1:3" x14ac:dyDescent="0.25">
      <c r="A5093">
        <v>127</v>
      </c>
      <c r="B5093">
        <v>7.3999999999955435E-2</v>
      </c>
      <c r="C5093" s="1">
        <f>IF(Table9[[#This Row],[dTime]]&lt;&gt;"",1/Table9[[#This Row],[dTime]],"")</f>
        <v>13.513513513521652</v>
      </c>
    </row>
    <row r="5094" spans="1:3" x14ac:dyDescent="0.25">
      <c r="A5094">
        <v>128</v>
      </c>
      <c r="B5094">
        <v>6.100000000003547E-2</v>
      </c>
      <c r="C5094" s="1">
        <f>IF(Table9[[#This Row],[dTime]]&lt;&gt;"",1/Table9[[#This Row],[dTime]],"")</f>
        <v>16.393442622941286</v>
      </c>
    </row>
    <row r="5095" spans="1:3" x14ac:dyDescent="0.25">
      <c r="A5095">
        <v>129</v>
      </c>
      <c r="B5095">
        <v>6.7999999999983629E-2</v>
      </c>
      <c r="C5095" s="1">
        <f>IF(Table9[[#This Row],[dTime]]&lt;&gt;"",1/Table9[[#This Row],[dTime]],"")</f>
        <v>14.705882352944716</v>
      </c>
    </row>
    <row r="5096" spans="1:3" x14ac:dyDescent="0.25">
      <c r="A5096">
        <v>130</v>
      </c>
      <c r="B5096">
        <v>6.7999999999983629E-2</v>
      </c>
      <c r="C5096" s="1">
        <f>IF(Table9[[#This Row],[dTime]]&lt;&gt;"",1/Table9[[#This Row],[dTime]],"")</f>
        <v>14.705882352944716</v>
      </c>
    </row>
    <row r="5097" spans="1:3" x14ac:dyDescent="0.25">
      <c r="A5097">
        <v>131</v>
      </c>
      <c r="B5097">
        <v>6.4999999999997726E-2</v>
      </c>
      <c r="C5097" s="1">
        <f>IF(Table9[[#This Row],[dTime]]&lt;&gt;"",1/Table9[[#This Row],[dTime]],"")</f>
        <v>15.384615384615923</v>
      </c>
    </row>
    <row r="5098" spans="1:3" x14ac:dyDescent="0.25">
      <c r="A5098">
        <v>132</v>
      </c>
      <c r="B5098">
        <v>6.100000000003547E-2</v>
      </c>
      <c r="C5098" s="1">
        <f>IF(Table9[[#This Row],[dTime]]&lt;&gt;"",1/Table9[[#This Row],[dTime]],"")</f>
        <v>16.393442622941286</v>
      </c>
    </row>
    <row r="5099" spans="1:3" x14ac:dyDescent="0.25">
      <c r="A5099">
        <v>133</v>
      </c>
      <c r="B5099">
        <v>6.0999999999978627E-2</v>
      </c>
      <c r="C5099" s="1">
        <f>IF(Table9[[#This Row],[dTime]]&lt;&gt;"",1/Table9[[#This Row],[dTime]],"")</f>
        <v>16.393442622956563</v>
      </c>
    </row>
    <row r="5100" spans="1:3" x14ac:dyDescent="0.25">
      <c r="A5100">
        <v>134</v>
      </c>
      <c r="B5100">
        <v>7.6999999999998181E-2</v>
      </c>
      <c r="C5100" s="1">
        <f>IF(Table9[[#This Row],[dTime]]&lt;&gt;"",1/Table9[[#This Row],[dTime]],"")</f>
        <v>12.987012987013294</v>
      </c>
    </row>
    <row r="5101" spans="1:3" x14ac:dyDescent="0.25">
      <c r="A5101">
        <v>135</v>
      </c>
      <c r="B5101">
        <v>5.4000000000030468E-2</v>
      </c>
      <c r="C5101" s="1">
        <f>IF(Table9[[#This Row],[dTime]]&lt;&gt;"",1/Table9[[#This Row],[dTime]],"")</f>
        <v>18.518518518508071</v>
      </c>
    </row>
    <row r="5102" spans="1:3" x14ac:dyDescent="0.25">
      <c r="A5102">
        <v>136</v>
      </c>
      <c r="B5102">
        <v>5.4999999999949978E-2</v>
      </c>
      <c r="C5102" s="1">
        <f>IF(Table9[[#This Row],[dTime]]&lt;&gt;"",1/Table9[[#This Row],[dTime]],"")</f>
        <v>18.181818181834718</v>
      </c>
    </row>
    <row r="5103" spans="1:3" x14ac:dyDescent="0.25">
      <c r="A5103">
        <v>137</v>
      </c>
      <c r="B5103">
        <v>8.6000000000012733E-2</v>
      </c>
      <c r="C5103" s="1">
        <f>IF(Table9[[#This Row],[dTime]]&lt;&gt;"",1/Table9[[#This Row],[dTime]],"")</f>
        <v>11.627906976742464</v>
      </c>
    </row>
    <row r="5104" spans="1:3" x14ac:dyDescent="0.25">
      <c r="A5104">
        <v>138</v>
      </c>
      <c r="B5104">
        <v>7.2000000000002728E-2</v>
      </c>
      <c r="C5104" s="1">
        <f>IF(Table9[[#This Row],[dTime]]&lt;&gt;"",1/Table9[[#This Row],[dTime]],"")</f>
        <v>13.888888888888362</v>
      </c>
    </row>
    <row r="5105" spans="1:3" x14ac:dyDescent="0.25">
      <c r="A5105">
        <v>139</v>
      </c>
      <c r="B5105">
        <v>5.7999999999992724E-2</v>
      </c>
      <c r="C5105" s="1">
        <f>IF(Table9[[#This Row],[dTime]]&lt;&gt;"",1/Table9[[#This Row],[dTime]],"")</f>
        <v>17.241379310346989</v>
      </c>
    </row>
    <row r="5106" spans="1:3" x14ac:dyDescent="0.25">
      <c r="A5106">
        <v>140</v>
      </c>
      <c r="B5106">
        <v>7.5000000000045475E-2</v>
      </c>
      <c r="C5106" s="1">
        <f>IF(Table9[[#This Row],[dTime]]&lt;&gt;"",1/Table9[[#This Row],[dTime]],"")</f>
        <v>13.33333333332525</v>
      </c>
    </row>
    <row r="5107" spans="1:3" x14ac:dyDescent="0.25">
      <c r="A5107">
        <v>141</v>
      </c>
      <c r="B5107">
        <v>6.2999999999988177E-2</v>
      </c>
      <c r="C5107" s="1">
        <f>IF(Table9[[#This Row],[dTime]]&lt;&gt;"",1/Table9[[#This Row],[dTime]],"")</f>
        <v>15.873015873018852</v>
      </c>
    </row>
    <row r="5108" spans="1:3" x14ac:dyDescent="0.25">
      <c r="A5108">
        <v>142</v>
      </c>
      <c r="B5108">
        <v>6.7000000000007276E-2</v>
      </c>
      <c r="C5108" s="1">
        <f>IF(Table9[[#This Row],[dTime]]&lt;&gt;"",1/Table9[[#This Row],[dTime]],"")</f>
        <v>14.925373134326737</v>
      </c>
    </row>
    <row r="5109" spans="1:3" x14ac:dyDescent="0.25">
      <c r="A5109">
        <v>143</v>
      </c>
      <c r="B5109">
        <v>6.9999999999993179E-2</v>
      </c>
      <c r="C5109" s="1">
        <f>IF(Table9[[#This Row],[dTime]]&lt;&gt;"",1/Table9[[#This Row],[dTime]],"")</f>
        <v>14.285714285715677</v>
      </c>
    </row>
    <row r="5110" spans="1:3" x14ac:dyDescent="0.25">
      <c r="A5110">
        <v>144</v>
      </c>
      <c r="B5110">
        <v>6.7999999999983629E-2</v>
      </c>
      <c r="C5110" s="1">
        <f>IF(Table9[[#This Row],[dTime]]&lt;&gt;"",1/Table9[[#This Row],[dTime]],"")</f>
        <v>14.705882352944716</v>
      </c>
    </row>
    <row r="5111" spans="1:3" x14ac:dyDescent="0.25">
      <c r="A5111">
        <v>145</v>
      </c>
      <c r="B5111">
        <v>6.4999999999997726E-2</v>
      </c>
      <c r="C5111" s="1">
        <f>IF(Table9[[#This Row],[dTime]]&lt;&gt;"",1/Table9[[#This Row],[dTime]],"")</f>
        <v>15.384615384615923</v>
      </c>
    </row>
    <row r="5112" spans="1:3" x14ac:dyDescent="0.25">
      <c r="A5112">
        <v>146</v>
      </c>
      <c r="B5112">
        <v>6.4999999999997726E-2</v>
      </c>
      <c r="C5112" s="1">
        <f>IF(Table9[[#This Row],[dTime]]&lt;&gt;"",1/Table9[[#This Row],[dTime]],"")</f>
        <v>15.384615384615923</v>
      </c>
    </row>
    <row r="5113" spans="1:3" x14ac:dyDescent="0.25">
      <c r="A5113">
        <v>147</v>
      </c>
      <c r="B5113">
        <v>6.2999999999988177E-2</v>
      </c>
      <c r="C5113" s="1">
        <f>IF(Table9[[#This Row],[dTime]]&lt;&gt;"",1/Table9[[#This Row],[dTime]],"")</f>
        <v>15.873015873018852</v>
      </c>
    </row>
    <row r="5114" spans="1:3" x14ac:dyDescent="0.25">
      <c r="A5114">
        <v>148</v>
      </c>
      <c r="B5114">
        <v>7.4000000000012278E-2</v>
      </c>
      <c r="C5114" s="1">
        <f>IF(Table9[[#This Row],[dTime]]&lt;&gt;"",1/Table9[[#This Row],[dTime]],"")</f>
        <v>13.513513513511271</v>
      </c>
    </row>
    <row r="5115" spans="1:3" x14ac:dyDescent="0.25">
      <c r="A5115">
        <v>149</v>
      </c>
      <c r="B5115">
        <v>6.2000000000011823E-2</v>
      </c>
      <c r="C5115" s="1">
        <f>IF(Table9[[#This Row],[dTime]]&lt;&gt;"",1/Table9[[#This Row],[dTime]],"")</f>
        <v>16.129032258061439</v>
      </c>
    </row>
    <row r="5116" spans="1:3" x14ac:dyDescent="0.25">
      <c r="A5116">
        <v>150</v>
      </c>
      <c r="B5116">
        <v>6.7999999999983629E-2</v>
      </c>
      <c r="C5116" s="1">
        <f>IF(Table9[[#This Row],[dTime]]&lt;&gt;"",1/Table9[[#This Row],[dTime]],"")</f>
        <v>14.705882352944716</v>
      </c>
    </row>
    <row r="5117" spans="1:3" x14ac:dyDescent="0.25">
      <c r="A5117">
        <v>151</v>
      </c>
      <c r="B5117">
        <v>4.2000000000030013E-2</v>
      </c>
      <c r="C5117" s="1">
        <f>IF(Table9[[#This Row],[dTime]]&lt;&gt;"",1/Table9[[#This Row],[dTime]],"")</f>
        <v>23.809523809506796</v>
      </c>
    </row>
    <row r="5118" spans="1:3" x14ac:dyDescent="0.25">
      <c r="A5118">
        <v>152</v>
      </c>
      <c r="B5118">
        <v>7.2999999999979082E-2</v>
      </c>
      <c r="C5118" s="1">
        <f>IF(Table9[[#This Row],[dTime]]&lt;&gt;"",1/Table9[[#This Row],[dTime]],"")</f>
        <v>13.698630136990227</v>
      </c>
    </row>
    <row r="5119" spans="1:3" x14ac:dyDescent="0.25">
      <c r="A5119">
        <v>153</v>
      </c>
      <c r="B5119">
        <v>6.9999999999993179E-2</v>
      </c>
      <c r="C5119" s="1">
        <f>IF(Table9[[#This Row],[dTime]]&lt;&gt;"",1/Table9[[#This Row],[dTime]],"")</f>
        <v>14.285714285715677</v>
      </c>
    </row>
    <row r="5120" spans="1:3" x14ac:dyDescent="0.25">
      <c r="A5120">
        <v>154</v>
      </c>
      <c r="B5120">
        <v>8.100000000001728E-2</v>
      </c>
      <c r="C5120" s="1">
        <f>IF(Table9[[#This Row],[dTime]]&lt;&gt;"",1/Table9[[#This Row],[dTime]],"")</f>
        <v>12.345679012343044</v>
      </c>
    </row>
    <row r="5121" spans="1:3" x14ac:dyDescent="0.25">
      <c r="A5121">
        <v>155</v>
      </c>
      <c r="B5121">
        <v>6.7999999999983629E-2</v>
      </c>
      <c r="C5121" s="1">
        <f>IF(Table9[[#This Row],[dTime]]&lt;&gt;"",1/Table9[[#This Row],[dTime]],"")</f>
        <v>14.705882352944716</v>
      </c>
    </row>
    <row r="5122" spans="1:3" x14ac:dyDescent="0.25">
      <c r="A5122">
        <v>156</v>
      </c>
      <c r="B5122">
        <v>5.7999999999992724E-2</v>
      </c>
      <c r="C5122" s="1">
        <f>IF(Table9[[#This Row],[dTime]]&lt;&gt;"",1/Table9[[#This Row],[dTime]],"")</f>
        <v>17.241379310346989</v>
      </c>
    </row>
    <row r="5123" spans="1:3" x14ac:dyDescent="0.25">
      <c r="A5123">
        <v>157</v>
      </c>
      <c r="B5123">
        <v>7.1000000000026375E-2</v>
      </c>
      <c r="C5123" s="1">
        <f>IF(Table9[[#This Row],[dTime]]&lt;&gt;"",1/Table9[[#This Row],[dTime]],"")</f>
        <v>14.084507042248289</v>
      </c>
    </row>
    <row r="5124" spans="1:3" x14ac:dyDescent="0.25">
      <c r="A5124">
        <v>158</v>
      </c>
      <c r="B5124">
        <v>6.8999999999959982E-2</v>
      </c>
      <c r="C5124" s="1">
        <f>IF(Table9[[#This Row],[dTime]]&lt;&gt;"",1/Table9[[#This Row],[dTime]],"")</f>
        <v>14.492753623196812</v>
      </c>
    </row>
    <row r="5125" spans="1:3" x14ac:dyDescent="0.25">
      <c r="A5125">
        <v>159</v>
      </c>
      <c r="B5125">
        <v>5.8000000000049567E-2</v>
      </c>
      <c r="C5125" s="1">
        <f>IF(Table9[[#This Row],[dTime]]&lt;&gt;"",1/Table9[[#This Row],[dTime]],"")</f>
        <v>17.241379310330093</v>
      </c>
    </row>
    <row r="5126" spans="1:3" x14ac:dyDescent="0.25">
      <c r="A5126">
        <v>160</v>
      </c>
      <c r="B5126">
        <v>7.5999999999964984E-2</v>
      </c>
      <c r="C5126" s="1">
        <f>IF(Table9[[#This Row],[dTime]]&lt;&gt;"",1/Table9[[#This Row],[dTime]],"")</f>
        <v>13.157894736848167</v>
      </c>
    </row>
    <row r="5127" spans="1:3" x14ac:dyDescent="0.25">
      <c r="A5127">
        <v>161</v>
      </c>
      <c r="B5127">
        <v>6.4999999999997726E-2</v>
      </c>
      <c r="C5127" s="1">
        <f>IF(Table9[[#This Row],[dTime]]&lt;&gt;"",1/Table9[[#This Row],[dTime]],"")</f>
        <v>15.384615384615923</v>
      </c>
    </row>
    <row r="5128" spans="1:3" x14ac:dyDescent="0.25">
      <c r="A5128">
        <v>162</v>
      </c>
      <c r="B5128">
        <v>6.6000000000030923E-2</v>
      </c>
      <c r="C5128" s="1">
        <f>IF(Table9[[#This Row],[dTime]]&lt;&gt;"",1/Table9[[#This Row],[dTime]],"")</f>
        <v>15.151515151508052</v>
      </c>
    </row>
    <row r="5129" spans="1:3" x14ac:dyDescent="0.25">
      <c r="A5129">
        <v>163</v>
      </c>
      <c r="B5129">
        <v>5.3999999999973625E-2</v>
      </c>
      <c r="C5129" s="1">
        <f>IF(Table9[[#This Row],[dTime]]&lt;&gt;"",1/Table9[[#This Row],[dTime]],"")</f>
        <v>18.518518518527564</v>
      </c>
    </row>
    <row r="5130" spans="1:3" x14ac:dyDescent="0.25">
      <c r="A5130">
        <v>164</v>
      </c>
      <c r="B5130">
        <v>8.1999999999993634E-2</v>
      </c>
      <c r="C5130" s="1">
        <f>IF(Table9[[#This Row],[dTime]]&lt;&gt;"",1/Table9[[#This Row],[dTime]],"")</f>
        <v>12.195121951220459</v>
      </c>
    </row>
    <row r="5131" spans="1:3" x14ac:dyDescent="0.25">
      <c r="A5131">
        <v>165</v>
      </c>
      <c r="B5131">
        <v>6.4999999999997726E-2</v>
      </c>
      <c r="C5131" s="1">
        <f>IF(Table9[[#This Row],[dTime]]&lt;&gt;"",1/Table9[[#This Row],[dTime]],"")</f>
        <v>15.384615384615923</v>
      </c>
    </row>
    <row r="5132" spans="1:3" x14ac:dyDescent="0.25">
      <c r="A5132">
        <v>166</v>
      </c>
      <c r="B5132">
        <v>2.5000000000034106E-2</v>
      </c>
      <c r="C5132" s="1">
        <f>IF(Table9[[#This Row],[dTime]]&lt;&gt;"",1/Table9[[#This Row],[dTime]],"")</f>
        <v>39.99999999994543</v>
      </c>
    </row>
    <row r="5133" spans="1:3" x14ac:dyDescent="0.25">
      <c r="A5133">
        <v>167</v>
      </c>
      <c r="B5133">
        <v>0.11299999999999955</v>
      </c>
      <c r="C5133" s="1">
        <f>IF(Table9[[#This Row],[dTime]]&lt;&gt;"",1/Table9[[#This Row],[dTime]],"")</f>
        <v>8.8495575221239289</v>
      </c>
    </row>
    <row r="5134" spans="1:3" x14ac:dyDescent="0.25">
      <c r="A5134">
        <v>168</v>
      </c>
      <c r="B5134">
        <v>6.4999999999997726E-2</v>
      </c>
      <c r="C5134" s="1">
        <f>IF(Table9[[#This Row],[dTime]]&lt;&gt;"",1/Table9[[#This Row],[dTime]],"")</f>
        <v>15.384615384615923</v>
      </c>
    </row>
    <row r="5135" spans="1:3" x14ac:dyDescent="0.25">
      <c r="A5135">
        <v>169</v>
      </c>
      <c r="B5135">
        <v>6.5999999999974079E-2</v>
      </c>
      <c r="C5135" s="1">
        <f>IF(Table9[[#This Row],[dTime]]&lt;&gt;"",1/Table9[[#This Row],[dTime]],"")</f>
        <v>15.151515151521101</v>
      </c>
    </row>
    <row r="5136" spans="1:3" x14ac:dyDescent="0.25">
      <c r="A5136">
        <v>170</v>
      </c>
      <c r="B5136">
        <v>3.2000000000039108E-2</v>
      </c>
      <c r="C5136" s="1">
        <f>IF(Table9[[#This Row],[dTime]]&lt;&gt;"",1/Table9[[#This Row],[dTime]],"")</f>
        <v>31.249999999961808</v>
      </c>
    </row>
    <row r="5137" spans="1:3" x14ac:dyDescent="0.25">
      <c r="A5137">
        <v>171</v>
      </c>
      <c r="B5137">
        <v>0.10099999999999909</v>
      </c>
      <c r="C5137" s="1">
        <f>IF(Table9[[#This Row],[dTime]]&lt;&gt;"",1/Table9[[#This Row],[dTime]],"")</f>
        <v>9.9009900990099897</v>
      </c>
    </row>
    <row r="5138" spans="1:3" x14ac:dyDescent="0.25">
      <c r="A5138">
        <v>172</v>
      </c>
      <c r="B5138">
        <v>6.5999999999974079E-2</v>
      </c>
      <c r="C5138" s="1">
        <f>IF(Table9[[#This Row],[dTime]]&lt;&gt;"",1/Table9[[#This Row],[dTime]],"")</f>
        <v>15.151515151521101</v>
      </c>
    </row>
    <row r="5139" spans="1:3" x14ac:dyDescent="0.25">
      <c r="A5139">
        <v>173</v>
      </c>
      <c r="B5139">
        <v>6.7000000000007276E-2</v>
      </c>
      <c r="C5139" s="1">
        <f>IF(Table9[[#This Row],[dTime]]&lt;&gt;"",1/Table9[[#This Row],[dTime]],"")</f>
        <v>14.925373134326737</v>
      </c>
    </row>
    <row r="5140" spans="1:3" x14ac:dyDescent="0.25">
      <c r="A5140">
        <v>174</v>
      </c>
      <c r="B5140">
        <v>6.7000000000007276E-2</v>
      </c>
      <c r="C5140" s="1">
        <f>IF(Table9[[#This Row],[dTime]]&lt;&gt;"",1/Table9[[#This Row],[dTime]],"")</f>
        <v>14.925373134326737</v>
      </c>
    </row>
    <row r="5141" spans="1:3" x14ac:dyDescent="0.25">
      <c r="A5141">
        <v>175</v>
      </c>
      <c r="B5141">
        <v>6.2000000000011823E-2</v>
      </c>
      <c r="C5141" s="1">
        <f>IF(Table9[[#This Row],[dTime]]&lt;&gt;"",1/Table9[[#This Row],[dTime]],"")</f>
        <v>16.129032258061439</v>
      </c>
    </row>
    <row r="5142" spans="1:3" x14ac:dyDescent="0.25">
      <c r="A5142">
        <v>176</v>
      </c>
      <c r="B5142">
        <v>6.8999999999959982E-2</v>
      </c>
      <c r="C5142" s="1">
        <f>IF(Table9[[#This Row],[dTime]]&lt;&gt;"",1/Table9[[#This Row],[dTime]],"")</f>
        <v>14.492753623196812</v>
      </c>
    </row>
    <row r="5143" spans="1:3" x14ac:dyDescent="0.25">
      <c r="A5143">
        <v>177</v>
      </c>
      <c r="B5143">
        <v>7.1000000000026375E-2</v>
      </c>
      <c r="C5143" s="1">
        <f>IF(Table9[[#This Row],[dTime]]&lt;&gt;"",1/Table9[[#This Row],[dTime]],"")</f>
        <v>14.084507042248289</v>
      </c>
    </row>
    <row r="5144" spans="1:3" x14ac:dyDescent="0.25">
      <c r="A5144">
        <v>178</v>
      </c>
      <c r="B5144">
        <v>6.399999999996453E-2</v>
      </c>
      <c r="C5144" s="1">
        <f>IF(Table9[[#This Row],[dTime]]&lt;&gt;"",1/Table9[[#This Row],[dTime]],"")</f>
        <v>15.62500000000866</v>
      </c>
    </row>
    <row r="5145" spans="1:3" x14ac:dyDescent="0.25">
      <c r="A5145">
        <v>179</v>
      </c>
      <c r="B5145">
        <v>6.6000000000030923E-2</v>
      </c>
      <c r="C5145" s="1">
        <f>IF(Table9[[#This Row],[dTime]]&lt;&gt;"",1/Table9[[#This Row],[dTime]],"")</f>
        <v>15.151515151508052</v>
      </c>
    </row>
    <row r="5146" spans="1:3" x14ac:dyDescent="0.25">
      <c r="A5146">
        <v>180</v>
      </c>
      <c r="B5146">
        <v>7.2000000000002728E-2</v>
      </c>
      <c r="C5146" s="1">
        <f>IF(Table9[[#This Row],[dTime]]&lt;&gt;"",1/Table9[[#This Row],[dTime]],"")</f>
        <v>13.888888888888362</v>
      </c>
    </row>
    <row r="5147" spans="1:3" x14ac:dyDescent="0.25">
      <c r="A5147">
        <v>181</v>
      </c>
      <c r="B5147">
        <v>6.2000000000011823E-2</v>
      </c>
      <c r="C5147" s="1">
        <f>IF(Table9[[#This Row],[dTime]]&lt;&gt;"",1/Table9[[#This Row],[dTime]],"")</f>
        <v>16.129032258061439</v>
      </c>
    </row>
    <row r="5148" spans="1:3" x14ac:dyDescent="0.25">
      <c r="A5148">
        <v>182</v>
      </c>
      <c r="B5148">
        <v>6.399999999996453E-2</v>
      </c>
      <c r="C5148" s="1">
        <f>IF(Table9[[#This Row],[dTime]]&lt;&gt;"",1/Table9[[#This Row],[dTime]],"")</f>
        <v>15.62500000000866</v>
      </c>
    </row>
    <row r="5149" spans="1:3" x14ac:dyDescent="0.25">
      <c r="A5149">
        <v>183</v>
      </c>
      <c r="B5149">
        <v>7.3000000000035925E-2</v>
      </c>
      <c r="C5149" s="1">
        <f>IF(Table9[[#This Row],[dTime]]&lt;&gt;"",1/Table9[[#This Row],[dTime]],"")</f>
        <v>13.69863013697956</v>
      </c>
    </row>
    <row r="5150" spans="1:3" x14ac:dyDescent="0.25">
      <c r="A5150">
        <v>184</v>
      </c>
      <c r="B5150">
        <v>6.4999999999997726E-2</v>
      </c>
      <c r="C5150" s="1">
        <f>IF(Table9[[#This Row],[dTime]]&lt;&gt;"",1/Table9[[#This Row],[dTime]],"")</f>
        <v>15.384615384615923</v>
      </c>
    </row>
    <row r="5151" spans="1:3" x14ac:dyDescent="0.25">
      <c r="A5151">
        <v>185</v>
      </c>
      <c r="B5151">
        <v>6.2999999999988177E-2</v>
      </c>
      <c r="C5151" s="1">
        <f>IF(Table9[[#This Row],[dTime]]&lt;&gt;"",1/Table9[[#This Row],[dTime]],"")</f>
        <v>15.873015873018852</v>
      </c>
    </row>
    <row r="5152" spans="1:3" x14ac:dyDescent="0.25">
      <c r="A5152">
        <v>186</v>
      </c>
      <c r="B5152">
        <v>6.2000000000011823E-2</v>
      </c>
      <c r="C5152" s="1">
        <f>IF(Table9[[#This Row],[dTime]]&lt;&gt;"",1/Table9[[#This Row],[dTime]],"")</f>
        <v>16.129032258061439</v>
      </c>
    </row>
    <row r="5153" spans="1:3" x14ac:dyDescent="0.25">
      <c r="A5153">
        <v>187</v>
      </c>
      <c r="B5153">
        <v>2.5999999999953616E-2</v>
      </c>
      <c r="C5153" s="1">
        <f>IF(Table9[[#This Row],[dTime]]&lt;&gt;"",1/Table9[[#This Row],[dTime]],"")</f>
        <v>38.461538461607077</v>
      </c>
    </row>
    <row r="5154" spans="1:3" x14ac:dyDescent="0.25">
      <c r="A5154">
        <v>188</v>
      </c>
      <c r="B5154">
        <v>0.11500000000000909</v>
      </c>
      <c r="C5154" s="1">
        <f>IF(Table9[[#This Row],[dTime]]&lt;&gt;"",1/Table9[[#This Row],[dTime]],"")</f>
        <v>8.6956521739123556</v>
      </c>
    </row>
    <row r="5155" spans="1:3" x14ac:dyDescent="0.25">
      <c r="A5155">
        <v>189</v>
      </c>
      <c r="B5155">
        <v>6.7000000000007276E-2</v>
      </c>
      <c r="C5155" s="1">
        <f>IF(Table9[[#This Row],[dTime]]&lt;&gt;"",1/Table9[[#This Row],[dTime]],"")</f>
        <v>14.925373134326737</v>
      </c>
    </row>
    <row r="5156" spans="1:3" x14ac:dyDescent="0.25">
      <c r="A5156">
        <v>190</v>
      </c>
      <c r="B5156">
        <v>6.7999999999983629E-2</v>
      </c>
      <c r="C5156" s="1">
        <f>IF(Table9[[#This Row],[dTime]]&lt;&gt;"",1/Table9[[#This Row],[dTime]],"")</f>
        <v>14.705882352944716</v>
      </c>
    </row>
    <row r="5157" spans="1:3" x14ac:dyDescent="0.25">
      <c r="A5157">
        <v>191</v>
      </c>
      <c r="B5157">
        <v>6.4000000000021373E-2</v>
      </c>
      <c r="C5157" s="1">
        <f>IF(Table9[[#This Row],[dTime]]&lt;&gt;"",1/Table9[[#This Row],[dTime]],"")</f>
        <v>15.624999999994783</v>
      </c>
    </row>
    <row r="5158" spans="1:3" x14ac:dyDescent="0.25">
      <c r="A5158">
        <v>192</v>
      </c>
      <c r="B5158">
        <v>6.4999999999997726E-2</v>
      </c>
      <c r="C5158" s="1">
        <f>IF(Table9[[#This Row],[dTime]]&lt;&gt;"",1/Table9[[#This Row],[dTime]],"")</f>
        <v>15.384615384615923</v>
      </c>
    </row>
    <row r="5159" spans="1:3" x14ac:dyDescent="0.25">
      <c r="A5159">
        <v>193</v>
      </c>
      <c r="B5159">
        <v>6.2000000000011823E-2</v>
      </c>
      <c r="C5159" s="1">
        <f>IF(Table9[[#This Row],[dTime]]&lt;&gt;"",1/Table9[[#This Row],[dTime]],"")</f>
        <v>16.129032258061439</v>
      </c>
    </row>
    <row r="5160" spans="1:3" x14ac:dyDescent="0.25">
      <c r="A5160">
        <v>194</v>
      </c>
      <c r="B5160">
        <v>7.0999999999969532E-2</v>
      </c>
      <c r="C5160" s="1">
        <f>IF(Table9[[#This Row],[dTime]]&lt;&gt;"",1/Table9[[#This Row],[dTime]],"")</f>
        <v>14.084507042259565</v>
      </c>
    </row>
    <row r="5161" spans="1:3" x14ac:dyDescent="0.25">
      <c r="A5161">
        <v>195</v>
      </c>
      <c r="B5161">
        <v>6.8000000000040473E-2</v>
      </c>
      <c r="C5161" s="1">
        <f>IF(Table9[[#This Row],[dTime]]&lt;&gt;"",1/Table9[[#This Row],[dTime]],"")</f>
        <v>14.705882352932424</v>
      </c>
    </row>
    <row r="5162" spans="1:3" x14ac:dyDescent="0.25">
      <c r="A5162">
        <v>196</v>
      </c>
      <c r="B5162">
        <v>6.7999999999983629E-2</v>
      </c>
      <c r="C5162" s="1">
        <f>IF(Table9[[#This Row],[dTime]]&lt;&gt;"",1/Table9[[#This Row],[dTime]],"")</f>
        <v>14.705882352944716</v>
      </c>
    </row>
    <row r="5163" spans="1:3" x14ac:dyDescent="0.25">
      <c r="A5163">
        <v>197</v>
      </c>
      <c r="B5163">
        <v>6.0000000000002274E-2</v>
      </c>
      <c r="C5163" s="1">
        <f>IF(Table9[[#This Row],[dTime]]&lt;&gt;"",1/Table9[[#This Row],[dTime]],"")</f>
        <v>16.666666666666035</v>
      </c>
    </row>
    <row r="5164" spans="1:3" x14ac:dyDescent="0.25">
      <c r="A5164">
        <v>198</v>
      </c>
      <c r="B5164">
        <v>6.9999999999993179E-2</v>
      </c>
      <c r="C5164" s="1">
        <f>IF(Table9[[#This Row],[dTime]]&lt;&gt;"",1/Table9[[#This Row],[dTime]],"")</f>
        <v>14.285714285715677</v>
      </c>
    </row>
    <row r="5165" spans="1:3" x14ac:dyDescent="0.25">
      <c r="A5165">
        <v>199</v>
      </c>
      <c r="B5165">
        <v>6.7000000000007276E-2</v>
      </c>
      <c r="C5165" s="1">
        <f>IF(Table9[[#This Row],[dTime]]&lt;&gt;"",1/Table9[[#This Row],[dTime]],"")</f>
        <v>14.925373134326737</v>
      </c>
    </row>
    <row r="5166" spans="1:3" x14ac:dyDescent="0.25">
      <c r="A5166">
        <v>200</v>
      </c>
      <c r="B5166">
        <v>6.9999999999993179E-2</v>
      </c>
      <c r="C5166" s="1">
        <f>IF(Table9[[#This Row],[dTime]]&lt;&gt;"",1/Table9[[#This Row],[dTime]],"")</f>
        <v>14.285714285715677</v>
      </c>
    </row>
    <row r="5167" spans="1:3" x14ac:dyDescent="0.25">
      <c r="A5167">
        <v>201</v>
      </c>
      <c r="B5167">
        <v>5.5999999999983174E-2</v>
      </c>
      <c r="C5167" s="1">
        <f>IF(Table9[[#This Row],[dTime]]&lt;&gt;"",1/Table9[[#This Row],[dTime]],"")</f>
        <v>17.857142857148222</v>
      </c>
    </row>
    <row r="5168" spans="1:3" x14ac:dyDescent="0.25">
      <c r="A5168">
        <v>202</v>
      </c>
      <c r="B5168">
        <v>7.9000000000007731E-2</v>
      </c>
      <c r="C5168" s="1">
        <f>IF(Table9[[#This Row],[dTime]]&lt;&gt;"",1/Table9[[#This Row],[dTime]],"")</f>
        <v>12.658227848100028</v>
      </c>
    </row>
    <row r="5169" spans="1:3" x14ac:dyDescent="0.25">
      <c r="A5169">
        <v>203</v>
      </c>
      <c r="B5169">
        <v>6.2999999999988177E-2</v>
      </c>
      <c r="C5169" s="1">
        <f>IF(Table9[[#This Row],[dTime]]&lt;&gt;"",1/Table9[[#This Row],[dTime]],"")</f>
        <v>15.873015873018852</v>
      </c>
    </row>
    <row r="5170" spans="1:3" x14ac:dyDescent="0.25">
      <c r="A5170">
        <v>204</v>
      </c>
      <c r="B5170">
        <v>7.1000000000026375E-2</v>
      </c>
      <c r="C5170" s="1">
        <f>IF(Table9[[#This Row],[dTime]]&lt;&gt;"",1/Table9[[#This Row],[dTime]],"")</f>
        <v>14.084507042248289</v>
      </c>
    </row>
    <row r="5171" spans="1:3" x14ac:dyDescent="0.25">
      <c r="A5171">
        <v>205</v>
      </c>
      <c r="B5171">
        <v>4.5000000000015916E-2</v>
      </c>
      <c r="C5171" s="1">
        <f>IF(Table9[[#This Row],[dTime]]&lt;&gt;"",1/Table9[[#This Row],[dTime]],"")</f>
        <v>22.222222222214363</v>
      </c>
    </row>
    <row r="5172" spans="1:3" x14ac:dyDescent="0.25">
      <c r="A5172">
        <v>206</v>
      </c>
      <c r="B5172">
        <v>8.4999999999979536E-2</v>
      </c>
      <c r="C5172" s="1">
        <f>IF(Table9[[#This Row],[dTime]]&lt;&gt;"",1/Table9[[#This Row],[dTime]],"")</f>
        <v>11.764705882355774</v>
      </c>
    </row>
    <row r="5173" spans="1:3" x14ac:dyDescent="0.25">
      <c r="A5173">
        <v>207</v>
      </c>
      <c r="B5173">
        <v>6.7000000000007276E-2</v>
      </c>
      <c r="C5173" s="1">
        <f>IF(Table9[[#This Row],[dTime]]&lt;&gt;"",1/Table9[[#This Row],[dTime]],"")</f>
        <v>14.925373134326737</v>
      </c>
    </row>
    <row r="5174" spans="1:3" x14ac:dyDescent="0.25">
      <c r="A5174">
        <v>208</v>
      </c>
      <c r="B5174">
        <v>6.2000000000011823E-2</v>
      </c>
      <c r="C5174" s="1">
        <f>IF(Table9[[#This Row],[dTime]]&lt;&gt;"",1/Table9[[#This Row],[dTime]],"")</f>
        <v>16.129032258061439</v>
      </c>
    </row>
    <row r="5175" spans="1:3" x14ac:dyDescent="0.25">
      <c r="A5175">
        <v>209</v>
      </c>
      <c r="B5175">
        <v>7.0999999999969532E-2</v>
      </c>
      <c r="C5175" s="1">
        <f>IF(Table9[[#This Row],[dTime]]&lt;&gt;"",1/Table9[[#This Row],[dTime]],"")</f>
        <v>14.084507042259565</v>
      </c>
    </row>
    <row r="5176" spans="1:3" x14ac:dyDescent="0.25">
      <c r="A5176">
        <v>210</v>
      </c>
      <c r="B5176">
        <v>6.8000000000040473E-2</v>
      </c>
      <c r="C5176" s="1">
        <f>IF(Table9[[#This Row],[dTime]]&lt;&gt;"",1/Table9[[#This Row],[dTime]],"")</f>
        <v>14.705882352932424</v>
      </c>
    </row>
    <row r="5177" spans="1:3" x14ac:dyDescent="0.25">
      <c r="A5177">
        <v>211</v>
      </c>
      <c r="B5177">
        <v>6.5999999999974079E-2</v>
      </c>
      <c r="C5177" s="1">
        <f>IF(Table9[[#This Row],[dTime]]&lt;&gt;"",1/Table9[[#This Row],[dTime]],"")</f>
        <v>15.151515151521101</v>
      </c>
    </row>
    <row r="5178" spans="1:3" x14ac:dyDescent="0.25">
      <c r="A5178">
        <v>212</v>
      </c>
      <c r="B5178">
        <v>6.7999999999983629E-2</v>
      </c>
      <c r="C5178" s="1">
        <f>IF(Table9[[#This Row],[dTime]]&lt;&gt;"",1/Table9[[#This Row],[dTime]],"")</f>
        <v>14.705882352944716</v>
      </c>
    </row>
    <row r="5179" spans="1:3" x14ac:dyDescent="0.25">
      <c r="A5179">
        <v>213</v>
      </c>
      <c r="B5179">
        <v>6.4999999999997726E-2</v>
      </c>
      <c r="C5179" s="1">
        <f>IF(Table9[[#This Row],[dTime]]&lt;&gt;"",1/Table9[[#This Row],[dTime]],"")</f>
        <v>15.384615384615923</v>
      </c>
    </row>
    <row r="5180" spans="1:3" x14ac:dyDescent="0.25">
      <c r="A5180">
        <v>214</v>
      </c>
      <c r="B5180">
        <v>6.9000000000016826E-2</v>
      </c>
      <c r="C5180" s="1">
        <f>IF(Table9[[#This Row],[dTime]]&lt;&gt;"",1/Table9[[#This Row],[dTime]],"")</f>
        <v>14.492753623184871</v>
      </c>
    </row>
    <row r="5181" spans="1:3" x14ac:dyDescent="0.25">
      <c r="A5181">
        <v>215</v>
      </c>
      <c r="B5181">
        <v>6.4999999999997726E-2</v>
      </c>
      <c r="C5181" s="1">
        <f>IF(Table9[[#This Row],[dTime]]&lt;&gt;"",1/Table9[[#This Row],[dTime]],"")</f>
        <v>15.384615384615923</v>
      </c>
    </row>
    <row r="5182" spans="1:3" x14ac:dyDescent="0.25">
      <c r="A5182">
        <v>216</v>
      </c>
      <c r="B5182">
        <v>6.6000000000030923E-2</v>
      </c>
      <c r="C5182" s="1">
        <f>IF(Table9[[#This Row],[dTime]]&lt;&gt;"",1/Table9[[#This Row],[dTime]],"")</f>
        <v>15.151515151508052</v>
      </c>
    </row>
    <row r="5183" spans="1:3" x14ac:dyDescent="0.25">
      <c r="A5183">
        <v>217</v>
      </c>
      <c r="B5183">
        <v>6.6999999999950433E-2</v>
      </c>
      <c r="C5183" s="1">
        <f>IF(Table9[[#This Row],[dTime]]&lt;&gt;"",1/Table9[[#This Row],[dTime]],"")</f>
        <v>14.9253731343394</v>
      </c>
    </row>
    <row r="5184" spans="1:3" x14ac:dyDescent="0.25">
      <c r="A5184">
        <v>218</v>
      </c>
      <c r="B5184">
        <v>6.7000000000007276E-2</v>
      </c>
      <c r="C5184" s="1">
        <f>IF(Table9[[#This Row],[dTime]]&lt;&gt;"",1/Table9[[#This Row],[dTime]],"")</f>
        <v>14.925373134326737</v>
      </c>
    </row>
    <row r="5185" spans="1:3" x14ac:dyDescent="0.25">
      <c r="A5185">
        <v>219</v>
      </c>
      <c r="B5185">
        <v>6.0000000000002274E-2</v>
      </c>
      <c r="C5185" s="1">
        <f>IF(Table9[[#This Row],[dTime]]&lt;&gt;"",1/Table9[[#This Row],[dTime]],"")</f>
        <v>16.666666666666035</v>
      </c>
    </row>
    <row r="5186" spans="1:3" x14ac:dyDescent="0.25">
      <c r="A5186">
        <v>220</v>
      </c>
      <c r="B5186">
        <v>6.9000000000016826E-2</v>
      </c>
      <c r="C5186" s="1">
        <f>IF(Table9[[#This Row],[dTime]]&lt;&gt;"",1/Table9[[#This Row],[dTime]],"")</f>
        <v>14.492753623184871</v>
      </c>
    </row>
    <row r="5187" spans="1:3" x14ac:dyDescent="0.25">
      <c r="A5187">
        <v>221</v>
      </c>
      <c r="B5187">
        <v>6.9999999999993179E-2</v>
      </c>
      <c r="C5187" s="1">
        <f>IF(Table9[[#This Row],[dTime]]&lt;&gt;"",1/Table9[[#This Row],[dTime]],"")</f>
        <v>14.285714285715677</v>
      </c>
    </row>
    <row r="5188" spans="1:3" x14ac:dyDescent="0.25">
      <c r="A5188">
        <v>222</v>
      </c>
      <c r="B5188">
        <v>6.4000000000021373E-2</v>
      </c>
      <c r="C5188" s="1">
        <f>IF(Table9[[#This Row],[dTime]]&lt;&gt;"",1/Table9[[#This Row],[dTime]],"")</f>
        <v>15.624999999994783</v>
      </c>
    </row>
    <row r="5189" spans="1:3" x14ac:dyDescent="0.25">
      <c r="A5189">
        <v>223</v>
      </c>
      <c r="B5189">
        <v>6.4999999999997726E-2</v>
      </c>
      <c r="C5189" s="1">
        <f>IF(Table9[[#This Row],[dTime]]&lt;&gt;"",1/Table9[[#This Row],[dTime]],"")</f>
        <v>15.384615384615923</v>
      </c>
    </row>
    <row r="5190" spans="1:3" x14ac:dyDescent="0.25">
      <c r="A5190">
        <v>224</v>
      </c>
      <c r="B5190">
        <v>7.0999999999969532E-2</v>
      </c>
      <c r="C5190" s="1">
        <f>IF(Table9[[#This Row],[dTime]]&lt;&gt;"",1/Table9[[#This Row],[dTime]],"")</f>
        <v>14.084507042259565</v>
      </c>
    </row>
    <row r="5191" spans="1:3" x14ac:dyDescent="0.25">
      <c r="A5191">
        <v>225</v>
      </c>
      <c r="B5191">
        <v>6.6000000000030923E-2</v>
      </c>
      <c r="C5191" s="1">
        <f>IF(Table9[[#This Row],[dTime]]&lt;&gt;"",1/Table9[[#This Row],[dTime]],"")</f>
        <v>15.151515151508052</v>
      </c>
    </row>
    <row r="5192" spans="1:3" x14ac:dyDescent="0.25">
      <c r="A5192">
        <v>226</v>
      </c>
      <c r="B5192">
        <v>6.4999999999997726E-2</v>
      </c>
      <c r="C5192" s="1">
        <f>IF(Table9[[#This Row],[dTime]]&lt;&gt;"",1/Table9[[#This Row],[dTime]],"")</f>
        <v>15.384615384615923</v>
      </c>
    </row>
    <row r="5193" spans="1:3" x14ac:dyDescent="0.25">
      <c r="A5193">
        <v>227</v>
      </c>
      <c r="B5193">
        <v>6.5999999999974079E-2</v>
      </c>
      <c r="C5193" s="1">
        <f>IF(Table9[[#This Row],[dTime]]&lt;&gt;"",1/Table9[[#This Row],[dTime]],"")</f>
        <v>15.151515151521101</v>
      </c>
    </row>
    <row r="5194" spans="1:3" x14ac:dyDescent="0.25">
      <c r="A5194">
        <v>228</v>
      </c>
      <c r="B5194">
        <v>3.7000000000034561E-2</v>
      </c>
      <c r="C5194" s="1">
        <f>IF(Table9[[#This Row],[dTime]]&lt;&gt;"",1/Table9[[#This Row],[dTime]],"")</f>
        <v>27.027027027001782</v>
      </c>
    </row>
    <row r="5195" spans="1:3" x14ac:dyDescent="0.25">
      <c r="A5195">
        <v>229</v>
      </c>
      <c r="B5195">
        <v>0.10099999999999909</v>
      </c>
      <c r="C5195" s="1">
        <f>IF(Table9[[#This Row],[dTime]]&lt;&gt;"",1/Table9[[#This Row],[dTime]],"")</f>
        <v>9.9009900990099897</v>
      </c>
    </row>
    <row r="5196" spans="1:3" x14ac:dyDescent="0.25">
      <c r="A5196">
        <v>230</v>
      </c>
      <c r="B5196">
        <v>6.2999999999988177E-2</v>
      </c>
      <c r="C5196" s="1">
        <f>IF(Table9[[#This Row],[dTime]]&lt;&gt;"",1/Table9[[#This Row],[dTime]],"")</f>
        <v>15.873015873018852</v>
      </c>
    </row>
    <row r="5197" spans="1:3" x14ac:dyDescent="0.25">
      <c r="A5197">
        <v>231</v>
      </c>
      <c r="B5197">
        <v>6.7999999999983629E-2</v>
      </c>
      <c r="C5197" s="1">
        <f>IF(Table9[[#This Row],[dTime]]&lt;&gt;"",1/Table9[[#This Row],[dTime]],"")</f>
        <v>14.705882352944716</v>
      </c>
    </row>
    <row r="5198" spans="1:3" x14ac:dyDescent="0.25">
      <c r="A5198">
        <v>232</v>
      </c>
      <c r="B5198">
        <v>6.6000000000030923E-2</v>
      </c>
      <c r="C5198" s="1">
        <f>IF(Table9[[#This Row],[dTime]]&lt;&gt;"",1/Table9[[#This Row],[dTime]],"")</f>
        <v>15.151515151508052</v>
      </c>
    </row>
    <row r="5199" spans="1:3" x14ac:dyDescent="0.25">
      <c r="A5199">
        <v>233</v>
      </c>
      <c r="B5199">
        <v>7.0999999999969532E-2</v>
      </c>
      <c r="C5199" s="1">
        <f>IF(Table9[[#This Row],[dTime]]&lt;&gt;"",1/Table9[[#This Row],[dTime]],"")</f>
        <v>14.084507042259565</v>
      </c>
    </row>
    <row r="5200" spans="1:3" x14ac:dyDescent="0.25">
      <c r="A5200">
        <v>234</v>
      </c>
      <c r="B5200">
        <v>6.100000000003547E-2</v>
      </c>
      <c r="C5200" s="1">
        <f>IF(Table9[[#This Row],[dTime]]&lt;&gt;"",1/Table9[[#This Row],[dTime]],"")</f>
        <v>16.393442622941286</v>
      </c>
    </row>
    <row r="5201" spans="1:3" x14ac:dyDescent="0.25">
      <c r="A5201">
        <v>235</v>
      </c>
      <c r="B5201">
        <v>6.6999999999950433E-2</v>
      </c>
      <c r="C5201" s="1">
        <f>IF(Table9[[#This Row],[dTime]]&lt;&gt;"",1/Table9[[#This Row],[dTime]],"")</f>
        <v>14.9253731343394</v>
      </c>
    </row>
    <row r="5202" spans="1:3" x14ac:dyDescent="0.25">
      <c r="A5202">
        <v>236</v>
      </c>
      <c r="B5202">
        <v>6.8000000000040473E-2</v>
      </c>
      <c r="C5202" s="1">
        <f>IF(Table9[[#This Row],[dTime]]&lt;&gt;"",1/Table9[[#This Row],[dTime]],"")</f>
        <v>14.705882352932424</v>
      </c>
    </row>
    <row r="5203" spans="1:3" x14ac:dyDescent="0.25">
      <c r="A5203">
        <v>237</v>
      </c>
      <c r="B5203">
        <v>6.199999999995498E-2</v>
      </c>
      <c r="C5203" s="1">
        <f>IF(Table9[[#This Row],[dTime]]&lt;&gt;"",1/Table9[[#This Row],[dTime]],"")</f>
        <v>16.129032258076229</v>
      </c>
    </row>
    <row r="5204" spans="1:3" x14ac:dyDescent="0.25">
      <c r="A5204">
        <v>238</v>
      </c>
      <c r="B5204">
        <v>6.9000000000016826E-2</v>
      </c>
      <c r="C5204" s="1">
        <f>IF(Table9[[#This Row],[dTime]]&lt;&gt;"",1/Table9[[#This Row],[dTime]],"")</f>
        <v>14.492753623184871</v>
      </c>
    </row>
    <row r="5205" spans="1:3" x14ac:dyDescent="0.25">
      <c r="A5205">
        <v>239</v>
      </c>
      <c r="B5205">
        <v>7.3000000000035925E-2</v>
      </c>
      <c r="C5205" s="1">
        <f>IF(Table9[[#This Row],[dTime]]&lt;&gt;"",1/Table9[[#This Row],[dTime]],"")</f>
        <v>13.69863013697956</v>
      </c>
    </row>
    <row r="5206" spans="1:3" x14ac:dyDescent="0.25">
      <c r="A5206">
        <v>240</v>
      </c>
      <c r="B5206">
        <v>6.0999999999978627E-2</v>
      </c>
      <c r="C5206" s="1">
        <f>IF(Table9[[#This Row],[dTime]]&lt;&gt;"",1/Table9[[#This Row],[dTime]],"")</f>
        <v>16.393442622956563</v>
      </c>
    </row>
    <row r="5207" spans="1:3" x14ac:dyDescent="0.25">
      <c r="A5207">
        <v>241</v>
      </c>
      <c r="B5207">
        <v>7.0999999999969532E-2</v>
      </c>
      <c r="C5207" s="1">
        <f>IF(Table9[[#This Row],[dTime]]&lt;&gt;"",1/Table9[[#This Row],[dTime]],"")</f>
        <v>14.084507042259565</v>
      </c>
    </row>
    <row r="5208" spans="1:3" x14ac:dyDescent="0.25">
      <c r="A5208">
        <v>242</v>
      </c>
      <c r="B5208">
        <v>6.2000000000011823E-2</v>
      </c>
      <c r="C5208" s="1">
        <f>IF(Table9[[#This Row],[dTime]]&lt;&gt;"",1/Table9[[#This Row],[dTime]],"")</f>
        <v>16.129032258061439</v>
      </c>
    </row>
    <row r="5209" spans="1:3" x14ac:dyDescent="0.25">
      <c r="A5209">
        <v>243</v>
      </c>
      <c r="B5209">
        <v>6.9000000000016826E-2</v>
      </c>
      <c r="C5209" s="1">
        <f>IF(Table9[[#This Row],[dTime]]&lt;&gt;"",1/Table9[[#This Row],[dTime]],"")</f>
        <v>14.492753623184871</v>
      </c>
    </row>
    <row r="5210" spans="1:3" x14ac:dyDescent="0.25">
      <c r="A5210">
        <v>244</v>
      </c>
      <c r="B5210">
        <v>6.5999999999974079E-2</v>
      </c>
      <c r="C5210" s="1">
        <f>IF(Table9[[#This Row],[dTime]]&lt;&gt;"",1/Table9[[#This Row],[dTime]],"")</f>
        <v>15.151515151521101</v>
      </c>
    </row>
    <row r="5211" spans="1:3" x14ac:dyDescent="0.25">
      <c r="A5211">
        <v>245</v>
      </c>
      <c r="B5211">
        <v>6.9000000000016826E-2</v>
      </c>
      <c r="C5211" s="1">
        <f>IF(Table9[[#This Row],[dTime]]&lt;&gt;"",1/Table9[[#This Row],[dTime]],"")</f>
        <v>14.492753623184871</v>
      </c>
    </row>
    <row r="5212" spans="1:3" x14ac:dyDescent="0.25">
      <c r="A5212">
        <v>246</v>
      </c>
      <c r="B5212">
        <v>1.9000000000005457E-2</v>
      </c>
      <c r="C5212" s="1">
        <f>IF(Table9[[#This Row],[dTime]]&lt;&gt;"",1/Table9[[#This Row],[dTime]],"")</f>
        <v>52.631578947353304</v>
      </c>
    </row>
    <row r="5213" spans="1:3" x14ac:dyDescent="0.25">
      <c r="A5213">
        <v>247</v>
      </c>
      <c r="B5213">
        <v>0.10399999999998499</v>
      </c>
      <c r="C5213" s="1">
        <f>IF(Table9[[#This Row],[dTime]]&lt;&gt;"",1/Table9[[#This Row],[dTime]],"")</f>
        <v>9.6153846153860023</v>
      </c>
    </row>
    <row r="5214" spans="1:3" x14ac:dyDescent="0.25">
      <c r="A5214">
        <v>248</v>
      </c>
      <c r="B5214">
        <v>7.6999999999998181E-2</v>
      </c>
      <c r="C5214" s="1">
        <f>IF(Table9[[#This Row],[dTime]]&lt;&gt;"",1/Table9[[#This Row],[dTime]],"")</f>
        <v>12.987012987013294</v>
      </c>
    </row>
    <row r="5215" spans="1:3" x14ac:dyDescent="0.25">
      <c r="A5215">
        <v>249</v>
      </c>
      <c r="B5215">
        <v>5.9000000000025921E-2</v>
      </c>
      <c r="C5215" s="1">
        <f>IF(Table9[[#This Row],[dTime]]&lt;&gt;"",1/Table9[[#This Row],[dTime]],"")</f>
        <v>16.949152542365436</v>
      </c>
    </row>
    <row r="5216" spans="1:3" x14ac:dyDescent="0.25">
      <c r="A5216">
        <v>250</v>
      </c>
      <c r="B5216">
        <v>7.7999999999974534E-2</v>
      </c>
      <c r="C5216" s="1">
        <f>IF(Table9[[#This Row],[dTime]]&lt;&gt;"",1/Table9[[#This Row],[dTime]],"")</f>
        <v>12.820512820517006</v>
      </c>
    </row>
    <row r="5217" spans="1:3" x14ac:dyDescent="0.25">
      <c r="A5217">
        <v>251</v>
      </c>
      <c r="B5217">
        <v>6.300000000004502E-2</v>
      </c>
      <c r="C5217" s="1">
        <f>IF(Table9[[#This Row],[dTime]]&lt;&gt;"",1/Table9[[#This Row],[dTime]],"")</f>
        <v>15.87301587300453</v>
      </c>
    </row>
    <row r="5218" spans="1:3" x14ac:dyDescent="0.25">
      <c r="A5218">
        <v>252</v>
      </c>
      <c r="B5218">
        <v>6.8999999999959982E-2</v>
      </c>
      <c r="C5218" s="1">
        <f>IF(Table9[[#This Row],[dTime]]&lt;&gt;"",1/Table9[[#This Row],[dTime]],"")</f>
        <v>14.492753623196812</v>
      </c>
    </row>
    <row r="5219" spans="1:3" x14ac:dyDescent="0.25">
      <c r="A5219">
        <v>253</v>
      </c>
      <c r="B5219">
        <v>5.7000000000016371E-2</v>
      </c>
      <c r="C5219" s="1">
        <f>IF(Table9[[#This Row],[dTime]]&lt;&gt;"",1/Table9[[#This Row],[dTime]],"")</f>
        <v>17.543859649117767</v>
      </c>
    </row>
    <row r="5220" spans="1:3" x14ac:dyDescent="0.25">
      <c r="A5220">
        <v>254</v>
      </c>
      <c r="B5220">
        <v>7.4000000000012278E-2</v>
      </c>
      <c r="C5220" s="1">
        <f>IF(Table9[[#This Row],[dTime]]&lt;&gt;"",1/Table9[[#This Row],[dTime]],"")</f>
        <v>13.513513513511271</v>
      </c>
    </row>
    <row r="5221" spans="1:3" x14ac:dyDescent="0.25">
      <c r="A5221">
        <v>255</v>
      </c>
      <c r="B5221">
        <v>7.2999999999979082E-2</v>
      </c>
      <c r="C5221" s="1">
        <f>IF(Table9[[#This Row],[dTime]]&lt;&gt;"",1/Table9[[#This Row],[dTime]],"")</f>
        <v>13.698630136990227</v>
      </c>
    </row>
    <row r="5222" spans="1:3" x14ac:dyDescent="0.25">
      <c r="A5222">
        <v>256</v>
      </c>
      <c r="B5222">
        <v>5.5000000000006821E-2</v>
      </c>
      <c r="C5222" s="1">
        <f>IF(Table9[[#This Row],[dTime]]&lt;&gt;"",1/Table9[[#This Row],[dTime]],"")</f>
        <v>18.181818181815927</v>
      </c>
    </row>
    <row r="5223" spans="1:3" x14ac:dyDescent="0.25">
      <c r="A5223">
        <v>257</v>
      </c>
      <c r="B5223">
        <v>7.1000000000026375E-2</v>
      </c>
      <c r="C5223" s="1">
        <f>IF(Table9[[#This Row],[dTime]]&lt;&gt;"",1/Table9[[#This Row],[dTime]],"")</f>
        <v>14.084507042248289</v>
      </c>
    </row>
    <row r="5224" spans="1:3" x14ac:dyDescent="0.25">
      <c r="A5224">
        <v>258</v>
      </c>
      <c r="B5224">
        <v>6.399999999996453E-2</v>
      </c>
      <c r="C5224" s="1">
        <f>IF(Table9[[#This Row],[dTime]]&lt;&gt;"",1/Table9[[#This Row],[dTime]],"")</f>
        <v>15.62500000000866</v>
      </c>
    </row>
    <row r="5225" spans="1:3" x14ac:dyDescent="0.25">
      <c r="A5225">
        <v>259</v>
      </c>
      <c r="B5225">
        <v>7.1000000000026375E-2</v>
      </c>
      <c r="C5225" s="1">
        <f>IF(Table9[[#This Row],[dTime]]&lt;&gt;"",1/Table9[[#This Row],[dTime]],"")</f>
        <v>14.084507042248289</v>
      </c>
    </row>
    <row r="5226" spans="1:3" x14ac:dyDescent="0.25">
      <c r="A5226">
        <v>260</v>
      </c>
      <c r="B5226">
        <v>6.7999999999983629E-2</v>
      </c>
      <c r="C5226" s="1">
        <f>IF(Table9[[#This Row],[dTime]]&lt;&gt;"",1/Table9[[#This Row],[dTime]],"")</f>
        <v>14.705882352944716</v>
      </c>
    </row>
    <row r="5227" spans="1:3" x14ac:dyDescent="0.25">
      <c r="A5227">
        <v>261</v>
      </c>
      <c r="B5227">
        <v>6.0999999999978627E-2</v>
      </c>
      <c r="C5227" s="1">
        <f>IF(Table9[[#This Row],[dTime]]&lt;&gt;"",1/Table9[[#This Row],[dTime]],"")</f>
        <v>16.393442622956563</v>
      </c>
    </row>
    <row r="5228" spans="1:3" x14ac:dyDescent="0.25">
      <c r="A5228">
        <v>262</v>
      </c>
      <c r="B5228">
        <v>6.6000000000030923E-2</v>
      </c>
      <c r="C5228" s="1">
        <f>IF(Table9[[#This Row],[dTime]]&lt;&gt;"",1/Table9[[#This Row],[dTime]],"")</f>
        <v>15.151515151508052</v>
      </c>
    </row>
    <row r="5229" spans="1:3" x14ac:dyDescent="0.25">
      <c r="A5229">
        <v>263</v>
      </c>
      <c r="B5229">
        <v>7.7999999999974534E-2</v>
      </c>
      <c r="C5229" s="1">
        <f>IF(Table9[[#This Row],[dTime]]&lt;&gt;"",1/Table9[[#This Row],[dTime]],"")</f>
        <v>12.820512820517006</v>
      </c>
    </row>
    <row r="5230" spans="1:3" x14ac:dyDescent="0.25">
      <c r="A5230">
        <v>264</v>
      </c>
      <c r="B5230">
        <v>6.2000000000011823E-2</v>
      </c>
      <c r="C5230" s="1">
        <f>IF(Table9[[#This Row],[dTime]]&lt;&gt;"",1/Table9[[#This Row],[dTime]],"")</f>
        <v>16.129032258061439</v>
      </c>
    </row>
    <row r="5231" spans="1:3" x14ac:dyDescent="0.25">
      <c r="A5231">
        <v>265</v>
      </c>
      <c r="B5231">
        <v>5.7000000000016371E-2</v>
      </c>
      <c r="C5231" s="1">
        <f>IF(Table9[[#This Row],[dTime]]&lt;&gt;"",1/Table9[[#This Row],[dTime]],"")</f>
        <v>17.543859649117767</v>
      </c>
    </row>
    <row r="5232" spans="1:3" x14ac:dyDescent="0.25">
      <c r="A5232">
        <v>266</v>
      </c>
      <c r="B5232">
        <v>7.2999999999979082E-2</v>
      </c>
      <c r="C5232" s="1">
        <f>IF(Table9[[#This Row],[dTime]]&lt;&gt;"",1/Table9[[#This Row],[dTime]],"")</f>
        <v>13.698630136990227</v>
      </c>
    </row>
    <row r="5233" spans="1:3" x14ac:dyDescent="0.25">
      <c r="A5233">
        <v>267</v>
      </c>
      <c r="B5233">
        <v>6.4999999999997726E-2</v>
      </c>
      <c r="C5233" s="1">
        <f>IF(Table9[[#This Row],[dTime]]&lt;&gt;"",1/Table9[[#This Row],[dTime]],"")</f>
        <v>15.384615384615923</v>
      </c>
    </row>
    <row r="5234" spans="1:3" x14ac:dyDescent="0.25">
      <c r="A5234">
        <v>268</v>
      </c>
      <c r="B5234">
        <v>6.9999999999993179E-2</v>
      </c>
      <c r="C5234" s="1">
        <f>IF(Table9[[#This Row],[dTime]]&lt;&gt;"",1/Table9[[#This Row],[dTime]],"")</f>
        <v>14.285714285715677</v>
      </c>
    </row>
    <row r="5235" spans="1:3" x14ac:dyDescent="0.25">
      <c r="A5235">
        <v>269</v>
      </c>
      <c r="B5235">
        <v>4.7000000000025466E-2</v>
      </c>
      <c r="C5235" s="1">
        <f>IF(Table9[[#This Row],[dTime]]&lt;&gt;"",1/Table9[[#This Row],[dTime]],"")</f>
        <v>21.276595744669322</v>
      </c>
    </row>
    <row r="5236" spans="1:3" x14ac:dyDescent="0.25">
      <c r="A5236">
        <v>270</v>
      </c>
      <c r="B5236">
        <v>8.6000000000012733E-2</v>
      </c>
      <c r="C5236" s="1">
        <f>IF(Table9[[#This Row],[dTime]]&lt;&gt;"",1/Table9[[#This Row],[dTime]],"")</f>
        <v>11.627906976742464</v>
      </c>
    </row>
    <row r="5237" spans="1:3" x14ac:dyDescent="0.25">
      <c r="A5237">
        <v>271</v>
      </c>
      <c r="B5237">
        <v>5.6999999999959527E-2</v>
      </c>
      <c r="C5237" s="1">
        <f>IF(Table9[[#This Row],[dTime]]&lt;&gt;"",1/Table9[[#This Row],[dTime]],"")</f>
        <v>17.543859649135264</v>
      </c>
    </row>
    <row r="5238" spans="1:3" x14ac:dyDescent="0.25">
      <c r="A5238">
        <v>272</v>
      </c>
      <c r="B5238">
        <v>7.5000000000045475E-2</v>
      </c>
      <c r="C5238" s="1">
        <f>IF(Table9[[#This Row],[dTime]]&lt;&gt;"",1/Table9[[#This Row],[dTime]],"")</f>
        <v>13.33333333332525</v>
      </c>
    </row>
    <row r="5239" spans="1:3" x14ac:dyDescent="0.25">
      <c r="A5239">
        <v>273</v>
      </c>
      <c r="B5239">
        <v>6.199999999995498E-2</v>
      </c>
      <c r="C5239" s="1">
        <f>IF(Table9[[#This Row],[dTime]]&lt;&gt;"",1/Table9[[#This Row],[dTime]],"")</f>
        <v>16.129032258076229</v>
      </c>
    </row>
    <row r="5240" spans="1:3" x14ac:dyDescent="0.25">
      <c r="A5240">
        <v>274</v>
      </c>
      <c r="B5240">
        <v>7.4000000000012278E-2</v>
      </c>
      <c r="C5240" s="1">
        <f>IF(Table9[[#This Row],[dTime]]&lt;&gt;"",1/Table9[[#This Row],[dTime]],"")</f>
        <v>13.513513513511271</v>
      </c>
    </row>
    <row r="5241" spans="1:3" x14ac:dyDescent="0.25">
      <c r="A5241">
        <v>275</v>
      </c>
      <c r="B5241">
        <v>5.7999999999992724E-2</v>
      </c>
      <c r="C5241" s="1">
        <f>IF(Table9[[#This Row],[dTime]]&lt;&gt;"",1/Table9[[#This Row],[dTime]],"")</f>
        <v>17.241379310346989</v>
      </c>
    </row>
    <row r="5242" spans="1:3" x14ac:dyDescent="0.25">
      <c r="A5242">
        <v>276</v>
      </c>
      <c r="B5242">
        <v>7.4999999999988631E-2</v>
      </c>
      <c r="C5242" s="1">
        <f>IF(Table9[[#This Row],[dTime]]&lt;&gt;"",1/Table9[[#This Row],[dTime]],"")</f>
        <v>13.333333333335354</v>
      </c>
    </row>
    <row r="5243" spans="1:3" x14ac:dyDescent="0.25">
      <c r="A5243">
        <v>277</v>
      </c>
      <c r="B5243">
        <v>1.6000000000019554E-2</v>
      </c>
      <c r="C5243" s="1">
        <f>IF(Table9[[#This Row],[dTime]]&lt;&gt;"",1/Table9[[#This Row],[dTime]],"")</f>
        <v>62.499999999923617</v>
      </c>
    </row>
    <row r="5244" spans="1:3" x14ac:dyDescent="0.25">
      <c r="A5244">
        <v>278</v>
      </c>
      <c r="B5244">
        <v>0.11299999999999955</v>
      </c>
      <c r="C5244" s="1">
        <f>IF(Table9[[#This Row],[dTime]]&lt;&gt;"",1/Table9[[#This Row],[dTime]],"")</f>
        <v>8.8495575221239289</v>
      </c>
    </row>
    <row r="5245" spans="1:3" x14ac:dyDescent="0.25">
      <c r="A5245">
        <v>279</v>
      </c>
      <c r="B5245">
        <v>5.4000000000030468E-2</v>
      </c>
      <c r="C5245" s="1">
        <f>IF(Table9[[#This Row],[dTime]]&lt;&gt;"",1/Table9[[#This Row],[dTime]],"")</f>
        <v>18.518518518508071</v>
      </c>
    </row>
    <row r="5246" spans="1:3" x14ac:dyDescent="0.25">
      <c r="A5246">
        <v>280</v>
      </c>
      <c r="B5246">
        <v>7.8999999999950887E-2</v>
      </c>
      <c r="C5246" s="1">
        <f>IF(Table9[[#This Row],[dTime]]&lt;&gt;"",1/Table9[[#This Row],[dTime]],"")</f>
        <v>12.658227848109135</v>
      </c>
    </row>
    <row r="5247" spans="1:3" x14ac:dyDescent="0.25">
      <c r="A5247">
        <v>281</v>
      </c>
      <c r="B5247">
        <v>7.0000000000050022E-2</v>
      </c>
      <c r="C5247" s="1">
        <f>IF(Table9[[#This Row],[dTime]]&lt;&gt;"",1/Table9[[#This Row],[dTime]],"")</f>
        <v>14.285714285704078</v>
      </c>
    </row>
    <row r="5248" spans="1:3" x14ac:dyDescent="0.25">
      <c r="A5248">
        <v>282</v>
      </c>
      <c r="B5248">
        <v>6.5999999999974079E-2</v>
      </c>
      <c r="C5248" s="1">
        <f>IF(Table9[[#This Row],[dTime]]&lt;&gt;"",1/Table9[[#This Row],[dTime]],"")</f>
        <v>15.151515151521101</v>
      </c>
    </row>
    <row r="5249" spans="1:3" x14ac:dyDescent="0.25">
      <c r="A5249">
        <v>283</v>
      </c>
      <c r="B5249">
        <v>6.5999999999974079E-2</v>
      </c>
      <c r="C5249" s="1">
        <f>IF(Table9[[#This Row],[dTime]]&lt;&gt;"",1/Table9[[#This Row],[dTime]],"")</f>
        <v>15.151515151521101</v>
      </c>
    </row>
    <row r="5250" spans="1:3" x14ac:dyDescent="0.25">
      <c r="A5250">
        <v>284</v>
      </c>
      <c r="B5250">
        <v>6.4999999999997726E-2</v>
      </c>
      <c r="C5250" s="1">
        <f>IF(Table9[[#This Row],[dTime]]&lt;&gt;"",1/Table9[[#This Row],[dTime]],"")</f>
        <v>15.384615384615923</v>
      </c>
    </row>
    <row r="5251" spans="1:3" x14ac:dyDescent="0.25">
      <c r="A5251">
        <v>285</v>
      </c>
      <c r="B5251">
        <v>7.1000000000026375E-2</v>
      </c>
      <c r="C5251" s="1">
        <f>IF(Table9[[#This Row],[dTime]]&lt;&gt;"",1/Table9[[#This Row],[dTime]],"")</f>
        <v>14.084507042248289</v>
      </c>
    </row>
    <row r="5252" spans="1:3" x14ac:dyDescent="0.25">
      <c r="A5252">
        <v>286</v>
      </c>
      <c r="B5252">
        <v>5.9000000000025921E-2</v>
      </c>
      <c r="C5252" s="1">
        <f>IF(Table9[[#This Row],[dTime]]&lt;&gt;"",1/Table9[[#This Row],[dTime]],"")</f>
        <v>16.949152542365436</v>
      </c>
    </row>
    <row r="5253" spans="1:3" x14ac:dyDescent="0.25">
      <c r="A5253">
        <v>287</v>
      </c>
      <c r="B5253">
        <v>7.2999999999979082E-2</v>
      </c>
      <c r="C5253" s="1">
        <f>IF(Table9[[#This Row],[dTime]]&lt;&gt;"",1/Table9[[#This Row],[dTime]],"")</f>
        <v>13.698630136990227</v>
      </c>
    </row>
    <row r="5254" spans="1:3" x14ac:dyDescent="0.25">
      <c r="A5254">
        <v>288</v>
      </c>
      <c r="B5254">
        <v>6.4999999999997726E-2</v>
      </c>
      <c r="C5254" s="1">
        <f>IF(Table9[[#This Row],[dTime]]&lt;&gt;"",1/Table9[[#This Row],[dTime]],"")</f>
        <v>15.384615384615923</v>
      </c>
    </row>
    <row r="5255" spans="1:3" x14ac:dyDescent="0.25">
      <c r="A5255">
        <v>289</v>
      </c>
      <c r="B5255">
        <v>7.0999999999969532E-2</v>
      </c>
      <c r="C5255" s="1">
        <f>IF(Table9[[#This Row],[dTime]]&lt;&gt;"",1/Table9[[#This Row],[dTime]],"")</f>
        <v>14.084507042259565</v>
      </c>
    </row>
    <row r="5256" spans="1:3" x14ac:dyDescent="0.25">
      <c r="A5256">
        <v>290</v>
      </c>
      <c r="B5256">
        <v>6.2000000000011823E-2</v>
      </c>
      <c r="C5256" s="1">
        <f>IF(Table9[[#This Row],[dTime]]&lt;&gt;"",1/Table9[[#This Row],[dTime]],"")</f>
        <v>16.129032258061439</v>
      </c>
    </row>
    <row r="5257" spans="1:3" x14ac:dyDescent="0.25">
      <c r="A5257">
        <v>291</v>
      </c>
      <c r="B5257">
        <v>6.8000000000040473E-2</v>
      </c>
      <c r="C5257" s="1">
        <f>IF(Table9[[#This Row],[dTime]]&lt;&gt;"",1/Table9[[#This Row],[dTime]],"")</f>
        <v>14.705882352932424</v>
      </c>
    </row>
    <row r="5258" spans="1:3" x14ac:dyDescent="0.25">
      <c r="A5258">
        <v>292</v>
      </c>
      <c r="B5258">
        <v>6.6999999999950433E-2</v>
      </c>
      <c r="C5258" s="1">
        <f>IF(Table9[[#This Row],[dTime]]&lt;&gt;"",1/Table9[[#This Row],[dTime]],"")</f>
        <v>14.9253731343394</v>
      </c>
    </row>
    <row r="5259" spans="1:3" x14ac:dyDescent="0.25">
      <c r="A5259">
        <v>293</v>
      </c>
      <c r="B5259">
        <v>6.4000000000021373E-2</v>
      </c>
      <c r="C5259" s="1">
        <f>IF(Table9[[#This Row],[dTime]]&lt;&gt;"",1/Table9[[#This Row],[dTime]],"")</f>
        <v>15.624999999994783</v>
      </c>
    </row>
    <row r="5260" spans="1:3" x14ac:dyDescent="0.25">
      <c r="A5260">
        <v>294</v>
      </c>
      <c r="B5260">
        <v>6.9000000000016826E-2</v>
      </c>
      <c r="C5260" s="1">
        <f>IF(Table9[[#This Row],[dTime]]&lt;&gt;"",1/Table9[[#This Row],[dTime]],"")</f>
        <v>14.492753623184871</v>
      </c>
    </row>
    <row r="5261" spans="1:3" x14ac:dyDescent="0.25">
      <c r="A5261">
        <v>295</v>
      </c>
      <c r="B5261">
        <v>6.399999999996453E-2</v>
      </c>
      <c r="C5261" s="1">
        <f>IF(Table9[[#This Row],[dTime]]&lt;&gt;"",1/Table9[[#This Row],[dTime]],"")</f>
        <v>15.62500000000866</v>
      </c>
    </row>
    <row r="5262" spans="1:3" x14ac:dyDescent="0.25">
      <c r="A5262">
        <v>296</v>
      </c>
      <c r="B5262">
        <v>7.0000000000050022E-2</v>
      </c>
      <c r="C5262" s="1">
        <f>IF(Table9[[#This Row],[dTime]]&lt;&gt;"",1/Table9[[#This Row],[dTime]],"")</f>
        <v>14.285714285704078</v>
      </c>
    </row>
    <row r="5263" spans="1:3" x14ac:dyDescent="0.25">
      <c r="A5263">
        <v>297</v>
      </c>
      <c r="B5263">
        <v>5.0999999999987722E-2</v>
      </c>
      <c r="C5263" s="1">
        <f>IF(Table9[[#This Row],[dTime]]&lt;&gt;"",1/Table9[[#This Row],[dTime]],"")</f>
        <v>19.607843137259621</v>
      </c>
    </row>
    <row r="5264" spans="1:3" x14ac:dyDescent="0.25">
      <c r="A5264">
        <v>298</v>
      </c>
      <c r="B5264">
        <v>8.2999999999969987E-2</v>
      </c>
      <c r="C5264" s="1">
        <f>IF(Table9[[#This Row],[dTime]]&lt;&gt;"",1/Table9[[#This Row],[dTime]],"")</f>
        <v>12.048192771088694</v>
      </c>
    </row>
    <row r="5265" spans="1:3" x14ac:dyDescent="0.25">
      <c r="A5265">
        <v>299</v>
      </c>
      <c r="B5265">
        <v>6.4000000000021373E-2</v>
      </c>
      <c r="C5265" s="1">
        <f>IF(Table9[[#This Row],[dTime]]&lt;&gt;"",1/Table9[[#This Row],[dTime]],"")</f>
        <v>15.624999999994783</v>
      </c>
    </row>
    <row r="5266" spans="1:3" x14ac:dyDescent="0.25">
      <c r="A5266">
        <v>300</v>
      </c>
      <c r="B5266">
        <v>6.9000000000016826E-2</v>
      </c>
      <c r="C5266" s="1">
        <f>IF(Table9[[#This Row],[dTime]]&lt;&gt;"",1/Table9[[#This Row],[dTime]],"")</f>
        <v>14.492753623184871</v>
      </c>
    </row>
    <row r="5267" spans="1:3" x14ac:dyDescent="0.25">
      <c r="A5267">
        <v>301</v>
      </c>
      <c r="B5267">
        <v>5.5999999999983174E-2</v>
      </c>
      <c r="C5267" s="1">
        <f>IF(Table9[[#This Row],[dTime]]&lt;&gt;"",1/Table9[[#This Row],[dTime]],"")</f>
        <v>17.857142857148222</v>
      </c>
    </row>
    <row r="5268" spans="1:3" x14ac:dyDescent="0.25">
      <c r="A5268">
        <v>302</v>
      </c>
      <c r="B5268">
        <v>7.6000000000021828E-2</v>
      </c>
      <c r="C5268" s="1">
        <f>IF(Table9[[#This Row],[dTime]]&lt;&gt;"",1/Table9[[#This Row],[dTime]],"")</f>
        <v>13.157894736838326</v>
      </c>
    </row>
    <row r="5269" spans="1:3" x14ac:dyDescent="0.25">
      <c r="A5269">
        <v>303</v>
      </c>
      <c r="B5269">
        <v>6.8999999999959982E-2</v>
      </c>
      <c r="C5269" s="1">
        <f>IF(Table9[[#This Row],[dTime]]&lt;&gt;"",1/Table9[[#This Row],[dTime]],"")</f>
        <v>14.492753623196812</v>
      </c>
    </row>
    <row r="5270" spans="1:3" x14ac:dyDescent="0.25">
      <c r="A5270">
        <v>304</v>
      </c>
      <c r="B5270">
        <v>6.6000000000030923E-2</v>
      </c>
      <c r="C5270" s="1">
        <f>IF(Table9[[#This Row],[dTime]]&lt;&gt;"",1/Table9[[#This Row],[dTime]],"")</f>
        <v>15.151515151508052</v>
      </c>
    </row>
    <row r="5271" spans="1:3" x14ac:dyDescent="0.25">
      <c r="A5271">
        <v>305</v>
      </c>
      <c r="B5271">
        <v>6.399999999996453E-2</v>
      </c>
      <c r="C5271" s="1">
        <f>IF(Table9[[#This Row],[dTime]]&lt;&gt;"",1/Table9[[#This Row],[dTime]],"")</f>
        <v>15.62500000000866</v>
      </c>
    </row>
    <row r="5272" spans="1:3" x14ac:dyDescent="0.25">
      <c r="A5272">
        <v>306</v>
      </c>
      <c r="B5272">
        <v>6.2999999999988177E-2</v>
      </c>
      <c r="C5272" s="1">
        <f>IF(Table9[[#This Row],[dTime]]&lt;&gt;"",1/Table9[[#This Row],[dTime]],"")</f>
        <v>15.873015873018852</v>
      </c>
    </row>
    <row r="5273" spans="1:3" x14ac:dyDescent="0.25">
      <c r="A5273">
        <v>307</v>
      </c>
      <c r="B5273">
        <v>6.9000000000016826E-2</v>
      </c>
      <c r="C5273" s="1">
        <f>IF(Table9[[#This Row],[dTime]]&lt;&gt;"",1/Table9[[#This Row],[dTime]],"")</f>
        <v>14.492753623184871</v>
      </c>
    </row>
    <row r="5274" spans="1:3" x14ac:dyDescent="0.25">
      <c r="A5274">
        <v>308</v>
      </c>
      <c r="B5274">
        <v>7.1000000000026375E-2</v>
      </c>
      <c r="C5274" s="1">
        <f>IF(Table9[[#This Row],[dTime]]&lt;&gt;"",1/Table9[[#This Row],[dTime]],"")</f>
        <v>14.084507042248289</v>
      </c>
    </row>
    <row r="5275" spans="1:3" x14ac:dyDescent="0.25">
      <c r="A5275">
        <v>309</v>
      </c>
      <c r="B5275">
        <v>6.8999999999959982E-2</v>
      </c>
      <c r="C5275" s="1">
        <f>IF(Table9[[#This Row],[dTime]]&lt;&gt;"",1/Table9[[#This Row],[dTime]],"")</f>
        <v>14.492753623196812</v>
      </c>
    </row>
    <row r="5276" spans="1:3" x14ac:dyDescent="0.25">
      <c r="A5276">
        <v>310</v>
      </c>
      <c r="B5276">
        <v>6.6000000000030923E-2</v>
      </c>
      <c r="C5276" s="1">
        <f>IF(Table9[[#This Row],[dTime]]&lt;&gt;"",1/Table9[[#This Row],[dTime]],"")</f>
        <v>15.151515151508052</v>
      </c>
    </row>
    <row r="5277" spans="1:3" x14ac:dyDescent="0.25">
      <c r="A5277">
        <v>311</v>
      </c>
      <c r="B5277">
        <v>6.7000000000007276E-2</v>
      </c>
      <c r="C5277" s="1">
        <f>IF(Table9[[#This Row],[dTime]]&lt;&gt;"",1/Table9[[#This Row],[dTime]],"")</f>
        <v>14.925373134326737</v>
      </c>
    </row>
    <row r="5278" spans="1:3" x14ac:dyDescent="0.25">
      <c r="A5278">
        <v>312</v>
      </c>
      <c r="B5278">
        <v>6.399999999996453E-2</v>
      </c>
      <c r="C5278" s="1">
        <f>IF(Table9[[#This Row],[dTime]]&lt;&gt;"",1/Table9[[#This Row],[dTime]],"")</f>
        <v>15.62500000000866</v>
      </c>
    </row>
    <row r="5279" spans="1:3" x14ac:dyDescent="0.25">
      <c r="A5279">
        <v>313</v>
      </c>
      <c r="B5279">
        <v>6.4999999999997726E-2</v>
      </c>
      <c r="C5279" s="1">
        <f>IF(Table9[[#This Row],[dTime]]&lt;&gt;"",1/Table9[[#This Row],[dTime]],"")</f>
        <v>15.384615384615923</v>
      </c>
    </row>
    <row r="5280" spans="1:3" x14ac:dyDescent="0.25">
      <c r="A5280">
        <v>314</v>
      </c>
      <c r="B5280">
        <v>6.6000000000030923E-2</v>
      </c>
      <c r="C5280" s="1">
        <f>IF(Table9[[#This Row],[dTime]]&lt;&gt;"",1/Table9[[#This Row],[dTime]],"")</f>
        <v>15.151515151508052</v>
      </c>
    </row>
    <row r="5281" spans="1:3" x14ac:dyDescent="0.25">
      <c r="A5281">
        <v>315</v>
      </c>
      <c r="B5281">
        <v>6.7999999999983629E-2</v>
      </c>
      <c r="C5281" s="1">
        <f>IF(Table9[[#This Row],[dTime]]&lt;&gt;"",1/Table9[[#This Row],[dTime]],"")</f>
        <v>14.705882352944716</v>
      </c>
    </row>
    <row r="5282" spans="1:3" x14ac:dyDescent="0.25">
      <c r="A5282">
        <v>316</v>
      </c>
      <c r="B5282">
        <v>7.1000000000026375E-2</v>
      </c>
      <c r="C5282" s="1">
        <f>IF(Table9[[#This Row],[dTime]]&lt;&gt;"",1/Table9[[#This Row],[dTime]],"")</f>
        <v>14.084507042248289</v>
      </c>
    </row>
    <row r="5283" spans="1:3" x14ac:dyDescent="0.25">
      <c r="A5283">
        <v>317</v>
      </c>
      <c r="B5283">
        <v>6.0999999999978627E-2</v>
      </c>
      <c r="C5283" s="1">
        <f>IF(Table9[[#This Row],[dTime]]&lt;&gt;"",1/Table9[[#This Row],[dTime]],"")</f>
        <v>16.393442622956563</v>
      </c>
    </row>
    <row r="5284" spans="1:3" x14ac:dyDescent="0.25">
      <c r="A5284">
        <v>318</v>
      </c>
      <c r="B5284">
        <v>6.4000000000021373E-2</v>
      </c>
      <c r="C5284" s="1">
        <f>IF(Table9[[#This Row],[dTime]]&lt;&gt;"",1/Table9[[#This Row],[dTime]],"")</f>
        <v>15.624999999994783</v>
      </c>
    </row>
    <row r="5285" spans="1:3" x14ac:dyDescent="0.25">
      <c r="A5285">
        <v>319</v>
      </c>
      <c r="B5285">
        <v>6.2999999999988177E-2</v>
      </c>
      <c r="C5285" s="1">
        <f>IF(Table9[[#This Row],[dTime]]&lt;&gt;"",1/Table9[[#This Row],[dTime]],"")</f>
        <v>15.873015873018852</v>
      </c>
    </row>
    <row r="5286" spans="1:3" x14ac:dyDescent="0.25">
      <c r="A5286">
        <v>320</v>
      </c>
      <c r="B5286">
        <v>7.9000000000007731E-2</v>
      </c>
      <c r="C5286" s="1">
        <f>IF(Table9[[#This Row],[dTime]]&lt;&gt;"",1/Table9[[#This Row],[dTime]],"")</f>
        <v>12.658227848100028</v>
      </c>
    </row>
    <row r="5287" spans="1:3" x14ac:dyDescent="0.25">
      <c r="A5287">
        <v>321</v>
      </c>
      <c r="B5287">
        <v>5.8999999999969077E-2</v>
      </c>
      <c r="C5287" s="1">
        <f>IF(Table9[[#This Row],[dTime]]&lt;&gt;"",1/Table9[[#This Row],[dTime]],"")</f>
        <v>16.949152542381764</v>
      </c>
    </row>
    <row r="5288" spans="1:3" x14ac:dyDescent="0.25">
      <c r="A5288">
        <v>322</v>
      </c>
      <c r="B5288">
        <v>6.9000000000016826E-2</v>
      </c>
      <c r="C5288" s="1">
        <f>IF(Table9[[#This Row],[dTime]]&lt;&gt;"",1/Table9[[#This Row],[dTime]],"")</f>
        <v>14.492753623184871</v>
      </c>
    </row>
    <row r="5289" spans="1:3" x14ac:dyDescent="0.25">
      <c r="A5289">
        <v>323</v>
      </c>
      <c r="B5289">
        <v>6.4000000000021373E-2</v>
      </c>
      <c r="C5289" s="1">
        <f>IF(Table9[[#This Row],[dTime]]&lt;&gt;"",1/Table9[[#This Row],[dTime]],"")</f>
        <v>15.624999999994783</v>
      </c>
    </row>
    <row r="5290" spans="1:3" x14ac:dyDescent="0.25">
      <c r="A5290">
        <v>324</v>
      </c>
      <c r="B5290">
        <v>7.2000000000002728E-2</v>
      </c>
      <c r="C5290" s="1">
        <f>IF(Table9[[#This Row],[dTime]]&lt;&gt;"",1/Table9[[#This Row],[dTime]],"")</f>
        <v>13.888888888888362</v>
      </c>
    </row>
    <row r="5291" spans="1:3" x14ac:dyDescent="0.25">
      <c r="A5291">
        <v>325</v>
      </c>
      <c r="B5291" t="s">
        <v>49</v>
      </c>
      <c r="C5291" s="1" t="str">
        <f>IF(Table9[[#This Row],[dTime]]&lt;&gt;"",1/Table9[[#This Row],[dTime]],"")</f>
        <v/>
      </c>
    </row>
    <row r="5292" spans="1:3" x14ac:dyDescent="0.25">
      <c r="A5292">
        <v>1</v>
      </c>
      <c r="B5292" t="s">
        <v>49</v>
      </c>
      <c r="C5292" s="1" t="str">
        <f>IF(Table9[[#This Row],[dTime]]&lt;&gt;"",1/Table9[[#This Row],[dTime]],"")</f>
        <v/>
      </c>
    </row>
    <row r="5293" spans="1:3" x14ac:dyDescent="0.25">
      <c r="A5293">
        <v>2</v>
      </c>
      <c r="B5293">
        <v>6.0000000000002274E-2</v>
      </c>
      <c r="C5293" s="1">
        <f>IF(Table9[[#This Row],[dTime]]&lt;&gt;"",1/Table9[[#This Row],[dTime]],"")</f>
        <v>16.666666666666035</v>
      </c>
    </row>
    <row r="5294" spans="1:3" x14ac:dyDescent="0.25">
      <c r="A5294">
        <v>3</v>
      </c>
      <c r="B5294">
        <v>7.2999999999979082E-2</v>
      </c>
      <c r="C5294" s="1">
        <f>IF(Table9[[#This Row],[dTime]]&lt;&gt;"",1/Table9[[#This Row],[dTime]],"")</f>
        <v>13.698630136990227</v>
      </c>
    </row>
    <row r="5295" spans="1:3" x14ac:dyDescent="0.25">
      <c r="A5295">
        <v>4</v>
      </c>
      <c r="B5295">
        <v>7.2000000000002728E-2</v>
      </c>
      <c r="C5295" s="1">
        <f>IF(Table9[[#This Row],[dTime]]&lt;&gt;"",1/Table9[[#This Row],[dTime]],"")</f>
        <v>13.888888888888362</v>
      </c>
    </row>
    <row r="5296" spans="1:3" x14ac:dyDescent="0.25">
      <c r="A5296">
        <v>5</v>
      </c>
      <c r="B5296">
        <v>6.2999999999988177E-2</v>
      </c>
      <c r="C5296" s="1">
        <f>IF(Table9[[#This Row],[dTime]]&lt;&gt;"",1/Table9[[#This Row],[dTime]],"")</f>
        <v>15.873015873018852</v>
      </c>
    </row>
    <row r="5297" spans="1:3" x14ac:dyDescent="0.25">
      <c r="A5297">
        <v>6</v>
      </c>
      <c r="B5297">
        <v>6.4000000000021373E-2</v>
      </c>
      <c r="C5297" s="1">
        <f>IF(Table9[[#This Row],[dTime]]&lt;&gt;"",1/Table9[[#This Row],[dTime]],"")</f>
        <v>15.624999999994783</v>
      </c>
    </row>
    <row r="5298" spans="1:3" x14ac:dyDescent="0.25">
      <c r="A5298">
        <v>7</v>
      </c>
      <c r="B5298">
        <v>7.9000000000007731E-2</v>
      </c>
      <c r="C5298" s="1">
        <f>IF(Table9[[#This Row],[dTime]]&lt;&gt;"",1/Table9[[#This Row],[dTime]],"")</f>
        <v>12.658227848100028</v>
      </c>
    </row>
    <row r="5299" spans="1:3" x14ac:dyDescent="0.25">
      <c r="A5299">
        <v>8</v>
      </c>
      <c r="B5299">
        <v>5.5999999999983174E-2</v>
      </c>
      <c r="C5299" s="1">
        <f>IF(Table9[[#This Row],[dTime]]&lt;&gt;"",1/Table9[[#This Row],[dTime]],"")</f>
        <v>17.857142857148222</v>
      </c>
    </row>
    <row r="5300" spans="1:3" x14ac:dyDescent="0.25">
      <c r="A5300">
        <v>9</v>
      </c>
      <c r="B5300">
        <v>6.4999999999997726E-2</v>
      </c>
      <c r="C5300" s="1">
        <f>IF(Table9[[#This Row],[dTime]]&lt;&gt;"",1/Table9[[#This Row],[dTime]],"")</f>
        <v>15.384615384615923</v>
      </c>
    </row>
    <row r="5301" spans="1:3" x14ac:dyDescent="0.25">
      <c r="A5301">
        <v>10</v>
      </c>
      <c r="B5301">
        <v>7.2999999999979082E-2</v>
      </c>
      <c r="C5301" s="1">
        <f>IF(Table9[[#This Row],[dTime]]&lt;&gt;"",1/Table9[[#This Row],[dTime]],"")</f>
        <v>13.698630136990227</v>
      </c>
    </row>
    <row r="5302" spans="1:3" x14ac:dyDescent="0.25">
      <c r="A5302">
        <v>11</v>
      </c>
      <c r="B5302">
        <v>6.300000000004502E-2</v>
      </c>
      <c r="C5302" s="1">
        <f>IF(Table9[[#This Row],[dTime]]&lt;&gt;"",1/Table9[[#This Row],[dTime]],"")</f>
        <v>15.87301587300453</v>
      </c>
    </row>
    <row r="5303" spans="1:3" x14ac:dyDescent="0.25">
      <c r="A5303">
        <v>12</v>
      </c>
      <c r="B5303">
        <v>6.5999999999974079E-2</v>
      </c>
      <c r="C5303" s="1">
        <f>IF(Table9[[#This Row],[dTime]]&lt;&gt;"",1/Table9[[#This Row],[dTime]],"")</f>
        <v>15.151515151521101</v>
      </c>
    </row>
    <row r="5304" spans="1:3" x14ac:dyDescent="0.25">
      <c r="A5304">
        <v>13</v>
      </c>
      <c r="B5304">
        <v>7.1000000000026375E-2</v>
      </c>
      <c r="C5304" s="1">
        <f>IF(Table9[[#This Row],[dTime]]&lt;&gt;"",1/Table9[[#This Row],[dTime]],"")</f>
        <v>14.084507042248289</v>
      </c>
    </row>
    <row r="5305" spans="1:3" x14ac:dyDescent="0.25">
      <c r="A5305">
        <v>14</v>
      </c>
      <c r="B5305">
        <v>6.6999999999950433E-2</v>
      </c>
      <c r="C5305" s="1">
        <f>IF(Table9[[#This Row],[dTime]]&lt;&gt;"",1/Table9[[#This Row],[dTime]],"")</f>
        <v>14.9253731343394</v>
      </c>
    </row>
    <row r="5306" spans="1:3" x14ac:dyDescent="0.25">
      <c r="A5306">
        <v>15</v>
      </c>
      <c r="B5306">
        <v>6.100000000003547E-2</v>
      </c>
      <c r="C5306" s="1">
        <f>IF(Table9[[#This Row],[dTime]]&lt;&gt;"",1/Table9[[#This Row],[dTime]],"")</f>
        <v>16.393442622941286</v>
      </c>
    </row>
    <row r="5307" spans="1:3" x14ac:dyDescent="0.25">
      <c r="A5307">
        <v>16</v>
      </c>
      <c r="B5307">
        <v>6.5999999999974079E-2</v>
      </c>
      <c r="C5307" s="1">
        <f>IF(Table9[[#This Row],[dTime]]&lt;&gt;"",1/Table9[[#This Row],[dTime]],"")</f>
        <v>15.151515151521101</v>
      </c>
    </row>
    <row r="5308" spans="1:3" x14ac:dyDescent="0.25">
      <c r="A5308">
        <v>17</v>
      </c>
      <c r="B5308">
        <v>6.9000000000016826E-2</v>
      </c>
      <c r="C5308" s="1">
        <f>IF(Table9[[#This Row],[dTime]]&lt;&gt;"",1/Table9[[#This Row],[dTime]],"")</f>
        <v>14.492753623184871</v>
      </c>
    </row>
    <row r="5309" spans="1:3" x14ac:dyDescent="0.25">
      <c r="A5309">
        <v>18</v>
      </c>
      <c r="B5309">
        <v>6.9000000000016826E-2</v>
      </c>
      <c r="C5309" s="1">
        <f>IF(Table9[[#This Row],[dTime]]&lt;&gt;"",1/Table9[[#This Row],[dTime]],"")</f>
        <v>14.492753623184871</v>
      </c>
    </row>
    <row r="5310" spans="1:3" x14ac:dyDescent="0.25">
      <c r="A5310">
        <v>19</v>
      </c>
      <c r="B5310">
        <v>6.5999999999974079E-2</v>
      </c>
      <c r="C5310" s="1">
        <f>IF(Table9[[#This Row],[dTime]]&lt;&gt;"",1/Table9[[#This Row],[dTime]],"")</f>
        <v>15.151515151521101</v>
      </c>
    </row>
    <row r="5311" spans="1:3" x14ac:dyDescent="0.25">
      <c r="A5311">
        <v>20</v>
      </c>
      <c r="B5311">
        <v>6.4999999999997726E-2</v>
      </c>
      <c r="C5311" s="1">
        <f>IF(Table9[[#This Row],[dTime]]&lt;&gt;"",1/Table9[[#This Row],[dTime]],"")</f>
        <v>15.384615384615923</v>
      </c>
    </row>
    <row r="5312" spans="1:3" x14ac:dyDescent="0.25">
      <c r="A5312">
        <v>21</v>
      </c>
      <c r="B5312">
        <v>6.100000000003547E-2</v>
      </c>
      <c r="C5312" s="1">
        <f>IF(Table9[[#This Row],[dTime]]&lt;&gt;"",1/Table9[[#This Row],[dTime]],"")</f>
        <v>16.393442622941286</v>
      </c>
    </row>
    <row r="5313" spans="1:3" x14ac:dyDescent="0.25">
      <c r="A5313">
        <v>22</v>
      </c>
      <c r="B5313">
        <v>7.2000000000002728E-2</v>
      </c>
      <c r="C5313" s="1">
        <f>IF(Table9[[#This Row],[dTime]]&lt;&gt;"",1/Table9[[#This Row],[dTime]],"")</f>
        <v>13.888888888888362</v>
      </c>
    </row>
    <row r="5314" spans="1:3" x14ac:dyDescent="0.25">
      <c r="A5314">
        <v>23</v>
      </c>
      <c r="B5314">
        <v>7.1999999999945885E-2</v>
      </c>
      <c r="C5314" s="1">
        <f>IF(Table9[[#This Row],[dTime]]&lt;&gt;"",1/Table9[[#This Row],[dTime]],"")</f>
        <v>13.888888888899327</v>
      </c>
    </row>
    <row r="5315" spans="1:3" x14ac:dyDescent="0.25">
      <c r="A5315">
        <v>24</v>
      </c>
      <c r="B5315">
        <v>2.1000000000015007E-2</v>
      </c>
      <c r="C5315" s="1">
        <f>IF(Table9[[#This Row],[dTime]]&lt;&gt;"",1/Table9[[#This Row],[dTime]],"")</f>
        <v>47.619047619013593</v>
      </c>
    </row>
    <row r="5316" spans="1:3" x14ac:dyDescent="0.25">
      <c r="A5316">
        <v>25</v>
      </c>
      <c r="B5316">
        <v>0.11000000000001364</v>
      </c>
      <c r="C5316" s="1">
        <f>IF(Table9[[#This Row],[dTime]]&lt;&gt;"",1/Table9[[#This Row],[dTime]],"")</f>
        <v>9.0909090909079637</v>
      </c>
    </row>
    <row r="5317" spans="1:3" x14ac:dyDescent="0.25">
      <c r="A5317">
        <v>26</v>
      </c>
      <c r="B5317">
        <v>6.7000000000007276E-2</v>
      </c>
      <c r="C5317" s="1">
        <f>IF(Table9[[#This Row],[dTime]]&lt;&gt;"",1/Table9[[#This Row],[dTime]],"")</f>
        <v>14.925373134326737</v>
      </c>
    </row>
    <row r="5318" spans="1:3" x14ac:dyDescent="0.25">
      <c r="A5318">
        <v>27</v>
      </c>
      <c r="B5318">
        <v>6.7000000000007276E-2</v>
      </c>
      <c r="C5318" s="1">
        <f>IF(Table9[[#This Row],[dTime]]&lt;&gt;"",1/Table9[[#This Row],[dTime]],"")</f>
        <v>14.925373134326737</v>
      </c>
    </row>
    <row r="5319" spans="1:3" x14ac:dyDescent="0.25">
      <c r="A5319">
        <v>28</v>
      </c>
      <c r="B5319">
        <v>6.5999999999974079E-2</v>
      </c>
      <c r="C5319" s="1">
        <f>IF(Table9[[#This Row],[dTime]]&lt;&gt;"",1/Table9[[#This Row],[dTime]],"")</f>
        <v>15.151515151521101</v>
      </c>
    </row>
    <row r="5320" spans="1:3" x14ac:dyDescent="0.25">
      <c r="A5320">
        <v>29</v>
      </c>
      <c r="B5320">
        <v>6.4999999999997726E-2</v>
      </c>
      <c r="C5320" s="1">
        <f>IF(Table9[[#This Row],[dTime]]&lt;&gt;"",1/Table9[[#This Row],[dTime]],"")</f>
        <v>15.384615384615923</v>
      </c>
    </row>
    <row r="5321" spans="1:3" x14ac:dyDescent="0.25">
      <c r="A5321">
        <v>30</v>
      </c>
      <c r="B5321">
        <v>5.7999999999992724E-2</v>
      </c>
      <c r="C5321" s="1">
        <f>IF(Table9[[#This Row],[dTime]]&lt;&gt;"",1/Table9[[#This Row],[dTime]],"")</f>
        <v>17.241379310346989</v>
      </c>
    </row>
    <row r="5322" spans="1:3" x14ac:dyDescent="0.25">
      <c r="A5322">
        <v>31</v>
      </c>
      <c r="B5322">
        <v>7.6999999999998181E-2</v>
      </c>
      <c r="C5322" s="1">
        <f>IF(Table9[[#This Row],[dTime]]&lt;&gt;"",1/Table9[[#This Row],[dTime]],"")</f>
        <v>12.987012987013294</v>
      </c>
    </row>
    <row r="5323" spans="1:3" x14ac:dyDescent="0.25">
      <c r="A5323">
        <v>32</v>
      </c>
      <c r="B5323">
        <v>6.8000000000040473E-2</v>
      </c>
      <c r="C5323" s="1">
        <f>IF(Table9[[#This Row],[dTime]]&lt;&gt;"",1/Table9[[#This Row],[dTime]],"")</f>
        <v>14.705882352932424</v>
      </c>
    </row>
    <row r="5324" spans="1:3" x14ac:dyDescent="0.25">
      <c r="A5324">
        <v>33</v>
      </c>
      <c r="B5324">
        <v>6.4999999999997726E-2</v>
      </c>
      <c r="C5324" s="1">
        <f>IF(Table9[[#This Row],[dTime]]&lt;&gt;"",1/Table9[[#This Row],[dTime]],"")</f>
        <v>15.384615384615923</v>
      </c>
    </row>
    <row r="5325" spans="1:3" x14ac:dyDescent="0.25">
      <c r="A5325">
        <v>34</v>
      </c>
      <c r="B5325">
        <v>5.1999999999964075E-2</v>
      </c>
      <c r="C5325" s="1">
        <f>IF(Table9[[#This Row],[dTime]]&lt;&gt;"",1/Table9[[#This Row],[dTime]],"")</f>
        <v>19.230769230782517</v>
      </c>
    </row>
    <row r="5326" spans="1:3" x14ac:dyDescent="0.25">
      <c r="A5326">
        <v>35</v>
      </c>
      <c r="B5326">
        <v>6.8000000000040473E-2</v>
      </c>
      <c r="C5326" s="1">
        <f>IF(Table9[[#This Row],[dTime]]&lt;&gt;"",1/Table9[[#This Row],[dTime]],"")</f>
        <v>14.705882352932424</v>
      </c>
    </row>
    <row r="5327" spans="1:3" x14ac:dyDescent="0.25">
      <c r="A5327">
        <v>36</v>
      </c>
      <c r="B5327">
        <v>7.7999999999974534E-2</v>
      </c>
      <c r="C5327" s="1">
        <f>IF(Table9[[#This Row],[dTime]]&lt;&gt;"",1/Table9[[#This Row],[dTime]],"")</f>
        <v>12.820512820517006</v>
      </c>
    </row>
    <row r="5328" spans="1:3" x14ac:dyDescent="0.25">
      <c r="A5328">
        <v>37</v>
      </c>
      <c r="B5328">
        <v>6.9999999999993179E-2</v>
      </c>
      <c r="C5328" s="1">
        <f>IF(Table9[[#This Row],[dTime]]&lt;&gt;"",1/Table9[[#This Row],[dTime]],"")</f>
        <v>14.285714285715677</v>
      </c>
    </row>
    <row r="5329" spans="1:3" x14ac:dyDescent="0.25">
      <c r="A5329">
        <v>38</v>
      </c>
      <c r="B5329">
        <v>4.5000000000015916E-2</v>
      </c>
      <c r="C5329" s="1">
        <f>IF(Table9[[#This Row],[dTime]]&lt;&gt;"",1/Table9[[#This Row],[dTime]],"")</f>
        <v>22.222222222214363</v>
      </c>
    </row>
    <row r="5330" spans="1:3" x14ac:dyDescent="0.25">
      <c r="A5330">
        <v>39</v>
      </c>
      <c r="B5330">
        <v>8.1999999999993634E-2</v>
      </c>
      <c r="C5330" s="1">
        <f>IF(Table9[[#This Row],[dTime]]&lt;&gt;"",1/Table9[[#This Row],[dTime]],"")</f>
        <v>12.195121951220459</v>
      </c>
    </row>
    <row r="5331" spans="1:3" x14ac:dyDescent="0.25">
      <c r="A5331">
        <v>40</v>
      </c>
      <c r="B5331">
        <v>7.2999999999979082E-2</v>
      </c>
      <c r="C5331" s="1">
        <f>IF(Table9[[#This Row],[dTime]]&lt;&gt;"",1/Table9[[#This Row],[dTime]],"")</f>
        <v>13.698630136990227</v>
      </c>
    </row>
    <row r="5332" spans="1:3" x14ac:dyDescent="0.25">
      <c r="A5332">
        <v>41</v>
      </c>
      <c r="B5332">
        <v>6.0000000000002274E-2</v>
      </c>
      <c r="C5332" s="1">
        <f>IF(Table9[[#This Row],[dTime]]&lt;&gt;"",1/Table9[[#This Row],[dTime]],"")</f>
        <v>16.666666666666035</v>
      </c>
    </row>
    <row r="5333" spans="1:3" x14ac:dyDescent="0.25">
      <c r="A5333">
        <v>42</v>
      </c>
      <c r="B5333">
        <v>7.3000000000035925E-2</v>
      </c>
      <c r="C5333" s="1">
        <f>IF(Table9[[#This Row],[dTime]]&lt;&gt;"",1/Table9[[#This Row],[dTime]],"")</f>
        <v>13.69863013697956</v>
      </c>
    </row>
    <row r="5334" spans="1:3" x14ac:dyDescent="0.25">
      <c r="A5334">
        <v>43</v>
      </c>
      <c r="B5334">
        <v>6.399999999996453E-2</v>
      </c>
      <c r="C5334" s="1">
        <f>IF(Table9[[#This Row],[dTime]]&lt;&gt;"",1/Table9[[#This Row],[dTime]],"")</f>
        <v>15.62500000000866</v>
      </c>
    </row>
    <row r="5335" spans="1:3" x14ac:dyDescent="0.25">
      <c r="A5335">
        <v>44</v>
      </c>
      <c r="B5335">
        <v>6.9999999999993179E-2</v>
      </c>
      <c r="C5335" s="1">
        <f>IF(Table9[[#This Row],[dTime]]&lt;&gt;"",1/Table9[[#This Row],[dTime]],"")</f>
        <v>14.285714285715677</v>
      </c>
    </row>
    <row r="5336" spans="1:3" x14ac:dyDescent="0.25">
      <c r="A5336">
        <v>45</v>
      </c>
      <c r="B5336">
        <v>6.500000000005457E-2</v>
      </c>
      <c r="C5336" s="1">
        <f>IF(Table9[[#This Row],[dTime]]&lt;&gt;"",1/Table9[[#This Row],[dTime]],"")</f>
        <v>15.384615384602469</v>
      </c>
    </row>
    <row r="5337" spans="1:3" x14ac:dyDescent="0.25">
      <c r="A5337">
        <v>46</v>
      </c>
      <c r="B5337">
        <v>6.5999999999974079E-2</v>
      </c>
      <c r="C5337" s="1">
        <f>IF(Table9[[#This Row],[dTime]]&lt;&gt;"",1/Table9[[#This Row],[dTime]],"")</f>
        <v>15.151515151521101</v>
      </c>
    </row>
    <row r="5338" spans="1:3" x14ac:dyDescent="0.25">
      <c r="A5338">
        <v>47</v>
      </c>
      <c r="B5338">
        <v>6.4000000000021373E-2</v>
      </c>
      <c r="C5338" s="1">
        <f>IF(Table9[[#This Row],[dTime]]&lt;&gt;"",1/Table9[[#This Row],[dTime]],"")</f>
        <v>15.624999999994783</v>
      </c>
    </row>
    <row r="5339" spans="1:3" x14ac:dyDescent="0.25">
      <c r="A5339">
        <v>48</v>
      </c>
      <c r="B5339">
        <v>6.7999999999983629E-2</v>
      </c>
      <c r="C5339" s="1">
        <f>IF(Table9[[#This Row],[dTime]]&lt;&gt;"",1/Table9[[#This Row],[dTime]],"")</f>
        <v>14.705882352944716</v>
      </c>
    </row>
    <row r="5340" spans="1:3" x14ac:dyDescent="0.25">
      <c r="A5340">
        <v>49</v>
      </c>
      <c r="B5340">
        <v>6.4000000000021373E-2</v>
      </c>
      <c r="C5340" s="1">
        <f>IF(Table9[[#This Row],[dTime]]&lt;&gt;"",1/Table9[[#This Row],[dTime]],"")</f>
        <v>15.624999999994783</v>
      </c>
    </row>
    <row r="5341" spans="1:3" x14ac:dyDescent="0.25">
      <c r="A5341">
        <v>50</v>
      </c>
      <c r="B5341">
        <v>7.0999999999969532E-2</v>
      </c>
      <c r="C5341" s="1">
        <f>IF(Table9[[#This Row],[dTime]]&lt;&gt;"",1/Table9[[#This Row],[dTime]],"")</f>
        <v>14.084507042259565</v>
      </c>
    </row>
    <row r="5342" spans="1:3" x14ac:dyDescent="0.25">
      <c r="A5342">
        <v>51</v>
      </c>
      <c r="B5342">
        <v>6.9000000000016826E-2</v>
      </c>
      <c r="C5342" s="1">
        <f>IF(Table9[[#This Row],[dTime]]&lt;&gt;"",1/Table9[[#This Row],[dTime]],"")</f>
        <v>14.492753623184871</v>
      </c>
    </row>
    <row r="5343" spans="1:3" x14ac:dyDescent="0.25">
      <c r="A5343">
        <v>52</v>
      </c>
      <c r="B5343">
        <v>6.2999999999988177E-2</v>
      </c>
      <c r="C5343" s="1">
        <f>IF(Table9[[#This Row],[dTime]]&lt;&gt;"",1/Table9[[#This Row],[dTime]],"")</f>
        <v>15.873015873018852</v>
      </c>
    </row>
    <row r="5344" spans="1:3" x14ac:dyDescent="0.25">
      <c r="A5344">
        <v>53</v>
      </c>
      <c r="B5344">
        <v>6.2000000000011823E-2</v>
      </c>
      <c r="C5344" s="1">
        <f>IF(Table9[[#This Row],[dTime]]&lt;&gt;"",1/Table9[[#This Row],[dTime]],"")</f>
        <v>16.129032258061439</v>
      </c>
    </row>
    <row r="5345" spans="1:3" x14ac:dyDescent="0.25">
      <c r="A5345">
        <v>54</v>
      </c>
      <c r="B5345">
        <v>7.5999999999964984E-2</v>
      </c>
      <c r="C5345" s="1">
        <f>IF(Table9[[#This Row],[dTime]]&lt;&gt;"",1/Table9[[#This Row],[dTime]],"")</f>
        <v>13.157894736848167</v>
      </c>
    </row>
    <row r="5346" spans="1:3" x14ac:dyDescent="0.25">
      <c r="A5346">
        <v>55</v>
      </c>
      <c r="B5346">
        <v>6.100000000003547E-2</v>
      </c>
      <c r="C5346" s="1">
        <f>IF(Table9[[#This Row],[dTime]]&lt;&gt;"",1/Table9[[#This Row],[dTime]],"")</f>
        <v>16.393442622941286</v>
      </c>
    </row>
    <row r="5347" spans="1:3" x14ac:dyDescent="0.25">
      <c r="A5347">
        <v>56</v>
      </c>
      <c r="B5347">
        <v>6.4999999999997726E-2</v>
      </c>
      <c r="C5347" s="1">
        <f>IF(Table9[[#This Row],[dTime]]&lt;&gt;"",1/Table9[[#This Row],[dTime]],"")</f>
        <v>15.384615384615923</v>
      </c>
    </row>
    <row r="5348" spans="1:3" x14ac:dyDescent="0.25">
      <c r="A5348">
        <v>57</v>
      </c>
      <c r="B5348">
        <v>6.399999999996453E-2</v>
      </c>
      <c r="C5348" s="1">
        <f>IF(Table9[[#This Row],[dTime]]&lt;&gt;"",1/Table9[[#This Row],[dTime]],"")</f>
        <v>15.62500000000866</v>
      </c>
    </row>
    <row r="5349" spans="1:3" x14ac:dyDescent="0.25">
      <c r="A5349">
        <v>58</v>
      </c>
      <c r="B5349">
        <v>5.9000000000025921E-2</v>
      </c>
      <c r="C5349" s="1">
        <f>IF(Table9[[#This Row],[dTime]]&lt;&gt;"",1/Table9[[#This Row],[dTime]],"")</f>
        <v>16.949152542365436</v>
      </c>
    </row>
    <row r="5350" spans="1:3" x14ac:dyDescent="0.25">
      <c r="A5350">
        <v>59</v>
      </c>
      <c r="B5350">
        <v>7.9999999999984084E-2</v>
      </c>
      <c r="C5350" s="1">
        <f>IF(Table9[[#This Row],[dTime]]&lt;&gt;"",1/Table9[[#This Row],[dTime]],"")</f>
        <v>12.500000000002487</v>
      </c>
    </row>
    <row r="5351" spans="1:3" x14ac:dyDescent="0.25">
      <c r="A5351">
        <v>60</v>
      </c>
      <c r="B5351">
        <v>5.2999999999997272E-2</v>
      </c>
      <c r="C5351" s="1">
        <f>IF(Table9[[#This Row],[dTime]]&lt;&gt;"",1/Table9[[#This Row],[dTime]],"")</f>
        <v>18.867924528302858</v>
      </c>
    </row>
    <row r="5352" spans="1:3" x14ac:dyDescent="0.25">
      <c r="A5352">
        <v>61</v>
      </c>
      <c r="B5352">
        <v>3.5000000000025011E-2</v>
      </c>
      <c r="C5352" s="1">
        <f>IF(Table9[[#This Row],[dTime]]&lt;&gt;"",1/Table9[[#This Row],[dTime]],"")</f>
        <v>28.571428571408156</v>
      </c>
    </row>
    <row r="5353" spans="1:3" x14ac:dyDescent="0.25">
      <c r="A5353">
        <v>62</v>
      </c>
      <c r="B5353">
        <v>0.1139999999999759</v>
      </c>
      <c r="C5353" s="1">
        <f>IF(Table9[[#This Row],[dTime]]&lt;&gt;"",1/Table9[[#This Row],[dTime]],"")</f>
        <v>8.7719298245632586</v>
      </c>
    </row>
    <row r="5354" spans="1:3" x14ac:dyDescent="0.25">
      <c r="A5354">
        <v>63</v>
      </c>
      <c r="B5354">
        <v>6.2999999999988177E-2</v>
      </c>
      <c r="C5354" s="1">
        <f>IF(Table9[[#This Row],[dTime]]&lt;&gt;"",1/Table9[[#This Row],[dTime]],"")</f>
        <v>15.873015873018852</v>
      </c>
    </row>
    <row r="5355" spans="1:3" x14ac:dyDescent="0.25">
      <c r="A5355">
        <v>64</v>
      </c>
      <c r="B5355">
        <v>7.0000000000050022E-2</v>
      </c>
      <c r="C5355" s="1">
        <f>IF(Table9[[#This Row],[dTime]]&lt;&gt;"",1/Table9[[#This Row],[dTime]],"")</f>
        <v>14.285714285704078</v>
      </c>
    </row>
    <row r="5356" spans="1:3" x14ac:dyDescent="0.25">
      <c r="A5356">
        <v>65</v>
      </c>
      <c r="B5356">
        <v>6.399999999996453E-2</v>
      </c>
      <c r="C5356" s="1">
        <f>IF(Table9[[#This Row],[dTime]]&lt;&gt;"",1/Table9[[#This Row],[dTime]],"")</f>
        <v>15.62500000000866</v>
      </c>
    </row>
    <row r="5357" spans="1:3" x14ac:dyDescent="0.25">
      <c r="A5357">
        <v>66</v>
      </c>
      <c r="B5357">
        <v>4.7000000000025466E-2</v>
      </c>
      <c r="C5357" s="1">
        <f>IF(Table9[[#This Row],[dTime]]&lt;&gt;"",1/Table9[[#This Row],[dTime]],"")</f>
        <v>21.276595744669322</v>
      </c>
    </row>
    <row r="5358" spans="1:3" x14ac:dyDescent="0.25">
      <c r="A5358">
        <v>67</v>
      </c>
      <c r="B5358">
        <v>9.2999999999960892E-2</v>
      </c>
      <c r="C5358" s="1">
        <f>IF(Table9[[#This Row],[dTime]]&lt;&gt;"",1/Table9[[#This Row],[dTime]],"")</f>
        <v>10.752688172047533</v>
      </c>
    </row>
    <row r="5359" spans="1:3" x14ac:dyDescent="0.25">
      <c r="A5359">
        <v>68</v>
      </c>
      <c r="B5359">
        <v>5.6000000000040018E-2</v>
      </c>
      <c r="C5359" s="1">
        <f>IF(Table9[[#This Row],[dTime]]&lt;&gt;"",1/Table9[[#This Row],[dTime]],"")</f>
        <v>17.857142857130096</v>
      </c>
    </row>
    <row r="5360" spans="1:3" x14ac:dyDescent="0.25">
      <c r="A5360">
        <v>69</v>
      </c>
      <c r="B5360">
        <v>6.9999999999993179E-2</v>
      </c>
      <c r="C5360" s="1">
        <f>IF(Table9[[#This Row],[dTime]]&lt;&gt;"",1/Table9[[#This Row],[dTime]],"")</f>
        <v>14.285714285715677</v>
      </c>
    </row>
    <row r="5361" spans="1:3" x14ac:dyDescent="0.25">
      <c r="A5361">
        <v>70</v>
      </c>
      <c r="B5361">
        <v>6.9999999999993179E-2</v>
      </c>
      <c r="C5361" s="1">
        <f>IF(Table9[[#This Row],[dTime]]&lt;&gt;"",1/Table9[[#This Row],[dTime]],"")</f>
        <v>14.285714285715677</v>
      </c>
    </row>
    <row r="5362" spans="1:3" x14ac:dyDescent="0.25">
      <c r="A5362">
        <v>71</v>
      </c>
      <c r="B5362">
        <v>6.9000000000016826E-2</v>
      </c>
      <c r="C5362" s="1">
        <f>IF(Table9[[#This Row],[dTime]]&lt;&gt;"",1/Table9[[#This Row],[dTime]],"")</f>
        <v>14.492753623184871</v>
      </c>
    </row>
    <row r="5363" spans="1:3" x14ac:dyDescent="0.25">
      <c r="A5363">
        <v>72</v>
      </c>
      <c r="B5363">
        <v>6.0999999999978627E-2</v>
      </c>
      <c r="C5363" s="1">
        <f>IF(Table9[[#This Row],[dTime]]&lt;&gt;"",1/Table9[[#This Row],[dTime]],"")</f>
        <v>16.393442622956563</v>
      </c>
    </row>
    <row r="5364" spans="1:3" x14ac:dyDescent="0.25">
      <c r="A5364">
        <v>73</v>
      </c>
      <c r="B5364">
        <v>6.6000000000030923E-2</v>
      </c>
      <c r="C5364" s="1">
        <f>IF(Table9[[#This Row],[dTime]]&lt;&gt;"",1/Table9[[#This Row],[dTime]],"")</f>
        <v>15.151515151508052</v>
      </c>
    </row>
    <row r="5365" spans="1:3" x14ac:dyDescent="0.25">
      <c r="A5365">
        <v>74</v>
      </c>
      <c r="B5365">
        <v>6.9999999999993179E-2</v>
      </c>
      <c r="C5365" s="1">
        <f>IF(Table9[[#This Row],[dTime]]&lt;&gt;"",1/Table9[[#This Row],[dTime]],"")</f>
        <v>14.285714285715677</v>
      </c>
    </row>
    <row r="5366" spans="1:3" x14ac:dyDescent="0.25">
      <c r="A5366">
        <v>75</v>
      </c>
      <c r="B5366">
        <v>6.2999999999988177E-2</v>
      </c>
      <c r="C5366" s="1">
        <f>IF(Table9[[#This Row],[dTime]]&lt;&gt;"",1/Table9[[#This Row],[dTime]],"")</f>
        <v>15.873015873018852</v>
      </c>
    </row>
    <row r="5367" spans="1:3" x14ac:dyDescent="0.25">
      <c r="A5367">
        <v>76</v>
      </c>
      <c r="B5367">
        <v>6.9000000000016826E-2</v>
      </c>
      <c r="C5367" s="1">
        <f>IF(Table9[[#This Row],[dTime]]&lt;&gt;"",1/Table9[[#This Row],[dTime]],"")</f>
        <v>14.492753623184871</v>
      </c>
    </row>
    <row r="5368" spans="1:3" x14ac:dyDescent="0.25">
      <c r="A5368">
        <v>77</v>
      </c>
      <c r="B5368">
        <v>6.0000000000002274E-2</v>
      </c>
      <c r="C5368" s="1">
        <f>IF(Table9[[#This Row],[dTime]]&lt;&gt;"",1/Table9[[#This Row],[dTime]],"")</f>
        <v>16.666666666666035</v>
      </c>
    </row>
    <row r="5369" spans="1:3" x14ac:dyDescent="0.25">
      <c r="A5369">
        <v>78</v>
      </c>
      <c r="B5369">
        <v>7.5999999999964984E-2</v>
      </c>
      <c r="C5369" s="1">
        <f>IF(Table9[[#This Row],[dTime]]&lt;&gt;"",1/Table9[[#This Row],[dTime]],"")</f>
        <v>13.157894736848167</v>
      </c>
    </row>
    <row r="5370" spans="1:3" x14ac:dyDescent="0.25">
      <c r="A5370">
        <v>79</v>
      </c>
      <c r="B5370">
        <v>6.4000000000021373E-2</v>
      </c>
      <c r="C5370" s="1">
        <f>IF(Table9[[#This Row],[dTime]]&lt;&gt;"",1/Table9[[#This Row],[dTime]],"")</f>
        <v>15.624999999994783</v>
      </c>
    </row>
    <row r="5371" spans="1:3" x14ac:dyDescent="0.25">
      <c r="A5371">
        <v>80</v>
      </c>
      <c r="B5371">
        <v>6.9999999999993179E-2</v>
      </c>
      <c r="C5371" s="1">
        <f>IF(Table9[[#This Row],[dTime]]&lt;&gt;"",1/Table9[[#This Row],[dTime]],"")</f>
        <v>14.285714285715677</v>
      </c>
    </row>
    <row r="5372" spans="1:3" x14ac:dyDescent="0.25">
      <c r="A5372">
        <v>81</v>
      </c>
      <c r="B5372">
        <v>5.7999999999992724E-2</v>
      </c>
      <c r="C5372" s="1">
        <f>IF(Table9[[#This Row],[dTime]]&lt;&gt;"",1/Table9[[#This Row],[dTime]],"")</f>
        <v>17.241379310346989</v>
      </c>
    </row>
    <row r="5373" spans="1:3" x14ac:dyDescent="0.25">
      <c r="A5373">
        <v>82</v>
      </c>
      <c r="B5373">
        <v>7.1000000000026375E-2</v>
      </c>
      <c r="C5373" s="1">
        <f>IF(Table9[[#This Row],[dTime]]&lt;&gt;"",1/Table9[[#This Row],[dTime]],"")</f>
        <v>14.084507042248289</v>
      </c>
    </row>
    <row r="5374" spans="1:3" x14ac:dyDescent="0.25">
      <c r="A5374">
        <v>83</v>
      </c>
      <c r="B5374">
        <v>6.7999999999983629E-2</v>
      </c>
      <c r="C5374" s="1">
        <f>IF(Table9[[#This Row],[dTime]]&lt;&gt;"",1/Table9[[#This Row],[dTime]],"")</f>
        <v>14.705882352944716</v>
      </c>
    </row>
    <row r="5375" spans="1:3" x14ac:dyDescent="0.25">
      <c r="A5375">
        <v>84</v>
      </c>
      <c r="B5375">
        <v>4.8000000000001819E-2</v>
      </c>
      <c r="C5375" s="1">
        <f>IF(Table9[[#This Row],[dTime]]&lt;&gt;"",1/Table9[[#This Row],[dTime]],"")</f>
        <v>20.833333333332543</v>
      </c>
    </row>
    <row r="5376" spans="1:3" x14ac:dyDescent="0.25">
      <c r="A5376">
        <v>85</v>
      </c>
      <c r="B5376">
        <v>5.7000000000016371E-2</v>
      </c>
      <c r="C5376" s="1">
        <f>IF(Table9[[#This Row],[dTime]]&lt;&gt;"",1/Table9[[#This Row],[dTime]],"")</f>
        <v>17.543859649117767</v>
      </c>
    </row>
    <row r="5377" spans="1:3" x14ac:dyDescent="0.25">
      <c r="A5377">
        <v>86</v>
      </c>
      <c r="B5377">
        <v>9.8999999999989541E-2</v>
      </c>
      <c r="C5377" s="1">
        <f>IF(Table9[[#This Row],[dTime]]&lt;&gt;"",1/Table9[[#This Row],[dTime]],"")</f>
        <v>10.101010101011168</v>
      </c>
    </row>
    <row r="5378" spans="1:3" x14ac:dyDescent="0.25">
      <c r="A5378">
        <v>87</v>
      </c>
      <c r="B5378">
        <v>6.399999999996453E-2</v>
      </c>
      <c r="C5378" s="1">
        <f>IF(Table9[[#This Row],[dTime]]&lt;&gt;"",1/Table9[[#This Row],[dTime]],"")</f>
        <v>15.62500000000866</v>
      </c>
    </row>
    <row r="5379" spans="1:3" x14ac:dyDescent="0.25">
      <c r="A5379">
        <v>88</v>
      </c>
      <c r="B5379">
        <v>3.900000000004411E-2</v>
      </c>
      <c r="C5379" s="1">
        <f>IF(Table9[[#This Row],[dTime]]&lt;&gt;"",1/Table9[[#This Row],[dTime]],"")</f>
        <v>25.641025640996641</v>
      </c>
    </row>
    <row r="5380" spans="1:3" x14ac:dyDescent="0.25">
      <c r="A5380">
        <v>89</v>
      </c>
      <c r="B5380">
        <v>9.1999999999984539E-2</v>
      </c>
      <c r="C5380" s="1">
        <f>IF(Table9[[#This Row],[dTime]]&lt;&gt;"",1/Table9[[#This Row],[dTime]],"")</f>
        <v>10.869565217393131</v>
      </c>
    </row>
    <row r="5381" spans="1:3" x14ac:dyDescent="0.25">
      <c r="A5381">
        <v>90</v>
      </c>
      <c r="B5381">
        <v>6.399999999996453E-2</v>
      </c>
      <c r="C5381" s="1">
        <f>IF(Table9[[#This Row],[dTime]]&lt;&gt;"",1/Table9[[#This Row],[dTime]],"")</f>
        <v>15.62500000000866</v>
      </c>
    </row>
    <row r="5382" spans="1:3" x14ac:dyDescent="0.25">
      <c r="A5382">
        <v>91</v>
      </c>
      <c r="B5382">
        <v>6.9000000000016826E-2</v>
      </c>
      <c r="C5382" s="1">
        <f>IF(Table9[[#This Row],[dTime]]&lt;&gt;"",1/Table9[[#This Row],[dTime]],"")</f>
        <v>14.492753623184871</v>
      </c>
    </row>
    <row r="5383" spans="1:3" x14ac:dyDescent="0.25">
      <c r="A5383">
        <v>92</v>
      </c>
      <c r="B5383">
        <v>6.9000000000016826E-2</v>
      </c>
      <c r="C5383" s="1">
        <f>IF(Table9[[#This Row],[dTime]]&lt;&gt;"",1/Table9[[#This Row],[dTime]],"")</f>
        <v>14.492753623184871</v>
      </c>
    </row>
    <row r="5384" spans="1:3" x14ac:dyDescent="0.25">
      <c r="A5384">
        <v>93</v>
      </c>
      <c r="B5384">
        <v>4.5999999999992269E-2</v>
      </c>
      <c r="C5384" s="1">
        <f>IF(Table9[[#This Row],[dTime]]&lt;&gt;"",1/Table9[[#This Row],[dTime]],"")</f>
        <v>21.739130434786262</v>
      </c>
    </row>
    <row r="5385" spans="1:3" x14ac:dyDescent="0.25">
      <c r="A5385">
        <v>94</v>
      </c>
      <c r="B5385">
        <v>7.9000000000007731E-2</v>
      </c>
      <c r="C5385" s="1">
        <f>IF(Table9[[#This Row],[dTime]]&lt;&gt;"",1/Table9[[#This Row],[dTime]],"")</f>
        <v>12.658227848100028</v>
      </c>
    </row>
    <row r="5386" spans="1:3" x14ac:dyDescent="0.25">
      <c r="A5386">
        <v>95</v>
      </c>
      <c r="B5386">
        <v>7.6999999999998181E-2</v>
      </c>
      <c r="C5386" s="1">
        <f>IF(Table9[[#This Row],[dTime]]&lt;&gt;"",1/Table9[[#This Row],[dTime]],"")</f>
        <v>12.987012987013294</v>
      </c>
    </row>
    <row r="5387" spans="1:3" x14ac:dyDescent="0.25">
      <c r="A5387">
        <v>96</v>
      </c>
      <c r="B5387">
        <v>6.4000000000021373E-2</v>
      </c>
      <c r="C5387" s="1">
        <f>IF(Table9[[#This Row],[dTime]]&lt;&gt;"",1/Table9[[#This Row],[dTime]],"")</f>
        <v>15.624999999994783</v>
      </c>
    </row>
    <row r="5388" spans="1:3" x14ac:dyDescent="0.25">
      <c r="A5388">
        <v>97</v>
      </c>
      <c r="B5388">
        <v>6.6999999999950433E-2</v>
      </c>
      <c r="C5388" s="1">
        <f>IF(Table9[[#This Row],[dTime]]&lt;&gt;"",1/Table9[[#This Row],[dTime]],"")</f>
        <v>14.9253731343394</v>
      </c>
    </row>
    <row r="5389" spans="1:3" x14ac:dyDescent="0.25">
      <c r="A5389">
        <v>98</v>
      </c>
      <c r="B5389">
        <v>6.7000000000007276E-2</v>
      </c>
      <c r="C5389" s="1">
        <f>IF(Table9[[#This Row],[dTime]]&lt;&gt;"",1/Table9[[#This Row],[dTime]],"")</f>
        <v>14.925373134326737</v>
      </c>
    </row>
    <row r="5390" spans="1:3" x14ac:dyDescent="0.25">
      <c r="A5390">
        <v>99</v>
      </c>
      <c r="B5390">
        <v>6.4000000000021373E-2</v>
      </c>
      <c r="C5390" s="1">
        <f>IF(Table9[[#This Row],[dTime]]&lt;&gt;"",1/Table9[[#This Row],[dTime]],"")</f>
        <v>15.624999999994783</v>
      </c>
    </row>
    <row r="5391" spans="1:3" x14ac:dyDescent="0.25">
      <c r="A5391">
        <v>100</v>
      </c>
      <c r="B5391">
        <v>6.7999999999983629E-2</v>
      </c>
      <c r="C5391" s="1">
        <f>IF(Table9[[#This Row],[dTime]]&lt;&gt;"",1/Table9[[#This Row],[dTime]],"")</f>
        <v>14.705882352944716</v>
      </c>
    </row>
    <row r="5392" spans="1:3" x14ac:dyDescent="0.25">
      <c r="A5392">
        <v>101</v>
      </c>
      <c r="B5392">
        <v>6.0000000000002274E-2</v>
      </c>
      <c r="C5392" s="1">
        <f>IF(Table9[[#This Row],[dTime]]&lt;&gt;"",1/Table9[[#This Row],[dTime]],"")</f>
        <v>16.666666666666035</v>
      </c>
    </row>
    <row r="5393" spans="1:3" x14ac:dyDescent="0.25">
      <c r="A5393">
        <v>102</v>
      </c>
      <c r="B5393">
        <v>6.9999999999993179E-2</v>
      </c>
      <c r="C5393" s="1">
        <f>IF(Table9[[#This Row],[dTime]]&lt;&gt;"",1/Table9[[#This Row],[dTime]],"")</f>
        <v>14.285714285715677</v>
      </c>
    </row>
    <row r="5394" spans="1:3" x14ac:dyDescent="0.25">
      <c r="A5394">
        <v>103</v>
      </c>
      <c r="B5394">
        <v>7.6000000000021828E-2</v>
      </c>
      <c r="C5394" s="1">
        <f>IF(Table9[[#This Row],[dTime]]&lt;&gt;"",1/Table9[[#This Row],[dTime]],"")</f>
        <v>13.157894736838326</v>
      </c>
    </row>
    <row r="5395" spans="1:3" x14ac:dyDescent="0.25">
      <c r="A5395">
        <v>104</v>
      </c>
      <c r="B5395">
        <v>4.5999999999992269E-2</v>
      </c>
      <c r="C5395" s="1">
        <f>IF(Table9[[#This Row],[dTime]]&lt;&gt;"",1/Table9[[#This Row],[dTime]],"")</f>
        <v>21.739130434786262</v>
      </c>
    </row>
    <row r="5396" spans="1:3" x14ac:dyDescent="0.25">
      <c r="A5396">
        <v>105</v>
      </c>
      <c r="B5396">
        <v>8.100000000001728E-2</v>
      </c>
      <c r="C5396" s="1">
        <f>IF(Table9[[#This Row],[dTime]]&lt;&gt;"",1/Table9[[#This Row],[dTime]],"")</f>
        <v>12.345679012343044</v>
      </c>
    </row>
    <row r="5397" spans="1:3" x14ac:dyDescent="0.25">
      <c r="A5397">
        <v>106</v>
      </c>
      <c r="B5397">
        <v>6.7999999999983629E-2</v>
      </c>
      <c r="C5397" s="1">
        <f>IF(Table9[[#This Row],[dTime]]&lt;&gt;"",1/Table9[[#This Row],[dTime]],"")</f>
        <v>14.705882352944716</v>
      </c>
    </row>
    <row r="5398" spans="1:3" x14ac:dyDescent="0.25">
      <c r="A5398">
        <v>107</v>
      </c>
      <c r="B5398">
        <v>6.7000000000007276E-2</v>
      </c>
      <c r="C5398" s="1">
        <f>IF(Table9[[#This Row],[dTime]]&lt;&gt;"",1/Table9[[#This Row],[dTime]],"")</f>
        <v>14.925373134326737</v>
      </c>
    </row>
    <row r="5399" spans="1:3" x14ac:dyDescent="0.25">
      <c r="A5399">
        <v>108</v>
      </c>
      <c r="B5399">
        <v>6.0999999999978627E-2</v>
      </c>
      <c r="C5399" s="1">
        <f>IF(Table9[[#This Row],[dTime]]&lt;&gt;"",1/Table9[[#This Row],[dTime]],"")</f>
        <v>16.393442622956563</v>
      </c>
    </row>
    <row r="5400" spans="1:3" x14ac:dyDescent="0.25">
      <c r="A5400">
        <v>109</v>
      </c>
      <c r="B5400">
        <v>2.8000000000020009E-2</v>
      </c>
      <c r="C5400" s="1">
        <f>IF(Table9[[#This Row],[dTime]]&lt;&gt;"",1/Table9[[#This Row],[dTime]],"")</f>
        <v>35.714285714260193</v>
      </c>
    </row>
    <row r="5401" spans="1:3" x14ac:dyDescent="0.25">
      <c r="A5401">
        <v>110</v>
      </c>
      <c r="B5401">
        <v>0.11500000000000909</v>
      </c>
      <c r="C5401" s="1">
        <f>IF(Table9[[#This Row],[dTime]]&lt;&gt;"",1/Table9[[#This Row],[dTime]],"")</f>
        <v>8.6956521739123556</v>
      </c>
    </row>
    <row r="5402" spans="1:3" x14ac:dyDescent="0.25">
      <c r="A5402">
        <v>111</v>
      </c>
      <c r="B5402">
        <v>6.4999999999997726E-2</v>
      </c>
      <c r="C5402" s="1">
        <f>IF(Table9[[#This Row],[dTime]]&lt;&gt;"",1/Table9[[#This Row],[dTime]],"")</f>
        <v>15.384615384615923</v>
      </c>
    </row>
    <row r="5403" spans="1:3" x14ac:dyDescent="0.25">
      <c r="A5403">
        <v>112</v>
      </c>
      <c r="B5403">
        <v>4.6999999999968622E-2</v>
      </c>
      <c r="C5403" s="1">
        <f>IF(Table9[[#This Row],[dTime]]&lt;&gt;"",1/Table9[[#This Row],[dTime]],"")</f>
        <v>21.276595744695054</v>
      </c>
    </row>
    <row r="5404" spans="1:3" x14ac:dyDescent="0.25">
      <c r="A5404">
        <v>113</v>
      </c>
      <c r="B5404">
        <v>8.300000000002683E-2</v>
      </c>
      <c r="C5404" s="1">
        <f>IF(Table9[[#This Row],[dTime]]&lt;&gt;"",1/Table9[[#This Row],[dTime]],"")</f>
        <v>12.048192771080442</v>
      </c>
    </row>
    <row r="5405" spans="1:3" x14ac:dyDescent="0.25">
      <c r="A5405">
        <v>114</v>
      </c>
      <c r="B5405">
        <v>6.2000000000011823E-2</v>
      </c>
      <c r="C5405" s="1">
        <f>IF(Table9[[#This Row],[dTime]]&lt;&gt;"",1/Table9[[#This Row],[dTime]],"")</f>
        <v>16.129032258061439</v>
      </c>
    </row>
    <row r="5406" spans="1:3" x14ac:dyDescent="0.25">
      <c r="A5406">
        <v>115</v>
      </c>
      <c r="B5406">
        <v>6.0999999999978627E-2</v>
      </c>
      <c r="C5406" s="1">
        <f>IF(Table9[[#This Row],[dTime]]&lt;&gt;"",1/Table9[[#This Row],[dTime]],"")</f>
        <v>16.393442622956563</v>
      </c>
    </row>
    <row r="5407" spans="1:3" x14ac:dyDescent="0.25">
      <c r="A5407">
        <v>116</v>
      </c>
      <c r="B5407">
        <v>6.7999999999983629E-2</v>
      </c>
      <c r="C5407" s="1">
        <f>IF(Table9[[#This Row],[dTime]]&lt;&gt;"",1/Table9[[#This Row],[dTime]],"")</f>
        <v>14.705882352944716</v>
      </c>
    </row>
    <row r="5408" spans="1:3" x14ac:dyDescent="0.25">
      <c r="A5408">
        <v>117</v>
      </c>
      <c r="B5408">
        <v>7.4000000000012278E-2</v>
      </c>
      <c r="C5408" s="1">
        <f>IF(Table9[[#This Row],[dTime]]&lt;&gt;"",1/Table9[[#This Row],[dTime]],"")</f>
        <v>13.513513513511271</v>
      </c>
    </row>
    <row r="5409" spans="1:3" x14ac:dyDescent="0.25">
      <c r="A5409">
        <v>118</v>
      </c>
      <c r="B5409">
        <v>6.7999999999983629E-2</v>
      </c>
      <c r="C5409" s="1">
        <f>IF(Table9[[#This Row],[dTime]]&lt;&gt;"",1/Table9[[#This Row],[dTime]],"")</f>
        <v>14.705882352944716</v>
      </c>
    </row>
    <row r="5410" spans="1:3" x14ac:dyDescent="0.25">
      <c r="A5410">
        <v>119</v>
      </c>
      <c r="B5410">
        <v>6.7000000000007276E-2</v>
      </c>
      <c r="C5410" s="1">
        <f>IF(Table9[[#This Row],[dTime]]&lt;&gt;"",1/Table9[[#This Row],[dTime]],"")</f>
        <v>14.925373134326737</v>
      </c>
    </row>
    <row r="5411" spans="1:3" x14ac:dyDescent="0.25">
      <c r="A5411">
        <v>120</v>
      </c>
      <c r="B5411">
        <v>6.7000000000007276E-2</v>
      </c>
      <c r="C5411" s="1">
        <f>IF(Table9[[#This Row],[dTime]]&lt;&gt;"",1/Table9[[#This Row],[dTime]],"")</f>
        <v>14.925373134326737</v>
      </c>
    </row>
    <row r="5412" spans="1:3" x14ac:dyDescent="0.25">
      <c r="A5412">
        <v>121</v>
      </c>
      <c r="B5412">
        <v>6.6000000000030923E-2</v>
      </c>
      <c r="C5412" s="1">
        <f>IF(Table9[[#This Row],[dTime]]&lt;&gt;"",1/Table9[[#This Row],[dTime]],"")</f>
        <v>15.151515151508052</v>
      </c>
    </row>
    <row r="5413" spans="1:3" x14ac:dyDescent="0.25">
      <c r="A5413">
        <v>122</v>
      </c>
      <c r="B5413">
        <v>4.9999999999954525E-2</v>
      </c>
      <c r="C5413" s="1">
        <f>IF(Table9[[#This Row],[dTime]]&lt;&gt;"",1/Table9[[#This Row],[dTime]],"")</f>
        <v>20.00000000001819</v>
      </c>
    </row>
    <row r="5414" spans="1:3" x14ac:dyDescent="0.25">
      <c r="A5414">
        <v>123</v>
      </c>
      <c r="B5414">
        <v>8.1999999999993634E-2</v>
      </c>
      <c r="C5414" s="1">
        <f>IF(Table9[[#This Row],[dTime]]&lt;&gt;"",1/Table9[[#This Row],[dTime]],"")</f>
        <v>12.195121951220459</v>
      </c>
    </row>
    <row r="5415" spans="1:3" x14ac:dyDescent="0.25">
      <c r="A5415">
        <v>124</v>
      </c>
      <c r="B5415">
        <v>6.100000000003547E-2</v>
      </c>
      <c r="C5415" s="1">
        <f>IF(Table9[[#This Row],[dTime]]&lt;&gt;"",1/Table9[[#This Row],[dTime]],"")</f>
        <v>16.393442622941286</v>
      </c>
    </row>
    <row r="5416" spans="1:3" x14ac:dyDescent="0.25">
      <c r="A5416">
        <v>125</v>
      </c>
      <c r="B5416">
        <v>7.9999999999984084E-2</v>
      </c>
      <c r="C5416" s="1">
        <f>IF(Table9[[#This Row],[dTime]]&lt;&gt;"",1/Table9[[#This Row],[dTime]],"")</f>
        <v>12.500000000002487</v>
      </c>
    </row>
    <row r="5417" spans="1:3" x14ac:dyDescent="0.25">
      <c r="A5417">
        <v>126</v>
      </c>
      <c r="B5417">
        <v>6.100000000003547E-2</v>
      </c>
      <c r="C5417" s="1">
        <f>IF(Table9[[#This Row],[dTime]]&lt;&gt;"",1/Table9[[#This Row],[dTime]],"")</f>
        <v>16.393442622941286</v>
      </c>
    </row>
    <row r="5418" spans="1:3" x14ac:dyDescent="0.25">
      <c r="A5418">
        <v>127</v>
      </c>
      <c r="B5418">
        <v>6.399999999996453E-2</v>
      </c>
      <c r="C5418" s="1">
        <f>IF(Table9[[#This Row],[dTime]]&lt;&gt;"",1/Table9[[#This Row],[dTime]],"")</f>
        <v>15.62500000000866</v>
      </c>
    </row>
    <row r="5419" spans="1:3" x14ac:dyDescent="0.25">
      <c r="A5419">
        <v>128</v>
      </c>
      <c r="B5419">
        <v>6.9000000000016826E-2</v>
      </c>
      <c r="C5419" s="1">
        <f>IF(Table9[[#This Row],[dTime]]&lt;&gt;"",1/Table9[[#This Row],[dTime]],"")</f>
        <v>14.492753623184871</v>
      </c>
    </row>
    <row r="5420" spans="1:3" x14ac:dyDescent="0.25">
      <c r="A5420">
        <v>129</v>
      </c>
      <c r="B5420">
        <v>6.7000000000007276E-2</v>
      </c>
      <c r="C5420" s="1">
        <f>IF(Table9[[#This Row],[dTime]]&lt;&gt;"",1/Table9[[#This Row],[dTime]],"")</f>
        <v>14.925373134326737</v>
      </c>
    </row>
    <row r="5421" spans="1:3" x14ac:dyDescent="0.25">
      <c r="A5421">
        <v>130</v>
      </c>
      <c r="B5421">
        <v>6.7000000000007276E-2</v>
      </c>
      <c r="C5421" s="1">
        <f>IF(Table9[[#This Row],[dTime]]&lt;&gt;"",1/Table9[[#This Row],[dTime]],"")</f>
        <v>14.925373134326737</v>
      </c>
    </row>
    <row r="5422" spans="1:3" x14ac:dyDescent="0.25">
      <c r="A5422">
        <v>131</v>
      </c>
      <c r="B5422">
        <v>6.399999999996453E-2</v>
      </c>
      <c r="C5422" s="1">
        <f>IF(Table9[[#This Row],[dTime]]&lt;&gt;"",1/Table9[[#This Row],[dTime]],"")</f>
        <v>15.62500000000866</v>
      </c>
    </row>
    <row r="5423" spans="1:3" x14ac:dyDescent="0.25">
      <c r="A5423">
        <v>132</v>
      </c>
      <c r="B5423">
        <v>2.8000000000020009E-2</v>
      </c>
      <c r="C5423" s="1">
        <f>IF(Table9[[#This Row],[dTime]]&lt;&gt;"",1/Table9[[#This Row],[dTime]],"")</f>
        <v>35.714285714260193</v>
      </c>
    </row>
    <row r="5424" spans="1:3" x14ac:dyDescent="0.25">
      <c r="A5424">
        <v>133</v>
      </c>
      <c r="B5424">
        <v>0.10800000000000409</v>
      </c>
      <c r="C5424" s="1">
        <f>IF(Table9[[#This Row],[dTime]]&lt;&gt;"",1/Table9[[#This Row],[dTime]],"")</f>
        <v>9.2592592592589078</v>
      </c>
    </row>
    <row r="5425" spans="1:3" x14ac:dyDescent="0.25">
      <c r="A5425">
        <v>134</v>
      </c>
      <c r="B5425">
        <v>6.2999999999988177E-2</v>
      </c>
      <c r="C5425" s="1">
        <f>IF(Table9[[#This Row],[dTime]]&lt;&gt;"",1/Table9[[#This Row],[dTime]],"")</f>
        <v>15.873015873018852</v>
      </c>
    </row>
    <row r="5426" spans="1:3" x14ac:dyDescent="0.25">
      <c r="A5426">
        <v>135</v>
      </c>
      <c r="B5426">
        <v>7.2999999999979082E-2</v>
      </c>
      <c r="C5426" s="1">
        <f>IF(Table9[[#This Row],[dTime]]&lt;&gt;"",1/Table9[[#This Row],[dTime]],"")</f>
        <v>13.698630136990227</v>
      </c>
    </row>
    <row r="5427" spans="1:3" x14ac:dyDescent="0.25">
      <c r="A5427">
        <v>136</v>
      </c>
      <c r="B5427">
        <v>6.2000000000011823E-2</v>
      </c>
      <c r="C5427" s="1">
        <f>IF(Table9[[#This Row],[dTime]]&lt;&gt;"",1/Table9[[#This Row],[dTime]],"")</f>
        <v>16.129032258061439</v>
      </c>
    </row>
    <row r="5428" spans="1:3" x14ac:dyDescent="0.25">
      <c r="A5428">
        <v>137</v>
      </c>
      <c r="B5428">
        <v>7.8000000000031378E-2</v>
      </c>
      <c r="C5428" s="1">
        <f>IF(Table9[[#This Row],[dTime]]&lt;&gt;"",1/Table9[[#This Row],[dTime]],"")</f>
        <v>12.820512820507663</v>
      </c>
    </row>
    <row r="5429" spans="1:3" x14ac:dyDescent="0.25">
      <c r="A5429">
        <v>138</v>
      </c>
      <c r="B5429">
        <v>5.5999999999983174E-2</v>
      </c>
      <c r="C5429" s="1">
        <f>IF(Table9[[#This Row],[dTime]]&lt;&gt;"",1/Table9[[#This Row],[dTime]],"")</f>
        <v>17.857142857148222</v>
      </c>
    </row>
    <row r="5430" spans="1:3" x14ac:dyDescent="0.25">
      <c r="A5430">
        <v>139</v>
      </c>
      <c r="B5430">
        <v>2.4000000000000909E-2</v>
      </c>
      <c r="C5430" s="1">
        <f>IF(Table9[[#This Row],[dTime]]&lt;&gt;"",1/Table9[[#This Row],[dTime]],"")</f>
        <v>41.666666666665087</v>
      </c>
    </row>
    <row r="5431" spans="1:3" x14ac:dyDescent="0.25">
      <c r="A5431">
        <v>140</v>
      </c>
      <c r="B5431">
        <v>0.1209999999999809</v>
      </c>
      <c r="C5431" s="1">
        <f>IF(Table9[[#This Row],[dTime]]&lt;&gt;"",1/Table9[[#This Row],[dTime]],"")</f>
        <v>8.2644628099186601</v>
      </c>
    </row>
    <row r="5432" spans="1:3" x14ac:dyDescent="0.25">
      <c r="A5432">
        <v>141</v>
      </c>
      <c r="B5432">
        <v>4.8000000000001819E-2</v>
      </c>
      <c r="C5432" s="1">
        <f>IF(Table9[[#This Row],[dTime]]&lt;&gt;"",1/Table9[[#This Row],[dTime]],"")</f>
        <v>20.833333333332543</v>
      </c>
    </row>
    <row r="5433" spans="1:3" x14ac:dyDescent="0.25">
      <c r="A5433">
        <v>142</v>
      </c>
      <c r="B5433">
        <v>7.9000000000007731E-2</v>
      </c>
      <c r="C5433" s="1">
        <f>IF(Table9[[#This Row],[dTime]]&lt;&gt;"",1/Table9[[#This Row],[dTime]],"")</f>
        <v>12.658227848100028</v>
      </c>
    </row>
    <row r="5434" spans="1:3" x14ac:dyDescent="0.25">
      <c r="A5434">
        <v>143</v>
      </c>
      <c r="B5434">
        <v>6.0000000000002274E-2</v>
      </c>
      <c r="C5434" s="1">
        <f>IF(Table9[[#This Row],[dTime]]&lt;&gt;"",1/Table9[[#This Row],[dTime]],"")</f>
        <v>16.666666666666035</v>
      </c>
    </row>
    <row r="5435" spans="1:3" x14ac:dyDescent="0.25">
      <c r="A5435">
        <v>144</v>
      </c>
      <c r="B5435">
        <v>5.9000000000025921E-2</v>
      </c>
      <c r="C5435" s="1">
        <f>IF(Table9[[#This Row],[dTime]]&lt;&gt;"",1/Table9[[#This Row],[dTime]],"")</f>
        <v>16.949152542365436</v>
      </c>
    </row>
    <row r="5436" spans="1:3" x14ac:dyDescent="0.25">
      <c r="A5436">
        <v>145</v>
      </c>
      <c r="B5436">
        <v>8.0999999999960437E-2</v>
      </c>
      <c r="C5436" s="1">
        <f>IF(Table9[[#This Row],[dTime]]&lt;&gt;"",1/Table9[[#This Row],[dTime]],"")</f>
        <v>12.34567901235171</v>
      </c>
    </row>
    <row r="5437" spans="1:3" x14ac:dyDescent="0.25">
      <c r="A5437">
        <v>146</v>
      </c>
      <c r="B5437">
        <v>6.2000000000011823E-2</v>
      </c>
      <c r="C5437" s="1">
        <f>IF(Table9[[#This Row],[dTime]]&lt;&gt;"",1/Table9[[#This Row],[dTime]],"")</f>
        <v>16.129032258061439</v>
      </c>
    </row>
    <row r="5438" spans="1:3" x14ac:dyDescent="0.25">
      <c r="A5438">
        <v>147</v>
      </c>
      <c r="B5438">
        <v>2.8000000000020009E-2</v>
      </c>
      <c r="C5438" s="1">
        <f>IF(Table9[[#This Row],[dTime]]&lt;&gt;"",1/Table9[[#This Row],[dTime]],"")</f>
        <v>35.714285714260193</v>
      </c>
    </row>
    <row r="5439" spans="1:3" x14ac:dyDescent="0.25">
      <c r="A5439">
        <v>148</v>
      </c>
      <c r="B5439">
        <v>0.10800000000000409</v>
      </c>
      <c r="C5439" s="1">
        <f>IF(Table9[[#This Row],[dTime]]&lt;&gt;"",1/Table9[[#This Row],[dTime]],"")</f>
        <v>9.2592592592589078</v>
      </c>
    </row>
    <row r="5440" spans="1:3" x14ac:dyDescent="0.25">
      <c r="A5440">
        <v>149</v>
      </c>
      <c r="B5440">
        <v>6.4999999999997726E-2</v>
      </c>
      <c r="C5440" s="1">
        <f>IF(Table9[[#This Row],[dTime]]&lt;&gt;"",1/Table9[[#This Row],[dTime]],"")</f>
        <v>15.384615384615923</v>
      </c>
    </row>
    <row r="5441" spans="1:3" x14ac:dyDescent="0.25">
      <c r="A5441">
        <v>150</v>
      </c>
      <c r="B5441">
        <v>6.2999999999988177E-2</v>
      </c>
      <c r="C5441" s="1">
        <f>IF(Table9[[#This Row],[dTime]]&lt;&gt;"",1/Table9[[#This Row],[dTime]],"")</f>
        <v>15.873015873018852</v>
      </c>
    </row>
    <row r="5442" spans="1:3" x14ac:dyDescent="0.25">
      <c r="A5442">
        <v>151</v>
      </c>
      <c r="B5442">
        <v>2.8000000000020009E-2</v>
      </c>
      <c r="C5442" s="1">
        <f>IF(Table9[[#This Row],[dTime]]&lt;&gt;"",1/Table9[[#This Row],[dTime]],"")</f>
        <v>35.714285714260193</v>
      </c>
    </row>
    <row r="5443" spans="1:3" x14ac:dyDescent="0.25">
      <c r="A5443">
        <v>152</v>
      </c>
      <c r="B5443">
        <v>0.1099999999999568</v>
      </c>
      <c r="C5443" s="1">
        <f>IF(Table9[[#This Row],[dTime]]&lt;&gt;"",1/Table9[[#This Row],[dTime]],"")</f>
        <v>9.0909090909126604</v>
      </c>
    </row>
    <row r="5444" spans="1:3" x14ac:dyDescent="0.25">
      <c r="A5444">
        <v>153</v>
      </c>
      <c r="B5444">
        <v>5.0000000000011369E-2</v>
      </c>
      <c r="C5444" s="1">
        <f>IF(Table9[[#This Row],[dTime]]&lt;&gt;"",1/Table9[[#This Row],[dTime]],"")</f>
        <v>19.999999999995453</v>
      </c>
    </row>
    <row r="5445" spans="1:3" x14ac:dyDescent="0.25">
      <c r="A5445">
        <v>154</v>
      </c>
      <c r="B5445">
        <v>8.1999999999993634E-2</v>
      </c>
      <c r="C5445" s="1">
        <f>IF(Table9[[#This Row],[dTime]]&lt;&gt;"",1/Table9[[#This Row],[dTime]],"")</f>
        <v>12.195121951220459</v>
      </c>
    </row>
    <row r="5446" spans="1:3" x14ac:dyDescent="0.25">
      <c r="A5446">
        <v>155</v>
      </c>
      <c r="B5446">
        <v>6.9999999999993179E-2</v>
      </c>
      <c r="C5446" s="1">
        <f>IF(Table9[[#This Row],[dTime]]&lt;&gt;"",1/Table9[[#This Row],[dTime]],"")</f>
        <v>14.285714285715677</v>
      </c>
    </row>
    <row r="5447" spans="1:3" x14ac:dyDescent="0.25">
      <c r="A5447">
        <v>156</v>
      </c>
      <c r="B5447">
        <v>6.2000000000011823E-2</v>
      </c>
      <c r="C5447" s="1">
        <f>IF(Table9[[#This Row],[dTime]]&lt;&gt;"",1/Table9[[#This Row],[dTime]],"")</f>
        <v>16.129032258061439</v>
      </c>
    </row>
    <row r="5448" spans="1:3" x14ac:dyDescent="0.25">
      <c r="A5448">
        <v>157</v>
      </c>
      <c r="B5448">
        <v>5.0999999999987722E-2</v>
      </c>
      <c r="C5448" s="1">
        <f>IF(Table9[[#This Row],[dTime]]&lt;&gt;"",1/Table9[[#This Row],[dTime]],"")</f>
        <v>19.607843137259621</v>
      </c>
    </row>
    <row r="5449" spans="1:3" x14ac:dyDescent="0.25">
      <c r="A5449">
        <v>158</v>
      </c>
      <c r="B5449">
        <v>5.5000000000006821E-2</v>
      </c>
      <c r="C5449" s="1">
        <f>IF(Table9[[#This Row],[dTime]]&lt;&gt;"",1/Table9[[#This Row],[dTime]],"")</f>
        <v>18.181818181815927</v>
      </c>
    </row>
    <row r="5450" spans="1:3" x14ac:dyDescent="0.25">
      <c r="A5450">
        <v>159</v>
      </c>
      <c r="B5450">
        <v>0.10300000000000864</v>
      </c>
      <c r="C5450" s="1">
        <f>IF(Table9[[#This Row],[dTime]]&lt;&gt;"",1/Table9[[#This Row],[dTime]],"")</f>
        <v>9.7087378640768556</v>
      </c>
    </row>
    <row r="5451" spans="1:3" x14ac:dyDescent="0.25">
      <c r="A5451">
        <v>160</v>
      </c>
      <c r="B5451">
        <v>5.7999999999992724E-2</v>
      </c>
      <c r="C5451" s="1">
        <f>IF(Table9[[#This Row],[dTime]]&lt;&gt;"",1/Table9[[#This Row],[dTime]],"")</f>
        <v>17.241379310346989</v>
      </c>
    </row>
    <row r="5452" spans="1:3" x14ac:dyDescent="0.25">
      <c r="A5452">
        <v>161</v>
      </c>
      <c r="B5452">
        <v>6.2999999999988177E-2</v>
      </c>
      <c r="C5452" s="1">
        <f>IF(Table9[[#This Row],[dTime]]&lt;&gt;"",1/Table9[[#This Row],[dTime]],"")</f>
        <v>15.873015873018852</v>
      </c>
    </row>
    <row r="5453" spans="1:3" x14ac:dyDescent="0.25">
      <c r="A5453">
        <v>162</v>
      </c>
      <c r="B5453">
        <v>6.0000000000002274E-2</v>
      </c>
      <c r="C5453" s="1">
        <f>IF(Table9[[#This Row],[dTime]]&lt;&gt;"",1/Table9[[#This Row],[dTime]],"")</f>
        <v>16.666666666666035</v>
      </c>
    </row>
    <row r="5454" spans="1:3" x14ac:dyDescent="0.25">
      <c r="A5454">
        <v>163</v>
      </c>
      <c r="B5454">
        <v>7.6999999999998181E-2</v>
      </c>
      <c r="C5454" s="1">
        <f>IF(Table9[[#This Row],[dTime]]&lt;&gt;"",1/Table9[[#This Row],[dTime]],"")</f>
        <v>12.987012987013294</v>
      </c>
    </row>
    <row r="5455" spans="1:3" x14ac:dyDescent="0.25">
      <c r="A5455">
        <v>164</v>
      </c>
      <c r="B5455">
        <v>6.9000000000016826E-2</v>
      </c>
      <c r="C5455" s="1">
        <f>IF(Table9[[#This Row],[dTime]]&lt;&gt;"",1/Table9[[#This Row],[dTime]],"")</f>
        <v>14.492753623184871</v>
      </c>
    </row>
    <row r="5456" spans="1:3" x14ac:dyDescent="0.25">
      <c r="A5456">
        <v>165</v>
      </c>
      <c r="B5456">
        <v>5.5999999999983174E-2</v>
      </c>
      <c r="C5456" s="1">
        <f>IF(Table9[[#This Row],[dTime]]&lt;&gt;"",1/Table9[[#This Row],[dTime]],"")</f>
        <v>17.857142857148222</v>
      </c>
    </row>
    <row r="5457" spans="1:3" x14ac:dyDescent="0.25">
      <c r="A5457">
        <v>166</v>
      </c>
      <c r="B5457">
        <v>7.4000000000012278E-2</v>
      </c>
      <c r="C5457" s="1">
        <f>IF(Table9[[#This Row],[dTime]]&lt;&gt;"",1/Table9[[#This Row],[dTime]],"")</f>
        <v>13.513513513511271</v>
      </c>
    </row>
    <row r="5458" spans="1:3" x14ac:dyDescent="0.25">
      <c r="A5458">
        <v>167</v>
      </c>
      <c r="B5458">
        <v>7.1000000000026375E-2</v>
      </c>
      <c r="C5458" s="1">
        <f>IF(Table9[[#This Row],[dTime]]&lt;&gt;"",1/Table9[[#This Row],[dTime]],"")</f>
        <v>14.084507042248289</v>
      </c>
    </row>
    <row r="5459" spans="1:3" x14ac:dyDescent="0.25">
      <c r="A5459">
        <v>168</v>
      </c>
      <c r="B5459">
        <v>6.0999999999978627E-2</v>
      </c>
      <c r="C5459" s="1">
        <f>IF(Table9[[#This Row],[dTime]]&lt;&gt;"",1/Table9[[#This Row],[dTime]],"")</f>
        <v>16.393442622956563</v>
      </c>
    </row>
    <row r="5460" spans="1:3" x14ac:dyDescent="0.25">
      <c r="A5460">
        <v>169</v>
      </c>
      <c r="B5460">
        <v>7.2000000000002728E-2</v>
      </c>
      <c r="C5460" s="1">
        <f>IF(Table9[[#This Row],[dTime]]&lt;&gt;"",1/Table9[[#This Row],[dTime]],"")</f>
        <v>13.888888888888362</v>
      </c>
    </row>
    <row r="5461" spans="1:3" x14ac:dyDescent="0.25">
      <c r="A5461">
        <v>170</v>
      </c>
      <c r="B5461">
        <v>6.5999999999974079E-2</v>
      </c>
      <c r="C5461" s="1">
        <f>IF(Table9[[#This Row],[dTime]]&lt;&gt;"",1/Table9[[#This Row],[dTime]],"")</f>
        <v>15.151515151521101</v>
      </c>
    </row>
    <row r="5462" spans="1:3" x14ac:dyDescent="0.25">
      <c r="A5462">
        <v>171</v>
      </c>
      <c r="B5462">
        <v>7.6999999999998181E-2</v>
      </c>
      <c r="C5462" s="1">
        <f>IF(Table9[[#This Row],[dTime]]&lt;&gt;"",1/Table9[[#This Row],[dTime]],"")</f>
        <v>12.987012987013294</v>
      </c>
    </row>
    <row r="5463" spans="1:3" x14ac:dyDescent="0.25">
      <c r="A5463">
        <v>172</v>
      </c>
      <c r="B5463">
        <v>5.6000000000040018E-2</v>
      </c>
      <c r="C5463" s="1">
        <f>IF(Table9[[#This Row],[dTime]]&lt;&gt;"",1/Table9[[#This Row],[dTime]],"")</f>
        <v>17.857142857130096</v>
      </c>
    </row>
    <row r="5464" spans="1:3" x14ac:dyDescent="0.25">
      <c r="A5464">
        <v>173</v>
      </c>
      <c r="B5464">
        <v>6.7999999999983629E-2</v>
      </c>
      <c r="C5464" s="1">
        <f>IF(Table9[[#This Row],[dTime]]&lt;&gt;"",1/Table9[[#This Row],[dTime]],"")</f>
        <v>14.705882352944716</v>
      </c>
    </row>
    <row r="5465" spans="1:3" x14ac:dyDescent="0.25">
      <c r="A5465">
        <v>174</v>
      </c>
      <c r="B5465">
        <v>6.4000000000021373E-2</v>
      </c>
      <c r="C5465" s="1">
        <f>IF(Table9[[#This Row],[dTime]]&lt;&gt;"",1/Table9[[#This Row],[dTime]],"")</f>
        <v>15.624999999994783</v>
      </c>
    </row>
    <row r="5466" spans="1:3" x14ac:dyDescent="0.25">
      <c r="A5466">
        <v>175</v>
      </c>
      <c r="B5466">
        <v>6.7000000000007276E-2</v>
      </c>
      <c r="C5466" s="1">
        <f>IF(Table9[[#This Row],[dTime]]&lt;&gt;"",1/Table9[[#This Row],[dTime]],"")</f>
        <v>14.925373134326737</v>
      </c>
    </row>
    <row r="5467" spans="1:3" x14ac:dyDescent="0.25">
      <c r="A5467">
        <v>176</v>
      </c>
      <c r="B5467">
        <v>7.6999999999998181E-2</v>
      </c>
      <c r="C5467" s="1">
        <f>IF(Table9[[#This Row],[dTime]]&lt;&gt;"",1/Table9[[#This Row],[dTime]],"")</f>
        <v>12.987012987013294</v>
      </c>
    </row>
    <row r="5468" spans="1:3" x14ac:dyDescent="0.25">
      <c r="A5468">
        <v>177</v>
      </c>
      <c r="B5468">
        <v>5.5999999999983174E-2</v>
      </c>
      <c r="C5468" s="1">
        <f>IF(Table9[[#This Row],[dTime]]&lt;&gt;"",1/Table9[[#This Row],[dTime]],"")</f>
        <v>17.857142857148222</v>
      </c>
    </row>
    <row r="5469" spans="1:3" x14ac:dyDescent="0.25">
      <c r="A5469">
        <v>178</v>
      </c>
      <c r="B5469">
        <v>6.2000000000011823E-2</v>
      </c>
      <c r="C5469" s="1">
        <f>IF(Table9[[#This Row],[dTime]]&lt;&gt;"",1/Table9[[#This Row],[dTime]],"")</f>
        <v>16.129032258061439</v>
      </c>
    </row>
    <row r="5470" spans="1:3" x14ac:dyDescent="0.25">
      <c r="A5470">
        <v>179</v>
      </c>
      <c r="B5470">
        <v>7.7999999999974534E-2</v>
      </c>
      <c r="C5470" s="1">
        <f>IF(Table9[[#This Row],[dTime]]&lt;&gt;"",1/Table9[[#This Row],[dTime]],"")</f>
        <v>12.820512820517006</v>
      </c>
    </row>
    <row r="5471" spans="1:3" x14ac:dyDescent="0.25">
      <c r="A5471">
        <v>180</v>
      </c>
      <c r="B5471">
        <v>5.5999999999983174E-2</v>
      </c>
      <c r="C5471" s="1">
        <f>IF(Table9[[#This Row],[dTime]]&lt;&gt;"",1/Table9[[#This Row],[dTime]],"")</f>
        <v>17.857142857148222</v>
      </c>
    </row>
    <row r="5472" spans="1:3" x14ac:dyDescent="0.25">
      <c r="A5472">
        <v>181</v>
      </c>
      <c r="B5472">
        <v>6.9000000000016826E-2</v>
      </c>
      <c r="C5472" s="1">
        <f>IF(Table9[[#This Row],[dTime]]&lt;&gt;"",1/Table9[[#This Row],[dTime]],"")</f>
        <v>14.492753623184871</v>
      </c>
    </row>
    <row r="5473" spans="1:3" x14ac:dyDescent="0.25">
      <c r="A5473">
        <v>182</v>
      </c>
      <c r="B5473">
        <v>6.2000000000011823E-2</v>
      </c>
      <c r="C5473" s="1">
        <f>IF(Table9[[#This Row],[dTime]]&lt;&gt;"",1/Table9[[#This Row],[dTime]],"")</f>
        <v>16.129032258061439</v>
      </c>
    </row>
    <row r="5474" spans="1:3" x14ac:dyDescent="0.25">
      <c r="A5474">
        <v>183</v>
      </c>
      <c r="B5474">
        <v>7.2999999999979082E-2</v>
      </c>
      <c r="C5474" s="1">
        <f>IF(Table9[[#This Row],[dTime]]&lt;&gt;"",1/Table9[[#This Row],[dTime]],"")</f>
        <v>13.698630136990227</v>
      </c>
    </row>
    <row r="5475" spans="1:3" x14ac:dyDescent="0.25">
      <c r="A5475">
        <v>184</v>
      </c>
      <c r="B5475">
        <v>6.4999999999997726E-2</v>
      </c>
      <c r="C5475" s="1">
        <f>IF(Table9[[#This Row],[dTime]]&lt;&gt;"",1/Table9[[#This Row],[dTime]],"")</f>
        <v>15.384615384615923</v>
      </c>
    </row>
    <row r="5476" spans="1:3" x14ac:dyDescent="0.25">
      <c r="A5476">
        <v>185</v>
      </c>
      <c r="B5476">
        <v>6.9999999999993179E-2</v>
      </c>
      <c r="C5476" s="1">
        <f>IF(Table9[[#This Row],[dTime]]&lt;&gt;"",1/Table9[[#This Row],[dTime]],"")</f>
        <v>14.285714285715677</v>
      </c>
    </row>
    <row r="5477" spans="1:3" x14ac:dyDescent="0.25">
      <c r="A5477">
        <v>186</v>
      </c>
      <c r="B5477">
        <v>6.100000000003547E-2</v>
      </c>
      <c r="C5477" s="1">
        <f>IF(Table9[[#This Row],[dTime]]&lt;&gt;"",1/Table9[[#This Row],[dTime]],"")</f>
        <v>16.393442622941286</v>
      </c>
    </row>
    <row r="5478" spans="1:3" x14ac:dyDescent="0.25">
      <c r="A5478">
        <v>187</v>
      </c>
      <c r="B5478">
        <v>6.7999999999983629E-2</v>
      </c>
      <c r="C5478" s="1">
        <f>IF(Table9[[#This Row],[dTime]]&lt;&gt;"",1/Table9[[#This Row],[dTime]],"")</f>
        <v>14.705882352944716</v>
      </c>
    </row>
    <row r="5479" spans="1:3" x14ac:dyDescent="0.25">
      <c r="A5479">
        <v>188</v>
      </c>
      <c r="B5479">
        <v>6.9000000000016826E-2</v>
      </c>
      <c r="C5479" s="1">
        <f>IF(Table9[[#This Row],[dTime]]&lt;&gt;"",1/Table9[[#This Row],[dTime]],"")</f>
        <v>14.492753623184871</v>
      </c>
    </row>
    <row r="5480" spans="1:3" x14ac:dyDescent="0.25">
      <c r="A5480">
        <v>189</v>
      </c>
      <c r="B5480">
        <v>3.999999999996362E-2</v>
      </c>
      <c r="C5480" s="1">
        <f>IF(Table9[[#This Row],[dTime]]&lt;&gt;"",1/Table9[[#This Row],[dTime]],"")</f>
        <v>25.000000000022737</v>
      </c>
    </row>
    <row r="5481" spans="1:3" x14ac:dyDescent="0.25">
      <c r="A5481">
        <v>190</v>
      </c>
      <c r="B5481">
        <v>9.4000000000050932E-2</v>
      </c>
      <c r="C5481" s="1">
        <f>IF(Table9[[#This Row],[dTime]]&lt;&gt;"",1/Table9[[#This Row],[dTime]],"")</f>
        <v>10.638297872334661</v>
      </c>
    </row>
    <row r="5482" spans="1:3" x14ac:dyDescent="0.25">
      <c r="A5482">
        <v>191</v>
      </c>
      <c r="B5482">
        <v>6.199999999995498E-2</v>
      </c>
      <c r="C5482" s="1">
        <f>IF(Table9[[#This Row],[dTime]]&lt;&gt;"",1/Table9[[#This Row],[dTime]],"")</f>
        <v>16.129032258076229</v>
      </c>
    </row>
    <row r="5483" spans="1:3" x14ac:dyDescent="0.25">
      <c r="A5483">
        <v>192</v>
      </c>
      <c r="B5483">
        <v>6.9999999999993179E-2</v>
      </c>
      <c r="C5483" s="1">
        <f>IF(Table9[[#This Row],[dTime]]&lt;&gt;"",1/Table9[[#This Row],[dTime]],"")</f>
        <v>14.285714285715677</v>
      </c>
    </row>
    <row r="5484" spans="1:3" x14ac:dyDescent="0.25">
      <c r="A5484">
        <v>193</v>
      </c>
      <c r="B5484">
        <v>6.8000000000040473E-2</v>
      </c>
      <c r="C5484" s="1">
        <f>IF(Table9[[#This Row],[dTime]]&lt;&gt;"",1/Table9[[#This Row],[dTime]],"")</f>
        <v>14.705882352932424</v>
      </c>
    </row>
    <row r="5485" spans="1:3" x14ac:dyDescent="0.25">
      <c r="A5485">
        <v>194</v>
      </c>
      <c r="B5485">
        <v>6.8999999999959982E-2</v>
      </c>
      <c r="C5485" s="1">
        <f>IF(Table9[[#This Row],[dTime]]&lt;&gt;"",1/Table9[[#This Row],[dTime]],"")</f>
        <v>14.492753623196812</v>
      </c>
    </row>
    <row r="5486" spans="1:3" x14ac:dyDescent="0.25">
      <c r="A5486">
        <v>195</v>
      </c>
      <c r="B5486">
        <v>6.6000000000030923E-2</v>
      </c>
      <c r="C5486" s="1">
        <f>IF(Table9[[#This Row],[dTime]]&lt;&gt;"",1/Table9[[#This Row],[dTime]],"")</f>
        <v>15.151515151508052</v>
      </c>
    </row>
    <row r="5487" spans="1:3" x14ac:dyDescent="0.25">
      <c r="A5487">
        <v>196</v>
      </c>
      <c r="B5487">
        <v>6.4999999999997726E-2</v>
      </c>
      <c r="C5487" s="1">
        <f>IF(Table9[[#This Row],[dTime]]&lt;&gt;"",1/Table9[[#This Row],[dTime]],"")</f>
        <v>15.384615384615923</v>
      </c>
    </row>
    <row r="5488" spans="1:3" x14ac:dyDescent="0.25">
      <c r="A5488">
        <v>197</v>
      </c>
      <c r="B5488">
        <v>6.5999999999974079E-2</v>
      </c>
      <c r="C5488" s="1">
        <f>IF(Table9[[#This Row],[dTime]]&lt;&gt;"",1/Table9[[#This Row],[dTime]],"")</f>
        <v>15.151515151521101</v>
      </c>
    </row>
    <row r="5489" spans="1:3" x14ac:dyDescent="0.25">
      <c r="A5489">
        <v>198</v>
      </c>
      <c r="B5489">
        <v>6.4999999999997726E-2</v>
      </c>
      <c r="C5489" s="1">
        <f>IF(Table9[[#This Row],[dTime]]&lt;&gt;"",1/Table9[[#This Row],[dTime]],"")</f>
        <v>15.384615384615923</v>
      </c>
    </row>
    <row r="5490" spans="1:3" x14ac:dyDescent="0.25">
      <c r="A5490">
        <v>199</v>
      </c>
      <c r="B5490">
        <v>6.500000000005457E-2</v>
      </c>
      <c r="C5490" s="1">
        <f>IF(Table9[[#This Row],[dTime]]&lt;&gt;"",1/Table9[[#This Row],[dTime]],"")</f>
        <v>15.384615384602469</v>
      </c>
    </row>
    <row r="5491" spans="1:3" x14ac:dyDescent="0.25">
      <c r="A5491">
        <v>200</v>
      </c>
      <c r="B5491">
        <v>7.8999999999950887E-2</v>
      </c>
      <c r="C5491" s="1">
        <f>IF(Table9[[#This Row],[dTime]]&lt;&gt;"",1/Table9[[#This Row],[dTime]],"")</f>
        <v>12.658227848109135</v>
      </c>
    </row>
    <row r="5492" spans="1:3" x14ac:dyDescent="0.25">
      <c r="A5492">
        <v>201</v>
      </c>
      <c r="B5492">
        <v>5.9000000000025921E-2</v>
      </c>
      <c r="C5492" s="1">
        <f>IF(Table9[[#This Row],[dTime]]&lt;&gt;"",1/Table9[[#This Row],[dTime]],"")</f>
        <v>16.949152542365436</v>
      </c>
    </row>
    <row r="5493" spans="1:3" x14ac:dyDescent="0.25">
      <c r="A5493">
        <v>202</v>
      </c>
      <c r="B5493">
        <v>6.5999999999974079E-2</v>
      </c>
      <c r="C5493" s="1">
        <f>IF(Table9[[#This Row],[dTime]]&lt;&gt;"",1/Table9[[#This Row],[dTime]],"")</f>
        <v>15.151515151521101</v>
      </c>
    </row>
    <row r="5494" spans="1:3" x14ac:dyDescent="0.25">
      <c r="A5494">
        <v>203</v>
      </c>
      <c r="B5494">
        <v>5.7000000000016371E-2</v>
      </c>
      <c r="C5494" s="1">
        <f>IF(Table9[[#This Row],[dTime]]&lt;&gt;"",1/Table9[[#This Row],[dTime]],"")</f>
        <v>17.543859649117767</v>
      </c>
    </row>
    <row r="5495" spans="1:3" x14ac:dyDescent="0.25">
      <c r="A5495">
        <v>204</v>
      </c>
      <c r="B5495">
        <v>6.2999999999988177E-2</v>
      </c>
      <c r="C5495" s="1">
        <f>IF(Table9[[#This Row],[dTime]]&lt;&gt;"",1/Table9[[#This Row],[dTime]],"")</f>
        <v>15.873015873018852</v>
      </c>
    </row>
    <row r="5496" spans="1:3" x14ac:dyDescent="0.25">
      <c r="A5496">
        <v>205</v>
      </c>
      <c r="B5496">
        <v>7.6000000000021828E-2</v>
      </c>
      <c r="C5496" s="1">
        <f>IF(Table9[[#This Row],[dTime]]&lt;&gt;"",1/Table9[[#This Row],[dTime]],"")</f>
        <v>13.157894736838326</v>
      </c>
    </row>
    <row r="5497" spans="1:3" x14ac:dyDescent="0.25">
      <c r="A5497">
        <v>206</v>
      </c>
      <c r="B5497">
        <v>2.8999999999996362E-2</v>
      </c>
      <c r="C5497" s="1">
        <f>IF(Table9[[#This Row],[dTime]]&lt;&gt;"",1/Table9[[#This Row],[dTime]],"")</f>
        <v>34.482758620693978</v>
      </c>
    </row>
    <row r="5498" spans="1:3" x14ac:dyDescent="0.25">
      <c r="A5498">
        <v>207</v>
      </c>
      <c r="B5498">
        <v>0.10899999999998045</v>
      </c>
      <c r="C5498" s="1">
        <f>IF(Table9[[#This Row],[dTime]]&lt;&gt;"",1/Table9[[#This Row],[dTime]],"")</f>
        <v>9.1743119266071496</v>
      </c>
    </row>
    <row r="5499" spans="1:3" x14ac:dyDescent="0.25">
      <c r="A5499">
        <v>208</v>
      </c>
      <c r="B5499">
        <v>6.300000000004502E-2</v>
      </c>
      <c r="C5499" s="1">
        <f>IF(Table9[[#This Row],[dTime]]&lt;&gt;"",1/Table9[[#This Row],[dTime]],"")</f>
        <v>15.87301587300453</v>
      </c>
    </row>
    <row r="5500" spans="1:3" x14ac:dyDescent="0.25">
      <c r="A5500">
        <v>209</v>
      </c>
      <c r="B5500">
        <v>7.2999999999979082E-2</v>
      </c>
      <c r="C5500" s="1">
        <f>IF(Table9[[#This Row],[dTime]]&lt;&gt;"",1/Table9[[#This Row],[dTime]],"")</f>
        <v>13.698630136990227</v>
      </c>
    </row>
    <row r="5501" spans="1:3" x14ac:dyDescent="0.25">
      <c r="A5501">
        <v>210</v>
      </c>
      <c r="B5501">
        <v>5.7999999999992724E-2</v>
      </c>
      <c r="C5501" s="1">
        <f>IF(Table9[[#This Row],[dTime]]&lt;&gt;"",1/Table9[[#This Row],[dTime]],"")</f>
        <v>17.241379310346989</v>
      </c>
    </row>
    <row r="5502" spans="1:3" x14ac:dyDescent="0.25">
      <c r="A5502">
        <v>211</v>
      </c>
      <c r="B5502">
        <v>7.4999999999988631E-2</v>
      </c>
      <c r="C5502" s="1">
        <f>IF(Table9[[#This Row],[dTime]]&lt;&gt;"",1/Table9[[#This Row],[dTime]],"")</f>
        <v>13.333333333335354</v>
      </c>
    </row>
    <row r="5503" spans="1:3" x14ac:dyDescent="0.25">
      <c r="A5503">
        <v>212</v>
      </c>
      <c r="B5503">
        <v>6.4999999999997726E-2</v>
      </c>
      <c r="C5503" s="1">
        <f>IF(Table9[[#This Row],[dTime]]&lt;&gt;"",1/Table9[[#This Row],[dTime]],"")</f>
        <v>15.384615384615923</v>
      </c>
    </row>
    <row r="5504" spans="1:3" x14ac:dyDescent="0.25">
      <c r="A5504">
        <v>213</v>
      </c>
      <c r="B5504">
        <v>6.4999999999997726E-2</v>
      </c>
      <c r="C5504" s="1">
        <f>IF(Table9[[#This Row],[dTime]]&lt;&gt;"",1/Table9[[#This Row],[dTime]],"")</f>
        <v>15.384615384615923</v>
      </c>
    </row>
    <row r="5505" spans="1:3" x14ac:dyDescent="0.25">
      <c r="A5505">
        <v>214</v>
      </c>
      <c r="B5505">
        <v>2.8999999999996362E-2</v>
      </c>
      <c r="C5505" s="1">
        <f>IF(Table9[[#This Row],[dTime]]&lt;&gt;"",1/Table9[[#This Row],[dTime]],"")</f>
        <v>34.482758620693978</v>
      </c>
    </row>
    <row r="5506" spans="1:3" x14ac:dyDescent="0.25">
      <c r="A5506">
        <v>215</v>
      </c>
      <c r="B5506">
        <v>9.0000000000031832E-2</v>
      </c>
      <c r="C5506" s="1">
        <f>IF(Table9[[#This Row],[dTime]]&lt;&gt;"",1/Table9[[#This Row],[dTime]],"")</f>
        <v>11.111111111107181</v>
      </c>
    </row>
    <row r="5507" spans="1:3" x14ac:dyDescent="0.25">
      <c r="A5507">
        <v>216</v>
      </c>
      <c r="B5507">
        <v>7.6999999999998181E-2</v>
      </c>
      <c r="C5507" s="1">
        <f>IF(Table9[[#This Row],[dTime]]&lt;&gt;"",1/Table9[[#This Row],[dTime]],"")</f>
        <v>12.987012987013294</v>
      </c>
    </row>
    <row r="5508" spans="1:3" x14ac:dyDescent="0.25">
      <c r="A5508">
        <v>217</v>
      </c>
      <c r="B5508">
        <v>6.2999999999988177E-2</v>
      </c>
      <c r="C5508" s="1">
        <f>IF(Table9[[#This Row],[dTime]]&lt;&gt;"",1/Table9[[#This Row],[dTime]],"")</f>
        <v>15.873015873018852</v>
      </c>
    </row>
    <row r="5509" spans="1:3" x14ac:dyDescent="0.25">
      <c r="A5509">
        <v>218</v>
      </c>
      <c r="B5509">
        <v>7.6999999999998181E-2</v>
      </c>
      <c r="C5509" s="1">
        <f>IF(Table9[[#This Row],[dTime]]&lt;&gt;"",1/Table9[[#This Row],[dTime]],"")</f>
        <v>12.987012987013294</v>
      </c>
    </row>
    <row r="5510" spans="1:3" x14ac:dyDescent="0.25">
      <c r="A5510">
        <v>219</v>
      </c>
      <c r="B5510">
        <v>6.2999999999988177E-2</v>
      </c>
      <c r="C5510" s="1">
        <f>IF(Table9[[#This Row],[dTime]]&lt;&gt;"",1/Table9[[#This Row],[dTime]],"")</f>
        <v>15.873015873018852</v>
      </c>
    </row>
    <row r="5511" spans="1:3" x14ac:dyDescent="0.25">
      <c r="A5511">
        <v>220</v>
      </c>
      <c r="B5511">
        <v>6.8000000000040473E-2</v>
      </c>
      <c r="C5511" s="1">
        <f>IF(Table9[[#This Row],[dTime]]&lt;&gt;"",1/Table9[[#This Row],[dTime]],"")</f>
        <v>14.705882352932424</v>
      </c>
    </row>
    <row r="5512" spans="1:3" x14ac:dyDescent="0.25">
      <c r="A5512">
        <v>221</v>
      </c>
      <c r="B5512">
        <v>6.7999999999983629E-2</v>
      </c>
      <c r="C5512" s="1">
        <f>IF(Table9[[#This Row],[dTime]]&lt;&gt;"",1/Table9[[#This Row],[dTime]],"")</f>
        <v>14.705882352944716</v>
      </c>
    </row>
    <row r="5513" spans="1:3" x14ac:dyDescent="0.25">
      <c r="A5513">
        <v>222</v>
      </c>
      <c r="B5513">
        <v>6.0999999999978627E-2</v>
      </c>
      <c r="C5513" s="1">
        <f>IF(Table9[[#This Row],[dTime]]&lt;&gt;"",1/Table9[[#This Row],[dTime]],"")</f>
        <v>16.393442622956563</v>
      </c>
    </row>
    <row r="5514" spans="1:3" x14ac:dyDescent="0.25">
      <c r="A5514">
        <v>223</v>
      </c>
      <c r="B5514">
        <v>7.2000000000002728E-2</v>
      </c>
      <c r="C5514" s="1">
        <f>IF(Table9[[#This Row],[dTime]]&lt;&gt;"",1/Table9[[#This Row],[dTime]],"")</f>
        <v>13.888888888888362</v>
      </c>
    </row>
    <row r="5515" spans="1:3" x14ac:dyDescent="0.25">
      <c r="A5515">
        <v>224</v>
      </c>
      <c r="B5515">
        <v>6.4999999999997726E-2</v>
      </c>
      <c r="C5515" s="1">
        <f>IF(Table9[[#This Row],[dTime]]&lt;&gt;"",1/Table9[[#This Row],[dTime]],"")</f>
        <v>15.384615384615923</v>
      </c>
    </row>
    <row r="5516" spans="1:3" x14ac:dyDescent="0.25">
      <c r="A5516">
        <v>225</v>
      </c>
      <c r="B5516">
        <v>6.9000000000016826E-2</v>
      </c>
      <c r="C5516" s="1">
        <f>IF(Table9[[#This Row],[dTime]]&lt;&gt;"",1/Table9[[#This Row],[dTime]],"")</f>
        <v>14.492753623184871</v>
      </c>
    </row>
    <row r="5517" spans="1:3" x14ac:dyDescent="0.25">
      <c r="A5517">
        <v>226</v>
      </c>
      <c r="B5517">
        <v>6.4000000000021373E-2</v>
      </c>
      <c r="C5517" s="1">
        <f>IF(Table9[[#This Row],[dTime]]&lt;&gt;"",1/Table9[[#This Row],[dTime]],"")</f>
        <v>15.624999999994783</v>
      </c>
    </row>
    <row r="5518" spans="1:3" x14ac:dyDescent="0.25">
      <c r="A5518">
        <v>227</v>
      </c>
      <c r="B5518">
        <v>6.9999999999993179E-2</v>
      </c>
      <c r="C5518" s="1">
        <f>IF(Table9[[#This Row],[dTime]]&lt;&gt;"",1/Table9[[#This Row],[dTime]],"")</f>
        <v>14.285714285715677</v>
      </c>
    </row>
    <row r="5519" spans="1:3" x14ac:dyDescent="0.25">
      <c r="A5519">
        <v>228</v>
      </c>
      <c r="B5519">
        <v>6.399999999996453E-2</v>
      </c>
      <c r="C5519" s="1">
        <f>IF(Table9[[#This Row],[dTime]]&lt;&gt;"",1/Table9[[#This Row],[dTime]],"")</f>
        <v>15.62500000000866</v>
      </c>
    </row>
    <row r="5520" spans="1:3" x14ac:dyDescent="0.25">
      <c r="A5520">
        <v>229</v>
      </c>
      <c r="B5520">
        <v>6.4000000000021373E-2</v>
      </c>
      <c r="C5520" s="1">
        <f>IF(Table9[[#This Row],[dTime]]&lt;&gt;"",1/Table9[[#This Row],[dTime]],"")</f>
        <v>15.624999999994783</v>
      </c>
    </row>
    <row r="5521" spans="1:3" x14ac:dyDescent="0.25">
      <c r="A5521">
        <v>230</v>
      </c>
      <c r="B5521">
        <v>5.3999999999973625E-2</v>
      </c>
      <c r="C5521" s="1">
        <f>IF(Table9[[#This Row],[dTime]]&lt;&gt;"",1/Table9[[#This Row],[dTime]],"")</f>
        <v>18.518518518527564</v>
      </c>
    </row>
    <row r="5522" spans="1:3" x14ac:dyDescent="0.25">
      <c r="A5522">
        <v>231</v>
      </c>
      <c r="B5522">
        <v>6.9000000000016826E-2</v>
      </c>
      <c r="C5522" s="1">
        <f>IF(Table9[[#This Row],[dTime]]&lt;&gt;"",1/Table9[[#This Row],[dTime]],"")</f>
        <v>14.492753623184871</v>
      </c>
    </row>
    <row r="5523" spans="1:3" x14ac:dyDescent="0.25">
      <c r="A5523">
        <v>232</v>
      </c>
      <c r="B5523">
        <v>8.1999999999993634E-2</v>
      </c>
      <c r="C5523" s="1">
        <f>IF(Table9[[#This Row],[dTime]]&lt;&gt;"",1/Table9[[#This Row],[dTime]],"")</f>
        <v>12.195121951220459</v>
      </c>
    </row>
    <row r="5524" spans="1:3" x14ac:dyDescent="0.25">
      <c r="A5524">
        <v>233</v>
      </c>
      <c r="B5524">
        <v>6.100000000003547E-2</v>
      </c>
      <c r="C5524" s="1">
        <f>IF(Table9[[#This Row],[dTime]]&lt;&gt;"",1/Table9[[#This Row],[dTime]],"")</f>
        <v>16.393442622941286</v>
      </c>
    </row>
    <row r="5525" spans="1:3" x14ac:dyDescent="0.25">
      <c r="A5525">
        <v>234</v>
      </c>
      <c r="B5525">
        <v>4.8000000000001819E-2</v>
      </c>
      <c r="C5525" s="1">
        <f>IF(Table9[[#This Row],[dTime]]&lt;&gt;"",1/Table9[[#This Row],[dTime]],"")</f>
        <v>20.833333333332543</v>
      </c>
    </row>
    <row r="5526" spans="1:3" x14ac:dyDescent="0.25">
      <c r="A5526">
        <v>235</v>
      </c>
      <c r="B5526">
        <v>8.7999999999965439E-2</v>
      </c>
      <c r="C5526" s="1">
        <f>IF(Table9[[#This Row],[dTime]]&lt;&gt;"",1/Table9[[#This Row],[dTime]],"")</f>
        <v>11.363636363640827</v>
      </c>
    </row>
    <row r="5527" spans="1:3" x14ac:dyDescent="0.25">
      <c r="A5527">
        <v>236</v>
      </c>
      <c r="B5527">
        <v>6.9000000000016826E-2</v>
      </c>
      <c r="C5527" s="1">
        <f>IF(Table9[[#This Row],[dTime]]&lt;&gt;"",1/Table9[[#This Row],[dTime]],"")</f>
        <v>14.492753623184871</v>
      </c>
    </row>
    <row r="5528" spans="1:3" x14ac:dyDescent="0.25">
      <c r="A5528">
        <v>237</v>
      </c>
      <c r="B5528">
        <v>6.5999999999974079E-2</v>
      </c>
      <c r="C5528" s="1">
        <f>IF(Table9[[#This Row],[dTime]]&lt;&gt;"",1/Table9[[#This Row],[dTime]],"")</f>
        <v>15.151515151521101</v>
      </c>
    </row>
    <row r="5529" spans="1:3" x14ac:dyDescent="0.25">
      <c r="A5529">
        <v>238</v>
      </c>
      <c r="B5529">
        <v>6.4999999999997726E-2</v>
      </c>
      <c r="C5529" s="1">
        <f>IF(Table9[[#This Row],[dTime]]&lt;&gt;"",1/Table9[[#This Row],[dTime]],"")</f>
        <v>15.384615384615923</v>
      </c>
    </row>
    <row r="5530" spans="1:3" x14ac:dyDescent="0.25">
      <c r="A5530">
        <v>239</v>
      </c>
      <c r="B5530">
        <v>7.2000000000002728E-2</v>
      </c>
      <c r="C5530" s="1">
        <f>IF(Table9[[#This Row],[dTime]]&lt;&gt;"",1/Table9[[#This Row],[dTime]],"")</f>
        <v>13.888888888888362</v>
      </c>
    </row>
    <row r="5531" spans="1:3" x14ac:dyDescent="0.25">
      <c r="A5531">
        <v>240</v>
      </c>
      <c r="B5531">
        <v>6.7000000000007276E-2</v>
      </c>
      <c r="C5531" s="1">
        <f>IF(Table9[[#This Row],[dTime]]&lt;&gt;"",1/Table9[[#This Row],[dTime]],"")</f>
        <v>14.925373134326737</v>
      </c>
    </row>
    <row r="5532" spans="1:3" x14ac:dyDescent="0.25">
      <c r="A5532">
        <v>241</v>
      </c>
      <c r="B5532">
        <v>6.9999999999993179E-2</v>
      </c>
      <c r="C5532" s="1">
        <f>IF(Table9[[#This Row],[dTime]]&lt;&gt;"",1/Table9[[#This Row],[dTime]],"")</f>
        <v>14.285714285715677</v>
      </c>
    </row>
    <row r="5533" spans="1:3" x14ac:dyDescent="0.25">
      <c r="A5533">
        <v>242</v>
      </c>
      <c r="B5533">
        <v>6.100000000003547E-2</v>
      </c>
      <c r="C5533" s="1">
        <f>IF(Table9[[#This Row],[dTime]]&lt;&gt;"",1/Table9[[#This Row],[dTime]],"")</f>
        <v>16.393442622941286</v>
      </c>
    </row>
    <row r="5534" spans="1:3" x14ac:dyDescent="0.25">
      <c r="A5534">
        <v>243</v>
      </c>
      <c r="B5534">
        <v>6.8999999999959982E-2</v>
      </c>
      <c r="C5534" s="1">
        <f>IF(Table9[[#This Row],[dTime]]&lt;&gt;"",1/Table9[[#This Row],[dTime]],"")</f>
        <v>14.492753623196812</v>
      </c>
    </row>
    <row r="5535" spans="1:3" x14ac:dyDescent="0.25">
      <c r="A5535">
        <v>244</v>
      </c>
      <c r="B5535">
        <v>6.2000000000011823E-2</v>
      </c>
      <c r="C5535" s="1">
        <f>IF(Table9[[#This Row],[dTime]]&lt;&gt;"",1/Table9[[#This Row],[dTime]],"")</f>
        <v>16.129032258061439</v>
      </c>
    </row>
    <row r="5536" spans="1:3" x14ac:dyDescent="0.25">
      <c r="A5536">
        <v>245</v>
      </c>
      <c r="B5536">
        <v>5.2000000000020918E-2</v>
      </c>
      <c r="C5536" s="1">
        <f>IF(Table9[[#This Row],[dTime]]&lt;&gt;"",1/Table9[[#This Row],[dTime]],"")</f>
        <v>19.230769230761496</v>
      </c>
    </row>
    <row r="5537" spans="1:3" x14ac:dyDescent="0.25">
      <c r="A5537">
        <v>246</v>
      </c>
      <c r="B5537">
        <v>7.2999999999979082E-2</v>
      </c>
      <c r="C5537" s="1">
        <f>IF(Table9[[#This Row],[dTime]]&lt;&gt;"",1/Table9[[#This Row],[dTime]],"")</f>
        <v>13.698630136990227</v>
      </c>
    </row>
    <row r="5538" spans="1:3" x14ac:dyDescent="0.25">
      <c r="A5538">
        <v>247</v>
      </c>
      <c r="B5538">
        <v>7.4000000000012278E-2</v>
      </c>
      <c r="C5538" s="1">
        <f>IF(Table9[[#This Row],[dTime]]&lt;&gt;"",1/Table9[[#This Row],[dTime]],"")</f>
        <v>13.513513513511271</v>
      </c>
    </row>
    <row r="5539" spans="1:3" x14ac:dyDescent="0.25">
      <c r="A5539">
        <v>248</v>
      </c>
      <c r="B5539">
        <v>5.7000000000016371E-2</v>
      </c>
      <c r="C5539" s="1">
        <f>IF(Table9[[#This Row],[dTime]]&lt;&gt;"",1/Table9[[#This Row],[dTime]],"")</f>
        <v>17.543859649117767</v>
      </c>
    </row>
    <row r="5540" spans="1:3" x14ac:dyDescent="0.25">
      <c r="A5540">
        <v>249</v>
      </c>
      <c r="B5540">
        <v>7.9000000000007731E-2</v>
      </c>
      <c r="C5540" s="1">
        <f>IF(Table9[[#This Row],[dTime]]&lt;&gt;"",1/Table9[[#This Row],[dTime]],"")</f>
        <v>12.658227848100028</v>
      </c>
    </row>
    <row r="5541" spans="1:3" x14ac:dyDescent="0.25">
      <c r="A5541">
        <v>250</v>
      </c>
      <c r="B5541">
        <v>7.0999999999969532E-2</v>
      </c>
      <c r="C5541" s="1">
        <f>IF(Table9[[#This Row],[dTime]]&lt;&gt;"",1/Table9[[#This Row],[dTime]],"")</f>
        <v>14.084507042259565</v>
      </c>
    </row>
    <row r="5542" spans="1:3" x14ac:dyDescent="0.25">
      <c r="A5542">
        <v>251</v>
      </c>
      <c r="B5542">
        <v>6.2999999999988177E-2</v>
      </c>
      <c r="C5542" s="1">
        <f>IF(Table9[[#This Row],[dTime]]&lt;&gt;"",1/Table9[[#This Row],[dTime]],"")</f>
        <v>15.873015873018852</v>
      </c>
    </row>
    <row r="5543" spans="1:3" x14ac:dyDescent="0.25">
      <c r="A5543">
        <v>252</v>
      </c>
      <c r="B5543">
        <v>5.7000000000016371E-2</v>
      </c>
      <c r="C5543" s="1">
        <f>IF(Table9[[#This Row],[dTime]]&lt;&gt;"",1/Table9[[#This Row],[dTime]],"")</f>
        <v>17.543859649117767</v>
      </c>
    </row>
    <row r="5544" spans="1:3" x14ac:dyDescent="0.25">
      <c r="A5544">
        <v>253</v>
      </c>
      <c r="B5544">
        <v>7.2999999999979082E-2</v>
      </c>
      <c r="C5544" s="1">
        <f>IF(Table9[[#This Row],[dTime]]&lt;&gt;"",1/Table9[[#This Row],[dTime]],"")</f>
        <v>13.698630136990227</v>
      </c>
    </row>
    <row r="5545" spans="1:3" x14ac:dyDescent="0.25">
      <c r="A5545">
        <v>254</v>
      </c>
      <c r="B5545">
        <v>6.8000000000040473E-2</v>
      </c>
      <c r="C5545" s="1">
        <f>IF(Table9[[#This Row],[dTime]]&lt;&gt;"",1/Table9[[#This Row],[dTime]],"")</f>
        <v>14.705882352932424</v>
      </c>
    </row>
    <row r="5546" spans="1:3" x14ac:dyDescent="0.25">
      <c r="A5546">
        <v>255</v>
      </c>
      <c r="B5546">
        <v>3.1000000000005912E-2</v>
      </c>
      <c r="C5546" s="1">
        <f>IF(Table9[[#This Row],[dTime]]&lt;&gt;"",1/Table9[[#This Row],[dTime]],"")</f>
        <v>32.258064516122879</v>
      </c>
    </row>
    <row r="5547" spans="1:3" x14ac:dyDescent="0.25">
      <c r="A5547">
        <v>256</v>
      </c>
      <c r="B5547">
        <v>0.10199999999997544</v>
      </c>
      <c r="C5547" s="1">
        <f>IF(Table9[[#This Row],[dTime]]&lt;&gt;"",1/Table9[[#This Row],[dTime]],"")</f>
        <v>9.8039215686298107</v>
      </c>
    </row>
    <row r="5548" spans="1:3" x14ac:dyDescent="0.25">
      <c r="A5548">
        <v>257</v>
      </c>
      <c r="B5548">
        <v>6.4999999999997726E-2</v>
      </c>
      <c r="C5548" s="1">
        <f>IF(Table9[[#This Row],[dTime]]&lt;&gt;"",1/Table9[[#This Row],[dTime]],"")</f>
        <v>15.384615384615923</v>
      </c>
    </row>
    <row r="5549" spans="1:3" x14ac:dyDescent="0.25">
      <c r="A5549">
        <v>258</v>
      </c>
      <c r="B5549">
        <v>6.7000000000007276E-2</v>
      </c>
      <c r="C5549" s="1">
        <f>IF(Table9[[#This Row],[dTime]]&lt;&gt;"",1/Table9[[#This Row],[dTime]],"")</f>
        <v>14.925373134326737</v>
      </c>
    </row>
    <row r="5550" spans="1:3" x14ac:dyDescent="0.25">
      <c r="A5550">
        <v>259</v>
      </c>
      <c r="B5550">
        <v>4.5999999999992269E-2</v>
      </c>
      <c r="C5550" s="1">
        <f>IF(Table9[[#This Row],[dTime]]&lt;&gt;"",1/Table9[[#This Row],[dTime]],"")</f>
        <v>21.739130434786262</v>
      </c>
    </row>
    <row r="5551" spans="1:3" x14ac:dyDescent="0.25">
      <c r="A5551">
        <v>260</v>
      </c>
      <c r="B5551">
        <v>8.8000000000022283E-2</v>
      </c>
      <c r="C5551" s="1">
        <f>IF(Table9[[#This Row],[dTime]]&lt;&gt;"",1/Table9[[#This Row],[dTime]],"")</f>
        <v>11.363636363633486</v>
      </c>
    </row>
    <row r="5552" spans="1:3" x14ac:dyDescent="0.25">
      <c r="A5552">
        <v>261</v>
      </c>
      <c r="B5552">
        <v>6.5999999999974079E-2</v>
      </c>
      <c r="C5552" s="1">
        <f>IF(Table9[[#This Row],[dTime]]&lt;&gt;"",1/Table9[[#This Row],[dTime]],"")</f>
        <v>15.151515151521101</v>
      </c>
    </row>
    <row r="5553" spans="1:3" x14ac:dyDescent="0.25">
      <c r="A5553">
        <v>262</v>
      </c>
      <c r="B5553">
        <v>2.1000000000015007E-2</v>
      </c>
      <c r="C5553" s="1">
        <f>IF(Table9[[#This Row],[dTime]]&lt;&gt;"",1/Table9[[#This Row],[dTime]],"")</f>
        <v>47.619047619013593</v>
      </c>
    </row>
    <row r="5554" spans="1:3" x14ac:dyDescent="0.25">
      <c r="A5554">
        <v>263</v>
      </c>
      <c r="B5554">
        <v>0.11099999999999</v>
      </c>
      <c r="C5554" s="1">
        <f>IF(Table9[[#This Row],[dTime]]&lt;&gt;"",1/Table9[[#This Row],[dTime]],"")</f>
        <v>9.0090090090098212</v>
      </c>
    </row>
    <row r="5555" spans="1:3" x14ac:dyDescent="0.25">
      <c r="A5555">
        <v>264</v>
      </c>
      <c r="B5555">
        <v>6.7999999999983629E-2</v>
      </c>
      <c r="C5555" s="1">
        <f>IF(Table9[[#This Row],[dTime]]&lt;&gt;"",1/Table9[[#This Row],[dTime]],"")</f>
        <v>14.705882352944716</v>
      </c>
    </row>
    <row r="5556" spans="1:3" x14ac:dyDescent="0.25">
      <c r="A5556">
        <v>265</v>
      </c>
      <c r="B5556">
        <v>6.7000000000007276E-2</v>
      </c>
      <c r="C5556" s="1">
        <f>IF(Table9[[#This Row],[dTime]]&lt;&gt;"",1/Table9[[#This Row],[dTime]],"")</f>
        <v>14.925373134326737</v>
      </c>
    </row>
    <row r="5557" spans="1:3" x14ac:dyDescent="0.25">
      <c r="A5557">
        <v>266</v>
      </c>
      <c r="B5557">
        <v>6.6000000000030923E-2</v>
      </c>
      <c r="C5557" s="1">
        <f>IF(Table9[[#This Row],[dTime]]&lt;&gt;"",1/Table9[[#This Row],[dTime]],"")</f>
        <v>15.151515151508052</v>
      </c>
    </row>
    <row r="5558" spans="1:3" x14ac:dyDescent="0.25">
      <c r="A5558">
        <v>267</v>
      </c>
      <c r="B5558">
        <v>7.0999999999969532E-2</v>
      </c>
      <c r="C5558" s="1">
        <f>IF(Table9[[#This Row],[dTime]]&lt;&gt;"",1/Table9[[#This Row],[dTime]],"")</f>
        <v>14.084507042259565</v>
      </c>
    </row>
    <row r="5559" spans="1:3" x14ac:dyDescent="0.25">
      <c r="A5559">
        <v>268</v>
      </c>
      <c r="B5559">
        <v>6.100000000003547E-2</v>
      </c>
      <c r="C5559" s="1">
        <f>IF(Table9[[#This Row],[dTime]]&lt;&gt;"",1/Table9[[#This Row],[dTime]],"")</f>
        <v>16.393442622941286</v>
      </c>
    </row>
    <row r="5560" spans="1:3" x14ac:dyDescent="0.25">
      <c r="A5560">
        <v>269</v>
      </c>
      <c r="B5560">
        <v>6.7999999999983629E-2</v>
      </c>
      <c r="C5560" s="1">
        <f>IF(Table9[[#This Row],[dTime]]&lt;&gt;"",1/Table9[[#This Row],[dTime]],"")</f>
        <v>14.705882352944716</v>
      </c>
    </row>
    <row r="5561" spans="1:3" x14ac:dyDescent="0.25">
      <c r="A5561">
        <v>270</v>
      </c>
      <c r="B5561">
        <v>6.7000000000007276E-2</v>
      </c>
      <c r="C5561" s="1">
        <f>IF(Table9[[#This Row],[dTime]]&lt;&gt;"",1/Table9[[#This Row],[dTime]],"")</f>
        <v>14.925373134326737</v>
      </c>
    </row>
    <row r="5562" spans="1:3" x14ac:dyDescent="0.25">
      <c r="A5562">
        <v>271</v>
      </c>
      <c r="B5562">
        <v>6.399999999996453E-2</v>
      </c>
      <c r="C5562" s="1">
        <f>IF(Table9[[#This Row],[dTime]]&lt;&gt;"",1/Table9[[#This Row],[dTime]],"")</f>
        <v>15.62500000000866</v>
      </c>
    </row>
    <row r="5563" spans="1:3" x14ac:dyDescent="0.25">
      <c r="A5563">
        <v>272</v>
      </c>
      <c r="B5563">
        <v>7.5000000000045475E-2</v>
      </c>
      <c r="C5563" s="1">
        <f>IF(Table9[[#This Row],[dTime]]&lt;&gt;"",1/Table9[[#This Row],[dTime]],"")</f>
        <v>13.33333333332525</v>
      </c>
    </row>
    <row r="5564" spans="1:3" x14ac:dyDescent="0.25">
      <c r="A5564">
        <v>273</v>
      </c>
      <c r="B5564">
        <v>5.4999999999949978E-2</v>
      </c>
      <c r="C5564" s="1">
        <f>IF(Table9[[#This Row],[dTime]]&lt;&gt;"",1/Table9[[#This Row],[dTime]],"")</f>
        <v>18.181818181834718</v>
      </c>
    </row>
    <row r="5565" spans="1:3" x14ac:dyDescent="0.25">
      <c r="A5565">
        <v>274</v>
      </c>
      <c r="B5565">
        <v>7.5000000000045475E-2</v>
      </c>
      <c r="C5565" s="1">
        <f>IF(Table9[[#This Row],[dTime]]&lt;&gt;"",1/Table9[[#This Row],[dTime]],"")</f>
        <v>13.33333333332525</v>
      </c>
    </row>
    <row r="5566" spans="1:3" x14ac:dyDescent="0.25">
      <c r="A5566">
        <v>275</v>
      </c>
      <c r="B5566">
        <v>6.9999999999993179E-2</v>
      </c>
      <c r="C5566" s="1">
        <f>IF(Table9[[#This Row],[dTime]]&lt;&gt;"",1/Table9[[#This Row],[dTime]],"")</f>
        <v>14.285714285715677</v>
      </c>
    </row>
    <row r="5567" spans="1:3" x14ac:dyDescent="0.25">
      <c r="A5567">
        <v>276</v>
      </c>
      <c r="B5567">
        <v>6.0000000000002274E-2</v>
      </c>
      <c r="C5567" s="1">
        <f>IF(Table9[[#This Row],[dTime]]&lt;&gt;"",1/Table9[[#This Row],[dTime]],"")</f>
        <v>16.666666666666035</v>
      </c>
    </row>
    <row r="5568" spans="1:3" x14ac:dyDescent="0.25">
      <c r="A5568">
        <v>277</v>
      </c>
      <c r="B5568">
        <v>6.8999999999959982E-2</v>
      </c>
      <c r="C5568" s="1">
        <f>IF(Table9[[#This Row],[dTime]]&lt;&gt;"",1/Table9[[#This Row],[dTime]],"")</f>
        <v>14.492753623196812</v>
      </c>
    </row>
    <row r="5569" spans="1:3" x14ac:dyDescent="0.25">
      <c r="A5569">
        <v>278</v>
      </c>
      <c r="B5569">
        <v>6.4999999999997726E-2</v>
      </c>
      <c r="C5569" s="1">
        <f>IF(Table9[[#This Row],[dTime]]&lt;&gt;"",1/Table9[[#This Row],[dTime]],"")</f>
        <v>15.384615384615923</v>
      </c>
    </row>
    <row r="5570" spans="1:3" x14ac:dyDescent="0.25">
      <c r="A5570">
        <v>279</v>
      </c>
      <c r="B5570">
        <v>6.7000000000007276E-2</v>
      </c>
      <c r="C5570" s="1">
        <f>IF(Table9[[#This Row],[dTime]]&lt;&gt;"",1/Table9[[#This Row],[dTime]],"")</f>
        <v>14.925373134326737</v>
      </c>
    </row>
    <row r="5571" spans="1:3" x14ac:dyDescent="0.25">
      <c r="A5571">
        <v>280</v>
      </c>
      <c r="B5571">
        <v>3.900000000004411E-2</v>
      </c>
      <c r="C5571" s="1">
        <f>IF(Table9[[#This Row],[dTime]]&lt;&gt;"",1/Table9[[#This Row],[dTime]],"")</f>
        <v>25.641025640996641</v>
      </c>
    </row>
    <row r="5572" spans="1:3" x14ac:dyDescent="0.25">
      <c r="A5572">
        <v>281</v>
      </c>
      <c r="B5572">
        <v>9.6999999999979991E-2</v>
      </c>
      <c r="C5572" s="1">
        <f>IF(Table9[[#This Row],[dTime]]&lt;&gt;"",1/Table9[[#This Row],[dTime]],"")</f>
        <v>10.309278350517591</v>
      </c>
    </row>
    <row r="5573" spans="1:3" x14ac:dyDescent="0.25">
      <c r="A5573">
        <v>282</v>
      </c>
      <c r="B5573">
        <v>6.4999999999997726E-2</v>
      </c>
      <c r="C5573" s="1">
        <f>IF(Table9[[#This Row],[dTime]]&lt;&gt;"",1/Table9[[#This Row],[dTime]],"")</f>
        <v>15.384615384615923</v>
      </c>
    </row>
    <row r="5574" spans="1:3" x14ac:dyDescent="0.25">
      <c r="A5574">
        <v>283</v>
      </c>
      <c r="B5574">
        <v>7.4000000000012278E-2</v>
      </c>
      <c r="C5574" s="1">
        <f>IF(Table9[[#This Row],[dTime]]&lt;&gt;"",1/Table9[[#This Row],[dTime]],"")</f>
        <v>13.513513513511271</v>
      </c>
    </row>
    <row r="5575" spans="1:3" x14ac:dyDescent="0.25">
      <c r="A5575">
        <v>284</v>
      </c>
      <c r="B5575">
        <v>6.0000000000002274E-2</v>
      </c>
      <c r="C5575" s="1">
        <f>IF(Table9[[#This Row],[dTime]]&lt;&gt;"",1/Table9[[#This Row],[dTime]],"")</f>
        <v>16.666666666666035</v>
      </c>
    </row>
    <row r="5576" spans="1:3" x14ac:dyDescent="0.25">
      <c r="A5576">
        <v>285</v>
      </c>
      <c r="B5576">
        <v>5.6999999999959527E-2</v>
      </c>
      <c r="C5576" s="1">
        <f>IF(Table9[[#This Row],[dTime]]&lt;&gt;"",1/Table9[[#This Row],[dTime]],"")</f>
        <v>17.543859649135264</v>
      </c>
    </row>
    <row r="5577" spans="1:3" x14ac:dyDescent="0.25">
      <c r="A5577">
        <v>286</v>
      </c>
      <c r="B5577">
        <v>7.9000000000007731E-2</v>
      </c>
      <c r="C5577" s="1">
        <f>IF(Table9[[#This Row],[dTime]]&lt;&gt;"",1/Table9[[#This Row],[dTime]],"")</f>
        <v>12.658227848100028</v>
      </c>
    </row>
    <row r="5578" spans="1:3" x14ac:dyDescent="0.25">
      <c r="A5578">
        <v>287</v>
      </c>
      <c r="B5578">
        <v>6.4000000000021373E-2</v>
      </c>
      <c r="C5578" s="1">
        <f>IF(Table9[[#This Row],[dTime]]&lt;&gt;"",1/Table9[[#This Row],[dTime]],"")</f>
        <v>15.624999999994783</v>
      </c>
    </row>
    <row r="5579" spans="1:3" x14ac:dyDescent="0.25">
      <c r="A5579">
        <v>288</v>
      </c>
      <c r="B5579">
        <v>6.0999999999978627E-2</v>
      </c>
      <c r="C5579" s="1">
        <f>IF(Table9[[#This Row],[dTime]]&lt;&gt;"",1/Table9[[#This Row],[dTime]],"")</f>
        <v>16.393442622956563</v>
      </c>
    </row>
    <row r="5580" spans="1:3" x14ac:dyDescent="0.25">
      <c r="A5580">
        <v>289</v>
      </c>
      <c r="B5580">
        <v>7.3000000000035925E-2</v>
      </c>
      <c r="C5580" s="1">
        <f>IF(Table9[[#This Row],[dTime]]&lt;&gt;"",1/Table9[[#This Row],[dTime]],"")</f>
        <v>13.69863013697956</v>
      </c>
    </row>
    <row r="5581" spans="1:3" x14ac:dyDescent="0.25">
      <c r="A5581">
        <v>290</v>
      </c>
      <c r="B5581">
        <v>6.399999999996453E-2</v>
      </c>
      <c r="C5581" s="1">
        <f>IF(Table9[[#This Row],[dTime]]&lt;&gt;"",1/Table9[[#This Row],[dTime]],"")</f>
        <v>15.62500000000866</v>
      </c>
    </row>
    <row r="5582" spans="1:3" x14ac:dyDescent="0.25">
      <c r="A5582">
        <v>291</v>
      </c>
      <c r="B5582">
        <v>6.9999999999993179E-2</v>
      </c>
      <c r="C5582" s="1">
        <f>IF(Table9[[#This Row],[dTime]]&lt;&gt;"",1/Table9[[#This Row],[dTime]],"")</f>
        <v>14.285714285715677</v>
      </c>
    </row>
    <row r="5583" spans="1:3" x14ac:dyDescent="0.25">
      <c r="A5583">
        <v>292</v>
      </c>
      <c r="B5583">
        <v>5.9000000000025921E-2</v>
      </c>
      <c r="C5583" s="1">
        <f>IF(Table9[[#This Row],[dTime]]&lt;&gt;"",1/Table9[[#This Row],[dTime]],"")</f>
        <v>16.949152542365436</v>
      </c>
    </row>
    <row r="5584" spans="1:3" x14ac:dyDescent="0.25">
      <c r="A5584">
        <v>293</v>
      </c>
      <c r="B5584">
        <v>7.0999999999969532E-2</v>
      </c>
      <c r="C5584" s="1">
        <f>IF(Table9[[#This Row],[dTime]]&lt;&gt;"",1/Table9[[#This Row],[dTime]],"")</f>
        <v>14.084507042259565</v>
      </c>
    </row>
    <row r="5585" spans="1:3" x14ac:dyDescent="0.25">
      <c r="A5585">
        <v>294</v>
      </c>
      <c r="B5585">
        <v>6.9000000000016826E-2</v>
      </c>
      <c r="C5585" s="1">
        <f>IF(Table9[[#This Row],[dTime]]&lt;&gt;"",1/Table9[[#This Row],[dTime]],"")</f>
        <v>14.492753623184871</v>
      </c>
    </row>
    <row r="5586" spans="1:3" x14ac:dyDescent="0.25">
      <c r="A5586">
        <v>295</v>
      </c>
      <c r="B5586">
        <v>5.5000000000006821E-2</v>
      </c>
      <c r="C5586" s="1">
        <f>IF(Table9[[#This Row],[dTime]]&lt;&gt;"",1/Table9[[#This Row],[dTime]],"")</f>
        <v>18.181818181815927</v>
      </c>
    </row>
    <row r="5587" spans="1:3" x14ac:dyDescent="0.25">
      <c r="A5587">
        <v>296</v>
      </c>
      <c r="B5587">
        <v>5.9000000000025921E-2</v>
      </c>
      <c r="C5587" s="1">
        <f>IF(Table9[[#This Row],[dTime]]&lt;&gt;"",1/Table9[[#This Row],[dTime]],"")</f>
        <v>16.949152542365436</v>
      </c>
    </row>
    <row r="5588" spans="1:3" x14ac:dyDescent="0.25">
      <c r="A5588">
        <v>297</v>
      </c>
      <c r="B5588">
        <v>6.8999999999959982E-2</v>
      </c>
      <c r="C5588" s="1">
        <f>IF(Table9[[#This Row],[dTime]]&lt;&gt;"",1/Table9[[#This Row],[dTime]],"")</f>
        <v>14.492753623196812</v>
      </c>
    </row>
    <row r="5589" spans="1:3" x14ac:dyDescent="0.25">
      <c r="A5589">
        <v>298</v>
      </c>
      <c r="B5589">
        <v>8.1999999999993634E-2</v>
      </c>
      <c r="C5589" s="1">
        <f>IF(Table9[[#This Row],[dTime]]&lt;&gt;"",1/Table9[[#This Row],[dTime]],"")</f>
        <v>12.195121951220459</v>
      </c>
    </row>
    <row r="5590" spans="1:3" x14ac:dyDescent="0.25">
      <c r="A5590">
        <v>299</v>
      </c>
      <c r="B5590">
        <v>7.1000000000026375E-2</v>
      </c>
      <c r="C5590" s="1">
        <f>IF(Table9[[#This Row],[dTime]]&lt;&gt;"",1/Table9[[#This Row],[dTime]],"")</f>
        <v>14.084507042248289</v>
      </c>
    </row>
    <row r="5591" spans="1:3" x14ac:dyDescent="0.25">
      <c r="A5591">
        <v>300</v>
      </c>
      <c r="B5591">
        <v>6.5999999999974079E-2</v>
      </c>
      <c r="C5591" s="1">
        <f>IF(Table9[[#This Row],[dTime]]&lt;&gt;"",1/Table9[[#This Row],[dTime]],"")</f>
        <v>15.151515151521101</v>
      </c>
    </row>
    <row r="5592" spans="1:3" x14ac:dyDescent="0.25">
      <c r="A5592">
        <v>301</v>
      </c>
      <c r="B5592">
        <v>6.4000000000021373E-2</v>
      </c>
      <c r="C5592" s="1">
        <f>IF(Table9[[#This Row],[dTime]]&lt;&gt;"",1/Table9[[#This Row],[dTime]],"")</f>
        <v>15.624999999994783</v>
      </c>
    </row>
    <row r="5593" spans="1:3" x14ac:dyDescent="0.25">
      <c r="A5593">
        <v>302</v>
      </c>
      <c r="B5593">
        <v>6.9000000000016826E-2</v>
      </c>
      <c r="C5593" s="1">
        <f>IF(Table9[[#This Row],[dTime]]&lt;&gt;"",1/Table9[[#This Row],[dTime]],"")</f>
        <v>14.492753623184871</v>
      </c>
    </row>
    <row r="5594" spans="1:3" x14ac:dyDescent="0.25">
      <c r="A5594">
        <v>303</v>
      </c>
      <c r="B5594">
        <v>6.2999999999988177E-2</v>
      </c>
      <c r="C5594" s="1">
        <f>IF(Table9[[#This Row],[dTime]]&lt;&gt;"",1/Table9[[#This Row],[dTime]],"")</f>
        <v>15.873015873018852</v>
      </c>
    </row>
    <row r="5595" spans="1:3" x14ac:dyDescent="0.25">
      <c r="A5595">
        <v>304</v>
      </c>
      <c r="B5595">
        <v>6.9000000000016826E-2</v>
      </c>
      <c r="C5595" s="1">
        <f>IF(Table9[[#This Row],[dTime]]&lt;&gt;"",1/Table9[[#This Row],[dTime]],"")</f>
        <v>14.492753623184871</v>
      </c>
    </row>
    <row r="5596" spans="1:3" x14ac:dyDescent="0.25">
      <c r="A5596">
        <v>305</v>
      </c>
      <c r="B5596">
        <v>6.5999999999974079E-2</v>
      </c>
      <c r="C5596" s="1">
        <f>IF(Table9[[#This Row],[dTime]]&lt;&gt;"",1/Table9[[#This Row],[dTime]],"")</f>
        <v>15.151515151521101</v>
      </c>
    </row>
    <row r="5597" spans="1:3" x14ac:dyDescent="0.25">
      <c r="A5597">
        <v>306</v>
      </c>
      <c r="B5597">
        <v>6.9000000000016826E-2</v>
      </c>
      <c r="C5597" s="1">
        <f>IF(Table9[[#This Row],[dTime]]&lt;&gt;"",1/Table9[[#This Row],[dTime]],"")</f>
        <v>14.492753623184871</v>
      </c>
    </row>
    <row r="5598" spans="1:3" x14ac:dyDescent="0.25">
      <c r="A5598">
        <v>307</v>
      </c>
      <c r="B5598">
        <v>6.4999999999997726E-2</v>
      </c>
      <c r="C5598" s="1">
        <f>IF(Table9[[#This Row],[dTime]]&lt;&gt;"",1/Table9[[#This Row],[dTime]],"")</f>
        <v>15.384615384615923</v>
      </c>
    </row>
    <row r="5599" spans="1:3" x14ac:dyDescent="0.25">
      <c r="A5599">
        <v>308</v>
      </c>
      <c r="B5599">
        <v>6.0000000000002274E-2</v>
      </c>
      <c r="C5599" s="1">
        <f>IF(Table9[[#This Row],[dTime]]&lt;&gt;"",1/Table9[[#This Row],[dTime]],"")</f>
        <v>16.666666666666035</v>
      </c>
    </row>
    <row r="5600" spans="1:3" x14ac:dyDescent="0.25">
      <c r="A5600">
        <v>309</v>
      </c>
      <c r="B5600">
        <v>7.0999999999969532E-2</v>
      </c>
      <c r="C5600" s="1">
        <f>IF(Table9[[#This Row],[dTime]]&lt;&gt;"",1/Table9[[#This Row],[dTime]],"")</f>
        <v>14.084507042259565</v>
      </c>
    </row>
    <row r="5601" spans="1:3" x14ac:dyDescent="0.25">
      <c r="A5601">
        <v>310</v>
      </c>
      <c r="B5601">
        <v>3.3999999999991815E-2</v>
      </c>
      <c r="C5601" s="1">
        <f>IF(Table9[[#This Row],[dTime]]&lt;&gt;"",1/Table9[[#This Row],[dTime]],"")</f>
        <v>29.411764705889432</v>
      </c>
    </row>
    <row r="5602" spans="1:3" x14ac:dyDescent="0.25">
      <c r="A5602">
        <v>311</v>
      </c>
      <c r="B5602">
        <v>9.4000000000050932E-2</v>
      </c>
      <c r="C5602" s="1">
        <f>IF(Table9[[#This Row],[dTime]]&lt;&gt;"",1/Table9[[#This Row],[dTime]],"")</f>
        <v>10.638297872334661</v>
      </c>
    </row>
    <row r="5603" spans="1:3" x14ac:dyDescent="0.25">
      <c r="A5603">
        <v>312</v>
      </c>
      <c r="B5603">
        <v>7.6999999999998181E-2</v>
      </c>
      <c r="C5603" s="1">
        <f>IF(Table9[[#This Row],[dTime]]&lt;&gt;"",1/Table9[[#This Row],[dTime]],"")</f>
        <v>12.987012987013294</v>
      </c>
    </row>
    <row r="5604" spans="1:3" x14ac:dyDescent="0.25">
      <c r="A5604">
        <v>313</v>
      </c>
      <c r="B5604">
        <v>1.3999999999953161E-2</v>
      </c>
      <c r="C5604" s="1">
        <f>IF(Table9[[#This Row],[dTime]]&lt;&gt;"",1/Table9[[#This Row],[dTime]],"")</f>
        <v>71.4285714288104</v>
      </c>
    </row>
    <row r="5605" spans="1:3" x14ac:dyDescent="0.25">
      <c r="A5605">
        <v>314</v>
      </c>
      <c r="B5605">
        <v>9.1000000000008185E-2</v>
      </c>
      <c r="C5605" s="1">
        <f>IF(Table9[[#This Row],[dTime]]&lt;&gt;"",1/Table9[[#This Row],[dTime]],"")</f>
        <v>10.989010989010001</v>
      </c>
    </row>
    <row r="5606" spans="1:3" x14ac:dyDescent="0.25">
      <c r="A5606">
        <v>315</v>
      </c>
      <c r="B5606">
        <v>8.4000000000003183E-2</v>
      </c>
      <c r="C5606" s="1">
        <f>IF(Table9[[#This Row],[dTime]]&lt;&gt;"",1/Table9[[#This Row],[dTime]],"")</f>
        <v>11.904761904761454</v>
      </c>
    </row>
    <row r="5607" spans="1:3" x14ac:dyDescent="0.25">
      <c r="A5607">
        <v>316</v>
      </c>
      <c r="B5607">
        <v>7.9000000000007731E-2</v>
      </c>
      <c r="C5607" s="1">
        <f>IF(Table9[[#This Row],[dTime]]&lt;&gt;"",1/Table9[[#This Row],[dTime]],"")</f>
        <v>12.658227848100028</v>
      </c>
    </row>
    <row r="5608" spans="1:3" x14ac:dyDescent="0.25">
      <c r="A5608">
        <v>317</v>
      </c>
      <c r="B5608">
        <v>6.2000000000011823E-2</v>
      </c>
      <c r="C5608" s="1">
        <f>IF(Table9[[#This Row],[dTime]]&lt;&gt;"",1/Table9[[#This Row],[dTime]],"")</f>
        <v>16.129032258061439</v>
      </c>
    </row>
    <row r="5609" spans="1:3" x14ac:dyDescent="0.25">
      <c r="A5609">
        <v>318</v>
      </c>
      <c r="B5609" t="s">
        <v>49</v>
      </c>
      <c r="C5609" s="1" t="str">
        <f>IF(Table9[[#This Row],[dTime]]&lt;&gt;"",1/Table9[[#This Row],[dTime]],"")</f>
        <v/>
      </c>
    </row>
    <row r="5610" spans="1:3" x14ac:dyDescent="0.25">
      <c r="A5610">
        <v>1</v>
      </c>
      <c r="B5610" t="s">
        <v>49</v>
      </c>
      <c r="C5610" s="1" t="str">
        <f>IF(Table9[[#This Row],[dTime]]&lt;&gt;"",1/Table9[[#This Row],[dTime]],"")</f>
        <v/>
      </c>
    </row>
    <row r="5611" spans="1:3" x14ac:dyDescent="0.25">
      <c r="A5611">
        <v>2</v>
      </c>
      <c r="B5611">
        <v>6.2000000000011823E-2</v>
      </c>
      <c r="C5611" s="1">
        <f>IF(Table9[[#This Row],[dTime]]&lt;&gt;"",1/Table9[[#This Row],[dTime]],"")</f>
        <v>16.129032258061439</v>
      </c>
    </row>
    <row r="5612" spans="1:3" x14ac:dyDescent="0.25">
      <c r="A5612">
        <v>3</v>
      </c>
      <c r="B5612">
        <v>6.8999999999959982E-2</v>
      </c>
      <c r="C5612" s="1">
        <f>IF(Table9[[#This Row],[dTime]]&lt;&gt;"",1/Table9[[#This Row],[dTime]],"")</f>
        <v>14.492753623196812</v>
      </c>
    </row>
    <row r="5613" spans="1:3" x14ac:dyDescent="0.25">
      <c r="A5613">
        <v>4</v>
      </c>
      <c r="B5613">
        <v>6.9999999999993179E-2</v>
      </c>
      <c r="C5613" s="1">
        <f>IF(Table9[[#This Row],[dTime]]&lt;&gt;"",1/Table9[[#This Row],[dTime]],"")</f>
        <v>14.285714285715677</v>
      </c>
    </row>
    <row r="5614" spans="1:3" x14ac:dyDescent="0.25">
      <c r="A5614">
        <v>5</v>
      </c>
      <c r="B5614">
        <v>6.6000000000030923E-2</v>
      </c>
      <c r="C5614" s="1">
        <f>IF(Table9[[#This Row],[dTime]]&lt;&gt;"",1/Table9[[#This Row],[dTime]],"")</f>
        <v>15.151515151508052</v>
      </c>
    </row>
    <row r="5615" spans="1:3" x14ac:dyDescent="0.25">
      <c r="A5615">
        <v>6</v>
      </c>
      <c r="B5615">
        <v>6.4999999999997726E-2</v>
      </c>
      <c r="C5615" s="1">
        <f>IF(Table9[[#This Row],[dTime]]&lt;&gt;"",1/Table9[[#This Row],[dTime]],"")</f>
        <v>15.384615384615923</v>
      </c>
    </row>
    <row r="5616" spans="1:3" x14ac:dyDescent="0.25">
      <c r="A5616">
        <v>7</v>
      </c>
      <c r="B5616">
        <v>6.5999999999974079E-2</v>
      </c>
      <c r="C5616" s="1">
        <f>IF(Table9[[#This Row],[dTime]]&lt;&gt;"",1/Table9[[#This Row],[dTime]],"")</f>
        <v>15.151515151521101</v>
      </c>
    </row>
    <row r="5617" spans="1:3" x14ac:dyDescent="0.25">
      <c r="A5617">
        <v>8</v>
      </c>
      <c r="B5617">
        <v>6.8000000000040473E-2</v>
      </c>
      <c r="C5617" s="1">
        <f>IF(Table9[[#This Row],[dTime]]&lt;&gt;"",1/Table9[[#This Row],[dTime]],"")</f>
        <v>14.705882352932424</v>
      </c>
    </row>
    <row r="5618" spans="1:3" x14ac:dyDescent="0.25">
      <c r="A5618">
        <v>9</v>
      </c>
      <c r="B5618">
        <v>5.6999999999959527E-2</v>
      </c>
      <c r="C5618" s="1">
        <f>IF(Table9[[#This Row],[dTime]]&lt;&gt;"",1/Table9[[#This Row],[dTime]],"")</f>
        <v>17.543859649135264</v>
      </c>
    </row>
    <row r="5619" spans="1:3" x14ac:dyDescent="0.25">
      <c r="A5619">
        <v>10</v>
      </c>
      <c r="B5619">
        <v>7.6999999999998181E-2</v>
      </c>
      <c r="C5619" s="1">
        <f>IF(Table9[[#This Row],[dTime]]&lt;&gt;"",1/Table9[[#This Row],[dTime]],"")</f>
        <v>12.987012987013294</v>
      </c>
    </row>
    <row r="5620" spans="1:3" x14ac:dyDescent="0.25">
      <c r="A5620">
        <v>11</v>
      </c>
      <c r="B5620">
        <v>6.100000000003547E-2</v>
      </c>
      <c r="C5620" s="1">
        <f>IF(Table9[[#This Row],[dTime]]&lt;&gt;"",1/Table9[[#This Row],[dTime]],"")</f>
        <v>16.393442622941286</v>
      </c>
    </row>
    <row r="5621" spans="1:3" x14ac:dyDescent="0.25">
      <c r="A5621">
        <v>12</v>
      </c>
      <c r="B5621">
        <v>6.9999999999993179E-2</v>
      </c>
      <c r="C5621" s="1">
        <f>IF(Table9[[#This Row],[dTime]]&lt;&gt;"",1/Table9[[#This Row],[dTime]],"")</f>
        <v>14.285714285715677</v>
      </c>
    </row>
    <row r="5622" spans="1:3" x14ac:dyDescent="0.25">
      <c r="A5622">
        <v>13</v>
      </c>
      <c r="B5622">
        <v>6.7000000000007276E-2</v>
      </c>
      <c r="C5622" s="1">
        <f>IF(Table9[[#This Row],[dTime]]&lt;&gt;"",1/Table9[[#This Row],[dTime]],"")</f>
        <v>14.925373134326737</v>
      </c>
    </row>
    <row r="5623" spans="1:3" x14ac:dyDescent="0.25">
      <c r="A5623">
        <v>14</v>
      </c>
      <c r="B5623">
        <v>6.5999999999974079E-2</v>
      </c>
      <c r="C5623" s="1">
        <f>IF(Table9[[#This Row],[dTime]]&lt;&gt;"",1/Table9[[#This Row],[dTime]],"")</f>
        <v>15.151515151521101</v>
      </c>
    </row>
    <row r="5624" spans="1:3" x14ac:dyDescent="0.25">
      <c r="A5624">
        <v>15</v>
      </c>
      <c r="B5624">
        <v>6.6000000000030923E-2</v>
      </c>
      <c r="C5624" s="1">
        <f>IF(Table9[[#This Row],[dTime]]&lt;&gt;"",1/Table9[[#This Row],[dTime]],"")</f>
        <v>15.151515151508052</v>
      </c>
    </row>
    <row r="5625" spans="1:3" x14ac:dyDescent="0.25">
      <c r="A5625">
        <v>16</v>
      </c>
      <c r="B5625">
        <v>6.7000000000007276E-2</v>
      </c>
      <c r="C5625" s="1">
        <f>IF(Table9[[#This Row],[dTime]]&lt;&gt;"",1/Table9[[#This Row],[dTime]],"")</f>
        <v>14.925373134326737</v>
      </c>
    </row>
    <row r="5626" spans="1:3" x14ac:dyDescent="0.25">
      <c r="A5626">
        <v>17</v>
      </c>
      <c r="B5626">
        <v>6.7999999999983629E-2</v>
      </c>
      <c r="C5626" s="1">
        <f>IF(Table9[[#This Row],[dTime]]&lt;&gt;"",1/Table9[[#This Row],[dTime]],"")</f>
        <v>14.705882352944716</v>
      </c>
    </row>
    <row r="5627" spans="1:3" x14ac:dyDescent="0.25">
      <c r="A5627">
        <v>18</v>
      </c>
      <c r="B5627">
        <v>6.7999999999983629E-2</v>
      </c>
      <c r="C5627" s="1">
        <f>IF(Table9[[#This Row],[dTime]]&lt;&gt;"",1/Table9[[#This Row],[dTime]],"")</f>
        <v>14.705882352944716</v>
      </c>
    </row>
    <row r="5628" spans="1:3" x14ac:dyDescent="0.25">
      <c r="A5628">
        <v>19</v>
      </c>
      <c r="B5628">
        <v>6.4999999999997726E-2</v>
      </c>
      <c r="C5628" s="1">
        <f>IF(Table9[[#This Row],[dTime]]&lt;&gt;"",1/Table9[[#This Row],[dTime]],"")</f>
        <v>15.384615384615923</v>
      </c>
    </row>
    <row r="5629" spans="1:3" x14ac:dyDescent="0.25">
      <c r="A5629">
        <v>20</v>
      </c>
      <c r="B5629">
        <v>6.4000000000021373E-2</v>
      </c>
      <c r="C5629" s="1">
        <f>IF(Table9[[#This Row],[dTime]]&lt;&gt;"",1/Table9[[#This Row],[dTime]],"")</f>
        <v>15.624999999994783</v>
      </c>
    </row>
    <row r="5630" spans="1:3" x14ac:dyDescent="0.25">
      <c r="A5630">
        <v>21</v>
      </c>
      <c r="B5630">
        <v>6.4999999999997726E-2</v>
      </c>
      <c r="C5630" s="1">
        <f>IF(Table9[[#This Row],[dTime]]&lt;&gt;"",1/Table9[[#This Row],[dTime]],"")</f>
        <v>15.384615384615923</v>
      </c>
    </row>
    <row r="5631" spans="1:3" x14ac:dyDescent="0.25">
      <c r="A5631">
        <v>22</v>
      </c>
      <c r="B5631">
        <v>6.2000000000011823E-2</v>
      </c>
      <c r="C5631" s="1">
        <f>IF(Table9[[#This Row],[dTime]]&lt;&gt;"",1/Table9[[#This Row],[dTime]],"")</f>
        <v>16.129032258061439</v>
      </c>
    </row>
    <row r="5632" spans="1:3" x14ac:dyDescent="0.25">
      <c r="A5632">
        <v>23</v>
      </c>
      <c r="B5632">
        <v>7.0999999999969532E-2</v>
      </c>
      <c r="C5632" s="1">
        <f>IF(Table9[[#This Row],[dTime]]&lt;&gt;"",1/Table9[[#This Row],[dTime]],"")</f>
        <v>14.084507042259565</v>
      </c>
    </row>
    <row r="5633" spans="1:3" x14ac:dyDescent="0.25">
      <c r="A5633">
        <v>24</v>
      </c>
      <c r="B5633">
        <v>7.2000000000002728E-2</v>
      </c>
      <c r="C5633" s="1">
        <f>IF(Table9[[#This Row],[dTime]]&lt;&gt;"",1/Table9[[#This Row],[dTime]],"")</f>
        <v>13.888888888888362</v>
      </c>
    </row>
    <row r="5634" spans="1:3" x14ac:dyDescent="0.25">
      <c r="A5634">
        <v>25</v>
      </c>
      <c r="B5634">
        <v>6.7999999999983629E-2</v>
      </c>
      <c r="C5634" s="1">
        <f>IF(Table9[[#This Row],[dTime]]&lt;&gt;"",1/Table9[[#This Row],[dTime]],"")</f>
        <v>14.705882352944716</v>
      </c>
    </row>
    <row r="5635" spans="1:3" x14ac:dyDescent="0.25">
      <c r="A5635">
        <v>26</v>
      </c>
      <c r="B5635">
        <v>6.500000000005457E-2</v>
      </c>
      <c r="C5635" s="1">
        <f>IF(Table9[[#This Row],[dTime]]&lt;&gt;"",1/Table9[[#This Row],[dTime]],"")</f>
        <v>15.384615384602469</v>
      </c>
    </row>
    <row r="5636" spans="1:3" x14ac:dyDescent="0.25">
      <c r="A5636">
        <v>27</v>
      </c>
      <c r="B5636">
        <v>6.2999999999988177E-2</v>
      </c>
      <c r="C5636" s="1">
        <f>IF(Table9[[#This Row],[dTime]]&lt;&gt;"",1/Table9[[#This Row],[dTime]],"")</f>
        <v>15.873015873018852</v>
      </c>
    </row>
    <row r="5637" spans="1:3" x14ac:dyDescent="0.25">
      <c r="A5637">
        <v>28</v>
      </c>
      <c r="B5637">
        <v>7.2000000000002728E-2</v>
      </c>
      <c r="C5637" s="1">
        <f>IF(Table9[[#This Row],[dTime]]&lt;&gt;"",1/Table9[[#This Row],[dTime]],"")</f>
        <v>13.888888888888362</v>
      </c>
    </row>
    <row r="5638" spans="1:3" x14ac:dyDescent="0.25">
      <c r="A5638">
        <v>29</v>
      </c>
      <c r="B5638">
        <v>6.199999999995498E-2</v>
      </c>
      <c r="C5638" s="1">
        <f>IF(Table9[[#This Row],[dTime]]&lt;&gt;"",1/Table9[[#This Row],[dTime]],"")</f>
        <v>16.129032258076229</v>
      </c>
    </row>
    <row r="5639" spans="1:3" x14ac:dyDescent="0.25">
      <c r="A5639">
        <v>30</v>
      </c>
      <c r="B5639">
        <v>7.0000000000050022E-2</v>
      </c>
      <c r="C5639" s="1">
        <f>IF(Table9[[#This Row],[dTime]]&lt;&gt;"",1/Table9[[#This Row],[dTime]],"")</f>
        <v>14.285714285704078</v>
      </c>
    </row>
    <row r="5640" spans="1:3" x14ac:dyDescent="0.25">
      <c r="A5640">
        <v>31</v>
      </c>
      <c r="B5640">
        <v>2.2999999999967713E-2</v>
      </c>
      <c r="C5640" s="1">
        <f>IF(Table9[[#This Row],[dTime]]&lt;&gt;"",1/Table9[[#This Row],[dTime]],"")</f>
        <v>43.478260869626254</v>
      </c>
    </row>
    <row r="5641" spans="1:3" x14ac:dyDescent="0.25">
      <c r="A5641">
        <v>32</v>
      </c>
      <c r="B5641">
        <v>0.10900000000003729</v>
      </c>
      <c r="C5641" s="1">
        <f>IF(Table9[[#This Row],[dTime]]&lt;&gt;"",1/Table9[[#This Row],[dTime]],"")</f>
        <v>9.1743119266023658</v>
      </c>
    </row>
    <row r="5642" spans="1:3" x14ac:dyDescent="0.25">
      <c r="A5642">
        <v>33</v>
      </c>
      <c r="B5642">
        <v>4.199999999997317E-2</v>
      </c>
      <c r="C5642" s="1">
        <f>IF(Table9[[#This Row],[dTime]]&lt;&gt;"",1/Table9[[#This Row],[dTime]],"")</f>
        <v>23.809523809539019</v>
      </c>
    </row>
    <row r="5643" spans="1:3" x14ac:dyDescent="0.25">
      <c r="A5643">
        <v>34</v>
      </c>
      <c r="B5643">
        <v>9.3000000000017735E-2</v>
      </c>
      <c r="C5643" s="1">
        <f>IF(Table9[[#This Row],[dTime]]&lt;&gt;"",1/Table9[[#This Row],[dTime]],"")</f>
        <v>10.75268817204096</v>
      </c>
    </row>
    <row r="5644" spans="1:3" x14ac:dyDescent="0.25">
      <c r="A5644">
        <v>35</v>
      </c>
      <c r="B5644">
        <v>5.8999999999969077E-2</v>
      </c>
      <c r="C5644" s="1">
        <f>IF(Table9[[#This Row],[dTime]]&lt;&gt;"",1/Table9[[#This Row],[dTime]],"")</f>
        <v>16.949152542381764</v>
      </c>
    </row>
    <row r="5645" spans="1:3" x14ac:dyDescent="0.25">
      <c r="A5645">
        <v>36</v>
      </c>
      <c r="B5645">
        <v>6.9999999999993179E-2</v>
      </c>
      <c r="C5645" s="1">
        <f>IF(Table9[[#This Row],[dTime]]&lt;&gt;"",1/Table9[[#This Row],[dTime]],"")</f>
        <v>14.285714285715677</v>
      </c>
    </row>
    <row r="5646" spans="1:3" x14ac:dyDescent="0.25">
      <c r="A5646">
        <v>37</v>
      </c>
      <c r="B5646">
        <v>6.8000000000040473E-2</v>
      </c>
      <c r="C5646" s="1">
        <f>IF(Table9[[#This Row],[dTime]]&lt;&gt;"",1/Table9[[#This Row],[dTime]],"")</f>
        <v>14.705882352932424</v>
      </c>
    </row>
    <row r="5647" spans="1:3" x14ac:dyDescent="0.25">
      <c r="A5647">
        <v>38</v>
      </c>
      <c r="B5647">
        <v>6.8999999999959982E-2</v>
      </c>
      <c r="C5647" s="1">
        <f>IF(Table9[[#This Row],[dTime]]&lt;&gt;"",1/Table9[[#This Row],[dTime]],"")</f>
        <v>14.492753623196812</v>
      </c>
    </row>
    <row r="5648" spans="1:3" x14ac:dyDescent="0.25">
      <c r="A5648">
        <v>39</v>
      </c>
      <c r="B5648">
        <v>6.4000000000021373E-2</v>
      </c>
      <c r="C5648" s="1">
        <f>IF(Table9[[#This Row],[dTime]]&lt;&gt;"",1/Table9[[#This Row],[dTime]],"")</f>
        <v>15.624999999994783</v>
      </c>
    </row>
    <row r="5649" spans="1:3" x14ac:dyDescent="0.25">
      <c r="A5649">
        <v>40</v>
      </c>
      <c r="B5649">
        <v>6.2000000000011823E-2</v>
      </c>
      <c r="C5649" s="1">
        <f>IF(Table9[[#This Row],[dTime]]&lt;&gt;"",1/Table9[[#This Row],[dTime]],"")</f>
        <v>16.129032258061439</v>
      </c>
    </row>
    <row r="5650" spans="1:3" x14ac:dyDescent="0.25">
      <c r="A5650">
        <v>41</v>
      </c>
      <c r="B5650">
        <v>7.4000000000012278E-2</v>
      </c>
      <c r="C5650" s="1">
        <f>IF(Table9[[#This Row],[dTime]]&lt;&gt;"",1/Table9[[#This Row],[dTime]],"")</f>
        <v>13.513513513511271</v>
      </c>
    </row>
    <row r="5651" spans="1:3" x14ac:dyDescent="0.25">
      <c r="A5651">
        <v>42</v>
      </c>
      <c r="B5651">
        <v>6.199999999995498E-2</v>
      </c>
      <c r="C5651" s="1">
        <f>IF(Table9[[#This Row],[dTime]]&lt;&gt;"",1/Table9[[#This Row],[dTime]],"")</f>
        <v>16.129032258076229</v>
      </c>
    </row>
    <row r="5652" spans="1:3" x14ac:dyDescent="0.25">
      <c r="A5652">
        <v>43</v>
      </c>
      <c r="B5652">
        <v>7.2000000000002728E-2</v>
      </c>
      <c r="C5652" s="1">
        <f>IF(Table9[[#This Row],[dTime]]&lt;&gt;"",1/Table9[[#This Row],[dTime]],"")</f>
        <v>13.888888888888362</v>
      </c>
    </row>
    <row r="5653" spans="1:3" x14ac:dyDescent="0.25">
      <c r="A5653">
        <v>44</v>
      </c>
      <c r="B5653">
        <v>6.0000000000002274E-2</v>
      </c>
      <c r="C5653" s="1">
        <f>IF(Table9[[#This Row],[dTime]]&lt;&gt;"",1/Table9[[#This Row],[dTime]],"")</f>
        <v>16.666666666666035</v>
      </c>
    </row>
    <row r="5654" spans="1:3" x14ac:dyDescent="0.25">
      <c r="A5654">
        <v>45</v>
      </c>
      <c r="B5654">
        <v>6.9999999999993179E-2</v>
      </c>
      <c r="C5654" s="1">
        <f>IF(Table9[[#This Row],[dTime]]&lt;&gt;"",1/Table9[[#This Row],[dTime]],"")</f>
        <v>14.285714285715677</v>
      </c>
    </row>
    <row r="5655" spans="1:3" x14ac:dyDescent="0.25">
      <c r="A5655">
        <v>46</v>
      </c>
      <c r="B5655">
        <v>6.9000000000016826E-2</v>
      </c>
      <c r="C5655" s="1">
        <f>IF(Table9[[#This Row],[dTime]]&lt;&gt;"",1/Table9[[#This Row],[dTime]],"")</f>
        <v>14.492753623184871</v>
      </c>
    </row>
    <row r="5656" spans="1:3" x14ac:dyDescent="0.25">
      <c r="A5656">
        <v>47</v>
      </c>
      <c r="B5656">
        <v>6.4999999999997726E-2</v>
      </c>
      <c r="C5656" s="1">
        <f>IF(Table9[[#This Row],[dTime]]&lt;&gt;"",1/Table9[[#This Row],[dTime]],"")</f>
        <v>15.384615384615923</v>
      </c>
    </row>
    <row r="5657" spans="1:3" x14ac:dyDescent="0.25">
      <c r="A5657">
        <v>48</v>
      </c>
      <c r="B5657">
        <v>7.1000000000026375E-2</v>
      </c>
      <c r="C5657" s="1">
        <f>IF(Table9[[#This Row],[dTime]]&lt;&gt;"",1/Table9[[#This Row],[dTime]],"")</f>
        <v>14.084507042248289</v>
      </c>
    </row>
    <row r="5658" spans="1:3" x14ac:dyDescent="0.25">
      <c r="A5658">
        <v>49</v>
      </c>
      <c r="B5658">
        <v>6.4999999999997726E-2</v>
      </c>
      <c r="C5658" s="1">
        <f>IF(Table9[[#This Row],[dTime]]&lt;&gt;"",1/Table9[[#This Row],[dTime]],"")</f>
        <v>15.384615384615923</v>
      </c>
    </row>
    <row r="5659" spans="1:3" x14ac:dyDescent="0.25">
      <c r="A5659">
        <v>50</v>
      </c>
      <c r="B5659">
        <v>6.2999999999988177E-2</v>
      </c>
      <c r="C5659" s="1">
        <f>IF(Table9[[#This Row],[dTime]]&lt;&gt;"",1/Table9[[#This Row],[dTime]],"")</f>
        <v>15.873015873018852</v>
      </c>
    </row>
    <row r="5660" spans="1:3" x14ac:dyDescent="0.25">
      <c r="A5660">
        <v>51</v>
      </c>
      <c r="B5660">
        <v>6.9999999999993179E-2</v>
      </c>
      <c r="C5660" s="1">
        <f>IF(Table9[[#This Row],[dTime]]&lt;&gt;"",1/Table9[[#This Row],[dTime]],"")</f>
        <v>14.285714285715677</v>
      </c>
    </row>
    <row r="5661" spans="1:3" x14ac:dyDescent="0.25">
      <c r="A5661">
        <v>52</v>
      </c>
      <c r="B5661">
        <v>6.7000000000007276E-2</v>
      </c>
      <c r="C5661" s="1">
        <f>IF(Table9[[#This Row],[dTime]]&lt;&gt;"",1/Table9[[#This Row],[dTime]],"")</f>
        <v>14.925373134326737</v>
      </c>
    </row>
    <row r="5662" spans="1:3" x14ac:dyDescent="0.25">
      <c r="A5662">
        <v>53</v>
      </c>
      <c r="B5662">
        <v>6.5999999999974079E-2</v>
      </c>
      <c r="C5662" s="1">
        <f>IF(Table9[[#This Row],[dTime]]&lt;&gt;"",1/Table9[[#This Row],[dTime]],"")</f>
        <v>15.151515151521101</v>
      </c>
    </row>
    <row r="5663" spans="1:3" x14ac:dyDescent="0.25">
      <c r="A5663">
        <v>54</v>
      </c>
      <c r="B5663">
        <v>6.9000000000016826E-2</v>
      </c>
      <c r="C5663" s="1">
        <f>IF(Table9[[#This Row],[dTime]]&lt;&gt;"",1/Table9[[#This Row],[dTime]],"")</f>
        <v>14.492753623184871</v>
      </c>
    </row>
    <row r="5664" spans="1:3" x14ac:dyDescent="0.25">
      <c r="A5664">
        <v>55</v>
      </c>
      <c r="B5664">
        <v>6.7000000000007276E-2</v>
      </c>
      <c r="C5664" s="1">
        <f>IF(Table9[[#This Row],[dTime]]&lt;&gt;"",1/Table9[[#This Row],[dTime]],"")</f>
        <v>14.925373134326737</v>
      </c>
    </row>
    <row r="5665" spans="1:3" x14ac:dyDescent="0.25">
      <c r="A5665">
        <v>56</v>
      </c>
      <c r="B5665">
        <v>6.4000000000021373E-2</v>
      </c>
      <c r="C5665" s="1">
        <f>IF(Table9[[#This Row],[dTime]]&lt;&gt;"",1/Table9[[#This Row],[dTime]],"")</f>
        <v>15.624999999994783</v>
      </c>
    </row>
    <row r="5666" spans="1:3" x14ac:dyDescent="0.25">
      <c r="A5666">
        <v>57</v>
      </c>
      <c r="B5666">
        <v>7.2999999999979082E-2</v>
      </c>
      <c r="C5666" s="1">
        <f>IF(Table9[[#This Row],[dTime]]&lt;&gt;"",1/Table9[[#This Row],[dTime]],"")</f>
        <v>13.698630136990227</v>
      </c>
    </row>
    <row r="5667" spans="1:3" x14ac:dyDescent="0.25">
      <c r="A5667">
        <v>58</v>
      </c>
      <c r="B5667">
        <v>6.2000000000011823E-2</v>
      </c>
      <c r="C5667" s="1">
        <f>IF(Table9[[#This Row],[dTime]]&lt;&gt;"",1/Table9[[#This Row],[dTime]],"")</f>
        <v>16.129032258061439</v>
      </c>
    </row>
    <row r="5668" spans="1:3" x14ac:dyDescent="0.25">
      <c r="A5668">
        <v>59</v>
      </c>
      <c r="B5668">
        <v>6.0999999999978627E-2</v>
      </c>
      <c r="C5668" s="1">
        <f>IF(Table9[[#This Row],[dTime]]&lt;&gt;"",1/Table9[[#This Row],[dTime]],"")</f>
        <v>16.393442622956563</v>
      </c>
    </row>
    <row r="5669" spans="1:3" x14ac:dyDescent="0.25">
      <c r="A5669">
        <v>60</v>
      </c>
      <c r="B5669">
        <v>5.4000000000030468E-2</v>
      </c>
      <c r="C5669" s="1">
        <f>IF(Table9[[#This Row],[dTime]]&lt;&gt;"",1/Table9[[#This Row],[dTime]],"")</f>
        <v>18.518518518508071</v>
      </c>
    </row>
    <row r="5670" spans="1:3" x14ac:dyDescent="0.25">
      <c r="A5670">
        <v>61</v>
      </c>
      <c r="B5670">
        <v>7.2999999999979082E-2</v>
      </c>
      <c r="C5670" s="1">
        <f>IF(Table9[[#This Row],[dTime]]&lt;&gt;"",1/Table9[[#This Row],[dTime]],"")</f>
        <v>13.698630136990227</v>
      </c>
    </row>
    <row r="5671" spans="1:3" x14ac:dyDescent="0.25">
      <c r="A5671">
        <v>62</v>
      </c>
      <c r="B5671">
        <v>7.7999999999974534E-2</v>
      </c>
      <c r="C5671" s="1">
        <f>IF(Table9[[#This Row],[dTime]]&lt;&gt;"",1/Table9[[#This Row],[dTime]],"")</f>
        <v>12.820512820517006</v>
      </c>
    </row>
    <row r="5672" spans="1:3" x14ac:dyDescent="0.25">
      <c r="A5672">
        <v>63</v>
      </c>
      <c r="B5672">
        <v>6.300000000004502E-2</v>
      </c>
      <c r="C5672" s="1">
        <f>IF(Table9[[#This Row],[dTime]]&lt;&gt;"",1/Table9[[#This Row],[dTime]],"")</f>
        <v>15.87301587300453</v>
      </c>
    </row>
    <row r="5673" spans="1:3" x14ac:dyDescent="0.25">
      <c r="A5673">
        <v>64</v>
      </c>
      <c r="B5673">
        <v>6.8999999999959982E-2</v>
      </c>
      <c r="C5673" s="1">
        <f>IF(Table9[[#This Row],[dTime]]&lt;&gt;"",1/Table9[[#This Row],[dTime]],"")</f>
        <v>14.492753623196812</v>
      </c>
    </row>
    <row r="5674" spans="1:3" x14ac:dyDescent="0.25">
      <c r="A5674">
        <v>65</v>
      </c>
      <c r="B5674">
        <v>6.8000000000040473E-2</v>
      </c>
      <c r="C5674" s="1">
        <f>IF(Table9[[#This Row],[dTime]]&lt;&gt;"",1/Table9[[#This Row],[dTime]],"")</f>
        <v>14.705882352932424</v>
      </c>
    </row>
    <row r="5675" spans="1:3" x14ac:dyDescent="0.25">
      <c r="A5675">
        <v>66</v>
      </c>
      <c r="B5675">
        <v>6.4999999999997726E-2</v>
      </c>
      <c r="C5675" s="1">
        <f>IF(Table9[[#This Row],[dTime]]&lt;&gt;"",1/Table9[[#This Row],[dTime]],"")</f>
        <v>15.384615384615923</v>
      </c>
    </row>
    <row r="5676" spans="1:3" x14ac:dyDescent="0.25">
      <c r="A5676">
        <v>67</v>
      </c>
      <c r="B5676">
        <v>6.4999999999997726E-2</v>
      </c>
      <c r="C5676" s="1">
        <f>IF(Table9[[#This Row],[dTime]]&lt;&gt;"",1/Table9[[#This Row],[dTime]],"")</f>
        <v>15.384615384615923</v>
      </c>
    </row>
    <row r="5677" spans="1:3" x14ac:dyDescent="0.25">
      <c r="A5677">
        <v>68</v>
      </c>
      <c r="B5677">
        <v>6.199999999995498E-2</v>
      </c>
      <c r="C5677" s="1">
        <f>IF(Table9[[#This Row],[dTime]]&lt;&gt;"",1/Table9[[#This Row],[dTime]],"")</f>
        <v>16.129032258076229</v>
      </c>
    </row>
    <row r="5678" spans="1:3" x14ac:dyDescent="0.25">
      <c r="A5678">
        <v>69</v>
      </c>
      <c r="B5678">
        <v>7.2000000000002728E-2</v>
      </c>
      <c r="C5678" s="1">
        <f>IF(Table9[[#This Row],[dTime]]&lt;&gt;"",1/Table9[[#This Row],[dTime]],"")</f>
        <v>13.888888888888362</v>
      </c>
    </row>
    <row r="5679" spans="1:3" x14ac:dyDescent="0.25">
      <c r="A5679">
        <v>70</v>
      </c>
      <c r="B5679">
        <v>6.9999999999993179E-2</v>
      </c>
      <c r="C5679" s="1">
        <f>IF(Table9[[#This Row],[dTime]]&lt;&gt;"",1/Table9[[#This Row],[dTime]],"")</f>
        <v>14.285714285715677</v>
      </c>
    </row>
    <row r="5680" spans="1:3" x14ac:dyDescent="0.25">
      <c r="A5680">
        <v>71</v>
      </c>
      <c r="B5680">
        <v>6.0000000000002274E-2</v>
      </c>
      <c r="C5680" s="1">
        <f>IF(Table9[[#This Row],[dTime]]&lt;&gt;"",1/Table9[[#This Row],[dTime]],"")</f>
        <v>16.666666666666035</v>
      </c>
    </row>
    <row r="5681" spans="1:3" x14ac:dyDescent="0.25">
      <c r="A5681">
        <v>72</v>
      </c>
      <c r="B5681">
        <v>7.0000000000050022E-2</v>
      </c>
      <c r="C5681" s="1">
        <f>IF(Table9[[#This Row],[dTime]]&lt;&gt;"",1/Table9[[#This Row],[dTime]],"")</f>
        <v>14.285714285704078</v>
      </c>
    </row>
    <row r="5682" spans="1:3" x14ac:dyDescent="0.25">
      <c r="A5682">
        <v>73</v>
      </c>
      <c r="B5682">
        <v>6.5999999999974079E-2</v>
      </c>
      <c r="C5682" s="1">
        <f>IF(Table9[[#This Row],[dTime]]&lt;&gt;"",1/Table9[[#This Row],[dTime]],"")</f>
        <v>15.151515151521101</v>
      </c>
    </row>
    <row r="5683" spans="1:3" x14ac:dyDescent="0.25">
      <c r="A5683">
        <v>74</v>
      </c>
      <c r="B5683">
        <v>6.7999999999983629E-2</v>
      </c>
      <c r="C5683" s="1">
        <f>IF(Table9[[#This Row],[dTime]]&lt;&gt;"",1/Table9[[#This Row],[dTime]],"")</f>
        <v>14.705882352944716</v>
      </c>
    </row>
    <row r="5684" spans="1:3" x14ac:dyDescent="0.25">
      <c r="A5684">
        <v>75</v>
      </c>
      <c r="B5684">
        <v>5.7000000000016371E-2</v>
      </c>
      <c r="C5684" s="1">
        <f>IF(Table9[[#This Row],[dTime]]&lt;&gt;"",1/Table9[[#This Row],[dTime]],"")</f>
        <v>17.543859649117767</v>
      </c>
    </row>
    <row r="5685" spans="1:3" x14ac:dyDescent="0.25">
      <c r="A5685">
        <v>76</v>
      </c>
      <c r="B5685">
        <v>7.4999999999988631E-2</v>
      </c>
      <c r="C5685" s="1">
        <f>IF(Table9[[#This Row],[dTime]]&lt;&gt;"",1/Table9[[#This Row],[dTime]],"")</f>
        <v>13.333333333335354</v>
      </c>
    </row>
    <row r="5686" spans="1:3" x14ac:dyDescent="0.25">
      <c r="A5686">
        <v>77</v>
      </c>
      <c r="B5686">
        <v>6.6000000000030923E-2</v>
      </c>
      <c r="C5686" s="1">
        <f>IF(Table9[[#This Row],[dTime]]&lt;&gt;"",1/Table9[[#This Row],[dTime]],"")</f>
        <v>15.151515151508052</v>
      </c>
    </row>
    <row r="5687" spans="1:3" x14ac:dyDescent="0.25">
      <c r="A5687">
        <v>78</v>
      </c>
      <c r="B5687">
        <v>5.5999999999983174E-2</v>
      </c>
      <c r="C5687" s="1">
        <f>IF(Table9[[#This Row],[dTime]]&lt;&gt;"",1/Table9[[#This Row],[dTime]],"")</f>
        <v>17.857142857148222</v>
      </c>
    </row>
    <row r="5688" spans="1:3" x14ac:dyDescent="0.25">
      <c r="A5688">
        <v>79</v>
      </c>
      <c r="B5688">
        <v>3.8999999999987267E-2</v>
      </c>
      <c r="C5688" s="1">
        <f>IF(Table9[[#This Row],[dTime]]&lt;&gt;"",1/Table9[[#This Row],[dTime]],"")</f>
        <v>25.641025641034012</v>
      </c>
    </row>
    <row r="5689" spans="1:3" x14ac:dyDescent="0.25">
      <c r="A5689">
        <v>80</v>
      </c>
      <c r="B5689">
        <v>0.10700000000002774</v>
      </c>
      <c r="C5689" s="1">
        <f>IF(Table9[[#This Row],[dTime]]&lt;&gt;"",1/Table9[[#This Row],[dTime]],"")</f>
        <v>9.3457943925209417</v>
      </c>
    </row>
    <row r="5690" spans="1:3" x14ac:dyDescent="0.25">
      <c r="A5690">
        <v>81</v>
      </c>
      <c r="B5690">
        <v>6.399999999996453E-2</v>
      </c>
      <c r="C5690" s="1">
        <f>IF(Table9[[#This Row],[dTime]]&lt;&gt;"",1/Table9[[#This Row],[dTime]],"")</f>
        <v>15.62500000000866</v>
      </c>
    </row>
    <row r="5691" spans="1:3" x14ac:dyDescent="0.25">
      <c r="A5691">
        <v>82</v>
      </c>
      <c r="B5691">
        <v>6.9000000000016826E-2</v>
      </c>
      <c r="C5691" s="1">
        <f>IF(Table9[[#This Row],[dTime]]&lt;&gt;"",1/Table9[[#This Row],[dTime]],"")</f>
        <v>14.492753623184871</v>
      </c>
    </row>
    <row r="5692" spans="1:3" x14ac:dyDescent="0.25">
      <c r="A5692">
        <v>83</v>
      </c>
      <c r="B5692">
        <v>6.9000000000016826E-2</v>
      </c>
      <c r="C5692" s="1">
        <f>IF(Table9[[#This Row],[dTime]]&lt;&gt;"",1/Table9[[#This Row],[dTime]],"")</f>
        <v>14.492753623184871</v>
      </c>
    </row>
    <row r="5693" spans="1:3" x14ac:dyDescent="0.25">
      <c r="A5693">
        <v>84</v>
      </c>
      <c r="B5693">
        <v>6.399999999996453E-2</v>
      </c>
      <c r="C5693" s="1">
        <f>IF(Table9[[#This Row],[dTime]]&lt;&gt;"",1/Table9[[#This Row],[dTime]],"")</f>
        <v>15.62500000000866</v>
      </c>
    </row>
    <row r="5694" spans="1:3" x14ac:dyDescent="0.25">
      <c r="A5694">
        <v>85</v>
      </c>
      <c r="B5694">
        <v>7.3000000000035925E-2</v>
      </c>
      <c r="C5694" s="1">
        <f>IF(Table9[[#This Row],[dTime]]&lt;&gt;"",1/Table9[[#This Row],[dTime]],"")</f>
        <v>13.69863013697956</v>
      </c>
    </row>
    <row r="5695" spans="1:3" x14ac:dyDescent="0.25">
      <c r="A5695">
        <v>86</v>
      </c>
      <c r="B5695">
        <v>6.5999999999974079E-2</v>
      </c>
      <c r="C5695" s="1">
        <f>IF(Table9[[#This Row],[dTime]]&lt;&gt;"",1/Table9[[#This Row],[dTime]],"")</f>
        <v>15.151515151521101</v>
      </c>
    </row>
    <row r="5696" spans="1:3" x14ac:dyDescent="0.25">
      <c r="A5696">
        <v>87</v>
      </c>
      <c r="B5696">
        <v>5.9000000000025921E-2</v>
      </c>
      <c r="C5696" s="1">
        <f>IF(Table9[[#This Row],[dTime]]&lt;&gt;"",1/Table9[[#This Row],[dTime]],"")</f>
        <v>16.949152542365436</v>
      </c>
    </row>
    <row r="5697" spans="1:3" x14ac:dyDescent="0.25">
      <c r="A5697">
        <v>88</v>
      </c>
      <c r="B5697">
        <v>7.0999999999969532E-2</v>
      </c>
      <c r="C5697" s="1">
        <f>IF(Table9[[#This Row],[dTime]]&lt;&gt;"",1/Table9[[#This Row],[dTime]],"")</f>
        <v>14.084507042259565</v>
      </c>
    </row>
    <row r="5698" spans="1:3" x14ac:dyDescent="0.25">
      <c r="A5698">
        <v>89</v>
      </c>
      <c r="B5698">
        <v>6.9000000000016826E-2</v>
      </c>
      <c r="C5698" s="1">
        <f>IF(Table9[[#This Row],[dTime]]&lt;&gt;"",1/Table9[[#This Row],[dTime]],"")</f>
        <v>14.492753623184871</v>
      </c>
    </row>
    <row r="5699" spans="1:3" x14ac:dyDescent="0.25">
      <c r="A5699">
        <v>90</v>
      </c>
      <c r="B5699">
        <v>6.2999999999988177E-2</v>
      </c>
      <c r="C5699" s="1">
        <f>IF(Table9[[#This Row],[dTime]]&lt;&gt;"",1/Table9[[#This Row],[dTime]],"")</f>
        <v>15.873015873018852</v>
      </c>
    </row>
    <row r="5700" spans="1:3" x14ac:dyDescent="0.25">
      <c r="A5700">
        <v>91</v>
      </c>
      <c r="B5700">
        <v>6.100000000003547E-2</v>
      </c>
      <c r="C5700" s="1">
        <f>IF(Table9[[#This Row],[dTime]]&lt;&gt;"",1/Table9[[#This Row],[dTime]],"")</f>
        <v>16.393442622941286</v>
      </c>
    </row>
    <row r="5701" spans="1:3" x14ac:dyDescent="0.25">
      <c r="A5701">
        <v>92</v>
      </c>
      <c r="B5701">
        <v>7.7999999999974534E-2</v>
      </c>
      <c r="C5701" s="1">
        <f>IF(Table9[[#This Row],[dTime]]&lt;&gt;"",1/Table9[[#This Row],[dTime]],"")</f>
        <v>12.820512820517006</v>
      </c>
    </row>
    <row r="5702" spans="1:3" x14ac:dyDescent="0.25">
      <c r="A5702">
        <v>93</v>
      </c>
      <c r="B5702">
        <v>5.5999999999983174E-2</v>
      </c>
      <c r="C5702" s="1">
        <f>IF(Table9[[#This Row],[dTime]]&lt;&gt;"",1/Table9[[#This Row],[dTime]],"")</f>
        <v>17.857142857148222</v>
      </c>
    </row>
    <row r="5703" spans="1:3" x14ac:dyDescent="0.25">
      <c r="A5703">
        <v>94</v>
      </c>
      <c r="B5703">
        <v>3.900000000004411E-2</v>
      </c>
      <c r="C5703" s="1">
        <f>IF(Table9[[#This Row],[dTime]]&lt;&gt;"",1/Table9[[#This Row],[dTime]],"")</f>
        <v>25.641025640996641</v>
      </c>
    </row>
    <row r="5704" spans="1:3" x14ac:dyDescent="0.25">
      <c r="A5704">
        <v>95</v>
      </c>
      <c r="B5704">
        <v>9.6999999999979991E-2</v>
      </c>
      <c r="C5704" s="1">
        <f>IF(Table9[[#This Row],[dTime]]&lt;&gt;"",1/Table9[[#This Row],[dTime]],"")</f>
        <v>10.309278350517591</v>
      </c>
    </row>
    <row r="5705" spans="1:3" x14ac:dyDescent="0.25">
      <c r="A5705">
        <v>96</v>
      </c>
      <c r="B5705">
        <v>6.2999999999988177E-2</v>
      </c>
      <c r="C5705" s="1">
        <f>IF(Table9[[#This Row],[dTime]]&lt;&gt;"",1/Table9[[#This Row],[dTime]],"")</f>
        <v>15.873015873018852</v>
      </c>
    </row>
    <row r="5706" spans="1:3" x14ac:dyDescent="0.25">
      <c r="A5706">
        <v>97</v>
      </c>
      <c r="B5706">
        <v>2.8999999999996362E-2</v>
      </c>
      <c r="C5706" s="1">
        <f>IF(Table9[[#This Row],[dTime]]&lt;&gt;"",1/Table9[[#This Row],[dTime]],"")</f>
        <v>34.482758620693978</v>
      </c>
    </row>
    <row r="5707" spans="1:3" x14ac:dyDescent="0.25">
      <c r="A5707">
        <v>98</v>
      </c>
      <c r="B5707">
        <v>0.10599999999999454</v>
      </c>
      <c r="C5707" s="1">
        <f>IF(Table9[[#This Row],[dTime]]&lt;&gt;"",1/Table9[[#This Row],[dTime]],"")</f>
        <v>9.4339622641514289</v>
      </c>
    </row>
    <row r="5708" spans="1:3" x14ac:dyDescent="0.25">
      <c r="A5708">
        <v>99</v>
      </c>
      <c r="B5708">
        <v>6.7000000000007276E-2</v>
      </c>
      <c r="C5708" s="1">
        <f>IF(Table9[[#This Row],[dTime]]&lt;&gt;"",1/Table9[[#This Row],[dTime]],"")</f>
        <v>14.925373134326737</v>
      </c>
    </row>
    <row r="5709" spans="1:3" x14ac:dyDescent="0.25">
      <c r="A5709">
        <v>100</v>
      </c>
      <c r="B5709">
        <v>7.2000000000002728E-2</v>
      </c>
      <c r="C5709" s="1">
        <f>IF(Table9[[#This Row],[dTime]]&lt;&gt;"",1/Table9[[#This Row],[dTime]],"")</f>
        <v>13.888888888888362</v>
      </c>
    </row>
    <row r="5710" spans="1:3" x14ac:dyDescent="0.25">
      <c r="A5710">
        <v>101</v>
      </c>
      <c r="B5710">
        <v>6.0000000000002274E-2</v>
      </c>
      <c r="C5710" s="1">
        <f>IF(Table9[[#This Row],[dTime]]&lt;&gt;"",1/Table9[[#This Row],[dTime]],"")</f>
        <v>16.666666666666035</v>
      </c>
    </row>
    <row r="5711" spans="1:3" x14ac:dyDescent="0.25">
      <c r="A5711">
        <v>102</v>
      </c>
      <c r="B5711">
        <v>7.1000000000026375E-2</v>
      </c>
      <c r="C5711" s="1">
        <f>IF(Table9[[#This Row],[dTime]]&lt;&gt;"",1/Table9[[#This Row],[dTime]],"")</f>
        <v>14.084507042248289</v>
      </c>
    </row>
    <row r="5712" spans="1:3" x14ac:dyDescent="0.25">
      <c r="A5712">
        <v>103</v>
      </c>
      <c r="B5712">
        <v>6.7999999999983629E-2</v>
      </c>
      <c r="C5712" s="1">
        <f>IF(Table9[[#This Row],[dTime]]&lt;&gt;"",1/Table9[[#This Row],[dTime]],"")</f>
        <v>14.705882352944716</v>
      </c>
    </row>
    <row r="5713" spans="1:3" x14ac:dyDescent="0.25">
      <c r="A5713">
        <v>104</v>
      </c>
      <c r="B5713">
        <v>6.7000000000007276E-2</v>
      </c>
      <c r="C5713" s="1">
        <f>IF(Table9[[#This Row],[dTime]]&lt;&gt;"",1/Table9[[#This Row],[dTime]],"")</f>
        <v>14.925373134326737</v>
      </c>
    </row>
    <row r="5714" spans="1:3" x14ac:dyDescent="0.25">
      <c r="A5714">
        <v>105</v>
      </c>
      <c r="B5714">
        <v>6.5999999999974079E-2</v>
      </c>
      <c r="C5714" s="1">
        <f>IF(Table9[[#This Row],[dTime]]&lt;&gt;"",1/Table9[[#This Row],[dTime]],"")</f>
        <v>15.151515151521101</v>
      </c>
    </row>
    <row r="5715" spans="1:3" x14ac:dyDescent="0.25">
      <c r="A5715">
        <v>106</v>
      </c>
      <c r="B5715">
        <v>3.7000000000034561E-2</v>
      </c>
      <c r="C5715" s="1">
        <f>IF(Table9[[#This Row],[dTime]]&lt;&gt;"",1/Table9[[#This Row],[dTime]],"")</f>
        <v>27.027027027001782</v>
      </c>
    </row>
    <row r="5716" spans="1:3" x14ac:dyDescent="0.25">
      <c r="A5716">
        <v>107</v>
      </c>
      <c r="B5716">
        <v>9.7999999999956344E-2</v>
      </c>
      <c r="C5716" s="1">
        <f>IF(Table9[[#This Row],[dTime]]&lt;&gt;"",1/Table9[[#This Row],[dTime]],"")</f>
        <v>10.204081632657607</v>
      </c>
    </row>
    <row r="5717" spans="1:3" x14ac:dyDescent="0.25">
      <c r="A5717">
        <v>108</v>
      </c>
      <c r="B5717">
        <v>6.6000000000030923E-2</v>
      </c>
      <c r="C5717" s="1">
        <f>IF(Table9[[#This Row],[dTime]]&lt;&gt;"",1/Table9[[#This Row],[dTime]],"")</f>
        <v>15.151515151508052</v>
      </c>
    </row>
    <row r="5718" spans="1:3" x14ac:dyDescent="0.25">
      <c r="A5718">
        <v>109</v>
      </c>
      <c r="B5718">
        <v>6.399999999996453E-2</v>
      </c>
      <c r="C5718" s="1">
        <f>IF(Table9[[#This Row],[dTime]]&lt;&gt;"",1/Table9[[#This Row],[dTime]],"")</f>
        <v>15.62500000000866</v>
      </c>
    </row>
    <row r="5719" spans="1:3" x14ac:dyDescent="0.25">
      <c r="A5719">
        <v>110</v>
      </c>
      <c r="B5719">
        <v>6.8000000000040473E-2</v>
      </c>
      <c r="C5719" s="1">
        <f>IF(Table9[[#This Row],[dTime]]&lt;&gt;"",1/Table9[[#This Row],[dTime]],"")</f>
        <v>14.705882352932424</v>
      </c>
    </row>
    <row r="5720" spans="1:3" x14ac:dyDescent="0.25">
      <c r="A5720">
        <v>111</v>
      </c>
      <c r="B5720">
        <v>6.7000000000007276E-2</v>
      </c>
      <c r="C5720" s="1">
        <f>IF(Table9[[#This Row],[dTime]]&lt;&gt;"",1/Table9[[#This Row],[dTime]],"")</f>
        <v>14.925373134326737</v>
      </c>
    </row>
    <row r="5721" spans="1:3" x14ac:dyDescent="0.25">
      <c r="A5721">
        <v>112</v>
      </c>
      <c r="B5721">
        <v>6.6999999999950433E-2</v>
      </c>
      <c r="C5721" s="1">
        <f>IF(Table9[[#This Row],[dTime]]&lt;&gt;"",1/Table9[[#This Row],[dTime]],"")</f>
        <v>14.9253731343394</v>
      </c>
    </row>
    <row r="5722" spans="1:3" x14ac:dyDescent="0.25">
      <c r="A5722">
        <v>113</v>
      </c>
      <c r="B5722">
        <v>6.6000000000030923E-2</v>
      </c>
      <c r="C5722" s="1">
        <f>IF(Table9[[#This Row],[dTime]]&lt;&gt;"",1/Table9[[#This Row],[dTime]],"")</f>
        <v>15.151515151508052</v>
      </c>
    </row>
    <row r="5723" spans="1:3" x14ac:dyDescent="0.25">
      <c r="A5723">
        <v>114</v>
      </c>
      <c r="B5723">
        <v>5.8999999999969077E-2</v>
      </c>
      <c r="C5723" s="1">
        <f>IF(Table9[[#This Row],[dTime]]&lt;&gt;"",1/Table9[[#This Row],[dTime]],"")</f>
        <v>16.949152542381764</v>
      </c>
    </row>
    <row r="5724" spans="1:3" x14ac:dyDescent="0.25">
      <c r="A5724">
        <v>115</v>
      </c>
      <c r="B5724">
        <v>5.7000000000016371E-2</v>
      </c>
      <c r="C5724" s="1">
        <f>IF(Table9[[#This Row],[dTime]]&lt;&gt;"",1/Table9[[#This Row],[dTime]],"")</f>
        <v>17.543859649117767</v>
      </c>
    </row>
    <row r="5725" spans="1:3" x14ac:dyDescent="0.25">
      <c r="A5725">
        <v>116</v>
      </c>
      <c r="B5725">
        <v>8.500000000003638E-2</v>
      </c>
      <c r="C5725" s="1">
        <f>IF(Table9[[#This Row],[dTime]]&lt;&gt;"",1/Table9[[#This Row],[dTime]],"")</f>
        <v>11.764705882347906</v>
      </c>
    </row>
    <row r="5726" spans="1:3" x14ac:dyDescent="0.25">
      <c r="A5726">
        <v>117</v>
      </c>
      <c r="B5726">
        <v>6.399999999996453E-2</v>
      </c>
      <c r="C5726" s="1">
        <f>IF(Table9[[#This Row],[dTime]]&lt;&gt;"",1/Table9[[#This Row],[dTime]],"")</f>
        <v>15.62500000000866</v>
      </c>
    </row>
    <row r="5727" spans="1:3" x14ac:dyDescent="0.25">
      <c r="A5727">
        <v>118</v>
      </c>
      <c r="B5727">
        <v>4.8000000000001819E-2</v>
      </c>
      <c r="C5727" s="1">
        <f>IF(Table9[[#This Row],[dTime]]&lt;&gt;"",1/Table9[[#This Row],[dTime]],"")</f>
        <v>20.833333333332543</v>
      </c>
    </row>
    <row r="5728" spans="1:3" x14ac:dyDescent="0.25">
      <c r="A5728">
        <v>119</v>
      </c>
      <c r="B5728">
        <v>8.6999999999989086E-2</v>
      </c>
      <c r="C5728" s="1">
        <f>IF(Table9[[#This Row],[dTime]]&lt;&gt;"",1/Table9[[#This Row],[dTime]],"")</f>
        <v>11.49425287356466</v>
      </c>
    </row>
    <row r="5729" spans="1:3" x14ac:dyDescent="0.25">
      <c r="A5729">
        <v>120</v>
      </c>
      <c r="B5729">
        <v>7.1000000000026375E-2</v>
      </c>
      <c r="C5729" s="1">
        <f>IF(Table9[[#This Row],[dTime]]&lt;&gt;"",1/Table9[[#This Row],[dTime]],"")</f>
        <v>14.084507042248289</v>
      </c>
    </row>
    <row r="5730" spans="1:3" x14ac:dyDescent="0.25">
      <c r="A5730">
        <v>121</v>
      </c>
      <c r="B5730">
        <v>6.2000000000011823E-2</v>
      </c>
      <c r="C5730" s="1">
        <f>IF(Table9[[#This Row],[dTime]]&lt;&gt;"",1/Table9[[#This Row],[dTime]],"")</f>
        <v>16.129032258061439</v>
      </c>
    </row>
    <row r="5731" spans="1:3" x14ac:dyDescent="0.25">
      <c r="A5731">
        <v>122</v>
      </c>
      <c r="B5731">
        <v>5.7999999999992724E-2</v>
      </c>
      <c r="C5731" s="1">
        <f>IF(Table9[[#This Row],[dTime]]&lt;&gt;"",1/Table9[[#This Row],[dTime]],"")</f>
        <v>17.241379310346989</v>
      </c>
    </row>
    <row r="5732" spans="1:3" x14ac:dyDescent="0.25">
      <c r="A5732">
        <v>123</v>
      </c>
      <c r="B5732">
        <v>7.4999999999988631E-2</v>
      </c>
      <c r="C5732" s="1">
        <f>IF(Table9[[#This Row],[dTime]]&lt;&gt;"",1/Table9[[#This Row],[dTime]],"")</f>
        <v>13.333333333335354</v>
      </c>
    </row>
    <row r="5733" spans="1:3" x14ac:dyDescent="0.25">
      <c r="A5733">
        <v>124</v>
      </c>
      <c r="B5733">
        <v>6.7000000000007276E-2</v>
      </c>
      <c r="C5733" s="1">
        <f>IF(Table9[[#This Row],[dTime]]&lt;&gt;"",1/Table9[[#This Row],[dTime]],"")</f>
        <v>14.925373134326737</v>
      </c>
    </row>
    <row r="5734" spans="1:3" x14ac:dyDescent="0.25">
      <c r="A5734">
        <v>125</v>
      </c>
      <c r="B5734">
        <v>6.5999999999974079E-2</v>
      </c>
      <c r="C5734" s="1">
        <f>IF(Table9[[#This Row],[dTime]]&lt;&gt;"",1/Table9[[#This Row],[dTime]],"")</f>
        <v>15.151515151521101</v>
      </c>
    </row>
    <row r="5735" spans="1:3" x14ac:dyDescent="0.25">
      <c r="A5735">
        <v>126</v>
      </c>
      <c r="B5735">
        <v>2.199999999999136E-2</v>
      </c>
      <c r="C5735" s="1">
        <f>IF(Table9[[#This Row],[dTime]]&lt;&gt;"",1/Table9[[#This Row],[dTime]],"")</f>
        <v>45.454545454563309</v>
      </c>
    </row>
    <row r="5736" spans="1:3" x14ac:dyDescent="0.25">
      <c r="A5736">
        <v>127</v>
      </c>
      <c r="B5736">
        <v>0.11299999999999955</v>
      </c>
      <c r="C5736" s="1">
        <f>IF(Table9[[#This Row],[dTime]]&lt;&gt;"",1/Table9[[#This Row],[dTime]],"")</f>
        <v>8.8495575221239289</v>
      </c>
    </row>
    <row r="5737" spans="1:3" x14ac:dyDescent="0.25">
      <c r="A5737">
        <v>128</v>
      </c>
      <c r="B5737">
        <v>6.4000000000021373E-2</v>
      </c>
      <c r="C5737" s="1">
        <f>IF(Table9[[#This Row],[dTime]]&lt;&gt;"",1/Table9[[#This Row],[dTime]],"")</f>
        <v>15.624999999994783</v>
      </c>
    </row>
    <row r="5738" spans="1:3" x14ac:dyDescent="0.25">
      <c r="A5738">
        <v>129</v>
      </c>
      <c r="B5738">
        <v>7.2000000000002728E-2</v>
      </c>
      <c r="C5738" s="1">
        <f>IF(Table9[[#This Row],[dTime]]&lt;&gt;"",1/Table9[[#This Row],[dTime]],"")</f>
        <v>13.888888888888362</v>
      </c>
    </row>
    <row r="5739" spans="1:3" x14ac:dyDescent="0.25">
      <c r="A5739">
        <v>130</v>
      </c>
      <c r="B5739">
        <v>6.0999999999978627E-2</v>
      </c>
      <c r="C5739" s="1">
        <f>IF(Table9[[#This Row],[dTime]]&lt;&gt;"",1/Table9[[#This Row],[dTime]],"")</f>
        <v>16.393442622956563</v>
      </c>
    </row>
    <row r="5740" spans="1:3" x14ac:dyDescent="0.25">
      <c r="A5740">
        <v>131</v>
      </c>
      <c r="B5740">
        <v>6.9000000000016826E-2</v>
      </c>
      <c r="C5740" s="1">
        <f>IF(Table9[[#This Row],[dTime]]&lt;&gt;"",1/Table9[[#This Row],[dTime]],"")</f>
        <v>14.492753623184871</v>
      </c>
    </row>
    <row r="5741" spans="1:3" x14ac:dyDescent="0.25">
      <c r="A5741">
        <v>132</v>
      </c>
      <c r="B5741">
        <v>6.7000000000007276E-2</v>
      </c>
      <c r="C5741" s="1">
        <f>IF(Table9[[#This Row],[dTime]]&lt;&gt;"",1/Table9[[#This Row],[dTime]],"")</f>
        <v>14.925373134326737</v>
      </c>
    </row>
    <row r="5742" spans="1:3" x14ac:dyDescent="0.25">
      <c r="A5742">
        <v>133</v>
      </c>
      <c r="B5742">
        <v>6.9000000000016826E-2</v>
      </c>
      <c r="C5742" s="1">
        <f>IF(Table9[[#This Row],[dTime]]&lt;&gt;"",1/Table9[[#This Row],[dTime]],"")</f>
        <v>14.492753623184871</v>
      </c>
    </row>
    <row r="5743" spans="1:3" x14ac:dyDescent="0.25">
      <c r="A5743">
        <v>134</v>
      </c>
      <c r="B5743">
        <v>6.0000000000002274E-2</v>
      </c>
      <c r="C5743" s="1">
        <f>IF(Table9[[#This Row],[dTime]]&lt;&gt;"",1/Table9[[#This Row],[dTime]],"")</f>
        <v>16.666666666666035</v>
      </c>
    </row>
    <row r="5744" spans="1:3" x14ac:dyDescent="0.25">
      <c r="A5744">
        <v>135</v>
      </c>
      <c r="B5744">
        <v>3.8999999999987267E-2</v>
      </c>
      <c r="C5744" s="1">
        <f>IF(Table9[[#This Row],[dTime]]&lt;&gt;"",1/Table9[[#This Row],[dTime]],"")</f>
        <v>25.641025641034012</v>
      </c>
    </row>
    <row r="5745" spans="1:3" x14ac:dyDescent="0.25">
      <c r="A5745">
        <v>136</v>
      </c>
      <c r="B5745">
        <v>9.8999999999989541E-2</v>
      </c>
      <c r="C5745" s="1">
        <f>IF(Table9[[#This Row],[dTime]]&lt;&gt;"",1/Table9[[#This Row],[dTime]],"")</f>
        <v>10.101010101011168</v>
      </c>
    </row>
    <row r="5746" spans="1:3" x14ac:dyDescent="0.25">
      <c r="A5746">
        <v>137</v>
      </c>
      <c r="B5746">
        <v>2.199999999999136E-2</v>
      </c>
      <c r="C5746" s="1">
        <f>IF(Table9[[#This Row],[dTime]]&lt;&gt;"",1/Table9[[#This Row],[dTime]],"")</f>
        <v>45.454545454563309</v>
      </c>
    </row>
    <row r="5747" spans="1:3" x14ac:dyDescent="0.25">
      <c r="A5747">
        <v>138</v>
      </c>
      <c r="B5747">
        <v>0.11099999999999</v>
      </c>
      <c r="C5747" s="1">
        <f>IF(Table9[[#This Row],[dTime]]&lt;&gt;"",1/Table9[[#This Row],[dTime]],"")</f>
        <v>9.0090090090098212</v>
      </c>
    </row>
    <row r="5748" spans="1:3" x14ac:dyDescent="0.25">
      <c r="A5748">
        <v>139</v>
      </c>
      <c r="B5748">
        <v>6.4000000000021373E-2</v>
      </c>
      <c r="C5748" s="1">
        <f>IF(Table9[[#This Row],[dTime]]&lt;&gt;"",1/Table9[[#This Row],[dTime]],"")</f>
        <v>15.624999999994783</v>
      </c>
    </row>
    <row r="5749" spans="1:3" x14ac:dyDescent="0.25">
      <c r="A5749">
        <v>140</v>
      </c>
      <c r="B5749">
        <v>5.9000000000025921E-2</v>
      </c>
      <c r="C5749" s="1">
        <f>IF(Table9[[#This Row],[dTime]]&lt;&gt;"",1/Table9[[#This Row],[dTime]],"")</f>
        <v>16.949152542365436</v>
      </c>
    </row>
    <row r="5750" spans="1:3" x14ac:dyDescent="0.25">
      <c r="A5750">
        <v>141</v>
      </c>
      <c r="B5750">
        <v>7.2999999999979082E-2</v>
      </c>
      <c r="C5750" s="1">
        <f>IF(Table9[[#This Row],[dTime]]&lt;&gt;"",1/Table9[[#This Row],[dTime]],"")</f>
        <v>13.698630136990227</v>
      </c>
    </row>
    <row r="5751" spans="1:3" x14ac:dyDescent="0.25">
      <c r="A5751">
        <v>142</v>
      </c>
      <c r="B5751">
        <v>6.7999999999983629E-2</v>
      </c>
      <c r="C5751" s="1">
        <f>IF(Table9[[#This Row],[dTime]]&lt;&gt;"",1/Table9[[#This Row],[dTime]],"")</f>
        <v>14.705882352944716</v>
      </c>
    </row>
    <row r="5752" spans="1:3" x14ac:dyDescent="0.25">
      <c r="A5752">
        <v>143</v>
      </c>
      <c r="B5752">
        <v>6.4999999999997726E-2</v>
      </c>
      <c r="C5752" s="1">
        <f>IF(Table9[[#This Row],[dTime]]&lt;&gt;"",1/Table9[[#This Row],[dTime]],"")</f>
        <v>15.384615384615923</v>
      </c>
    </row>
    <row r="5753" spans="1:3" x14ac:dyDescent="0.25">
      <c r="A5753">
        <v>144</v>
      </c>
      <c r="B5753">
        <v>7.1000000000026375E-2</v>
      </c>
      <c r="C5753" s="1">
        <f>IF(Table9[[#This Row],[dTime]]&lt;&gt;"",1/Table9[[#This Row],[dTime]],"")</f>
        <v>14.084507042248289</v>
      </c>
    </row>
    <row r="5754" spans="1:3" x14ac:dyDescent="0.25">
      <c r="A5754">
        <v>145</v>
      </c>
      <c r="B5754">
        <v>7.2999999999979082E-2</v>
      </c>
      <c r="C5754" s="1">
        <f>IF(Table9[[#This Row],[dTime]]&lt;&gt;"",1/Table9[[#This Row],[dTime]],"")</f>
        <v>13.698630136990227</v>
      </c>
    </row>
    <row r="5755" spans="1:3" x14ac:dyDescent="0.25">
      <c r="A5755">
        <v>146</v>
      </c>
      <c r="B5755">
        <v>6.100000000003547E-2</v>
      </c>
      <c r="C5755" s="1">
        <f>IF(Table9[[#This Row],[dTime]]&lt;&gt;"",1/Table9[[#This Row],[dTime]],"")</f>
        <v>16.393442622941286</v>
      </c>
    </row>
    <row r="5756" spans="1:3" x14ac:dyDescent="0.25">
      <c r="A5756">
        <v>147</v>
      </c>
      <c r="B5756">
        <v>5.4999999999949978E-2</v>
      </c>
      <c r="C5756" s="1">
        <f>IF(Table9[[#This Row],[dTime]]&lt;&gt;"",1/Table9[[#This Row],[dTime]],"")</f>
        <v>18.181818181834718</v>
      </c>
    </row>
    <row r="5757" spans="1:3" x14ac:dyDescent="0.25">
      <c r="A5757">
        <v>148</v>
      </c>
      <c r="B5757">
        <v>8.100000000001728E-2</v>
      </c>
      <c r="C5757" s="1">
        <f>IF(Table9[[#This Row],[dTime]]&lt;&gt;"",1/Table9[[#This Row],[dTime]],"")</f>
        <v>12.345679012343044</v>
      </c>
    </row>
    <row r="5758" spans="1:3" x14ac:dyDescent="0.25">
      <c r="A5758">
        <v>149</v>
      </c>
      <c r="B5758">
        <v>5.2000000000020918E-2</v>
      </c>
      <c r="C5758" s="1">
        <f>IF(Table9[[#This Row],[dTime]]&lt;&gt;"",1/Table9[[#This Row],[dTime]],"")</f>
        <v>19.230769230761496</v>
      </c>
    </row>
    <row r="5759" spans="1:3" x14ac:dyDescent="0.25">
      <c r="A5759">
        <v>150</v>
      </c>
      <c r="B5759">
        <v>7.6999999999998181E-2</v>
      </c>
      <c r="C5759" s="1">
        <f>IF(Table9[[#This Row],[dTime]]&lt;&gt;"",1/Table9[[#This Row],[dTime]],"")</f>
        <v>12.987012987013294</v>
      </c>
    </row>
    <row r="5760" spans="1:3" x14ac:dyDescent="0.25">
      <c r="A5760">
        <v>151</v>
      </c>
      <c r="B5760">
        <v>4.199999999997317E-2</v>
      </c>
      <c r="C5760" s="1">
        <f>IF(Table9[[#This Row],[dTime]]&lt;&gt;"",1/Table9[[#This Row],[dTime]],"")</f>
        <v>23.809523809539019</v>
      </c>
    </row>
    <row r="5761" spans="1:3" x14ac:dyDescent="0.25">
      <c r="A5761">
        <v>152</v>
      </c>
      <c r="B5761">
        <v>9.2000000000041382E-2</v>
      </c>
      <c r="C5761" s="1">
        <f>IF(Table9[[#This Row],[dTime]]&lt;&gt;"",1/Table9[[#This Row],[dTime]],"")</f>
        <v>10.869565217386414</v>
      </c>
    </row>
    <row r="5762" spans="1:3" x14ac:dyDescent="0.25">
      <c r="A5762">
        <v>153</v>
      </c>
      <c r="B5762">
        <v>1.8999999999948614E-2</v>
      </c>
      <c r="C5762" s="1">
        <f>IF(Table9[[#This Row],[dTime]]&lt;&gt;"",1/Table9[[#This Row],[dTime]],"")</f>
        <v>52.631578947510768</v>
      </c>
    </row>
    <row r="5763" spans="1:3" x14ac:dyDescent="0.25">
      <c r="A5763">
        <v>154</v>
      </c>
      <c r="B5763">
        <v>0.11400000000003274</v>
      </c>
      <c r="C5763" s="1">
        <f>IF(Table9[[#This Row],[dTime]]&lt;&gt;"",1/Table9[[#This Row],[dTime]],"")</f>
        <v>8.7719298245588835</v>
      </c>
    </row>
    <row r="5764" spans="1:3" x14ac:dyDescent="0.25">
      <c r="A5764">
        <v>155</v>
      </c>
      <c r="B5764">
        <v>6.7999999999983629E-2</v>
      </c>
      <c r="C5764" s="1">
        <f>IF(Table9[[#This Row],[dTime]]&lt;&gt;"",1/Table9[[#This Row],[dTime]],"")</f>
        <v>14.705882352944716</v>
      </c>
    </row>
    <row r="5765" spans="1:3" x14ac:dyDescent="0.25">
      <c r="A5765">
        <v>156</v>
      </c>
      <c r="B5765">
        <v>6.9000000000016826E-2</v>
      </c>
      <c r="C5765" s="1">
        <f>IF(Table9[[#This Row],[dTime]]&lt;&gt;"",1/Table9[[#This Row],[dTime]],"")</f>
        <v>14.492753623184871</v>
      </c>
    </row>
    <row r="5766" spans="1:3" x14ac:dyDescent="0.25">
      <c r="A5766">
        <v>157</v>
      </c>
      <c r="B5766">
        <v>6.399999999996453E-2</v>
      </c>
      <c r="C5766" s="1">
        <f>IF(Table9[[#This Row],[dTime]]&lt;&gt;"",1/Table9[[#This Row],[dTime]],"")</f>
        <v>15.62500000000866</v>
      </c>
    </row>
    <row r="5767" spans="1:3" x14ac:dyDescent="0.25">
      <c r="A5767">
        <v>158</v>
      </c>
      <c r="B5767">
        <v>6.7000000000007276E-2</v>
      </c>
      <c r="C5767" s="1">
        <f>IF(Table9[[#This Row],[dTime]]&lt;&gt;"",1/Table9[[#This Row],[dTime]],"")</f>
        <v>14.925373134326737</v>
      </c>
    </row>
    <row r="5768" spans="1:3" x14ac:dyDescent="0.25">
      <c r="A5768">
        <v>159</v>
      </c>
      <c r="B5768">
        <v>2.1000000000015007E-2</v>
      </c>
      <c r="C5768" s="1">
        <f>IF(Table9[[#This Row],[dTime]]&lt;&gt;"",1/Table9[[#This Row],[dTime]],"")</f>
        <v>47.619047619013593</v>
      </c>
    </row>
    <row r="5769" spans="1:3" x14ac:dyDescent="0.25">
      <c r="A5769">
        <v>160</v>
      </c>
      <c r="B5769">
        <v>0.11299999999999955</v>
      </c>
      <c r="C5769" s="1">
        <f>IF(Table9[[#This Row],[dTime]]&lt;&gt;"",1/Table9[[#This Row],[dTime]],"")</f>
        <v>8.8495575221239289</v>
      </c>
    </row>
    <row r="5770" spans="1:3" x14ac:dyDescent="0.25">
      <c r="A5770">
        <v>161</v>
      </c>
      <c r="B5770">
        <v>6.4000000000021373E-2</v>
      </c>
      <c r="C5770" s="1">
        <f>IF(Table9[[#This Row],[dTime]]&lt;&gt;"",1/Table9[[#This Row],[dTime]],"")</f>
        <v>15.624999999994783</v>
      </c>
    </row>
    <row r="5771" spans="1:3" x14ac:dyDescent="0.25">
      <c r="A5771">
        <v>162</v>
      </c>
      <c r="B5771">
        <v>7.2999999999979082E-2</v>
      </c>
      <c r="C5771" s="1">
        <f>IF(Table9[[#This Row],[dTime]]&lt;&gt;"",1/Table9[[#This Row],[dTime]],"")</f>
        <v>13.698630136990227</v>
      </c>
    </row>
    <row r="5772" spans="1:3" x14ac:dyDescent="0.25">
      <c r="A5772">
        <v>163</v>
      </c>
      <c r="B5772">
        <v>6.4000000000021373E-2</v>
      </c>
      <c r="C5772" s="1">
        <f>IF(Table9[[#This Row],[dTime]]&lt;&gt;"",1/Table9[[#This Row],[dTime]],"")</f>
        <v>15.624999999994783</v>
      </c>
    </row>
    <row r="5773" spans="1:3" x14ac:dyDescent="0.25">
      <c r="A5773">
        <v>164</v>
      </c>
      <c r="B5773">
        <v>1.9000000000005457E-2</v>
      </c>
      <c r="C5773" s="1">
        <f>IF(Table9[[#This Row],[dTime]]&lt;&gt;"",1/Table9[[#This Row],[dTime]],"")</f>
        <v>52.631578947353304</v>
      </c>
    </row>
    <row r="5774" spans="1:3" x14ac:dyDescent="0.25">
      <c r="A5774">
        <v>165</v>
      </c>
      <c r="B5774">
        <v>0.1139999999999759</v>
      </c>
      <c r="C5774" s="1">
        <f>IF(Table9[[#This Row],[dTime]]&lt;&gt;"",1/Table9[[#This Row],[dTime]],"")</f>
        <v>8.7719298245632586</v>
      </c>
    </row>
    <row r="5775" spans="1:3" x14ac:dyDescent="0.25">
      <c r="A5775">
        <v>166</v>
      </c>
      <c r="B5775">
        <v>2.199999999999136E-2</v>
      </c>
      <c r="C5775" s="1">
        <f>IF(Table9[[#This Row],[dTime]]&lt;&gt;"",1/Table9[[#This Row],[dTime]],"")</f>
        <v>45.454545454563309</v>
      </c>
    </row>
    <row r="5776" spans="1:3" x14ac:dyDescent="0.25">
      <c r="A5776">
        <v>167</v>
      </c>
      <c r="B5776">
        <v>0.10399999999998499</v>
      </c>
      <c r="C5776" s="1">
        <f>IF(Table9[[#This Row],[dTime]]&lt;&gt;"",1/Table9[[#This Row],[dTime]],"")</f>
        <v>9.6153846153860023</v>
      </c>
    </row>
    <row r="5777" spans="1:3" x14ac:dyDescent="0.25">
      <c r="A5777">
        <v>168</v>
      </c>
      <c r="B5777">
        <v>7.3000000000035925E-2</v>
      </c>
      <c r="C5777" s="1">
        <f>IF(Table9[[#This Row],[dTime]]&lt;&gt;"",1/Table9[[#This Row],[dTime]],"")</f>
        <v>13.69863013697956</v>
      </c>
    </row>
    <row r="5778" spans="1:3" x14ac:dyDescent="0.25">
      <c r="A5778">
        <v>169</v>
      </c>
      <c r="B5778">
        <v>6.8999999999959982E-2</v>
      </c>
      <c r="C5778" s="1">
        <f>IF(Table9[[#This Row],[dTime]]&lt;&gt;"",1/Table9[[#This Row],[dTime]],"")</f>
        <v>14.492753623196812</v>
      </c>
    </row>
    <row r="5779" spans="1:3" x14ac:dyDescent="0.25">
      <c r="A5779">
        <v>170</v>
      </c>
      <c r="B5779">
        <v>5.6000000000040018E-2</v>
      </c>
      <c r="C5779" s="1">
        <f>IF(Table9[[#This Row],[dTime]]&lt;&gt;"",1/Table9[[#This Row],[dTime]],"")</f>
        <v>17.857142857130096</v>
      </c>
    </row>
    <row r="5780" spans="1:3" x14ac:dyDescent="0.25">
      <c r="A5780">
        <v>171</v>
      </c>
      <c r="B5780">
        <v>7.5999999999964984E-2</v>
      </c>
      <c r="C5780" s="1">
        <f>IF(Table9[[#This Row],[dTime]]&lt;&gt;"",1/Table9[[#This Row],[dTime]],"")</f>
        <v>13.157894736848167</v>
      </c>
    </row>
    <row r="5781" spans="1:3" x14ac:dyDescent="0.25">
      <c r="A5781">
        <v>172</v>
      </c>
      <c r="B5781">
        <v>6.6000000000030923E-2</v>
      </c>
      <c r="C5781" s="1">
        <f>IF(Table9[[#This Row],[dTime]]&lt;&gt;"",1/Table9[[#This Row],[dTime]],"")</f>
        <v>15.151515151508052</v>
      </c>
    </row>
    <row r="5782" spans="1:3" x14ac:dyDescent="0.25">
      <c r="A5782">
        <v>173</v>
      </c>
      <c r="B5782">
        <v>6.5999999999974079E-2</v>
      </c>
      <c r="C5782" s="1">
        <f>IF(Table9[[#This Row],[dTime]]&lt;&gt;"",1/Table9[[#This Row],[dTime]],"")</f>
        <v>15.151515151521101</v>
      </c>
    </row>
    <row r="5783" spans="1:3" x14ac:dyDescent="0.25">
      <c r="A5783">
        <v>174</v>
      </c>
      <c r="B5783">
        <v>6.0000000000002274E-2</v>
      </c>
      <c r="C5783" s="1">
        <f>IF(Table9[[#This Row],[dTime]]&lt;&gt;"",1/Table9[[#This Row],[dTime]],"")</f>
        <v>16.666666666666035</v>
      </c>
    </row>
    <row r="5784" spans="1:3" x14ac:dyDescent="0.25">
      <c r="A5784">
        <v>175</v>
      </c>
      <c r="B5784">
        <v>6.8000000000040473E-2</v>
      </c>
      <c r="C5784" s="1">
        <f>IF(Table9[[#This Row],[dTime]]&lt;&gt;"",1/Table9[[#This Row],[dTime]],"")</f>
        <v>14.705882352932424</v>
      </c>
    </row>
    <row r="5785" spans="1:3" x14ac:dyDescent="0.25">
      <c r="A5785">
        <v>176</v>
      </c>
      <c r="B5785">
        <v>6.9999999999993179E-2</v>
      </c>
      <c r="C5785" s="1">
        <f>IF(Table9[[#This Row],[dTime]]&lt;&gt;"",1/Table9[[#This Row],[dTime]],"")</f>
        <v>14.285714285715677</v>
      </c>
    </row>
    <row r="5786" spans="1:3" x14ac:dyDescent="0.25">
      <c r="A5786">
        <v>177</v>
      </c>
      <c r="B5786">
        <v>4.8000000000001819E-2</v>
      </c>
      <c r="C5786" s="1">
        <f>IF(Table9[[#This Row],[dTime]]&lt;&gt;"",1/Table9[[#This Row],[dTime]],"")</f>
        <v>20.833333333332543</v>
      </c>
    </row>
    <row r="5787" spans="1:3" x14ac:dyDescent="0.25">
      <c r="A5787">
        <v>178</v>
      </c>
      <c r="B5787">
        <v>7.3999999999955435E-2</v>
      </c>
      <c r="C5787" s="1">
        <f>IF(Table9[[#This Row],[dTime]]&lt;&gt;"",1/Table9[[#This Row],[dTime]],"")</f>
        <v>13.513513513521652</v>
      </c>
    </row>
    <row r="5788" spans="1:3" x14ac:dyDescent="0.25">
      <c r="A5788">
        <v>179</v>
      </c>
      <c r="B5788">
        <v>7.2000000000002728E-2</v>
      </c>
      <c r="C5788" s="1">
        <f>IF(Table9[[#This Row],[dTime]]&lt;&gt;"",1/Table9[[#This Row],[dTime]],"")</f>
        <v>13.888888888888362</v>
      </c>
    </row>
    <row r="5789" spans="1:3" x14ac:dyDescent="0.25">
      <c r="A5789">
        <v>180</v>
      </c>
      <c r="B5789">
        <v>6.300000000004502E-2</v>
      </c>
      <c r="C5789" s="1">
        <f>IF(Table9[[#This Row],[dTime]]&lt;&gt;"",1/Table9[[#This Row],[dTime]],"")</f>
        <v>15.87301587300453</v>
      </c>
    </row>
    <row r="5790" spans="1:3" x14ac:dyDescent="0.25">
      <c r="A5790">
        <v>181</v>
      </c>
      <c r="B5790">
        <v>6.0999999999978627E-2</v>
      </c>
      <c r="C5790" s="1">
        <f>IF(Table9[[#This Row],[dTime]]&lt;&gt;"",1/Table9[[#This Row],[dTime]],"")</f>
        <v>16.393442622956563</v>
      </c>
    </row>
    <row r="5791" spans="1:3" x14ac:dyDescent="0.25">
      <c r="A5791">
        <v>182</v>
      </c>
      <c r="B5791">
        <v>4.5000000000015916E-2</v>
      </c>
      <c r="C5791" s="1">
        <f>IF(Table9[[#This Row],[dTime]]&lt;&gt;"",1/Table9[[#This Row],[dTime]],"")</f>
        <v>22.222222222214363</v>
      </c>
    </row>
    <row r="5792" spans="1:3" x14ac:dyDescent="0.25">
      <c r="A5792">
        <v>183</v>
      </c>
      <c r="B5792">
        <v>0.10399999999998499</v>
      </c>
      <c r="C5792" s="1">
        <f>IF(Table9[[#This Row],[dTime]]&lt;&gt;"",1/Table9[[#This Row],[dTime]],"")</f>
        <v>9.6153846153860023</v>
      </c>
    </row>
    <row r="5793" spans="1:3" x14ac:dyDescent="0.25">
      <c r="A5793">
        <v>184</v>
      </c>
      <c r="B5793">
        <v>4.3000000000006366E-2</v>
      </c>
      <c r="C5793" s="1">
        <f>IF(Table9[[#This Row],[dTime]]&lt;&gt;"",1/Table9[[#This Row],[dTime]],"")</f>
        <v>23.255813953484928</v>
      </c>
    </row>
    <row r="5794" spans="1:3" x14ac:dyDescent="0.25">
      <c r="A5794">
        <v>185</v>
      </c>
      <c r="B5794">
        <v>6.7000000000007276E-2</v>
      </c>
      <c r="C5794" s="1">
        <f>IF(Table9[[#This Row],[dTime]]&lt;&gt;"",1/Table9[[#This Row],[dTime]],"")</f>
        <v>14.925373134326737</v>
      </c>
    </row>
    <row r="5795" spans="1:3" x14ac:dyDescent="0.25">
      <c r="A5795">
        <v>186</v>
      </c>
      <c r="B5795">
        <v>9.2999999999960892E-2</v>
      </c>
      <c r="C5795" s="1">
        <f>IF(Table9[[#This Row],[dTime]]&lt;&gt;"",1/Table9[[#This Row],[dTime]],"")</f>
        <v>10.752688172047533</v>
      </c>
    </row>
    <row r="5796" spans="1:3" x14ac:dyDescent="0.25">
      <c r="A5796">
        <v>187</v>
      </c>
      <c r="B5796">
        <v>6.7000000000007276E-2</v>
      </c>
      <c r="C5796" s="1">
        <f>IF(Table9[[#This Row],[dTime]]&lt;&gt;"",1/Table9[[#This Row],[dTime]],"")</f>
        <v>14.925373134326737</v>
      </c>
    </row>
    <row r="5797" spans="1:3" x14ac:dyDescent="0.25">
      <c r="A5797">
        <v>188</v>
      </c>
      <c r="B5797">
        <v>5.7000000000016371E-2</v>
      </c>
      <c r="C5797" s="1">
        <f>IF(Table9[[#This Row],[dTime]]&lt;&gt;"",1/Table9[[#This Row],[dTime]],"")</f>
        <v>17.543859649117767</v>
      </c>
    </row>
    <row r="5798" spans="1:3" x14ac:dyDescent="0.25">
      <c r="A5798">
        <v>189</v>
      </c>
      <c r="B5798">
        <v>7.4999999999988631E-2</v>
      </c>
      <c r="C5798" s="1">
        <f>IF(Table9[[#This Row],[dTime]]&lt;&gt;"",1/Table9[[#This Row],[dTime]],"")</f>
        <v>13.333333333335354</v>
      </c>
    </row>
    <row r="5799" spans="1:3" x14ac:dyDescent="0.25">
      <c r="A5799">
        <v>190</v>
      </c>
      <c r="B5799">
        <v>6.4999999999997726E-2</v>
      </c>
      <c r="C5799" s="1">
        <f>IF(Table9[[#This Row],[dTime]]&lt;&gt;"",1/Table9[[#This Row],[dTime]],"")</f>
        <v>15.384615384615923</v>
      </c>
    </row>
    <row r="5800" spans="1:3" x14ac:dyDescent="0.25">
      <c r="A5800">
        <v>191</v>
      </c>
      <c r="B5800">
        <v>6.7000000000007276E-2</v>
      </c>
      <c r="C5800" s="1">
        <f>IF(Table9[[#This Row],[dTime]]&lt;&gt;"",1/Table9[[#This Row],[dTime]],"")</f>
        <v>14.925373134326737</v>
      </c>
    </row>
    <row r="5801" spans="1:3" x14ac:dyDescent="0.25">
      <c r="A5801">
        <v>192</v>
      </c>
      <c r="B5801">
        <v>6.7999999999983629E-2</v>
      </c>
      <c r="C5801" s="1">
        <f>IF(Table9[[#This Row],[dTime]]&lt;&gt;"",1/Table9[[#This Row],[dTime]],"")</f>
        <v>14.705882352944716</v>
      </c>
    </row>
    <row r="5802" spans="1:3" x14ac:dyDescent="0.25">
      <c r="A5802">
        <v>193</v>
      </c>
      <c r="B5802">
        <v>6.7000000000007276E-2</v>
      </c>
      <c r="C5802" s="1">
        <f>IF(Table9[[#This Row],[dTime]]&lt;&gt;"",1/Table9[[#This Row],[dTime]],"")</f>
        <v>14.925373134326737</v>
      </c>
    </row>
    <row r="5803" spans="1:3" x14ac:dyDescent="0.25">
      <c r="A5803">
        <v>194</v>
      </c>
      <c r="B5803">
        <v>6.4000000000021373E-2</v>
      </c>
      <c r="C5803" s="1">
        <f>IF(Table9[[#This Row],[dTime]]&lt;&gt;"",1/Table9[[#This Row],[dTime]],"")</f>
        <v>15.624999999994783</v>
      </c>
    </row>
    <row r="5804" spans="1:3" x14ac:dyDescent="0.25">
      <c r="A5804">
        <v>195</v>
      </c>
      <c r="B5804">
        <v>6.2999999999988177E-2</v>
      </c>
      <c r="C5804" s="1">
        <f>IF(Table9[[#This Row],[dTime]]&lt;&gt;"",1/Table9[[#This Row],[dTime]],"")</f>
        <v>15.873015873018852</v>
      </c>
    </row>
    <row r="5805" spans="1:3" x14ac:dyDescent="0.25">
      <c r="A5805">
        <v>196</v>
      </c>
      <c r="B5805">
        <v>7.1000000000026375E-2</v>
      </c>
      <c r="C5805" s="1">
        <f>IF(Table9[[#This Row],[dTime]]&lt;&gt;"",1/Table9[[#This Row],[dTime]],"")</f>
        <v>14.084507042248289</v>
      </c>
    </row>
    <row r="5806" spans="1:3" x14ac:dyDescent="0.25">
      <c r="A5806">
        <v>197</v>
      </c>
      <c r="B5806">
        <v>6.8999999999959982E-2</v>
      </c>
      <c r="C5806" s="1">
        <f>IF(Table9[[#This Row],[dTime]]&lt;&gt;"",1/Table9[[#This Row],[dTime]],"")</f>
        <v>14.492753623196812</v>
      </c>
    </row>
    <row r="5807" spans="1:3" x14ac:dyDescent="0.25">
      <c r="A5807">
        <v>198</v>
      </c>
      <c r="B5807">
        <v>6.7000000000007276E-2</v>
      </c>
      <c r="C5807" s="1">
        <f>IF(Table9[[#This Row],[dTime]]&lt;&gt;"",1/Table9[[#This Row],[dTime]],"")</f>
        <v>14.925373134326737</v>
      </c>
    </row>
    <row r="5808" spans="1:3" x14ac:dyDescent="0.25">
      <c r="A5808">
        <v>199</v>
      </c>
      <c r="B5808">
        <v>6.0000000000002274E-2</v>
      </c>
      <c r="C5808" s="1">
        <f>IF(Table9[[#This Row],[dTime]]&lt;&gt;"",1/Table9[[#This Row],[dTime]],"")</f>
        <v>16.666666666666035</v>
      </c>
    </row>
    <row r="5809" spans="1:3" x14ac:dyDescent="0.25">
      <c r="A5809">
        <v>200</v>
      </c>
      <c r="B5809">
        <v>7.3000000000035925E-2</v>
      </c>
      <c r="C5809" s="1">
        <f>IF(Table9[[#This Row],[dTime]]&lt;&gt;"",1/Table9[[#This Row],[dTime]],"")</f>
        <v>13.69863013697956</v>
      </c>
    </row>
    <row r="5810" spans="1:3" x14ac:dyDescent="0.25">
      <c r="A5810">
        <v>201</v>
      </c>
      <c r="B5810">
        <v>6.5999999999974079E-2</v>
      </c>
      <c r="C5810" s="1">
        <f>IF(Table9[[#This Row],[dTime]]&lt;&gt;"",1/Table9[[#This Row],[dTime]],"")</f>
        <v>15.151515151521101</v>
      </c>
    </row>
    <row r="5811" spans="1:3" x14ac:dyDescent="0.25">
      <c r="A5811">
        <v>202</v>
      </c>
      <c r="B5811">
        <v>5.5000000000006821E-2</v>
      </c>
      <c r="C5811" s="1">
        <f>IF(Table9[[#This Row],[dTime]]&lt;&gt;"",1/Table9[[#This Row],[dTime]],"")</f>
        <v>18.181818181815927</v>
      </c>
    </row>
    <row r="5812" spans="1:3" x14ac:dyDescent="0.25">
      <c r="A5812">
        <v>203</v>
      </c>
      <c r="B5812">
        <v>7.5999999999964984E-2</v>
      </c>
      <c r="C5812" s="1">
        <f>IF(Table9[[#This Row],[dTime]]&lt;&gt;"",1/Table9[[#This Row],[dTime]],"")</f>
        <v>13.157894736848167</v>
      </c>
    </row>
    <row r="5813" spans="1:3" x14ac:dyDescent="0.25">
      <c r="A5813">
        <v>204</v>
      </c>
      <c r="B5813">
        <v>6.500000000005457E-2</v>
      </c>
      <c r="C5813" s="1">
        <f>IF(Table9[[#This Row],[dTime]]&lt;&gt;"",1/Table9[[#This Row],[dTime]],"")</f>
        <v>15.384615384602469</v>
      </c>
    </row>
    <row r="5814" spans="1:3" x14ac:dyDescent="0.25">
      <c r="A5814">
        <v>205</v>
      </c>
      <c r="B5814">
        <v>6.8999999999959982E-2</v>
      </c>
      <c r="C5814" s="1">
        <f>IF(Table9[[#This Row],[dTime]]&lt;&gt;"",1/Table9[[#This Row],[dTime]],"")</f>
        <v>14.492753623196812</v>
      </c>
    </row>
    <row r="5815" spans="1:3" x14ac:dyDescent="0.25">
      <c r="A5815">
        <v>206</v>
      </c>
      <c r="B5815">
        <v>6.4999999999997726E-2</v>
      </c>
      <c r="C5815" s="1">
        <f>IF(Table9[[#This Row],[dTime]]&lt;&gt;"",1/Table9[[#This Row],[dTime]],"")</f>
        <v>15.384615384615923</v>
      </c>
    </row>
    <row r="5816" spans="1:3" x14ac:dyDescent="0.25">
      <c r="A5816">
        <v>207</v>
      </c>
      <c r="B5816">
        <v>6.7000000000007276E-2</v>
      </c>
      <c r="C5816" s="1">
        <f>IF(Table9[[#This Row],[dTime]]&lt;&gt;"",1/Table9[[#This Row],[dTime]],"")</f>
        <v>14.925373134326737</v>
      </c>
    </row>
    <row r="5817" spans="1:3" x14ac:dyDescent="0.25">
      <c r="A5817">
        <v>208</v>
      </c>
      <c r="B5817">
        <v>6.100000000003547E-2</v>
      </c>
      <c r="C5817" s="1">
        <f>IF(Table9[[#This Row],[dTime]]&lt;&gt;"",1/Table9[[#This Row],[dTime]],"")</f>
        <v>16.393442622941286</v>
      </c>
    </row>
    <row r="5818" spans="1:3" x14ac:dyDescent="0.25">
      <c r="A5818">
        <v>209</v>
      </c>
      <c r="B5818">
        <v>7.6999999999998181E-2</v>
      </c>
      <c r="C5818" s="1">
        <f>IF(Table9[[#This Row],[dTime]]&lt;&gt;"",1/Table9[[#This Row],[dTime]],"")</f>
        <v>12.987012987013294</v>
      </c>
    </row>
    <row r="5819" spans="1:3" x14ac:dyDescent="0.25">
      <c r="A5819">
        <v>210</v>
      </c>
      <c r="B5819">
        <v>6.2999999999988177E-2</v>
      </c>
      <c r="C5819" s="1">
        <f>IF(Table9[[#This Row],[dTime]]&lt;&gt;"",1/Table9[[#This Row],[dTime]],"")</f>
        <v>15.873015873018852</v>
      </c>
    </row>
    <row r="5820" spans="1:3" x14ac:dyDescent="0.25">
      <c r="A5820">
        <v>211</v>
      </c>
      <c r="B5820">
        <v>6.8999999999959982E-2</v>
      </c>
      <c r="C5820" s="1">
        <f>IF(Table9[[#This Row],[dTime]]&lt;&gt;"",1/Table9[[#This Row],[dTime]],"")</f>
        <v>14.492753623196812</v>
      </c>
    </row>
    <row r="5821" spans="1:3" x14ac:dyDescent="0.25">
      <c r="A5821">
        <v>212</v>
      </c>
      <c r="B5821">
        <v>6.4000000000021373E-2</v>
      </c>
      <c r="C5821" s="1">
        <f>IF(Table9[[#This Row],[dTime]]&lt;&gt;"",1/Table9[[#This Row],[dTime]],"")</f>
        <v>15.624999999994783</v>
      </c>
    </row>
    <row r="5822" spans="1:3" x14ac:dyDescent="0.25">
      <c r="A5822">
        <v>213</v>
      </c>
      <c r="B5822">
        <v>4.399999999998272E-2</v>
      </c>
      <c r="C5822" s="1">
        <f>IF(Table9[[#This Row],[dTime]]&lt;&gt;"",1/Table9[[#This Row],[dTime]],"")</f>
        <v>22.727272727281655</v>
      </c>
    </row>
    <row r="5823" spans="1:3" x14ac:dyDescent="0.25">
      <c r="A5823">
        <v>214</v>
      </c>
      <c r="B5823">
        <v>8.8999999999998636E-2</v>
      </c>
      <c r="C5823" s="1">
        <f>IF(Table9[[#This Row],[dTime]]&lt;&gt;"",1/Table9[[#This Row],[dTime]],"")</f>
        <v>11.235955056179948</v>
      </c>
    </row>
    <row r="5824" spans="1:3" x14ac:dyDescent="0.25">
      <c r="A5824">
        <v>215</v>
      </c>
      <c r="B5824">
        <v>6.9000000000016826E-2</v>
      </c>
      <c r="C5824" s="1">
        <f>IF(Table9[[#This Row],[dTime]]&lt;&gt;"",1/Table9[[#This Row],[dTime]],"")</f>
        <v>14.492753623184871</v>
      </c>
    </row>
    <row r="5825" spans="1:3" x14ac:dyDescent="0.25">
      <c r="A5825">
        <v>216</v>
      </c>
      <c r="B5825">
        <v>6.4999999999997726E-2</v>
      </c>
      <c r="C5825" s="1">
        <f>IF(Table9[[#This Row],[dTime]]&lt;&gt;"",1/Table9[[#This Row],[dTime]],"")</f>
        <v>15.384615384615923</v>
      </c>
    </row>
    <row r="5826" spans="1:3" x14ac:dyDescent="0.25">
      <c r="A5826">
        <v>217</v>
      </c>
      <c r="B5826">
        <v>6.6000000000030923E-2</v>
      </c>
      <c r="C5826" s="1">
        <f>IF(Table9[[#This Row],[dTime]]&lt;&gt;"",1/Table9[[#This Row],[dTime]],"")</f>
        <v>15.151515151508052</v>
      </c>
    </row>
    <row r="5827" spans="1:3" x14ac:dyDescent="0.25">
      <c r="A5827">
        <v>218</v>
      </c>
      <c r="B5827">
        <v>6.7999999999983629E-2</v>
      </c>
      <c r="C5827" s="1">
        <f>IF(Table9[[#This Row],[dTime]]&lt;&gt;"",1/Table9[[#This Row],[dTime]],"")</f>
        <v>14.705882352944716</v>
      </c>
    </row>
    <row r="5828" spans="1:3" x14ac:dyDescent="0.25">
      <c r="A5828">
        <v>219</v>
      </c>
      <c r="B5828">
        <v>6.4999999999997726E-2</v>
      </c>
      <c r="C5828" s="1">
        <f>IF(Table9[[#This Row],[dTime]]&lt;&gt;"",1/Table9[[#This Row],[dTime]],"")</f>
        <v>15.384615384615923</v>
      </c>
    </row>
    <row r="5829" spans="1:3" x14ac:dyDescent="0.25">
      <c r="A5829">
        <v>220</v>
      </c>
      <c r="B5829">
        <v>7.4999999999988631E-2</v>
      </c>
      <c r="C5829" s="1">
        <f>IF(Table9[[#This Row],[dTime]]&lt;&gt;"",1/Table9[[#This Row],[dTime]],"")</f>
        <v>13.333333333335354</v>
      </c>
    </row>
    <row r="5830" spans="1:3" x14ac:dyDescent="0.25">
      <c r="A5830">
        <v>221</v>
      </c>
      <c r="B5830">
        <v>6.0000000000002274E-2</v>
      </c>
      <c r="C5830" s="1">
        <f>IF(Table9[[#This Row],[dTime]]&lt;&gt;"",1/Table9[[#This Row],[dTime]],"")</f>
        <v>16.666666666666035</v>
      </c>
    </row>
    <row r="5831" spans="1:3" x14ac:dyDescent="0.25">
      <c r="A5831">
        <v>222</v>
      </c>
      <c r="B5831">
        <v>5.2000000000020918E-2</v>
      </c>
      <c r="C5831" s="1">
        <f>IF(Table9[[#This Row],[dTime]]&lt;&gt;"",1/Table9[[#This Row],[dTime]],"")</f>
        <v>19.230769230761496</v>
      </c>
    </row>
    <row r="5832" spans="1:3" x14ac:dyDescent="0.25">
      <c r="A5832">
        <v>223</v>
      </c>
      <c r="B5832">
        <v>8.0999999999960437E-2</v>
      </c>
      <c r="C5832" s="1">
        <f>IF(Table9[[#This Row],[dTime]]&lt;&gt;"",1/Table9[[#This Row],[dTime]],"")</f>
        <v>12.34567901235171</v>
      </c>
    </row>
    <row r="5833" spans="1:3" x14ac:dyDescent="0.25">
      <c r="A5833">
        <v>224</v>
      </c>
      <c r="B5833">
        <v>6.8000000000040473E-2</v>
      </c>
      <c r="C5833" s="1">
        <f>IF(Table9[[#This Row],[dTime]]&lt;&gt;"",1/Table9[[#This Row],[dTime]],"")</f>
        <v>14.705882352932424</v>
      </c>
    </row>
    <row r="5834" spans="1:3" x14ac:dyDescent="0.25">
      <c r="A5834">
        <v>225</v>
      </c>
      <c r="B5834">
        <v>6.399999999996453E-2</v>
      </c>
      <c r="C5834" s="1">
        <f>IF(Table9[[#This Row],[dTime]]&lt;&gt;"",1/Table9[[#This Row],[dTime]],"")</f>
        <v>15.62500000000866</v>
      </c>
    </row>
    <row r="5835" spans="1:3" x14ac:dyDescent="0.25">
      <c r="A5835">
        <v>226</v>
      </c>
      <c r="B5835">
        <v>6.4999999999997726E-2</v>
      </c>
      <c r="C5835" s="1">
        <f>IF(Table9[[#This Row],[dTime]]&lt;&gt;"",1/Table9[[#This Row],[dTime]],"")</f>
        <v>15.384615384615923</v>
      </c>
    </row>
    <row r="5836" spans="1:3" x14ac:dyDescent="0.25">
      <c r="A5836">
        <v>227</v>
      </c>
      <c r="B5836">
        <v>6.300000000004502E-2</v>
      </c>
      <c r="C5836" s="1">
        <f>IF(Table9[[#This Row],[dTime]]&lt;&gt;"",1/Table9[[#This Row],[dTime]],"")</f>
        <v>15.87301587300453</v>
      </c>
    </row>
    <row r="5837" spans="1:3" x14ac:dyDescent="0.25">
      <c r="A5837">
        <v>228</v>
      </c>
      <c r="B5837">
        <v>7.3999999999955435E-2</v>
      </c>
      <c r="C5837" s="1">
        <f>IF(Table9[[#This Row],[dTime]]&lt;&gt;"",1/Table9[[#This Row],[dTime]],"")</f>
        <v>13.513513513521652</v>
      </c>
    </row>
    <row r="5838" spans="1:3" x14ac:dyDescent="0.25">
      <c r="A5838">
        <v>229</v>
      </c>
      <c r="B5838">
        <v>6.2000000000011823E-2</v>
      </c>
      <c r="C5838" s="1">
        <f>IF(Table9[[#This Row],[dTime]]&lt;&gt;"",1/Table9[[#This Row],[dTime]],"")</f>
        <v>16.129032258061439</v>
      </c>
    </row>
    <row r="5839" spans="1:3" x14ac:dyDescent="0.25">
      <c r="A5839">
        <v>230</v>
      </c>
      <c r="B5839">
        <v>7.3000000000035925E-2</v>
      </c>
      <c r="C5839" s="1">
        <f>IF(Table9[[#This Row],[dTime]]&lt;&gt;"",1/Table9[[#This Row],[dTime]],"")</f>
        <v>13.69863013697956</v>
      </c>
    </row>
    <row r="5840" spans="1:3" x14ac:dyDescent="0.25">
      <c r="A5840">
        <v>231</v>
      </c>
      <c r="B5840">
        <v>6.399999999996453E-2</v>
      </c>
      <c r="C5840" s="1">
        <f>IF(Table9[[#This Row],[dTime]]&lt;&gt;"",1/Table9[[#This Row],[dTime]],"")</f>
        <v>15.62500000000866</v>
      </c>
    </row>
    <row r="5841" spans="1:3" x14ac:dyDescent="0.25">
      <c r="A5841">
        <v>232</v>
      </c>
      <c r="B5841">
        <v>6.2999999999988177E-2</v>
      </c>
      <c r="C5841" s="1">
        <f>IF(Table9[[#This Row],[dTime]]&lt;&gt;"",1/Table9[[#This Row],[dTime]],"")</f>
        <v>15.873015873018852</v>
      </c>
    </row>
    <row r="5842" spans="1:3" x14ac:dyDescent="0.25">
      <c r="A5842">
        <v>233</v>
      </c>
      <c r="B5842">
        <v>5.9000000000025921E-2</v>
      </c>
      <c r="C5842" s="1">
        <f>IF(Table9[[#This Row],[dTime]]&lt;&gt;"",1/Table9[[#This Row],[dTime]],"")</f>
        <v>16.949152542365436</v>
      </c>
    </row>
    <row r="5843" spans="1:3" x14ac:dyDescent="0.25">
      <c r="A5843">
        <v>234</v>
      </c>
      <c r="B5843">
        <v>7.6999999999998181E-2</v>
      </c>
      <c r="C5843" s="1">
        <f>IF(Table9[[#This Row],[dTime]]&lt;&gt;"",1/Table9[[#This Row],[dTime]],"")</f>
        <v>12.987012987013294</v>
      </c>
    </row>
    <row r="5844" spans="1:3" x14ac:dyDescent="0.25">
      <c r="A5844">
        <v>235</v>
      </c>
      <c r="B5844">
        <v>6.9999999999993179E-2</v>
      </c>
      <c r="C5844" s="1">
        <f>IF(Table9[[#This Row],[dTime]]&lt;&gt;"",1/Table9[[#This Row],[dTime]],"")</f>
        <v>14.285714285715677</v>
      </c>
    </row>
    <row r="5845" spans="1:3" x14ac:dyDescent="0.25">
      <c r="A5845">
        <v>236</v>
      </c>
      <c r="B5845">
        <v>6.0000000000002274E-2</v>
      </c>
      <c r="C5845" s="1">
        <f>IF(Table9[[#This Row],[dTime]]&lt;&gt;"",1/Table9[[#This Row],[dTime]],"")</f>
        <v>16.666666666666035</v>
      </c>
    </row>
    <row r="5846" spans="1:3" x14ac:dyDescent="0.25">
      <c r="A5846">
        <v>237</v>
      </c>
      <c r="B5846">
        <v>7.2000000000002728E-2</v>
      </c>
      <c r="C5846" s="1">
        <f>IF(Table9[[#This Row],[dTime]]&lt;&gt;"",1/Table9[[#This Row],[dTime]],"")</f>
        <v>13.888888888888362</v>
      </c>
    </row>
    <row r="5847" spans="1:3" x14ac:dyDescent="0.25">
      <c r="A5847">
        <v>238</v>
      </c>
      <c r="B5847">
        <v>6.9000000000016826E-2</v>
      </c>
      <c r="C5847" s="1">
        <f>IF(Table9[[#This Row],[dTime]]&lt;&gt;"",1/Table9[[#This Row],[dTime]],"")</f>
        <v>14.492753623184871</v>
      </c>
    </row>
    <row r="5848" spans="1:3" x14ac:dyDescent="0.25">
      <c r="A5848">
        <v>239</v>
      </c>
      <c r="B5848">
        <v>6.199999999995498E-2</v>
      </c>
      <c r="C5848" s="1">
        <f>IF(Table9[[#This Row],[dTime]]&lt;&gt;"",1/Table9[[#This Row],[dTime]],"")</f>
        <v>16.129032258076229</v>
      </c>
    </row>
    <row r="5849" spans="1:3" x14ac:dyDescent="0.25">
      <c r="A5849">
        <v>240</v>
      </c>
      <c r="B5849">
        <v>7.0000000000050022E-2</v>
      </c>
      <c r="C5849" s="1">
        <f>IF(Table9[[#This Row],[dTime]]&lt;&gt;"",1/Table9[[#This Row],[dTime]],"")</f>
        <v>14.285714285704078</v>
      </c>
    </row>
    <row r="5850" spans="1:3" x14ac:dyDescent="0.25">
      <c r="A5850">
        <v>241</v>
      </c>
      <c r="B5850">
        <v>5.7999999999992724E-2</v>
      </c>
      <c r="C5850" s="1">
        <f>IF(Table9[[#This Row],[dTime]]&lt;&gt;"",1/Table9[[#This Row],[dTime]],"")</f>
        <v>17.241379310346989</v>
      </c>
    </row>
    <row r="5851" spans="1:3" x14ac:dyDescent="0.25">
      <c r="A5851">
        <v>242</v>
      </c>
      <c r="B5851">
        <v>7.2000000000002728E-2</v>
      </c>
      <c r="C5851" s="1">
        <f>IF(Table9[[#This Row],[dTime]]&lt;&gt;"",1/Table9[[#This Row],[dTime]],"")</f>
        <v>13.888888888888362</v>
      </c>
    </row>
    <row r="5852" spans="1:3" x14ac:dyDescent="0.25">
      <c r="A5852">
        <v>243</v>
      </c>
      <c r="B5852">
        <v>6.9999999999993179E-2</v>
      </c>
      <c r="C5852" s="1">
        <f>IF(Table9[[#This Row],[dTime]]&lt;&gt;"",1/Table9[[#This Row],[dTime]],"")</f>
        <v>14.285714285715677</v>
      </c>
    </row>
    <row r="5853" spans="1:3" x14ac:dyDescent="0.25">
      <c r="A5853">
        <v>244</v>
      </c>
      <c r="B5853">
        <v>6.399999999996453E-2</v>
      </c>
      <c r="C5853" s="1">
        <f>IF(Table9[[#This Row],[dTime]]&lt;&gt;"",1/Table9[[#This Row],[dTime]],"")</f>
        <v>15.62500000000866</v>
      </c>
    </row>
    <row r="5854" spans="1:3" x14ac:dyDescent="0.25">
      <c r="A5854">
        <v>245</v>
      </c>
      <c r="B5854">
        <v>6.8000000000040473E-2</v>
      </c>
      <c r="C5854" s="1">
        <f>IF(Table9[[#This Row],[dTime]]&lt;&gt;"",1/Table9[[#This Row],[dTime]],"")</f>
        <v>14.705882352932424</v>
      </c>
    </row>
    <row r="5855" spans="1:3" x14ac:dyDescent="0.25">
      <c r="A5855">
        <v>246</v>
      </c>
      <c r="B5855">
        <v>6.399999999996453E-2</v>
      </c>
      <c r="C5855" s="1">
        <f>IF(Table9[[#This Row],[dTime]]&lt;&gt;"",1/Table9[[#This Row],[dTime]],"")</f>
        <v>15.62500000000866</v>
      </c>
    </row>
    <row r="5856" spans="1:3" x14ac:dyDescent="0.25">
      <c r="A5856">
        <v>247</v>
      </c>
      <c r="B5856">
        <v>6.6000000000030923E-2</v>
      </c>
      <c r="C5856" s="1">
        <f>IF(Table9[[#This Row],[dTime]]&lt;&gt;"",1/Table9[[#This Row],[dTime]],"")</f>
        <v>15.151515151508052</v>
      </c>
    </row>
    <row r="5857" spans="1:3" x14ac:dyDescent="0.25">
      <c r="A5857">
        <v>248</v>
      </c>
      <c r="B5857">
        <v>7.2000000000002728E-2</v>
      </c>
      <c r="C5857" s="1">
        <f>IF(Table9[[#This Row],[dTime]]&lt;&gt;"",1/Table9[[#This Row],[dTime]],"")</f>
        <v>13.888888888888362</v>
      </c>
    </row>
    <row r="5858" spans="1:3" x14ac:dyDescent="0.25">
      <c r="A5858">
        <v>249</v>
      </c>
      <c r="B5858">
        <v>6.4999999999997726E-2</v>
      </c>
      <c r="C5858" s="1">
        <f>IF(Table9[[#This Row],[dTime]]&lt;&gt;"",1/Table9[[#This Row],[dTime]],"")</f>
        <v>15.384615384615923</v>
      </c>
    </row>
    <row r="5859" spans="1:3" x14ac:dyDescent="0.25">
      <c r="A5859">
        <v>250</v>
      </c>
      <c r="B5859">
        <v>6.7999999999983629E-2</v>
      </c>
      <c r="C5859" s="1">
        <f>IF(Table9[[#This Row],[dTime]]&lt;&gt;"",1/Table9[[#This Row],[dTime]],"")</f>
        <v>14.705882352944716</v>
      </c>
    </row>
    <row r="5860" spans="1:3" x14ac:dyDescent="0.25">
      <c r="A5860">
        <v>251</v>
      </c>
      <c r="B5860">
        <v>6.4000000000021373E-2</v>
      </c>
      <c r="C5860" s="1">
        <f>IF(Table9[[#This Row],[dTime]]&lt;&gt;"",1/Table9[[#This Row],[dTime]],"")</f>
        <v>15.624999999994783</v>
      </c>
    </row>
    <row r="5861" spans="1:3" x14ac:dyDescent="0.25">
      <c r="A5861">
        <v>252</v>
      </c>
      <c r="B5861">
        <v>6.0000000000002274E-2</v>
      </c>
      <c r="C5861" s="1">
        <f>IF(Table9[[#This Row],[dTime]]&lt;&gt;"",1/Table9[[#This Row],[dTime]],"")</f>
        <v>16.666666666666035</v>
      </c>
    </row>
    <row r="5862" spans="1:3" x14ac:dyDescent="0.25">
      <c r="A5862">
        <v>253</v>
      </c>
      <c r="B5862">
        <v>4.6999999999968622E-2</v>
      </c>
      <c r="C5862" s="1">
        <f>IF(Table9[[#This Row],[dTime]]&lt;&gt;"",1/Table9[[#This Row],[dTime]],"")</f>
        <v>21.276595744695054</v>
      </c>
    </row>
    <row r="5863" spans="1:3" x14ac:dyDescent="0.25">
      <c r="A5863">
        <v>254</v>
      </c>
      <c r="B5863">
        <v>9.1999999999984539E-2</v>
      </c>
      <c r="C5863" s="1">
        <f>IF(Table9[[#This Row],[dTime]]&lt;&gt;"",1/Table9[[#This Row],[dTime]],"")</f>
        <v>10.869565217393131</v>
      </c>
    </row>
    <row r="5864" spans="1:3" x14ac:dyDescent="0.25">
      <c r="A5864">
        <v>255</v>
      </c>
      <c r="B5864">
        <v>6.7000000000007276E-2</v>
      </c>
      <c r="C5864" s="1">
        <f>IF(Table9[[#This Row],[dTime]]&lt;&gt;"",1/Table9[[#This Row],[dTime]],"")</f>
        <v>14.925373134326737</v>
      </c>
    </row>
    <row r="5865" spans="1:3" x14ac:dyDescent="0.25">
      <c r="A5865">
        <v>256</v>
      </c>
      <c r="B5865">
        <v>7.5000000000045475E-2</v>
      </c>
      <c r="C5865" s="1">
        <f>IF(Table9[[#This Row],[dTime]]&lt;&gt;"",1/Table9[[#This Row],[dTime]],"")</f>
        <v>13.33333333332525</v>
      </c>
    </row>
    <row r="5866" spans="1:3" x14ac:dyDescent="0.25">
      <c r="A5866">
        <v>257</v>
      </c>
      <c r="B5866">
        <v>6.0000000000002274E-2</v>
      </c>
      <c r="C5866" s="1">
        <f>IF(Table9[[#This Row],[dTime]]&lt;&gt;"",1/Table9[[#This Row],[dTime]],"")</f>
        <v>16.666666666666035</v>
      </c>
    </row>
    <row r="5867" spans="1:3" x14ac:dyDescent="0.25">
      <c r="A5867">
        <v>258</v>
      </c>
      <c r="B5867">
        <v>6.5999999999974079E-2</v>
      </c>
      <c r="C5867" s="1">
        <f>IF(Table9[[#This Row],[dTime]]&lt;&gt;"",1/Table9[[#This Row],[dTime]],"")</f>
        <v>15.151515151521101</v>
      </c>
    </row>
    <row r="5868" spans="1:3" x14ac:dyDescent="0.25">
      <c r="A5868">
        <v>259</v>
      </c>
      <c r="B5868">
        <v>7.0999999999969532E-2</v>
      </c>
      <c r="C5868" s="1">
        <f>IF(Table9[[#This Row],[dTime]]&lt;&gt;"",1/Table9[[#This Row],[dTime]],"")</f>
        <v>14.084507042259565</v>
      </c>
    </row>
    <row r="5869" spans="1:3" x14ac:dyDescent="0.25">
      <c r="A5869">
        <v>260</v>
      </c>
      <c r="B5869">
        <v>6.2000000000011823E-2</v>
      </c>
      <c r="C5869" s="1">
        <f>IF(Table9[[#This Row],[dTime]]&lt;&gt;"",1/Table9[[#This Row],[dTime]],"")</f>
        <v>16.129032258061439</v>
      </c>
    </row>
    <row r="5870" spans="1:3" x14ac:dyDescent="0.25">
      <c r="A5870">
        <v>261</v>
      </c>
      <c r="B5870">
        <v>7.3000000000035925E-2</v>
      </c>
      <c r="C5870" s="1">
        <f>IF(Table9[[#This Row],[dTime]]&lt;&gt;"",1/Table9[[#This Row],[dTime]],"")</f>
        <v>13.69863013697956</v>
      </c>
    </row>
    <row r="5871" spans="1:3" x14ac:dyDescent="0.25">
      <c r="A5871">
        <v>262</v>
      </c>
      <c r="B5871">
        <v>6.399999999996453E-2</v>
      </c>
      <c r="C5871" s="1">
        <f>IF(Table9[[#This Row],[dTime]]&lt;&gt;"",1/Table9[[#This Row],[dTime]],"")</f>
        <v>15.62500000000866</v>
      </c>
    </row>
    <row r="5872" spans="1:3" x14ac:dyDescent="0.25">
      <c r="A5872">
        <v>263</v>
      </c>
      <c r="B5872">
        <v>6.2000000000011823E-2</v>
      </c>
      <c r="C5872" s="1">
        <f>IF(Table9[[#This Row],[dTime]]&lt;&gt;"",1/Table9[[#This Row],[dTime]],"")</f>
        <v>16.129032258061439</v>
      </c>
    </row>
    <row r="5873" spans="1:3" x14ac:dyDescent="0.25">
      <c r="A5873">
        <v>264</v>
      </c>
      <c r="B5873">
        <v>4.5999999999992269E-2</v>
      </c>
      <c r="C5873" s="1">
        <f>IF(Table9[[#This Row],[dTime]]&lt;&gt;"",1/Table9[[#This Row],[dTime]],"")</f>
        <v>21.739130434786262</v>
      </c>
    </row>
    <row r="5874" spans="1:3" x14ac:dyDescent="0.25">
      <c r="A5874">
        <v>265</v>
      </c>
      <c r="B5874">
        <v>9.3000000000017735E-2</v>
      </c>
      <c r="C5874" s="1">
        <f>IF(Table9[[#This Row],[dTime]]&lt;&gt;"",1/Table9[[#This Row],[dTime]],"")</f>
        <v>10.75268817204096</v>
      </c>
    </row>
    <row r="5875" spans="1:3" x14ac:dyDescent="0.25">
      <c r="A5875">
        <v>266</v>
      </c>
      <c r="B5875">
        <v>6.2999999999988177E-2</v>
      </c>
      <c r="C5875" s="1">
        <f>IF(Table9[[#This Row],[dTime]]&lt;&gt;"",1/Table9[[#This Row],[dTime]],"")</f>
        <v>15.873015873018852</v>
      </c>
    </row>
    <row r="5876" spans="1:3" x14ac:dyDescent="0.25">
      <c r="A5876">
        <v>267</v>
      </c>
      <c r="B5876">
        <v>6.7000000000007276E-2</v>
      </c>
      <c r="C5876" s="1">
        <f>IF(Table9[[#This Row],[dTime]]&lt;&gt;"",1/Table9[[#This Row],[dTime]],"")</f>
        <v>14.925373134326737</v>
      </c>
    </row>
    <row r="5877" spans="1:3" x14ac:dyDescent="0.25">
      <c r="A5877">
        <v>268</v>
      </c>
      <c r="B5877">
        <v>1.999999999998181E-2</v>
      </c>
      <c r="C5877" s="1">
        <f>IF(Table9[[#This Row],[dTime]]&lt;&gt;"",1/Table9[[#This Row],[dTime]],"")</f>
        <v>50.000000000045475</v>
      </c>
    </row>
    <row r="5878" spans="1:3" x14ac:dyDescent="0.25">
      <c r="A5878">
        <v>269</v>
      </c>
      <c r="B5878">
        <v>0.11500000000000909</v>
      </c>
      <c r="C5878" s="1">
        <f>IF(Table9[[#This Row],[dTime]]&lt;&gt;"",1/Table9[[#This Row],[dTime]],"")</f>
        <v>8.6956521739123556</v>
      </c>
    </row>
    <row r="5879" spans="1:3" x14ac:dyDescent="0.25">
      <c r="A5879">
        <v>270</v>
      </c>
      <c r="B5879">
        <v>6.2000000000011823E-2</v>
      </c>
      <c r="C5879" s="1">
        <f>IF(Table9[[#This Row],[dTime]]&lt;&gt;"",1/Table9[[#This Row],[dTime]],"")</f>
        <v>16.129032258061439</v>
      </c>
    </row>
    <row r="5880" spans="1:3" x14ac:dyDescent="0.25">
      <c r="A5880">
        <v>271</v>
      </c>
      <c r="B5880">
        <v>6.7000000000007276E-2</v>
      </c>
      <c r="C5880" s="1">
        <f>IF(Table9[[#This Row],[dTime]]&lt;&gt;"",1/Table9[[#This Row],[dTime]],"")</f>
        <v>14.925373134326737</v>
      </c>
    </row>
    <row r="5881" spans="1:3" x14ac:dyDescent="0.25">
      <c r="A5881">
        <v>272</v>
      </c>
      <c r="B5881">
        <v>7.2999999999979082E-2</v>
      </c>
      <c r="C5881" s="1">
        <f>IF(Table9[[#This Row],[dTime]]&lt;&gt;"",1/Table9[[#This Row],[dTime]],"")</f>
        <v>13.698630136990227</v>
      </c>
    </row>
    <row r="5882" spans="1:3" x14ac:dyDescent="0.25">
      <c r="A5882">
        <v>273</v>
      </c>
      <c r="B5882">
        <v>6.0000000000002274E-2</v>
      </c>
      <c r="C5882" s="1">
        <f>IF(Table9[[#This Row],[dTime]]&lt;&gt;"",1/Table9[[#This Row],[dTime]],"")</f>
        <v>16.666666666666035</v>
      </c>
    </row>
    <row r="5883" spans="1:3" x14ac:dyDescent="0.25">
      <c r="A5883">
        <v>274</v>
      </c>
      <c r="B5883">
        <v>6.7000000000007276E-2</v>
      </c>
      <c r="C5883" s="1">
        <f>IF(Table9[[#This Row],[dTime]]&lt;&gt;"",1/Table9[[#This Row],[dTime]],"")</f>
        <v>14.925373134326737</v>
      </c>
    </row>
    <row r="5884" spans="1:3" x14ac:dyDescent="0.25">
      <c r="A5884">
        <v>275</v>
      </c>
      <c r="B5884">
        <v>8.4000000000003183E-2</v>
      </c>
      <c r="C5884" s="1">
        <f>IF(Table9[[#This Row],[dTime]]&lt;&gt;"",1/Table9[[#This Row],[dTime]],"")</f>
        <v>11.904761904761454</v>
      </c>
    </row>
    <row r="5885" spans="1:3" x14ac:dyDescent="0.25">
      <c r="A5885">
        <v>276</v>
      </c>
      <c r="B5885">
        <v>5.7999999999992724E-2</v>
      </c>
      <c r="C5885" s="1">
        <f>IF(Table9[[#This Row],[dTime]]&lt;&gt;"",1/Table9[[#This Row],[dTime]],"")</f>
        <v>17.241379310346989</v>
      </c>
    </row>
    <row r="5886" spans="1:3" x14ac:dyDescent="0.25">
      <c r="A5886">
        <v>277</v>
      </c>
      <c r="B5886">
        <v>5.7999999999992724E-2</v>
      </c>
      <c r="C5886" s="1">
        <f>IF(Table9[[#This Row],[dTime]]&lt;&gt;"",1/Table9[[#This Row],[dTime]],"")</f>
        <v>17.241379310346989</v>
      </c>
    </row>
    <row r="5887" spans="1:3" x14ac:dyDescent="0.25">
      <c r="A5887">
        <v>278</v>
      </c>
      <c r="B5887">
        <v>7.2000000000002728E-2</v>
      </c>
      <c r="C5887" s="1">
        <f>IF(Table9[[#This Row],[dTime]]&lt;&gt;"",1/Table9[[#This Row],[dTime]],"")</f>
        <v>13.888888888888362</v>
      </c>
    </row>
    <row r="5888" spans="1:3" x14ac:dyDescent="0.25">
      <c r="A5888">
        <v>279</v>
      </c>
      <c r="B5888">
        <v>5.7000000000016371E-2</v>
      </c>
      <c r="C5888" s="1">
        <f>IF(Table9[[#This Row],[dTime]]&lt;&gt;"",1/Table9[[#This Row],[dTime]],"")</f>
        <v>17.543859649117767</v>
      </c>
    </row>
    <row r="5889" spans="1:3" x14ac:dyDescent="0.25">
      <c r="A5889">
        <v>280</v>
      </c>
      <c r="B5889">
        <v>7.0999999999969532E-2</v>
      </c>
      <c r="C5889" s="1">
        <f>IF(Table9[[#This Row],[dTime]]&lt;&gt;"",1/Table9[[#This Row],[dTime]],"")</f>
        <v>14.084507042259565</v>
      </c>
    </row>
    <row r="5890" spans="1:3" x14ac:dyDescent="0.25">
      <c r="A5890">
        <v>281</v>
      </c>
      <c r="B5890">
        <v>2.5000000000034106E-2</v>
      </c>
      <c r="C5890" s="1">
        <f>IF(Table9[[#This Row],[dTime]]&lt;&gt;"",1/Table9[[#This Row],[dTime]],"")</f>
        <v>39.99999999994543</v>
      </c>
    </row>
    <row r="5891" spans="1:3" x14ac:dyDescent="0.25">
      <c r="A5891">
        <v>282</v>
      </c>
      <c r="B5891">
        <v>9.6000000000003638E-2</v>
      </c>
      <c r="C5891" s="1">
        <f>IF(Table9[[#This Row],[dTime]]&lt;&gt;"",1/Table9[[#This Row],[dTime]],"")</f>
        <v>10.416666666666272</v>
      </c>
    </row>
    <row r="5892" spans="1:3" x14ac:dyDescent="0.25">
      <c r="A5892">
        <v>283</v>
      </c>
      <c r="B5892">
        <v>8.4000000000003183E-2</v>
      </c>
      <c r="C5892" s="1">
        <f>IF(Table9[[#This Row],[dTime]]&lt;&gt;"",1/Table9[[#This Row],[dTime]],"")</f>
        <v>11.904761904761454</v>
      </c>
    </row>
    <row r="5893" spans="1:3" x14ac:dyDescent="0.25">
      <c r="A5893">
        <v>284</v>
      </c>
      <c r="B5893">
        <v>4.8000000000001819E-2</v>
      </c>
      <c r="C5893" s="1">
        <f>IF(Table9[[#This Row],[dTime]]&lt;&gt;"",1/Table9[[#This Row],[dTime]],"")</f>
        <v>20.833333333332543</v>
      </c>
    </row>
    <row r="5894" spans="1:3" x14ac:dyDescent="0.25">
      <c r="A5894">
        <v>285</v>
      </c>
      <c r="B5894">
        <v>9.2999999999960892E-2</v>
      </c>
      <c r="C5894" s="1">
        <f>IF(Table9[[#This Row],[dTime]]&lt;&gt;"",1/Table9[[#This Row],[dTime]],"")</f>
        <v>10.752688172047533</v>
      </c>
    </row>
    <row r="5895" spans="1:3" x14ac:dyDescent="0.25">
      <c r="A5895">
        <v>286</v>
      </c>
      <c r="B5895">
        <v>5.7000000000016371E-2</v>
      </c>
      <c r="C5895" s="1">
        <f>IF(Table9[[#This Row],[dTime]]&lt;&gt;"",1/Table9[[#This Row],[dTime]],"")</f>
        <v>17.543859649117767</v>
      </c>
    </row>
    <row r="5896" spans="1:3" x14ac:dyDescent="0.25">
      <c r="A5896">
        <v>287</v>
      </c>
      <c r="B5896">
        <v>7.4999999999988631E-2</v>
      </c>
      <c r="C5896" s="1">
        <f>IF(Table9[[#This Row],[dTime]]&lt;&gt;"",1/Table9[[#This Row],[dTime]],"")</f>
        <v>13.333333333335354</v>
      </c>
    </row>
    <row r="5897" spans="1:3" x14ac:dyDescent="0.25">
      <c r="A5897">
        <v>288</v>
      </c>
      <c r="B5897">
        <v>5.5000000000006821E-2</v>
      </c>
      <c r="C5897" s="1">
        <f>IF(Table9[[#This Row],[dTime]]&lt;&gt;"",1/Table9[[#This Row],[dTime]],"")</f>
        <v>18.181818181815927</v>
      </c>
    </row>
    <row r="5898" spans="1:3" x14ac:dyDescent="0.25">
      <c r="A5898">
        <v>289</v>
      </c>
      <c r="B5898" t="s">
        <v>49</v>
      </c>
      <c r="C5898" s="1" t="str">
        <f>IF(Table9[[#This Row],[dTime]]&lt;&gt;"",1/Table9[[#This Row],[dTime]],"")</f>
        <v/>
      </c>
    </row>
    <row r="5899" spans="1:3" x14ac:dyDescent="0.25">
      <c r="A5899">
        <v>1</v>
      </c>
      <c r="B5899" t="s">
        <v>49</v>
      </c>
      <c r="C5899" s="1" t="str">
        <f>IF(Table9[[#This Row],[dTime]]&lt;&gt;"",1/Table9[[#This Row],[dTime]],"")</f>
        <v/>
      </c>
    </row>
    <row r="5900" spans="1:3" x14ac:dyDescent="0.25">
      <c r="A5900">
        <v>2</v>
      </c>
      <c r="B5900">
        <v>6.4999999999997726E-2</v>
      </c>
      <c r="C5900" s="1">
        <f>IF(Table9[[#This Row],[dTime]]&lt;&gt;"",1/Table9[[#This Row],[dTime]],"")</f>
        <v>15.384615384615923</v>
      </c>
    </row>
    <row r="5901" spans="1:3" x14ac:dyDescent="0.25">
      <c r="A5901">
        <v>3</v>
      </c>
      <c r="B5901">
        <v>6.7999999999983629E-2</v>
      </c>
      <c r="C5901" s="1">
        <f>IF(Table9[[#This Row],[dTime]]&lt;&gt;"",1/Table9[[#This Row],[dTime]],"")</f>
        <v>14.705882352944716</v>
      </c>
    </row>
    <row r="5902" spans="1:3" x14ac:dyDescent="0.25">
      <c r="A5902">
        <v>4</v>
      </c>
      <c r="B5902">
        <v>6.7000000000007276E-2</v>
      </c>
      <c r="C5902" s="1">
        <f>IF(Table9[[#This Row],[dTime]]&lt;&gt;"",1/Table9[[#This Row],[dTime]],"")</f>
        <v>14.925373134326737</v>
      </c>
    </row>
    <row r="5903" spans="1:3" x14ac:dyDescent="0.25">
      <c r="A5903">
        <v>5</v>
      </c>
      <c r="B5903">
        <v>6.4000000000021373E-2</v>
      </c>
      <c r="C5903" s="1">
        <f>IF(Table9[[#This Row],[dTime]]&lt;&gt;"",1/Table9[[#This Row],[dTime]],"")</f>
        <v>15.624999999994783</v>
      </c>
    </row>
    <row r="5904" spans="1:3" x14ac:dyDescent="0.25">
      <c r="A5904">
        <v>6</v>
      </c>
      <c r="B5904">
        <v>2.1000000000015007E-2</v>
      </c>
      <c r="C5904" s="1">
        <f>IF(Table9[[#This Row],[dTime]]&lt;&gt;"",1/Table9[[#This Row],[dTime]],"")</f>
        <v>47.619047619013593</v>
      </c>
    </row>
    <row r="5905" spans="1:3" x14ac:dyDescent="0.25">
      <c r="A5905">
        <v>7</v>
      </c>
      <c r="B5905">
        <v>0.1029999999999518</v>
      </c>
      <c r="C5905" s="1">
        <f>IF(Table9[[#This Row],[dTime]]&lt;&gt;"",1/Table9[[#This Row],[dTime]],"")</f>
        <v>9.7087378640822131</v>
      </c>
    </row>
    <row r="5906" spans="1:3" x14ac:dyDescent="0.25">
      <c r="A5906">
        <v>8</v>
      </c>
      <c r="B5906">
        <v>7.6999999999998181E-2</v>
      </c>
      <c r="C5906" s="1">
        <f>IF(Table9[[#This Row],[dTime]]&lt;&gt;"",1/Table9[[#This Row],[dTime]],"")</f>
        <v>12.987012987013294</v>
      </c>
    </row>
    <row r="5907" spans="1:3" x14ac:dyDescent="0.25">
      <c r="A5907">
        <v>9</v>
      </c>
      <c r="B5907">
        <v>6.9000000000016826E-2</v>
      </c>
      <c r="C5907" s="1">
        <f>IF(Table9[[#This Row],[dTime]]&lt;&gt;"",1/Table9[[#This Row],[dTime]],"")</f>
        <v>14.492753623184871</v>
      </c>
    </row>
    <row r="5908" spans="1:3" x14ac:dyDescent="0.25">
      <c r="A5908">
        <v>10</v>
      </c>
      <c r="B5908">
        <v>5.4000000000030468E-2</v>
      </c>
      <c r="C5908" s="1">
        <f>IF(Table9[[#This Row],[dTime]]&lt;&gt;"",1/Table9[[#This Row],[dTime]],"")</f>
        <v>18.518518518508071</v>
      </c>
    </row>
    <row r="5909" spans="1:3" x14ac:dyDescent="0.25">
      <c r="A5909">
        <v>11</v>
      </c>
      <c r="B5909">
        <v>7.6999999999998181E-2</v>
      </c>
      <c r="C5909" s="1">
        <f>IF(Table9[[#This Row],[dTime]]&lt;&gt;"",1/Table9[[#This Row],[dTime]],"")</f>
        <v>12.987012987013294</v>
      </c>
    </row>
    <row r="5910" spans="1:3" x14ac:dyDescent="0.25">
      <c r="A5910">
        <v>12</v>
      </c>
      <c r="B5910">
        <v>6.5999999999974079E-2</v>
      </c>
      <c r="C5910" s="1">
        <f>IF(Table9[[#This Row],[dTime]]&lt;&gt;"",1/Table9[[#This Row],[dTime]],"")</f>
        <v>15.151515151521101</v>
      </c>
    </row>
    <row r="5911" spans="1:3" x14ac:dyDescent="0.25">
      <c r="A5911">
        <v>13</v>
      </c>
      <c r="B5911">
        <v>6.6000000000030923E-2</v>
      </c>
      <c r="C5911" s="1">
        <f>IF(Table9[[#This Row],[dTime]]&lt;&gt;"",1/Table9[[#This Row],[dTime]],"")</f>
        <v>15.151515151508052</v>
      </c>
    </row>
    <row r="5912" spans="1:3" x14ac:dyDescent="0.25">
      <c r="A5912">
        <v>14</v>
      </c>
      <c r="B5912">
        <v>6.6999999999950433E-2</v>
      </c>
      <c r="C5912" s="1">
        <f>IF(Table9[[#This Row],[dTime]]&lt;&gt;"",1/Table9[[#This Row],[dTime]],"")</f>
        <v>14.9253731343394</v>
      </c>
    </row>
    <row r="5913" spans="1:3" x14ac:dyDescent="0.25">
      <c r="A5913">
        <v>15</v>
      </c>
      <c r="B5913">
        <v>5.8000000000049567E-2</v>
      </c>
      <c r="C5913" s="1">
        <f>IF(Table9[[#This Row],[dTime]]&lt;&gt;"",1/Table9[[#This Row],[dTime]],"")</f>
        <v>17.241379310330093</v>
      </c>
    </row>
    <row r="5914" spans="1:3" x14ac:dyDescent="0.25">
      <c r="A5914">
        <v>16</v>
      </c>
      <c r="B5914">
        <v>7.5999999999964984E-2</v>
      </c>
      <c r="C5914" s="1">
        <f>IF(Table9[[#This Row],[dTime]]&lt;&gt;"",1/Table9[[#This Row],[dTime]],"")</f>
        <v>13.157894736848167</v>
      </c>
    </row>
    <row r="5915" spans="1:3" x14ac:dyDescent="0.25">
      <c r="A5915">
        <v>17</v>
      </c>
      <c r="B5915">
        <v>6.4000000000021373E-2</v>
      </c>
      <c r="C5915" s="1">
        <f>IF(Table9[[#This Row],[dTime]]&lt;&gt;"",1/Table9[[#This Row],[dTime]],"")</f>
        <v>15.624999999994783</v>
      </c>
    </row>
    <row r="5916" spans="1:3" x14ac:dyDescent="0.25">
      <c r="A5916">
        <v>18</v>
      </c>
      <c r="B5916">
        <v>6.8999999999959982E-2</v>
      </c>
      <c r="C5916" s="1">
        <f>IF(Table9[[#This Row],[dTime]]&lt;&gt;"",1/Table9[[#This Row],[dTime]],"")</f>
        <v>14.492753623196812</v>
      </c>
    </row>
    <row r="5917" spans="1:3" x14ac:dyDescent="0.25">
      <c r="A5917">
        <v>19</v>
      </c>
      <c r="B5917">
        <v>7.0000000000050022E-2</v>
      </c>
      <c r="C5917" s="1">
        <f>IF(Table9[[#This Row],[dTime]]&lt;&gt;"",1/Table9[[#This Row],[dTime]],"")</f>
        <v>14.285714285704078</v>
      </c>
    </row>
    <row r="5918" spans="1:3" x14ac:dyDescent="0.25">
      <c r="A5918">
        <v>20</v>
      </c>
      <c r="B5918">
        <v>6.399999999996453E-2</v>
      </c>
      <c r="C5918" s="1">
        <f>IF(Table9[[#This Row],[dTime]]&lt;&gt;"",1/Table9[[#This Row],[dTime]],"")</f>
        <v>15.62500000000866</v>
      </c>
    </row>
    <row r="5919" spans="1:3" x14ac:dyDescent="0.25">
      <c r="A5919">
        <v>21</v>
      </c>
      <c r="B5919">
        <v>5.4000000000030468E-2</v>
      </c>
      <c r="C5919" s="1">
        <f>IF(Table9[[#This Row],[dTime]]&lt;&gt;"",1/Table9[[#This Row],[dTime]],"")</f>
        <v>18.518518518508071</v>
      </c>
    </row>
    <row r="5920" spans="1:3" x14ac:dyDescent="0.25">
      <c r="A5920">
        <v>22</v>
      </c>
      <c r="B5920">
        <v>7.9000000000007731E-2</v>
      </c>
      <c r="C5920" s="1">
        <f>IF(Table9[[#This Row],[dTime]]&lt;&gt;"",1/Table9[[#This Row],[dTime]],"")</f>
        <v>12.658227848100028</v>
      </c>
    </row>
    <row r="5921" spans="1:3" x14ac:dyDescent="0.25">
      <c r="A5921">
        <v>23</v>
      </c>
      <c r="B5921">
        <v>6.399999999996453E-2</v>
      </c>
      <c r="C5921" s="1">
        <f>IF(Table9[[#This Row],[dTime]]&lt;&gt;"",1/Table9[[#This Row],[dTime]],"")</f>
        <v>15.62500000000866</v>
      </c>
    </row>
    <row r="5922" spans="1:3" x14ac:dyDescent="0.25">
      <c r="A5922">
        <v>24</v>
      </c>
      <c r="B5922">
        <v>2.5000000000034106E-2</v>
      </c>
      <c r="C5922" s="1">
        <f>IF(Table9[[#This Row],[dTime]]&lt;&gt;"",1/Table9[[#This Row],[dTime]],"")</f>
        <v>39.99999999994543</v>
      </c>
    </row>
    <row r="5923" spans="1:3" x14ac:dyDescent="0.25">
      <c r="A5923">
        <v>25</v>
      </c>
      <c r="B5923">
        <v>0.11199999999996635</v>
      </c>
      <c r="C5923" s="1">
        <f>IF(Table9[[#This Row],[dTime]]&lt;&gt;"",1/Table9[[#This Row],[dTime]],"")</f>
        <v>8.9285714285741111</v>
      </c>
    </row>
    <row r="5924" spans="1:3" x14ac:dyDescent="0.25">
      <c r="A5924">
        <v>26</v>
      </c>
      <c r="B5924">
        <v>6.7999999999983629E-2</v>
      </c>
      <c r="C5924" s="1">
        <f>IF(Table9[[#This Row],[dTime]]&lt;&gt;"",1/Table9[[#This Row],[dTime]],"")</f>
        <v>14.705882352944716</v>
      </c>
    </row>
    <row r="5925" spans="1:3" x14ac:dyDescent="0.25">
      <c r="A5925">
        <v>27</v>
      </c>
      <c r="B5925">
        <v>6.7000000000007276E-2</v>
      </c>
      <c r="C5925" s="1">
        <f>IF(Table9[[#This Row],[dTime]]&lt;&gt;"",1/Table9[[#This Row],[dTime]],"")</f>
        <v>14.925373134326737</v>
      </c>
    </row>
    <row r="5926" spans="1:3" x14ac:dyDescent="0.25">
      <c r="A5926">
        <v>28</v>
      </c>
      <c r="B5926">
        <v>1.8000000000029104E-2</v>
      </c>
      <c r="C5926" s="1">
        <f>IF(Table9[[#This Row],[dTime]]&lt;&gt;"",1/Table9[[#This Row],[dTime]],"")</f>
        <v>55.55555555546573</v>
      </c>
    </row>
    <row r="5927" spans="1:3" x14ac:dyDescent="0.25">
      <c r="A5927">
        <v>29</v>
      </c>
      <c r="B5927">
        <v>0.11299999999999955</v>
      </c>
      <c r="C5927" s="1">
        <f>IF(Table9[[#This Row],[dTime]]&lt;&gt;"",1/Table9[[#This Row],[dTime]],"")</f>
        <v>8.8495575221239289</v>
      </c>
    </row>
    <row r="5928" spans="1:3" x14ac:dyDescent="0.25">
      <c r="A5928">
        <v>30</v>
      </c>
      <c r="B5928">
        <v>6.5999999999974079E-2</v>
      </c>
      <c r="C5928" s="1">
        <f>IF(Table9[[#This Row],[dTime]]&lt;&gt;"",1/Table9[[#This Row],[dTime]],"")</f>
        <v>15.151515151521101</v>
      </c>
    </row>
    <row r="5929" spans="1:3" x14ac:dyDescent="0.25">
      <c r="A5929">
        <v>31</v>
      </c>
      <c r="B5929">
        <v>6.9000000000016826E-2</v>
      </c>
      <c r="C5929" s="1">
        <f>IF(Table9[[#This Row],[dTime]]&lt;&gt;"",1/Table9[[#This Row],[dTime]],"")</f>
        <v>14.492753623184871</v>
      </c>
    </row>
    <row r="5930" spans="1:3" x14ac:dyDescent="0.25">
      <c r="A5930">
        <v>32</v>
      </c>
      <c r="B5930">
        <v>6.5999999999974079E-2</v>
      </c>
      <c r="C5930" s="1">
        <f>IF(Table9[[#This Row],[dTime]]&lt;&gt;"",1/Table9[[#This Row],[dTime]],"")</f>
        <v>15.151515151521101</v>
      </c>
    </row>
    <row r="5931" spans="1:3" x14ac:dyDescent="0.25">
      <c r="A5931">
        <v>33</v>
      </c>
      <c r="B5931">
        <v>6.4000000000021373E-2</v>
      </c>
      <c r="C5931" s="1">
        <f>IF(Table9[[#This Row],[dTime]]&lt;&gt;"",1/Table9[[#This Row],[dTime]],"")</f>
        <v>15.624999999994783</v>
      </c>
    </row>
    <row r="5932" spans="1:3" x14ac:dyDescent="0.25">
      <c r="A5932">
        <v>34</v>
      </c>
      <c r="B5932">
        <v>6.9999999999993179E-2</v>
      </c>
      <c r="C5932" s="1">
        <f>IF(Table9[[#This Row],[dTime]]&lt;&gt;"",1/Table9[[#This Row],[dTime]],"")</f>
        <v>14.285714285715677</v>
      </c>
    </row>
    <row r="5933" spans="1:3" x14ac:dyDescent="0.25">
      <c r="A5933">
        <v>35</v>
      </c>
      <c r="B5933">
        <v>6.7000000000007276E-2</v>
      </c>
      <c r="C5933" s="1">
        <f>IF(Table9[[#This Row],[dTime]]&lt;&gt;"",1/Table9[[#This Row],[dTime]],"")</f>
        <v>14.925373134326737</v>
      </c>
    </row>
    <row r="5934" spans="1:3" x14ac:dyDescent="0.25">
      <c r="A5934">
        <v>36</v>
      </c>
      <c r="B5934">
        <v>6.4999999999997726E-2</v>
      </c>
      <c r="C5934" s="1">
        <f>IF(Table9[[#This Row],[dTime]]&lt;&gt;"",1/Table9[[#This Row],[dTime]],"")</f>
        <v>15.384615384615923</v>
      </c>
    </row>
    <row r="5935" spans="1:3" x14ac:dyDescent="0.25">
      <c r="A5935">
        <v>37</v>
      </c>
      <c r="B5935">
        <v>5.4000000000030468E-2</v>
      </c>
      <c r="C5935" s="1">
        <f>IF(Table9[[#This Row],[dTime]]&lt;&gt;"",1/Table9[[#This Row],[dTime]],"")</f>
        <v>18.518518518508071</v>
      </c>
    </row>
    <row r="5936" spans="1:3" x14ac:dyDescent="0.25">
      <c r="A5936">
        <v>38</v>
      </c>
      <c r="B5936">
        <v>7.9999999999984084E-2</v>
      </c>
      <c r="C5936" s="1">
        <f>IF(Table9[[#This Row],[dTime]]&lt;&gt;"",1/Table9[[#This Row],[dTime]],"")</f>
        <v>12.500000000002487</v>
      </c>
    </row>
    <row r="5937" spans="1:3" x14ac:dyDescent="0.25">
      <c r="A5937">
        <v>39</v>
      </c>
      <c r="B5937">
        <v>6.0999999999978627E-2</v>
      </c>
      <c r="C5937" s="1">
        <f>IF(Table9[[#This Row],[dTime]]&lt;&gt;"",1/Table9[[#This Row],[dTime]],"")</f>
        <v>16.393442622956563</v>
      </c>
    </row>
    <row r="5938" spans="1:3" x14ac:dyDescent="0.25">
      <c r="A5938">
        <v>40</v>
      </c>
      <c r="B5938">
        <v>7.2000000000002728E-2</v>
      </c>
      <c r="C5938" s="1">
        <f>IF(Table9[[#This Row],[dTime]]&lt;&gt;"",1/Table9[[#This Row],[dTime]],"")</f>
        <v>13.888888888888362</v>
      </c>
    </row>
    <row r="5939" spans="1:3" x14ac:dyDescent="0.25">
      <c r="A5939">
        <v>41</v>
      </c>
      <c r="B5939">
        <v>6.2999999999988177E-2</v>
      </c>
      <c r="C5939" s="1">
        <f>IF(Table9[[#This Row],[dTime]]&lt;&gt;"",1/Table9[[#This Row],[dTime]],"")</f>
        <v>15.873015873018852</v>
      </c>
    </row>
    <row r="5940" spans="1:3" x14ac:dyDescent="0.25">
      <c r="A5940">
        <v>42</v>
      </c>
      <c r="B5940">
        <v>7.3000000000035925E-2</v>
      </c>
      <c r="C5940" s="1">
        <f>IF(Table9[[#This Row],[dTime]]&lt;&gt;"",1/Table9[[#This Row],[dTime]],"")</f>
        <v>13.69863013697956</v>
      </c>
    </row>
    <row r="5941" spans="1:3" x14ac:dyDescent="0.25">
      <c r="A5941">
        <v>43</v>
      </c>
      <c r="B5941">
        <v>6.399999999996453E-2</v>
      </c>
      <c r="C5941" s="1">
        <f>IF(Table9[[#This Row],[dTime]]&lt;&gt;"",1/Table9[[#This Row],[dTime]],"")</f>
        <v>15.62500000000866</v>
      </c>
    </row>
    <row r="5942" spans="1:3" x14ac:dyDescent="0.25">
      <c r="A5942">
        <v>44</v>
      </c>
      <c r="B5942">
        <v>2.0000000000038654E-2</v>
      </c>
      <c r="C5942" s="1">
        <f>IF(Table9[[#This Row],[dTime]]&lt;&gt;"",1/Table9[[#This Row],[dTime]],"")</f>
        <v>49.999999999903366</v>
      </c>
    </row>
    <row r="5943" spans="1:3" x14ac:dyDescent="0.25">
      <c r="A5943">
        <v>45</v>
      </c>
      <c r="B5943">
        <v>0.1099999999999568</v>
      </c>
      <c r="C5943" s="1">
        <f>IF(Table9[[#This Row],[dTime]]&lt;&gt;"",1/Table9[[#This Row],[dTime]],"")</f>
        <v>9.0909090909126604</v>
      </c>
    </row>
    <row r="5944" spans="1:3" x14ac:dyDescent="0.25">
      <c r="A5944">
        <v>46</v>
      </c>
      <c r="B5944">
        <v>2.5000000000034106E-2</v>
      </c>
      <c r="C5944" s="1">
        <f>IF(Table9[[#This Row],[dTime]]&lt;&gt;"",1/Table9[[#This Row],[dTime]],"")</f>
        <v>39.99999999994543</v>
      </c>
    </row>
    <row r="5945" spans="1:3" x14ac:dyDescent="0.25">
      <c r="A5945">
        <v>47</v>
      </c>
      <c r="B5945">
        <v>0.10399999999998499</v>
      </c>
      <c r="C5945" s="1">
        <f>IF(Table9[[#This Row],[dTime]]&lt;&gt;"",1/Table9[[#This Row],[dTime]],"")</f>
        <v>9.6153846153860023</v>
      </c>
    </row>
    <row r="5946" spans="1:3" x14ac:dyDescent="0.25">
      <c r="A5946">
        <v>48</v>
      </c>
      <c r="B5946">
        <v>3.3999999999991815E-2</v>
      </c>
      <c r="C5946" s="1">
        <f>IF(Table9[[#This Row],[dTime]]&lt;&gt;"",1/Table9[[#This Row],[dTime]],"")</f>
        <v>29.411764705889432</v>
      </c>
    </row>
    <row r="5947" spans="1:3" x14ac:dyDescent="0.25">
      <c r="A5947">
        <v>49</v>
      </c>
      <c r="B5947">
        <v>0.10500000000001819</v>
      </c>
      <c r="C5947" s="1">
        <f>IF(Table9[[#This Row],[dTime]]&lt;&gt;"",1/Table9[[#This Row],[dTime]],"")</f>
        <v>9.5238095238078735</v>
      </c>
    </row>
    <row r="5948" spans="1:3" x14ac:dyDescent="0.25">
      <c r="A5948">
        <v>50</v>
      </c>
      <c r="B5948">
        <v>6.9000000000016826E-2</v>
      </c>
      <c r="C5948" s="1">
        <f>IF(Table9[[#This Row],[dTime]]&lt;&gt;"",1/Table9[[#This Row],[dTime]],"")</f>
        <v>14.492753623184871</v>
      </c>
    </row>
    <row r="5949" spans="1:3" x14ac:dyDescent="0.25">
      <c r="A5949">
        <v>51</v>
      </c>
      <c r="B5949">
        <v>4.9999999999954525E-2</v>
      </c>
      <c r="C5949" s="1">
        <f>IF(Table9[[#This Row],[dTime]]&lt;&gt;"",1/Table9[[#This Row],[dTime]],"")</f>
        <v>20.00000000001819</v>
      </c>
    </row>
    <row r="5950" spans="1:3" x14ac:dyDescent="0.25">
      <c r="A5950">
        <v>52</v>
      </c>
      <c r="B5950">
        <v>8.2000000000050477E-2</v>
      </c>
      <c r="C5950" s="1">
        <f>IF(Table9[[#This Row],[dTime]]&lt;&gt;"",1/Table9[[#This Row],[dTime]],"")</f>
        <v>12.195121951212005</v>
      </c>
    </row>
    <row r="5951" spans="1:3" x14ac:dyDescent="0.25">
      <c r="A5951">
        <v>53</v>
      </c>
      <c r="B5951">
        <v>7.2000000000002728E-2</v>
      </c>
      <c r="C5951" s="1">
        <f>IF(Table9[[#This Row],[dTime]]&lt;&gt;"",1/Table9[[#This Row],[dTime]],"")</f>
        <v>13.888888888888362</v>
      </c>
    </row>
    <row r="5952" spans="1:3" x14ac:dyDescent="0.25">
      <c r="A5952">
        <v>54</v>
      </c>
      <c r="B5952">
        <v>6.0999999999978627E-2</v>
      </c>
      <c r="C5952" s="1">
        <f>IF(Table9[[#This Row],[dTime]]&lt;&gt;"",1/Table9[[#This Row],[dTime]],"")</f>
        <v>16.393442622956563</v>
      </c>
    </row>
    <row r="5953" spans="1:3" x14ac:dyDescent="0.25">
      <c r="A5953">
        <v>55</v>
      </c>
      <c r="B5953">
        <v>6.7000000000007276E-2</v>
      </c>
      <c r="C5953" s="1">
        <f>IF(Table9[[#This Row],[dTime]]&lt;&gt;"",1/Table9[[#This Row],[dTime]],"")</f>
        <v>14.925373134326737</v>
      </c>
    </row>
    <row r="5954" spans="1:3" x14ac:dyDescent="0.25">
      <c r="A5954">
        <v>56</v>
      </c>
      <c r="B5954">
        <v>5.7999999999992724E-2</v>
      </c>
      <c r="C5954" s="1">
        <f>IF(Table9[[#This Row],[dTime]]&lt;&gt;"",1/Table9[[#This Row],[dTime]],"")</f>
        <v>17.241379310346989</v>
      </c>
    </row>
    <row r="5955" spans="1:3" x14ac:dyDescent="0.25">
      <c r="A5955">
        <v>57</v>
      </c>
      <c r="B5955">
        <v>7.6999999999998181E-2</v>
      </c>
      <c r="C5955" s="1">
        <f>IF(Table9[[#This Row],[dTime]]&lt;&gt;"",1/Table9[[#This Row],[dTime]],"")</f>
        <v>12.987012987013294</v>
      </c>
    </row>
    <row r="5956" spans="1:3" x14ac:dyDescent="0.25">
      <c r="A5956">
        <v>58</v>
      </c>
      <c r="B5956">
        <v>6.5999999999974079E-2</v>
      </c>
      <c r="C5956" s="1">
        <f>IF(Table9[[#This Row],[dTime]]&lt;&gt;"",1/Table9[[#This Row],[dTime]],"")</f>
        <v>15.151515151521101</v>
      </c>
    </row>
    <row r="5957" spans="1:3" x14ac:dyDescent="0.25">
      <c r="A5957">
        <v>59</v>
      </c>
      <c r="B5957">
        <v>5.7000000000016371E-2</v>
      </c>
      <c r="C5957" s="1">
        <f>IF(Table9[[#This Row],[dTime]]&lt;&gt;"",1/Table9[[#This Row],[dTime]],"")</f>
        <v>17.543859649117767</v>
      </c>
    </row>
    <row r="5958" spans="1:3" x14ac:dyDescent="0.25">
      <c r="A5958">
        <v>60</v>
      </c>
      <c r="B5958">
        <v>7.4000000000012278E-2</v>
      </c>
      <c r="C5958" s="1">
        <f>IF(Table9[[#This Row],[dTime]]&lt;&gt;"",1/Table9[[#This Row],[dTime]],"")</f>
        <v>13.513513513511271</v>
      </c>
    </row>
    <row r="5959" spans="1:3" x14ac:dyDescent="0.25">
      <c r="A5959">
        <v>61</v>
      </c>
      <c r="B5959">
        <v>3.3999999999991815E-2</v>
      </c>
      <c r="C5959" s="1">
        <f>IF(Table9[[#This Row],[dTime]]&lt;&gt;"",1/Table9[[#This Row],[dTime]],"")</f>
        <v>29.411764705889432</v>
      </c>
    </row>
    <row r="5960" spans="1:3" x14ac:dyDescent="0.25">
      <c r="A5960">
        <v>62</v>
      </c>
      <c r="B5960">
        <v>8.9999999999974989E-2</v>
      </c>
      <c r="C5960" s="1">
        <f>IF(Table9[[#This Row],[dTime]]&lt;&gt;"",1/Table9[[#This Row],[dTime]],"")</f>
        <v>11.111111111114198</v>
      </c>
    </row>
    <row r="5961" spans="1:3" x14ac:dyDescent="0.25">
      <c r="A5961">
        <v>63</v>
      </c>
      <c r="B5961">
        <v>8.0000000000040927E-2</v>
      </c>
      <c r="C5961" s="1">
        <f>IF(Table9[[#This Row],[dTime]]&lt;&gt;"",1/Table9[[#This Row],[dTime]],"")</f>
        <v>12.499999999993605</v>
      </c>
    </row>
    <row r="5962" spans="1:3" x14ac:dyDescent="0.25">
      <c r="A5962">
        <v>64</v>
      </c>
      <c r="B5962">
        <v>6.0000000000002274E-2</v>
      </c>
      <c r="C5962" s="1">
        <f>IF(Table9[[#This Row],[dTime]]&lt;&gt;"",1/Table9[[#This Row],[dTime]],"")</f>
        <v>16.666666666666035</v>
      </c>
    </row>
    <row r="5963" spans="1:3" x14ac:dyDescent="0.25">
      <c r="A5963">
        <v>65</v>
      </c>
      <c r="B5963">
        <v>7.2000000000002728E-2</v>
      </c>
      <c r="C5963" s="1">
        <f>IF(Table9[[#This Row],[dTime]]&lt;&gt;"",1/Table9[[#This Row],[dTime]],"")</f>
        <v>13.888888888888362</v>
      </c>
    </row>
    <row r="5964" spans="1:3" x14ac:dyDescent="0.25">
      <c r="A5964">
        <v>66</v>
      </c>
      <c r="B5964">
        <v>6.5999999999974079E-2</v>
      </c>
      <c r="C5964" s="1">
        <f>IF(Table9[[#This Row],[dTime]]&lt;&gt;"",1/Table9[[#This Row],[dTime]],"")</f>
        <v>15.151515151521101</v>
      </c>
    </row>
    <row r="5965" spans="1:3" x14ac:dyDescent="0.25">
      <c r="A5965">
        <v>67</v>
      </c>
      <c r="B5965">
        <v>6.9000000000016826E-2</v>
      </c>
      <c r="C5965" s="1">
        <f>IF(Table9[[#This Row],[dTime]]&lt;&gt;"",1/Table9[[#This Row],[dTime]],"")</f>
        <v>14.492753623184871</v>
      </c>
    </row>
    <row r="5966" spans="1:3" x14ac:dyDescent="0.25">
      <c r="A5966">
        <v>68</v>
      </c>
      <c r="B5966">
        <v>6.0000000000002274E-2</v>
      </c>
      <c r="C5966" s="1">
        <f>IF(Table9[[#This Row],[dTime]]&lt;&gt;"",1/Table9[[#This Row],[dTime]],"")</f>
        <v>16.666666666666035</v>
      </c>
    </row>
    <row r="5967" spans="1:3" x14ac:dyDescent="0.25">
      <c r="A5967">
        <v>69</v>
      </c>
      <c r="B5967">
        <v>5.5000000000006821E-2</v>
      </c>
      <c r="C5967" s="1">
        <f>IF(Table9[[#This Row],[dTime]]&lt;&gt;"",1/Table9[[#This Row],[dTime]],"")</f>
        <v>18.181818181815927</v>
      </c>
    </row>
    <row r="5968" spans="1:3" x14ac:dyDescent="0.25">
      <c r="A5968">
        <v>70</v>
      </c>
      <c r="B5968">
        <v>4.6999999999968622E-2</v>
      </c>
      <c r="C5968" s="1">
        <f>IF(Table9[[#This Row],[dTime]]&lt;&gt;"",1/Table9[[#This Row],[dTime]],"")</f>
        <v>21.276595744695054</v>
      </c>
    </row>
    <row r="5969" spans="1:3" x14ac:dyDescent="0.25">
      <c r="A5969">
        <v>71</v>
      </c>
      <c r="B5969">
        <v>0.10399999999998499</v>
      </c>
      <c r="C5969" s="1">
        <f>IF(Table9[[#This Row],[dTime]]&lt;&gt;"",1/Table9[[#This Row],[dTime]],"")</f>
        <v>9.6153846153860023</v>
      </c>
    </row>
    <row r="5970" spans="1:3" x14ac:dyDescent="0.25">
      <c r="A5970">
        <v>72</v>
      </c>
      <c r="B5970">
        <v>5.0000000000011369E-2</v>
      </c>
      <c r="C5970" s="1">
        <f>IF(Table9[[#This Row],[dTime]]&lt;&gt;"",1/Table9[[#This Row],[dTime]],"")</f>
        <v>19.999999999995453</v>
      </c>
    </row>
    <row r="5971" spans="1:3" x14ac:dyDescent="0.25">
      <c r="A5971">
        <v>73</v>
      </c>
      <c r="B5971">
        <v>8.4000000000003183E-2</v>
      </c>
      <c r="C5971" s="1">
        <f>IF(Table9[[#This Row],[dTime]]&lt;&gt;"",1/Table9[[#This Row],[dTime]],"")</f>
        <v>11.904761904761454</v>
      </c>
    </row>
    <row r="5972" spans="1:3" x14ac:dyDescent="0.25">
      <c r="A5972">
        <v>74</v>
      </c>
      <c r="B5972">
        <v>5.2000000000020918E-2</v>
      </c>
      <c r="C5972" s="1">
        <f>IF(Table9[[#This Row],[dTime]]&lt;&gt;"",1/Table9[[#This Row],[dTime]],"")</f>
        <v>19.230769230761496</v>
      </c>
    </row>
    <row r="5973" spans="1:3" x14ac:dyDescent="0.25">
      <c r="A5973">
        <v>75</v>
      </c>
      <c r="B5973">
        <v>7.0999999999969532E-2</v>
      </c>
      <c r="C5973" s="1">
        <f>IF(Table9[[#This Row],[dTime]]&lt;&gt;"",1/Table9[[#This Row],[dTime]],"")</f>
        <v>14.084507042259565</v>
      </c>
    </row>
    <row r="5974" spans="1:3" x14ac:dyDescent="0.25">
      <c r="A5974">
        <v>76</v>
      </c>
      <c r="B5974">
        <v>6.6000000000030923E-2</v>
      </c>
      <c r="C5974" s="1">
        <f>IF(Table9[[#This Row],[dTime]]&lt;&gt;"",1/Table9[[#This Row],[dTime]],"")</f>
        <v>15.151515151508052</v>
      </c>
    </row>
    <row r="5975" spans="1:3" x14ac:dyDescent="0.25">
      <c r="A5975">
        <v>77</v>
      </c>
      <c r="B5975">
        <v>6.9000000000016826E-2</v>
      </c>
      <c r="C5975" s="1">
        <f>IF(Table9[[#This Row],[dTime]]&lt;&gt;"",1/Table9[[#This Row],[dTime]],"")</f>
        <v>14.492753623184871</v>
      </c>
    </row>
    <row r="5976" spans="1:3" x14ac:dyDescent="0.25">
      <c r="A5976">
        <v>78</v>
      </c>
      <c r="B5976">
        <v>7.4999999999988631E-2</v>
      </c>
      <c r="C5976" s="1">
        <f>IF(Table9[[#This Row],[dTime]]&lt;&gt;"",1/Table9[[#This Row],[dTime]],"")</f>
        <v>13.333333333335354</v>
      </c>
    </row>
    <row r="5977" spans="1:3" x14ac:dyDescent="0.25">
      <c r="A5977">
        <v>79</v>
      </c>
      <c r="B5977">
        <v>6.5999999999974079E-2</v>
      </c>
      <c r="C5977" s="1">
        <f>IF(Table9[[#This Row],[dTime]]&lt;&gt;"",1/Table9[[#This Row],[dTime]],"")</f>
        <v>15.151515151521101</v>
      </c>
    </row>
    <row r="5978" spans="1:3" x14ac:dyDescent="0.25">
      <c r="A5978">
        <v>80</v>
      </c>
      <c r="B5978">
        <v>6.2999999999988177E-2</v>
      </c>
      <c r="C5978" s="1">
        <f>IF(Table9[[#This Row],[dTime]]&lt;&gt;"",1/Table9[[#This Row],[dTime]],"")</f>
        <v>15.873015873018852</v>
      </c>
    </row>
    <row r="5979" spans="1:3" x14ac:dyDescent="0.25">
      <c r="A5979">
        <v>81</v>
      </c>
      <c r="B5979">
        <v>6.4000000000021373E-2</v>
      </c>
      <c r="C5979" s="1">
        <f>IF(Table9[[#This Row],[dTime]]&lt;&gt;"",1/Table9[[#This Row],[dTime]],"")</f>
        <v>15.624999999994783</v>
      </c>
    </row>
    <row r="5980" spans="1:3" x14ac:dyDescent="0.25">
      <c r="A5980">
        <v>82</v>
      </c>
      <c r="B5980">
        <v>6.7000000000007276E-2</v>
      </c>
      <c r="C5980" s="1">
        <f>IF(Table9[[#This Row],[dTime]]&lt;&gt;"",1/Table9[[#This Row],[dTime]],"")</f>
        <v>14.925373134326737</v>
      </c>
    </row>
    <row r="5981" spans="1:3" x14ac:dyDescent="0.25">
      <c r="A5981">
        <v>83</v>
      </c>
      <c r="B5981">
        <v>6.9000000000016826E-2</v>
      </c>
      <c r="C5981" s="1">
        <f>IF(Table9[[#This Row],[dTime]]&lt;&gt;"",1/Table9[[#This Row],[dTime]],"")</f>
        <v>14.492753623184871</v>
      </c>
    </row>
    <row r="5982" spans="1:3" x14ac:dyDescent="0.25">
      <c r="A5982">
        <v>84</v>
      </c>
      <c r="B5982">
        <v>7.0999999999969532E-2</v>
      </c>
      <c r="C5982" s="1">
        <f>IF(Table9[[#This Row],[dTime]]&lt;&gt;"",1/Table9[[#This Row],[dTime]],"")</f>
        <v>14.084507042259565</v>
      </c>
    </row>
    <row r="5983" spans="1:3" x14ac:dyDescent="0.25">
      <c r="A5983">
        <v>85</v>
      </c>
      <c r="B5983">
        <v>6.7000000000007276E-2</v>
      </c>
      <c r="C5983" s="1">
        <f>IF(Table9[[#This Row],[dTime]]&lt;&gt;"",1/Table9[[#This Row],[dTime]],"")</f>
        <v>14.925373134326737</v>
      </c>
    </row>
    <row r="5984" spans="1:3" x14ac:dyDescent="0.25">
      <c r="A5984">
        <v>86</v>
      </c>
      <c r="B5984">
        <v>6.0999999999978627E-2</v>
      </c>
      <c r="C5984" s="1">
        <f>IF(Table9[[#This Row],[dTime]]&lt;&gt;"",1/Table9[[#This Row],[dTime]],"")</f>
        <v>16.393442622956563</v>
      </c>
    </row>
    <row r="5985" spans="1:3" x14ac:dyDescent="0.25">
      <c r="A5985">
        <v>87</v>
      </c>
      <c r="B5985">
        <v>7.0000000000050022E-2</v>
      </c>
      <c r="C5985" s="1">
        <f>IF(Table9[[#This Row],[dTime]]&lt;&gt;"",1/Table9[[#This Row],[dTime]],"")</f>
        <v>14.285714285704078</v>
      </c>
    </row>
    <row r="5986" spans="1:3" x14ac:dyDescent="0.25">
      <c r="A5986">
        <v>88</v>
      </c>
      <c r="B5986">
        <v>6.6999999999950433E-2</v>
      </c>
      <c r="C5986" s="1">
        <f>IF(Table9[[#This Row],[dTime]]&lt;&gt;"",1/Table9[[#This Row],[dTime]],"")</f>
        <v>14.9253731343394</v>
      </c>
    </row>
    <row r="5987" spans="1:3" x14ac:dyDescent="0.25">
      <c r="A5987">
        <v>89</v>
      </c>
      <c r="B5987">
        <v>7.3000000000035925E-2</v>
      </c>
      <c r="C5987" s="1">
        <f>IF(Table9[[#This Row],[dTime]]&lt;&gt;"",1/Table9[[#This Row],[dTime]],"")</f>
        <v>13.69863013697956</v>
      </c>
    </row>
    <row r="5988" spans="1:3" x14ac:dyDescent="0.25">
      <c r="A5988">
        <v>90</v>
      </c>
      <c r="B5988">
        <v>5.6999999999959527E-2</v>
      </c>
      <c r="C5988" s="1">
        <f>IF(Table9[[#This Row],[dTime]]&lt;&gt;"",1/Table9[[#This Row],[dTime]],"")</f>
        <v>17.543859649135264</v>
      </c>
    </row>
    <row r="5989" spans="1:3" x14ac:dyDescent="0.25">
      <c r="A5989">
        <v>91</v>
      </c>
      <c r="B5989">
        <v>5.3000000000054115E-2</v>
      </c>
      <c r="C5989" s="1">
        <f>IF(Table9[[#This Row],[dTime]]&lt;&gt;"",1/Table9[[#This Row],[dTime]],"")</f>
        <v>18.867924528282622</v>
      </c>
    </row>
    <row r="5990" spans="1:3" x14ac:dyDescent="0.25">
      <c r="A5990">
        <v>92</v>
      </c>
      <c r="B5990">
        <v>8.399999999994634E-2</v>
      </c>
      <c r="C5990" s="1">
        <f>IF(Table9[[#This Row],[dTime]]&lt;&gt;"",1/Table9[[#This Row],[dTime]],"")</f>
        <v>11.90476190476951</v>
      </c>
    </row>
    <row r="5991" spans="1:3" x14ac:dyDescent="0.25">
      <c r="A5991">
        <v>93</v>
      </c>
      <c r="B5991">
        <v>6.7000000000007276E-2</v>
      </c>
      <c r="C5991" s="1">
        <f>IF(Table9[[#This Row],[dTime]]&lt;&gt;"",1/Table9[[#This Row],[dTime]],"")</f>
        <v>14.925373134326737</v>
      </c>
    </row>
    <row r="5992" spans="1:3" x14ac:dyDescent="0.25">
      <c r="A5992">
        <v>94</v>
      </c>
      <c r="B5992">
        <v>2.8000000000020009E-2</v>
      </c>
      <c r="C5992" s="1">
        <f>IF(Table9[[#This Row],[dTime]]&lt;&gt;"",1/Table9[[#This Row],[dTime]],"")</f>
        <v>35.714285714260193</v>
      </c>
    </row>
    <row r="5993" spans="1:3" x14ac:dyDescent="0.25">
      <c r="A5993">
        <v>95</v>
      </c>
      <c r="B5993">
        <v>0.10300000000000864</v>
      </c>
      <c r="C5993" s="1">
        <f>IF(Table9[[#This Row],[dTime]]&lt;&gt;"",1/Table9[[#This Row],[dTime]],"")</f>
        <v>9.7087378640768556</v>
      </c>
    </row>
    <row r="5994" spans="1:3" x14ac:dyDescent="0.25">
      <c r="A5994">
        <v>96</v>
      </c>
      <c r="B5994">
        <v>6.7000000000007276E-2</v>
      </c>
      <c r="C5994" s="1">
        <f>IF(Table9[[#This Row],[dTime]]&lt;&gt;"",1/Table9[[#This Row],[dTime]],"")</f>
        <v>14.925373134326737</v>
      </c>
    </row>
    <row r="5995" spans="1:3" x14ac:dyDescent="0.25">
      <c r="A5995">
        <v>97</v>
      </c>
      <c r="B5995">
        <v>3.6999999999977717E-2</v>
      </c>
      <c r="C5995" s="1">
        <f>IF(Table9[[#This Row],[dTime]]&lt;&gt;"",1/Table9[[#This Row],[dTime]],"")</f>
        <v>27.027027027043303</v>
      </c>
    </row>
    <row r="5996" spans="1:3" x14ac:dyDescent="0.25">
      <c r="A5996">
        <v>98</v>
      </c>
      <c r="B5996">
        <v>9.6999999999979991E-2</v>
      </c>
      <c r="C5996" s="1">
        <f>IF(Table9[[#This Row],[dTime]]&lt;&gt;"",1/Table9[[#This Row],[dTime]],"")</f>
        <v>10.309278350517591</v>
      </c>
    </row>
    <row r="5997" spans="1:3" x14ac:dyDescent="0.25">
      <c r="A5997">
        <v>99</v>
      </c>
      <c r="B5997">
        <v>6.4000000000021373E-2</v>
      </c>
      <c r="C5997" s="1">
        <f>IF(Table9[[#This Row],[dTime]]&lt;&gt;"",1/Table9[[#This Row],[dTime]],"")</f>
        <v>15.624999999994783</v>
      </c>
    </row>
    <row r="5998" spans="1:3" x14ac:dyDescent="0.25">
      <c r="A5998">
        <v>100</v>
      </c>
      <c r="B5998">
        <v>6.7999999999983629E-2</v>
      </c>
      <c r="C5998" s="1">
        <f>IF(Table9[[#This Row],[dTime]]&lt;&gt;"",1/Table9[[#This Row],[dTime]],"")</f>
        <v>14.705882352944716</v>
      </c>
    </row>
    <row r="5999" spans="1:3" x14ac:dyDescent="0.25">
      <c r="A5999">
        <v>101</v>
      </c>
      <c r="B5999">
        <v>6.8000000000040473E-2</v>
      </c>
      <c r="C5999" s="1">
        <f>IF(Table9[[#This Row],[dTime]]&lt;&gt;"",1/Table9[[#This Row],[dTime]],"")</f>
        <v>14.705882352932424</v>
      </c>
    </row>
    <row r="6000" spans="1:3" x14ac:dyDescent="0.25">
      <c r="A6000">
        <v>102</v>
      </c>
      <c r="B6000">
        <v>6.9999999999993179E-2</v>
      </c>
      <c r="C6000" s="1">
        <f>IF(Table9[[#This Row],[dTime]]&lt;&gt;"",1/Table9[[#This Row],[dTime]],"")</f>
        <v>14.285714285715677</v>
      </c>
    </row>
    <row r="6001" spans="1:3" x14ac:dyDescent="0.25">
      <c r="A6001">
        <v>103</v>
      </c>
      <c r="B6001">
        <v>6.399999999996453E-2</v>
      </c>
      <c r="C6001" s="1">
        <f>IF(Table9[[#This Row],[dTime]]&lt;&gt;"",1/Table9[[#This Row],[dTime]],"")</f>
        <v>15.62500000000866</v>
      </c>
    </row>
    <row r="6002" spans="1:3" x14ac:dyDescent="0.25">
      <c r="A6002">
        <v>104</v>
      </c>
      <c r="B6002">
        <v>6.2000000000011823E-2</v>
      </c>
      <c r="C6002" s="1">
        <f>IF(Table9[[#This Row],[dTime]]&lt;&gt;"",1/Table9[[#This Row],[dTime]],"")</f>
        <v>16.129032258061439</v>
      </c>
    </row>
    <row r="6003" spans="1:3" x14ac:dyDescent="0.25">
      <c r="A6003">
        <v>105</v>
      </c>
      <c r="B6003">
        <v>6.6000000000030923E-2</v>
      </c>
      <c r="C6003" s="1">
        <f>IF(Table9[[#This Row],[dTime]]&lt;&gt;"",1/Table9[[#This Row],[dTime]],"")</f>
        <v>15.151515151508052</v>
      </c>
    </row>
    <row r="6004" spans="1:3" x14ac:dyDescent="0.25">
      <c r="A6004">
        <v>106</v>
      </c>
      <c r="B6004">
        <v>6.8999999999959982E-2</v>
      </c>
      <c r="C6004" s="1">
        <f>IF(Table9[[#This Row],[dTime]]&lt;&gt;"",1/Table9[[#This Row],[dTime]],"")</f>
        <v>14.492753623196812</v>
      </c>
    </row>
    <row r="6005" spans="1:3" x14ac:dyDescent="0.25">
      <c r="A6005">
        <v>107</v>
      </c>
      <c r="B6005">
        <v>6.9999999999993179E-2</v>
      </c>
      <c r="C6005" s="1">
        <f>IF(Table9[[#This Row],[dTime]]&lt;&gt;"",1/Table9[[#This Row],[dTime]],"")</f>
        <v>14.285714285715677</v>
      </c>
    </row>
    <row r="6006" spans="1:3" x14ac:dyDescent="0.25">
      <c r="A6006">
        <v>108</v>
      </c>
      <c r="B6006">
        <v>6.6000000000030923E-2</v>
      </c>
      <c r="C6006" s="1">
        <f>IF(Table9[[#This Row],[dTime]]&lt;&gt;"",1/Table9[[#This Row],[dTime]],"")</f>
        <v>15.151515151508052</v>
      </c>
    </row>
    <row r="6007" spans="1:3" x14ac:dyDescent="0.25">
      <c r="A6007">
        <v>109</v>
      </c>
      <c r="B6007">
        <v>6.4999999999997726E-2</v>
      </c>
      <c r="C6007" s="1">
        <f>IF(Table9[[#This Row],[dTime]]&lt;&gt;"",1/Table9[[#This Row],[dTime]],"")</f>
        <v>15.384615384615923</v>
      </c>
    </row>
    <row r="6008" spans="1:3" x14ac:dyDescent="0.25">
      <c r="A6008">
        <v>110</v>
      </c>
      <c r="B6008">
        <v>6.7999999999983629E-2</v>
      </c>
      <c r="C6008" s="1">
        <f>IF(Table9[[#This Row],[dTime]]&lt;&gt;"",1/Table9[[#This Row],[dTime]],"")</f>
        <v>14.705882352944716</v>
      </c>
    </row>
    <row r="6009" spans="1:3" x14ac:dyDescent="0.25">
      <c r="A6009">
        <v>111</v>
      </c>
      <c r="B6009">
        <v>6.7000000000007276E-2</v>
      </c>
      <c r="C6009" s="1">
        <f>IF(Table9[[#This Row],[dTime]]&lt;&gt;"",1/Table9[[#This Row],[dTime]],"")</f>
        <v>14.925373134326737</v>
      </c>
    </row>
    <row r="6010" spans="1:3" x14ac:dyDescent="0.25">
      <c r="A6010">
        <v>112</v>
      </c>
      <c r="B6010">
        <v>2.8999999999996362E-2</v>
      </c>
      <c r="C6010" s="1">
        <f>IF(Table9[[#This Row],[dTime]]&lt;&gt;"",1/Table9[[#This Row],[dTime]],"")</f>
        <v>34.482758620693978</v>
      </c>
    </row>
    <row r="6011" spans="1:3" x14ac:dyDescent="0.25">
      <c r="A6011">
        <v>113</v>
      </c>
      <c r="B6011">
        <v>0.10599999999999454</v>
      </c>
      <c r="C6011" s="1">
        <f>IF(Table9[[#This Row],[dTime]]&lt;&gt;"",1/Table9[[#This Row],[dTime]],"")</f>
        <v>9.4339622641514289</v>
      </c>
    </row>
    <row r="6012" spans="1:3" x14ac:dyDescent="0.25">
      <c r="A6012">
        <v>114</v>
      </c>
      <c r="B6012">
        <v>3.3999999999991815E-2</v>
      </c>
      <c r="C6012" s="1">
        <f>IF(Table9[[#This Row],[dTime]]&lt;&gt;"",1/Table9[[#This Row],[dTime]],"")</f>
        <v>29.411764705889432</v>
      </c>
    </row>
    <row r="6013" spans="1:3" x14ac:dyDescent="0.25">
      <c r="A6013">
        <v>115</v>
      </c>
      <c r="B6013">
        <v>9.6000000000003638E-2</v>
      </c>
      <c r="C6013" s="1">
        <f>IF(Table9[[#This Row],[dTime]]&lt;&gt;"",1/Table9[[#This Row],[dTime]],"")</f>
        <v>10.416666666666272</v>
      </c>
    </row>
    <row r="6014" spans="1:3" x14ac:dyDescent="0.25">
      <c r="A6014">
        <v>116</v>
      </c>
      <c r="B6014">
        <v>7.3000000000035925E-2</v>
      </c>
      <c r="C6014" s="1">
        <f>IF(Table9[[#This Row],[dTime]]&lt;&gt;"",1/Table9[[#This Row],[dTime]],"")</f>
        <v>13.69863013697956</v>
      </c>
    </row>
    <row r="6015" spans="1:3" x14ac:dyDescent="0.25">
      <c r="A6015">
        <v>117</v>
      </c>
      <c r="B6015">
        <v>6.399999999996453E-2</v>
      </c>
      <c r="C6015" s="1">
        <f>IF(Table9[[#This Row],[dTime]]&lt;&gt;"",1/Table9[[#This Row],[dTime]],"")</f>
        <v>15.62500000000866</v>
      </c>
    </row>
    <row r="6016" spans="1:3" x14ac:dyDescent="0.25">
      <c r="A6016">
        <v>118</v>
      </c>
      <c r="B6016">
        <v>6.300000000004502E-2</v>
      </c>
      <c r="C6016" s="1">
        <f>IF(Table9[[#This Row],[dTime]]&lt;&gt;"",1/Table9[[#This Row],[dTime]],"")</f>
        <v>15.87301587300453</v>
      </c>
    </row>
    <row r="6017" spans="1:3" x14ac:dyDescent="0.25">
      <c r="A6017">
        <v>119</v>
      </c>
      <c r="B6017">
        <v>6.9999999999993179E-2</v>
      </c>
      <c r="C6017" s="1">
        <f>IF(Table9[[#This Row],[dTime]]&lt;&gt;"",1/Table9[[#This Row],[dTime]],"")</f>
        <v>14.285714285715677</v>
      </c>
    </row>
    <row r="6018" spans="1:3" x14ac:dyDescent="0.25">
      <c r="A6018">
        <v>120</v>
      </c>
      <c r="B6018">
        <v>6.7000000000007276E-2</v>
      </c>
      <c r="C6018" s="1">
        <f>IF(Table9[[#This Row],[dTime]]&lt;&gt;"",1/Table9[[#This Row],[dTime]],"")</f>
        <v>14.925373134326737</v>
      </c>
    </row>
    <row r="6019" spans="1:3" x14ac:dyDescent="0.25">
      <c r="A6019">
        <v>121</v>
      </c>
      <c r="B6019">
        <v>6.4999999999997726E-2</v>
      </c>
      <c r="C6019" s="1">
        <f>IF(Table9[[#This Row],[dTime]]&lt;&gt;"",1/Table9[[#This Row],[dTime]],"")</f>
        <v>15.384615384615923</v>
      </c>
    </row>
    <row r="6020" spans="1:3" x14ac:dyDescent="0.25">
      <c r="A6020">
        <v>122</v>
      </c>
      <c r="B6020">
        <v>6.5999999999974079E-2</v>
      </c>
      <c r="C6020" s="1">
        <f>IF(Table9[[#This Row],[dTime]]&lt;&gt;"",1/Table9[[#This Row],[dTime]],"")</f>
        <v>15.151515151521101</v>
      </c>
    </row>
    <row r="6021" spans="1:3" x14ac:dyDescent="0.25">
      <c r="A6021">
        <v>123</v>
      </c>
      <c r="B6021">
        <v>6.4000000000021373E-2</v>
      </c>
      <c r="C6021" s="1">
        <f>IF(Table9[[#This Row],[dTime]]&lt;&gt;"",1/Table9[[#This Row],[dTime]],"")</f>
        <v>15.624999999994783</v>
      </c>
    </row>
    <row r="6022" spans="1:3" x14ac:dyDescent="0.25">
      <c r="A6022">
        <v>124</v>
      </c>
      <c r="B6022">
        <v>6.7999999999983629E-2</v>
      </c>
      <c r="C6022" s="1">
        <f>IF(Table9[[#This Row],[dTime]]&lt;&gt;"",1/Table9[[#This Row],[dTime]],"")</f>
        <v>14.705882352944716</v>
      </c>
    </row>
    <row r="6023" spans="1:3" x14ac:dyDescent="0.25">
      <c r="A6023">
        <v>125</v>
      </c>
      <c r="B6023">
        <v>7.0999999999969532E-2</v>
      </c>
      <c r="C6023" s="1">
        <f>IF(Table9[[#This Row],[dTime]]&lt;&gt;"",1/Table9[[#This Row],[dTime]],"")</f>
        <v>14.084507042259565</v>
      </c>
    </row>
    <row r="6024" spans="1:3" x14ac:dyDescent="0.25">
      <c r="A6024">
        <v>126</v>
      </c>
      <c r="B6024">
        <v>6.4000000000021373E-2</v>
      </c>
      <c r="C6024" s="1">
        <f>IF(Table9[[#This Row],[dTime]]&lt;&gt;"",1/Table9[[#This Row],[dTime]],"")</f>
        <v>15.624999999994783</v>
      </c>
    </row>
    <row r="6025" spans="1:3" x14ac:dyDescent="0.25">
      <c r="A6025">
        <v>127</v>
      </c>
      <c r="B6025">
        <v>6.6000000000030923E-2</v>
      </c>
      <c r="C6025" s="1">
        <f>IF(Table9[[#This Row],[dTime]]&lt;&gt;"",1/Table9[[#This Row],[dTime]],"")</f>
        <v>15.151515151508052</v>
      </c>
    </row>
    <row r="6026" spans="1:3" x14ac:dyDescent="0.25">
      <c r="A6026">
        <v>128</v>
      </c>
      <c r="B6026">
        <v>6.5999999999974079E-2</v>
      </c>
      <c r="C6026" s="1">
        <f>IF(Table9[[#This Row],[dTime]]&lt;&gt;"",1/Table9[[#This Row],[dTime]],"")</f>
        <v>15.151515151521101</v>
      </c>
    </row>
    <row r="6027" spans="1:3" x14ac:dyDescent="0.25">
      <c r="A6027">
        <v>129</v>
      </c>
      <c r="B6027">
        <v>6.2999999999988177E-2</v>
      </c>
      <c r="C6027" s="1">
        <f>IF(Table9[[#This Row],[dTime]]&lt;&gt;"",1/Table9[[#This Row],[dTime]],"")</f>
        <v>15.873015873018852</v>
      </c>
    </row>
    <row r="6028" spans="1:3" x14ac:dyDescent="0.25">
      <c r="A6028">
        <v>130</v>
      </c>
      <c r="B6028">
        <v>7.2000000000002728E-2</v>
      </c>
      <c r="C6028" s="1">
        <f>IF(Table9[[#This Row],[dTime]]&lt;&gt;"",1/Table9[[#This Row],[dTime]],"")</f>
        <v>13.888888888888362</v>
      </c>
    </row>
    <row r="6029" spans="1:3" x14ac:dyDescent="0.25">
      <c r="A6029">
        <v>131</v>
      </c>
      <c r="B6029">
        <v>6.4000000000021373E-2</v>
      </c>
      <c r="C6029" s="1">
        <f>IF(Table9[[#This Row],[dTime]]&lt;&gt;"",1/Table9[[#This Row],[dTime]],"")</f>
        <v>15.624999999994783</v>
      </c>
    </row>
    <row r="6030" spans="1:3" x14ac:dyDescent="0.25">
      <c r="A6030">
        <v>132</v>
      </c>
      <c r="B6030">
        <v>6.7999999999983629E-2</v>
      </c>
      <c r="C6030" s="1">
        <f>IF(Table9[[#This Row],[dTime]]&lt;&gt;"",1/Table9[[#This Row],[dTime]],"")</f>
        <v>14.705882352944716</v>
      </c>
    </row>
    <row r="6031" spans="1:3" x14ac:dyDescent="0.25">
      <c r="A6031">
        <v>133</v>
      </c>
      <c r="B6031">
        <v>6.9999999999993179E-2</v>
      </c>
      <c r="C6031" s="1">
        <f>IF(Table9[[#This Row],[dTime]]&lt;&gt;"",1/Table9[[#This Row],[dTime]],"")</f>
        <v>14.285714285715677</v>
      </c>
    </row>
    <row r="6032" spans="1:3" x14ac:dyDescent="0.25">
      <c r="A6032">
        <v>134</v>
      </c>
      <c r="B6032">
        <v>7.3000000000035925E-2</v>
      </c>
      <c r="C6032" s="1">
        <f>IF(Table9[[#This Row],[dTime]]&lt;&gt;"",1/Table9[[#This Row],[dTime]],"")</f>
        <v>13.69863013697956</v>
      </c>
    </row>
    <row r="6033" spans="1:3" x14ac:dyDescent="0.25">
      <c r="A6033">
        <v>135</v>
      </c>
      <c r="B6033">
        <v>5.7999999999992724E-2</v>
      </c>
      <c r="C6033" s="1">
        <f>IF(Table9[[#This Row],[dTime]]&lt;&gt;"",1/Table9[[#This Row],[dTime]],"")</f>
        <v>17.241379310346989</v>
      </c>
    </row>
    <row r="6034" spans="1:3" x14ac:dyDescent="0.25">
      <c r="A6034">
        <v>136</v>
      </c>
      <c r="B6034">
        <v>6.399999999996453E-2</v>
      </c>
      <c r="C6034" s="1">
        <f>IF(Table9[[#This Row],[dTime]]&lt;&gt;"",1/Table9[[#This Row],[dTime]],"")</f>
        <v>15.62500000000866</v>
      </c>
    </row>
    <row r="6035" spans="1:3" x14ac:dyDescent="0.25">
      <c r="A6035">
        <v>137</v>
      </c>
      <c r="B6035">
        <v>6.8000000000040473E-2</v>
      </c>
      <c r="C6035" s="1">
        <f>IF(Table9[[#This Row],[dTime]]&lt;&gt;"",1/Table9[[#This Row],[dTime]],"")</f>
        <v>14.705882352932424</v>
      </c>
    </row>
    <row r="6036" spans="1:3" x14ac:dyDescent="0.25">
      <c r="A6036">
        <v>138</v>
      </c>
      <c r="B6036">
        <v>6.4999999999997726E-2</v>
      </c>
      <c r="C6036" s="1">
        <f>IF(Table9[[#This Row],[dTime]]&lt;&gt;"",1/Table9[[#This Row],[dTime]],"")</f>
        <v>15.384615384615923</v>
      </c>
    </row>
    <row r="6037" spans="1:3" x14ac:dyDescent="0.25">
      <c r="A6037">
        <v>139</v>
      </c>
      <c r="B6037">
        <v>7.2000000000002728E-2</v>
      </c>
      <c r="C6037" s="1">
        <f>IF(Table9[[#This Row],[dTime]]&lt;&gt;"",1/Table9[[#This Row],[dTime]],"")</f>
        <v>13.888888888888362</v>
      </c>
    </row>
    <row r="6038" spans="1:3" x14ac:dyDescent="0.25">
      <c r="A6038">
        <v>140</v>
      </c>
      <c r="B6038">
        <v>6.4999999999997726E-2</v>
      </c>
      <c r="C6038" s="1">
        <f>IF(Table9[[#This Row],[dTime]]&lt;&gt;"",1/Table9[[#This Row],[dTime]],"")</f>
        <v>15.384615384615923</v>
      </c>
    </row>
    <row r="6039" spans="1:3" x14ac:dyDescent="0.25">
      <c r="A6039">
        <v>141</v>
      </c>
      <c r="B6039">
        <v>6.199999999995498E-2</v>
      </c>
      <c r="C6039" s="1">
        <f>IF(Table9[[#This Row],[dTime]]&lt;&gt;"",1/Table9[[#This Row],[dTime]],"")</f>
        <v>16.129032258076229</v>
      </c>
    </row>
    <row r="6040" spans="1:3" x14ac:dyDescent="0.25">
      <c r="A6040">
        <v>142</v>
      </c>
      <c r="B6040">
        <v>7.0000000000050022E-2</v>
      </c>
      <c r="C6040" s="1">
        <f>IF(Table9[[#This Row],[dTime]]&lt;&gt;"",1/Table9[[#This Row],[dTime]],"")</f>
        <v>14.285714285704078</v>
      </c>
    </row>
    <row r="6041" spans="1:3" x14ac:dyDescent="0.25">
      <c r="A6041">
        <v>143</v>
      </c>
      <c r="B6041">
        <v>6.4999999999997726E-2</v>
      </c>
      <c r="C6041" s="1">
        <f>IF(Table9[[#This Row],[dTime]]&lt;&gt;"",1/Table9[[#This Row],[dTime]],"")</f>
        <v>15.384615384615923</v>
      </c>
    </row>
    <row r="6042" spans="1:3" x14ac:dyDescent="0.25">
      <c r="A6042">
        <v>144</v>
      </c>
      <c r="B6042">
        <v>6.8999999999959982E-2</v>
      </c>
      <c r="C6042" s="1">
        <f>IF(Table9[[#This Row],[dTime]]&lt;&gt;"",1/Table9[[#This Row],[dTime]],"")</f>
        <v>14.492753623196812</v>
      </c>
    </row>
    <row r="6043" spans="1:3" x14ac:dyDescent="0.25">
      <c r="A6043">
        <v>145</v>
      </c>
      <c r="B6043">
        <v>6.4999999999997726E-2</v>
      </c>
      <c r="C6043" s="1">
        <f>IF(Table9[[#This Row],[dTime]]&lt;&gt;"",1/Table9[[#This Row],[dTime]],"")</f>
        <v>15.384615384615923</v>
      </c>
    </row>
    <row r="6044" spans="1:3" x14ac:dyDescent="0.25">
      <c r="A6044">
        <v>146</v>
      </c>
      <c r="B6044">
        <v>6.4000000000021373E-2</v>
      </c>
      <c r="C6044" s="1">
        <f>IF(Table9[[#This Row],[dTime]]&lt;&gt;"",1/Table9[[#This Row],[dTime]],"")</f>
        <v>15.624999999994783</v>
      </c>
    </row>
    <row r="6045" spans="1:3" x14ac:dyDescent="0.25">
      <c r="A6045">
        <v>147</v>
      </c>
      <c r="B6045">
        <v>7.4999999999988631E-2</v>
      </c>
      <c r="C6045" s="1">
        <f>IF(Table9[[#This Row],[dTime]]&lt;&gt;"",1/Table9[[#This Row],[dTime]],"")</f>
        <v>13.333333333335354</v>
      </c>
    </row>
    <row r="6046" spans="1:3" x14ac:dyDescent="0.25">
      <c r="A6046">
        <v>148</v>
      </c>
      <c r="B6046">
        <v>6.2000000000011823E-2</v>
      </c>
      <c r="C6046" s="1">
        <f>IF(Table9[[#This Row],[dTime]]&lt;&gt;"",1/Table9[[#This Row],[dTime]],"")</f>
        <v>16.129032258061439</v>
      </c>
    </row>
    <row r="6047" spans="1:3" x14ac:dyDescent="0.25">
      <c r="A6047">
        <v>149</v>
      </c>
      <c r="B6047">
        <v>6.4999999999997726E-2</v>
      </c>
      <c r="C6047" s="1">
        <f>IF(Table9[[#This Row],[dTime]]&lt;&gt;"",1/Table9[[#This Row],[dTime]],"")</f>
        <v>15.384615384615923</v>
      </c>
    </row>
    <row r="6048" spans="1:3" x14ac:dyDescent="0.25">
      <c r="A6048">
        <v>150</v>
      </c>
      <c r="B6048">
        <v>6.9000000000016826E-2</v>
      </c>
      <c r="C6048" s="1">
        <f>IF(Table9[[#This Row],[dTime]]&lt;&gt;"",1/Table9[[#This Row],[dTime]],"")</f>
        <v>14.492753623184871</v>
      </c>
    </row>
    <row r="6049" spans="1:3" x14ac:dyDescent="0.25">
      <c r="A6049">
        <v>151</v>
      </c>
      <c r="B6049">
        <v>6.7000000000007276E-2</v>
      </c>
      <c r="C6049" s="1">
        <f>IF(Table9[[#This Row],[dTime]]&lt;&gt;"",1/Table9[[#This Row],[dTime]],"")</f>
        <v>14.925373134326737</v>
      </c>
    </row>
    <row r="6050" spans="1:3" x14ac:dyDescent="0.25">
      <c r="A6050">
        <v>152</v>
      </c>
      <c r="B6050">
        <v>6.9999999999993179E-2</v>
      </c>
      <c r="C6050" s="1">
        <f>IF(Table9[[#This Row],[dTime]]&lt;&gt;"",1/Table9[[#This Row],[dTime]],"")</f>
        <v>14.285714285715677</v>
      </c>
    </row>
    <row r="6051" spans="1:3" x14ac:dyDescent="0.25">
      <c r="A6051">
        <v>153</v>
      </c>
      <c r="B6051">
        <v>6.199999999995498E-2</v>
      </c>
      <c r="C6051" s="1">
        <f>IF(Table9[[#This Row],[dTime]]&lt;&gt;"",1/Table9[[#This Row],[dTime]],"")</f>
        <v>16.129032258076229</v>
      </c>
    </row>
    <row r="6052" spans="1:3" x14ac:dyDescent="0.25">
      <c r="A6052">
        <v>154</v>
      </c>
      <c r="B6052">
        <v>7.0000000000050022E-2</v>
      </c>
      <c r="C6052" s="1">
        <f>IF(Table9[[#This Row],[dTime]]&lt;&gt;"",1/Table9[[#This Row],[dTime]],"")</f>
        <v>14.285714285704078</v>
      </c>
    </row>
    <row r="6053" spans="1:3" x14ac:dyDescent="0.25">
      <c r="A6053">
        <v>155</v>
      </c>
      <c r="B6053">
        <v>6.2999999999988177E-2</v>
      </c>
      <c r="C6053" s="1">
        <f>IF(Table9[[#This Row],[dTime]]&lt;&gt;"",1/Table9[[#This Row],[dTime]],"")</f>
        <v>15.873015873018852</v>
      </c>
    </row>
    <row r="6054" spans="1:3" x14ac:dyDescent="0.25">
      <c r="A6054">
        <v>156</v>
      </c>
      <c r="B6054">
        <v>2.199999999999136E-2</v>
      </c>
      <c r="C6054" s="1">
        <f>IF(Table9[[#This Row],[dTime]]&lt;&gt;"",1/Table9[[#This Row],[dTime]],"")</f>
        <v>45.454545454563309</v>
      </c>
    </row>
    <row r="6055" spans="1:3" x14ac:dyDescent="0.25">
      <c r="A6055">
        <v>157</v>
      </c>
      <c r="B6055">
        <v>0.11299999999999955</v>
      </c>
      <c r="C6055" s="1">
        <f>IF(Table9[[#This Row],[dTime]]&lt;&gt;"",1/Table9[[#This Row],[dTime]],"")</f>
        <v>8.8495575221239289</v>
      </c>
    </row>
    <row r="6056" spans="1:3" x14ac:dyDescent="0.25">
      <c r="A6056">
        <v>158</v>
      </c>
      <c r="B6056">
        <v>2.199999999999136E-2</v>
      </c>
      <c r="C6056" s="1">
        <f>IF(Table9[[#This Row],[dTime]]&lt;&gt;"",1/Table9[[#This Row],[dTime]],"")</f>
        <v>45.454545454563309</v>
      </c>
    </row>
    <row r="6057" spans="1:3" x14ac:dyDescent="0.25">
      <c r="A6057">
        <v>159</v>
      </c>
      <c r="B6057">
        <v>0.11000000000001364</v>
      </c>
      <c r="C6057" s="1">
        <f>IF(Table9[[#This Row],[dTime]]&lt;&gt;"",1/Table9[[#This Row],[dTime]],"")</f>
        <v>9.0909090909079637</v>
      </c>
    </row>
    <row r="6058" spans="1:3" x14ac:dyDescent="0.25">
      <c r="A6058">
        <v>160</v>
      </c>
      <c r="B6058">
        <v>6.9000000000016826E-2</v>
      </c>
      <c r="C6058" s="1">
        <f>IF(Table9[[#This Row],[dTime]]&lt;&gt;"",1/Table9[[#This Row],[dTime]],"")</f>
        <v>14.492753623184871</v>
      </c>
    </row>
    <row r="6059" spans="1:3" x14ac:dyDescent="0.25">
      <c r="A6059">
        <v>161</v>
      </c>
      <c r="B6059">
        <v>6.7999999999983629E-2</v>
      </c>
      <c r="C6059" s="1">
        <f>IF(Table9[[#This Row],[dTime]]&lt;&gt;"",1/Table9[[#This Row],[dTime]],"")</f>
        <v>14.705882352944716</v>
      </c>
    </row>
    <row r="6060" spans="1:3" x14ac:dyDescent="0.25">
      <c r="A6060">
        <v>162</v>
      </c>
      <c r="B6060">
        <v>6.7000000000007276E-2</v>
      </c>
      <c r="C6060" s="1">
        <f>IF(Table9[[#This Row],[dTime]]&lt;&gt;"",1/Table9[[#This Row],[dTime]],"")</f>
        <v>14.925373134326737</v>
      </c>
    </row>
    <row r="6061" spans="1:3" x14ac:dyDescent="0.25">
      <c r="A6061">
        <v>163</v>
      </c>
      <c r="B6061">
        <v>6.399999999996453E-2</v>
      </c>
      <c r="C6061" s="1">
        <f>IF(Table9[[#This Row],[dTime]]&lt;&gt;"",1/Table9[[#This Row],[dTime]],"")</f>
        <v>15.62500000000866</v>
      </c>
    </row>
    <row r="6062" spans="1:3" x14ac:dyDescent="0.25">
      <c r="A6062">
        <v>164</v>
      </c>
      <c r="B6062">
        <v>6.4999999999997726E-2</v>
      </c>
      <c r="C6062" s="1">
        <f>IF(Table9[[#This Row],[dTime]]&lt;&gt;"",1/Table9[[#This Row],[dTime]],"")</f>
        <v>15.384615384615923</v>
      </c>
    </row>
    <row r="6063" spans="1:3" x14ac:dyDescent="0.25">
      <c r="A6063">
        <v>165</v>
      </c>
      <c r="B6063">
        <v>7.4000000000012278E-2</v>
      </c>
      <c r="C6063" s="1">
        <f>IF(Table9[[#This Row],[dTime]]&lt;&gt;"",1/Table9[[#This Row],[dTime]],"")</f>
        <v>13.513513513511271</v>
      </c>
    </row>
    <row r="6064" spans="1:3" x14ac:dyDescent="0.25">
      <c r="A6064">
        <v>166</v>
      </c>
      <c r="B6064">
        <v>6.100000000003547E-2</v>
      </c>
      <c r="C6064" s="1">
        <f>IF(Table9[[#This Row],[dTime]]&lt;&gt;"",1/Table9[[#This Row],[dTime]],"")</f>
        <v>16.393442622941286</v>
      </c>
    </row>
    <row r="6065" spans="1:3" x14ac:dyDescent="0.25">
      <c r="A6065">
        <v>167</v>
      </c>
      <c r="B6065">
        <v>6.8999999999959982E-2</v>
      </c>
      <c r="C6065" s="1">
        <f>IF(Table9[[#This Row],[dTime]]&lt;&gt;"",1/Table9[[#This Row],[dTime]],"")</f>
        <v>14.492753623196812</v>
      </c>
    </row>
    <row r="6066" spans="1:3" x14ac:dyDescent="0.25">
      <c r="A6066">
        <v>168</v>
      </c>
      <c r="B6066">
        <v>6.100000000003547E-2</v>
      </c>
      <c r="C6066" s="1">
        <f>IF(Table9[[#This Row],[dTime]]&lt;&gt;"",1/Table9[[#This Row],[dTime]],"")</f>
        <v>16.393442622941286</v>
      </c>
    </row>
    <row r="6067" spans="1:3" x14ac:dyDescent="0.25">
      <c r="A6067">
        <v>169</v>
      </c>
      <c r="B6067">
        <v>7.2000000000002728E-2</v>
      </c>
      <c r="C6067" s="1">
        <f>IF(Table9[[#This Row],[dTime]]&lt;&gt;"",1/Table9[[#This Row],[dTime]],"")</f>
        <v>13.888888888888362</v>
      </c>
    </row>
    <row r="6068" spans="1:3" x14ac:dyDescent="0.25">
      <c r="A6068">
        <v>170</v>
      </c>
      <c r="B6068">
        <v>5.1999999999964075E-2</v>
      </c>
      <c r="C6068" s="1">
        <f>IF(Table9[[#This Row],[dTime]]&lt;&gt;"",1/Table9[[#This Row],[dTime]],"")</f>
        <v>19.230769230782517</v>
      </c>
    </row>
    <row r="6069" spans="1:3" x14ac:dyDescent="0.25">
      <c r="A6069">
        <v>171</v>
      </c>
      <c r="B6069">
        <v>7.8000000000031378E-2</v>
      </c>
      <c r="C6069" s="1">
        <f>IF(Table9[[#This Row],[dTime]]&lt;&gt;"",1/Table9[[#This Row],[dTime]],"")</f>
        <v>12.820512820507663</v>
      </c>
    </row>
    <row r="6070" spans="1:3" x14ac:dyDescent="0.25">
      <c r="A6070">
        <v>172</v>
      </c>
      <c r="B6070">
        <v>6.4999999999997726E-2</v>
      </c>
      <c r="C6070" s="1">
        <f>IF(Table9[[#This Row],[dTime]]&lt;&gt;"",1/Table9[[#This Row],[dTime]],"")</f>
        <v>15.384615384615923</v>
      </c>
    </row>
    <row r="6071" spans="1:3" x14ac:dyDescent="0.25">
      <c r="A6071">
        <v>173</v>
      </c>
      <c r="B6071">
        <v>6.5999999999974079E-2</v>
      </c>
      <c r="C6071" s="1">
        <f>IF(Table9[[#This Row],[dTime]]&lt;&gt;"",1/Table9[[#This Row],[dTime]],"")</f>
        <v>15.151515151521101</v>
      </c>
    </row>
    <row r="6072" spans="1:3" x14ac:dyDescent="0.25">
      <c r="A6072">
        <v>174</v>
      </c>
      <c r="B6072">
        <v>6.7000000000007276E-2</v>
      </c>
      <c r="C6072" s="1">
        <f>IF(Table9[[#This Row],[dTime]]&lt;&gt;"",1/Table9[[#This Row],[dTime]],"")</f>
        <v>14.925373134326737</v>
      </c>
    </row>
    <row r="6073" spans="1:3" x14ac:dyDescent="0.25">
      <c r="A6073">
        <v>175</v>
      </c>
      <c r="B6073">
        <v>6.7000000000007276E-2</v>
      </c>
      <c r="C6073" s="1">
        <f>IF(Table9[[#This Row],[dTime]]&lt;&gt;"",1/Table9[[#This Row],[dTime]],"")</f>
        <v>14.925373134326737</v>
      </c>
    </row>
    <row r="6074" spans="1:3" x14ac:dyDescent="0.25">
      <c r="A6074">
        <v>176</v>
      </c>
      <c r="B6074">
        <v>6.4999999999997726E-2</v>
      </c>
      <c r="C6074" s="1">
        <f>IF(Table9[[#This Row],[dTime]]&lt;&gt;"",1/Table9[[#This Row],[dTime]],"")</f>
        <v>15.384615384615923</v>
      </c>
    </row>
    <row r="6075" spans="1:3" x14ac:dyDescent="0.25">
      <c r="A6075">
        <v>177</v>
      </c>
      <c r="B6075">
        <v>6.5999999999974079E-2</v>
      </c>
      <c r="C6075" s="1">
        <f>IF(Table9[[#This Row],[dTime]]&lt;&gt;"",1/Table9[[#This Row],[dTime]],"")</f>
        <v>15.151515151521101</v>
      </c>
    </row>
    <row r="6076" spans="1:3" x14ac:dyDescent="0.25">
      <c r="A6076">
        <v>178</v>
      </c>
      <c r="B6076">
        <v>7.1000000000026375E-2</v>
      </c>
      <c r="C6076" s="1">
        <f>IF(Table9[[#This Row],[dTime]]&lt;&gt;"",1/Table9[[#This Row],[dTime]],"")</f>
        <v>14.084507042248289</v>
      </c>
    </row>
    <row r="6077" spans="1:3" x14ac:dyDescent="0.25">
      <c r="A6077">
        <v>179</v>
      </c>
      <c r="B6077">
        <v>6.4999999999997726E-2</v>
      </c>
      <c r="C6077" s="1">
        <f>IF(Table9[[#This Row],[dTime]]&lt;&gt;"",1/Table9[[#This Row],[dTime]],"")</f>
        <v>15.384615384615923</v>
      </c>
    </row>
    <row r="6078" spans="1:3" x14ac:dyDescent="0.25">
      <c r="A6078">
        <v>180</v>
      </c>
      <c r="B6078">
        <v>7.1000000000026375E-2</v>
      </c>
      <c r="C6078" s="1">
        <f>IF(Table9[[#This Row],[dTime]]&lt;&gt;"",1/Table9[[#This Row],[dTime]],"")</f>
        <v>14.084507042248289</v>
      </c>
    </row>
    <row r="6079" spans="1:3" x14ac:dyDescent="0.25">
      <c r="A6079">
        <v>181</v>
      </c>
      <c r="B6079">
        <v>7.0999999999969532E-2</v>
      </c>
      <c r="C6079" s="1">
        <f>IF(Table9[[#This Row],[dTime]]&lt;&gt;"",1/Table9[[#This Row],[dTime]],"")</f>
        <v>14.084507042259565</v>
      </c>
    </row>
    <row r="6080" spans="1:3" x14ac:dyDescent="0.25">
      <c r="A6080">
        <v>182</v>
      </c>
      <c r="B6080">
        <v>5.7999999999992724E-2</v>
      </c>
      <c r="C6080" s="1">
        <f>IF(Table9[[#This Row],[dTime]]&lt;&gt;"",1/Table9[[#This Row],[dTime]],"")</f>
        <v>17.241379310346989</v>
      </c>
    </row>
    <row r="6081" spans="1:3" x14ac:dyDescent="0.25">
      <c r="A6081">
        <v>183</v>
      </c>
      <c r="B6081">
        <v>6.9999999999993179E-2</v>
      </c>
      <c r="C6081" s="1">
        <f>IF(Table9[[#This Row],[dTime]]&lt;&gt;"",1/Table9[[#This Row],[dTime]],"")</f>
        <v>14.285714285715677</v>
      </c>
    </row>
    <row r="6082" spans="1:3" x14ac:dyDescent="0.25">
      <c r="A6082">
        <v>184</v>
      </c>
      <c r="B6082">
        <v>6.7000000000007276E-2</v>
      </c>
      <c r="C6082" s="1">
        <f>IF(Table9[[#This Row],[dTime]]&lt;&gt;"",1/Table9[[#This Row],[dTime]],"")</f>
        <v>14.925373134326737</v>
      </c>
    </row>
    <row r="6083" spans="1:3" x14ac:dyDescent="0.25">
      <c r="A6083">
        <v>185</v>
      </c>
      <c r="B6083">
        <v>5.9000000000025921E-2</v>
      </c>
      <c r="C6083" s="1">
        <f>IF(Table9[[#This Row],[dTime]]&lt;&gt;"",1/Table9[[#This Row],[dTime]],"")</f>
        <v>16.949152542365436</v>
      </c>
    </row>
    <row r="6084" spans="1:3" x14ac:dyDescent="0.25">
      <c r="A6084">
        <v>186</v>
      </c>
      <c r="B6084">
        <v>7.4000000000012278E-2</v>
      </c>
      <c r="C6084" s="1">
        <f>IF(Table9[[#This Row],[dTime]]&lt;&gt;"",1/Table9[[#This Row],[dTime]],"")</f>
        <v>13.513513513511271</v>
      </c>
    </row>
    <row r="6085" spans="1:3" x14ac:dyDescent="0.25">
      <c r="A6085">
        <v>187</v>
      </c>
      <c r="B6085">
        <v>5.3999999999973625E-2</v>
      </c>
      <c r="C6085" s="1">
        <f>IF(Table9[[#This Row],[dTime]]&lt;&gt;"",1/Table9[[#This Row],[dTime]],"")</f>
        <v>18.518518518527564</v>
      </c>
    </row>
    <row r="6086" spans="1:3" x14ac:dyDescent="0.25">
      <c r="A6086">
        <v>188</v>
      </c>
      <c r="B6086">
        <v>7.9999999999984084E-2</v>
      </c>
      <c r="C6086" s="1">
        <f>IF(Table9[[#This Row],[dTime]]&lt;&gt;"",1/Table9[[#This Row],[dTime]],"")</f>
        <v>12.500000000002487</v>
      </c>
    </row>
    <row r="6087" spans="1:3" x14ac:dyDescent="0.25">
      <c r="A6087">
        <v>189</v>
      </c>
      <c r="B6087">
        <v>6.6000000000030923E-2</v>
      </c>
      <c r="C6087" s="1">
        <f>IF(Table9[[#This Row],[dTime]]&lt;&gt;"",1/Table9[[#This Row],[dTime]],"")</f>
        <v>15.151515151508052</v>
      </c>
    </row>
    <row r="6088" spans="1:3" x14ac:dyDescent="0.25">
      <c r="A6088">
        <v>190</v>
      </c>
      <c r="B6088">
        <v>6.7999999999983629E-2</v>
      </c>
      <c r="C6088" s="1">
        <f>IF(Table9[[#This Row],[dTime]]&lt;&gt;"",1/Table9[[#This Row],[dTime]],"")</f>
        <v>14.705882352944716</v>
      </c>
    </row>
    <row r="6089" spans="1:3" x14ac:dyDescent="0.25">
      <c r="A6089">
        <v>191</v>
      </c>
      <c r="B6089">
        <v>5.7999999999992724E-2</v>
      </c>
      <c r="C6089" s="1">
        <f>IF(Table9[[#This Row],[dTime]]&lt;&gt;"",1/Table9[[#This Row],[dTime]],"")</f>
        <v>17.241379310346989</v>
      </c>
    </row>
    <row r="6090" spans="1:3" x14ac:dyDescent="0.25">
      <c r="A6090">
        <v>192</v>
      </c>
      <c r="B6090">
        <v>7.1000000000026375E-2</v>
      </c>
      <c r="C6090" s="1">
        <f>IF(Table9[[#This Row],[dTime]]&lt;&gt;"",1/Table9[[#This Row],[dTime]],"")</f>
        <v>14.084507042248289</v>
      </c>
    </row>
    <row r="6091" spans="1:3" x14ac:dyDescent="0.25">
      <c r="A6091">
        <v>193</v>
      </c>
      <c r="B6091">
        <v>5.8999999999969077E-2</v>
      </c>
      <c r="C6091" s="1">
        <f>IF(Table9[[#This Row],[dTime]]&lt;&gt;"",1/Table9[[#This Row],[dTime]],"")</f>
        <v>16.949152542381764</v>
      </c>
    </row>
    <row r="6092" spans="1:3" x14ac:dyDescent="0.25">
      <c r="A6092">
        <v>194</v>
      </c>
      <c r="B6092">
        <v>7.4999999999988631E-2</v>
      </c>
      <c r="C6092" s="1">
        <f>IF(Table9[[#This Row],[dTime]]&lt;&gt;"",1/Table9[[#This Row],[dTime]],"")</f>
        <v>13.333333333335354</v>
      </c>
    </row>
    <row r="6093" spans="1:3" x14ac:dyDescent="0.25">
      <c r="A6093">
        <v>195</v>
      </c>
      <c r="B6093">
        <v>6.6000000000030923E-2</v>
      </c>
      <c r="C6093" s="1">
        <f>IF(Table9[[#This Row],[dTime]]&lt;&gt;"",1/Table9[[#This Row],[dTime]],"")</f>
        <v>15.151515151508052</v>
      </c>
    </row>
    <row r="6094" spans="1:3" x14ac:dyDescent="0.25">
      <c r="A6094">
        <v>196</v>
      </c>
      <c r="B6094">
        <v>6.7000000000007276E-2</v>
      </c>
      <c r="C6094" s="1">
        <f>IF(Table9[[#This Row],[dTime]]&lt;&gt;"",1/Table9[[#This Row],[dTime]],"")</f>
        <v>14.925373134326737</v>
      </c>
    </row>
    <row r="6095" spans="1:3" x14ac:dyDescent="0.25">
      <c r="A6095">
        <v>197</v>
      </c>
      <c r="B6095">
        <v>6.0999999999978627E-2</v>
      </c>
      <c r="C6095" s="1">
        <f>IF(Table9[[#This Row],[dTime]]&lt;&gt;"",1/Table9[[#This Row],[dTime]],"")</f>
        <v>16.393442622956563</v>
      </c>
    </row>
    <row r="6096" spans="1:3" x14ac:dyDescent="0.25">
      <c r="A6096">
        <v>198</v>
      </c>
      <c r="B6096">
        <v>6.9999999999993179E-2</v>
      </c>
      <c r="C6096" s="1">
        <f>IF(Table9[[#This Row],[dTime]]&lt;&gt;"",1/Table9[[#This Row],[dTime]],"")</f>
        <v>14.285714285715677</v>
      </c>
    </row>
    <row r="6097" spans="1:3" x14ac:dyDescent="0.25">
      <c r="A6097">
        <v>199</v>
      </c>
      <c r="B6097">
        <v>6.6000000000030923E-2</v>
      </c>
      <c r="C6097" s="1">
        <f>IF(Table9[[#This Row],[dTime]]&lt;&gt;"",1/Table9[[#This Row],[dTime]],"")</f>
        <v>15.151515151508052</v>
      </c>
    </row>
    <row r="6098" spans="1:3" x14ac:dyDescent="0.25">
      <c r="A6098">
        <v>200</v>
      </c>
      <c r="B6098">
        <v>6.7000000000007276E-2</v>
      </c>
      <c r="C6098" s="1">
        <f>IF(Table9[[#This Row],[dTime]]&lt;&gt;"",1/Table9[[#This Row],[dTime]],"")</f>
        <v>14.925373134326737</v>
      </c>
    </row>
    <row r="6099" spans="1:3" x14ac:dyDescent="0.25">
      <c r="A6099">
        <v>201</v>
      </c>
      <c r="B6099">
        <v>6.399999999996453E-2</v>
      </c>
      <c r="C6099" s="1">
        <f>IF(Table9[[#This Row],[dTime]]&lt;&gt;"",1/Table9[[#This Row],[dTime]],"")</f>
        <v>15.62500000000866</v>
      </c>
    </row>
    <row r="6100" spans="1:3" x14ac:dyDescent="0.25">
      <c r="A6100">
        <v>202</v>
      </c>
      <c r="B6100">
        <v>7.4999999999988631E-2</v>
      </c>
      <c r="C6100" s="1">
        <f>IF(Table9[[#This Row],[dTime]]&lt;&gt;"",1/Table9[[#This Row],[dTime]],"")</f>
        <v>13.333333333335354</v>
      </c>
    </row>
    <row r="6101" spans="1:3" x14ac:dyDescent="0.25">
      <c r="A6101">
        <v>203</v>
      </c>
      <c r="B6101">
        <v>6.9000000000016826E-2</v>
      </c>
      <c r="C6101" s="1">
        <f>IF(Table9[[#This Row],[dTime]]&lt;&gt;"",1/Table9[[#This Row],[dTime]],"")</f>
        <v>14.492753623184871</v>
      </c>
    </row>
    <row r="6102" spans="1:3" x14ac:dyDescent="0.25">
      <c r="A6102">
        <v>204</v>
      </c>
      <c r="B6102">
        <v>6.2000000000011823E-2</v>
      </c>
      <c r="C6102" s="1">
        <f>IF(Table9[[#This Row],[dTime]]&lt;&gt;"",1/Table9[[#This Row],[dTime]],"")</f>
        <v>16.129032258061439</v>
      </c>
    </row>
    <row r="6103" spans="1:3" x14ac:dyDescent="0.25">
      <c r="A6103">
        <v>205</v>
      </c>
      <c r="B6103">
        <v>6.7999999999983629E-2</v>
      </c>
      <c r="C6103" s="1">
        <f>IF(Table9[[#This Row],[dTime]]&lt;&gt;"",1/Table9[[#This Row],[dTime]],"")</f>
        <v>14.705882352944716</v>
      </c>
    </row>
    <row r="6104" spans="1:3" x14ac:dyDescent="0.25">
      <c r="A6104">
        <v>206</v>
      </c>
      <c r="B6104">
        <v>6.6000000000030923E-2</v>
      </c>
      <c r="C6104" s="1">
        <f>IF(Table9[[#This Row],[dTime]]&lt;&gt;"",1/Table9[[#This Row],[dTime]],"")</f>
        <v>15.151515151508052</v>
      </c>
    </row>
    <row r="6105" spans="1:3" x14ac:dyDescent="0.25">
      <c r="A6105">
        <v>207</v>
      </c>
      <c r="B6105">
        <v>6.4999999999997726E-2</v>
      </c>
      <c r="C6105" s="1">
        <f>IF(Table9[[#This Row],[dTime]]&lt;&gt;"",1/Table9[[#This Row],[dTime]],"")</f>
        <v>15.384615384615923</v>
      </c>
    </row>
    <row r="6106" spans="1:3" x14ac:dyDescent="0.25">
      <c r="A6106">
        <v>208</v>
      </c>
      <c r="B6106">
        <v>6.7000000000007276E-2</v>
      </c>
      <c r="C6106" s="1">
        <f>IF(Table9[[#This Row],[dTime]]&lt;&gt;"",1/Table9[[#This Row],[dTime]],"")</f>
        <v>14.925373134326737</v>
      </c>
    </row>
    <row r="6107" spans="1:3" x14ac:dyDescent="0.25">
      <c r="A6107">
        <v>209</v>
      </c>
      <c r="B6107">
        <v>3.8999999999987267E-2</v>
      </c>
      <c r="C6107" s="1">
        <f>IF(Table9[[#This Row],[dTime]]&lt;&gt;"",1/Table9[[#This Row],[dTime]],"")</f>
        <v>25.641025641034012</v>
      </c>
    </row>
    <row r="6108" spans="1:3" x14ac:dyDescent="0.25">
      <c r="A6108">
        <v>210</v>
      </c>
      <c r="B6108">
        <v>9.6000000000003638E-2</v>
      </c>
      <c r="C6108" s="1">
        <f>IF(Table9[[#This Row],[dTime]]&lt;&gt;"",1/Table9[[#This Row],[dTime]],"")</f>
        <v>10.416666666666272</v>
      </c>
    </row>
    <row r="6109" spans="1:3" x14ac:dyDescent="0.25">
      <c r="A6109">
        <v>211</v>
      </c>
      <c r="B6109">
        <v>6.5999999999974079E-2</v>
      </c>
      <c r="C6109" s="1">
        <f>IF(Table9[[#This Row],[dTime]]&lt;&gt;"",1/Table9[[#This Row],[dTime]],"")</f>
        <v>15.151515151521101</v>
      </c>
    </row>
    <row r="6110" spans="1:3" x14ac:dyDescent="0.25">
      <c r="A6110">
        <v>212</v>
      </c>
      <c r="B6110">
        <v>6.6000000000030923E-2</v>
      </c>
      <c r="C6110" s="1">
        <f>IF(Table9[[#This Row],[dTime]]&lt;&gt;"",1/Table9[[#This Row],[dTime]],"")</f>
        <v>15.151515151508052</v>
      </c>
    </row>
    <row r="6111" spans="1:3" x14ac:dyDescent="0.25">
      <c r="A6111">
        <v>213</v>
      </c>
      <c r="B6111">
        <v>6.5999999999974079E-2</v>
      </c>
      <c r="C6111" s="1">
        <f>IF(Table9[[#This Row],[dTime]]&lt;&gt;"",1/Table9[[#This Row],[dTime]],"")</f>
        <v>15.151515151521101</v>
      </c>
    </row>
    <row r="6112" spans="1:3" x14ac:dyDescent="0.25">
      <c r="A6112">
        <v>214</v>
      </c>
      <c r="B6112">
        <v>1.999999999998181E-2</v>
      </c>
      <c r="C6112" s="1">
        <f>IF(Table9[[#This Row],[dTime]]&lt;&gt;"",1/Table9[[#This Row],[dTime]],"")</f>
        <v>50.000000000045475</v>
      </c>
    </row>
    <row r="6113" spans="1:3" x14ac:dyDescent="0.25">
      <c r="A6113">
        <v>215</v>
      </c>
      <c r="B6113">
        <v>0.11900000000002819</v>
      </c>
      <c r="C6113" s="1">
        <f>IF(Table9[[#This Row],[dTime]]&lt;&gt;"",1/Table9[[#This Row],[dTime]],"")</f>
        <v>8.4033613445358242</v>
      </c>
    </row>
    <row r="6114" spans="1:3" x14ac:dyDescent="0.25">
      <c r="A6114">
        <v>216</v>
      </c>
      <c r="B6114">
        <v>6.2000000000011823E-2</v>
      </c>
      <c r="C6114" s="1">
        <f>IF(Table9[[#This Row],[dTime]]&lt;&gt;"",1/Table9[[#This Row],[dTime]],"")</f>
        <v>16.129032258061439</v>
      </c>
    </row>
    <row r="6115" spans="1:3" x14ac:dyDescent="0.25">
      <c r="A6115">
        <v>217</v>
      </c>
      <c r="B6115">
        <v>6.7000000000007276E-2</v>
      </c>
      <c r="C6115" s="1">
        <f>IF(Table9[[#This Row],[dTime]]&lt;&gt;"",1/Table9[[#This Row],[dTime]],"")</f>
        <v>14.925373134326737</v>
      </c>
    </row>
    <row r="6116" spans="1:3" x14ac:dyDescent="0.25">
      <c r="A6116">
        <v>218</v>
      </c>
      <c r="B6116">
        <v>6.0000000000002274E-2</v>
      </c>
      <c r="C6116" s="1">
        <f>IF(Table9[[#This Row],[dTime]]&lt;&gt;"",1/Table9[[#This Row],[dTime]],"")</f>
        <v>16.666666666666035</v>
      </c>
    </row>
    <row r="6117" spans="1:3" x14ac:dyDescent="0.25">
      <c r="A6117">
        <v>219</v>
      </c>
      <c r="B6117">
        <v>6.7999999999983629E-2</v>
      </c>
      <c r="C6117" s="1">
        <f>IF(Table9[[#This Row],[dTime]]&lt;&gt;"",1/Table9[[#This Row],[dTime]],"")</f>
        <v>14.705882352944716</v>
      </c>
    </row>
    <row r="6118" spans="1:3" x14ac:dyDescent="0.25">
      <c r="A6118">
        <v>220</v>
      </c>
      <c r="B6118">
        <v>7.4999999999988631E-2</v>
      </c>
      <c r="C6118" s="1">
        <f>IF(Table9[[#This Row],[dTime]]&lt;&gt;"",1/Table9[[#This Row],[dTime]],"")</f>
        <v>13.333333333335354</v>
      </c>
    </row>
    <row r="6119" spans="1:3" x14ac:dyDescent="0.25">
      <c r="A6119">
        <v>221</v>
      </c>
      <c r="B6119">
        <v>4.5999999999992269E-2</v>
      </c>
      <c r="C6119" s="1">
        <f>IF(Table9[[#This Row],[dTime]]&lt;&gt;"",1/Table9[[#This Row],[dTime]],"")</f>
        <v>21.739130434786262</v>
      </c>
    </row>
    <row r="6120" spans="1:3" x14ac:dyDescent="0.25">
      <c r="A6120">
        <v>222</v>
      </c>
      <c r="B6120">
        <v>7.9999999999984084E-2</v>
      </c>
      <c r="C6120" s="1">
        <f>IF(Table9[[#This Row],[dTime]]&lt;&gt;"",1/Table9[[#This Row],[dTime]],"")</f>
        <v>12.500000000002487</v>
      </c>
    </row>
    <row r="6121" spans="1:3" x14ac:dyDescent="0.25">
      <c r="A6121">
        <v>223</v>
      </c>
      <c r="B6121">
        <v>7.0000000000050022E-2</v>
      </c>
      <c r="C6121" s="1">
        <f>IF(Table9[[#This Row],[dTime]]&lt;&gt;"",1/Table9[[#This Row],[dTime]],"")</f>
        <v>14.285714285704078</v>
      </c>
    </row>
    <row r="6122" spans="1:3" x14ac:dyDescent="0.25">
      <c r="A6122">
        <v>224</v>
      </c>
      <c r="B6122">
        <v>6.9999999999993179E-2</v>
      </c>
      <c r="C6122" s="1">
        <f>IF(Table9[[#This Row],[dTime]]&lt;&gt;"",1/Table9[[#This Row],[dTime]],"")</f>
        <v>14.285714285715677</v>
      </c>
    </row>
    <row r="6123" spans="1:3" x14ac:dyDescent="0.25">
      <c r="A6123">
        <v>225</v>
      </c>
      <c r="B6123">
        <v>6.2999999999988177E-2</v>
      </c>
      <c r="C6123" s="1">
        <f>IF(Table9[[#This Row],[dTime]]&lt;&gt;"",1/Table9[[#This Row],[dTime]],"")</f>
        <v>15.873015873018852</v>
      </c>
    </row>
    <row r="6124" spans="1:3" x14ac:dyDescent="0.25">
      <c r="A6124">
        <v>226</v>
      </c>
      <c r="B6124">
        <v>6.0999999999978627E-2</v>
      </c>
      <c r="C6124" s="1">
        <f>IF(Table9[[#This Row],[dTime]]&lt;&gt;"",1/Table9[[#This Row],[dTime]],"")</f>
        <v>16.393442622956563</v>
      </c>
    </row>
    <row r="6125" spans="1:3" x14ac:dyDescent="0.25">
      <c r="A6125">
        <v>227</v>
      </c>
      <c r="B6125">
        <v>7.8000000000031378E-2</v>
      </c>
      <c r="C6125" s="1">
        <f>IF(Table9[[#This Row],[dTime]]&lt;&gt;"",1/Table9[[#This Row],[dTime]],"")</f>
        <v>12.820512820507663</v>
      </c>
    </row>
    <row r="6126" spans="1:3" x14ac:dyDescent="0.25">
      <c r="A6126">
        <v>228</v>
      </c>
      <c r="B6126">
        <v>6.2999999999988177E-2</v>
      </c>
      <c r="C6126" s="1">
        <f>IF(Table9[[#This Row],[dTime]]&lt;&gt;"",1/Table9[[#This Row],[dTime]],"")</f>
        <v>15.873015873018852</v>
      </c>
    </row>
    <row r="6127" spans="1:3" x14ac:dyDescent="0.25">
      <c r="A6127">
        <v>229</v>
      </c>
      <c r="B6127">
        <v>6.9999999999993179E-2</v>
      </c>
      <c r="C6127" s="1">
        <f>IF(Table9[[#This Row],[dTime]]&lt;&gt;"",1/Table9[[#This Row],[dTime]],"")</f>
        <v>14.285714285715677</v>
      </c>
    </row>
    <row r="6128" spans="1:3" x14ac:dyDescent="0.25">
      <c r="A6128">
        <v>230</v>
      </c>
      <c r="B6128">
        <v>6.4999999999997726E-2</v>
      </c>
      <c r="C6128" s="1">
        <f>IF(Table9[[#This Row],[dTime]]&lt;&gt;"",1/Table9[[#This Row],[dTime]],"")</f>
        <v>15.384615384615923</v>
      </c>
    </row>
    <row r="6129" spans="1:3" x14ac:dyDescent="0.25">
      <c r="A6129">
        <v>231</v>
      </c>
      <c r="B6129">
        <v>6.2999999999988177E-2</v>
      </c>
      <c r="C6129" s="1">
        <f>IF(Table9[[#This Row],[dTime]]&lt;&gt;"",1/Table9[[#This Row],[dTime]],"")</f>
        <v>15.873015873018852</v>
      </c>
    </row>
    <row r="6130" spans="1:3" x14ac:dyDescent="0.25">
      <c r="A6130">
        <v>232</v>
      </c>
      <c r="B6130">
        <v>5.7000000000016371E-2</v>
      </c>
      <c r="C6130" s="1">
        <f>IF(Table9[[#This Row],[dTime]]&lt;&gt;"",1/Table9[[#This Row],[dTime]],"")</f>
        <v>17.543859649117767</v>
      </c>
    </row>
    <row r="6131" spans="1:3" x14ac:dyDescent="0.25">
      <c r="A6131">
        <v>233</v>
      </c>
      <c r="B6131">
        <v>7.9000000000007731E-2</v>
      </c>
      <c r="C6131" s="1">
        <f>IF(Table9[[#This Row],[dTime]]&lt;&gt;"",1/Table9[[#This Row],[dTime]],"")</f>
        <v>12.658227848100028</v>
      </c>
    </row>
    <row r="6132" spans="1:3" x14ac:dyDescent="0.25">
      <c r="A6132">
        <v>234</v>
      </c>
      <c r="B6132">
        <v>5.8999999999969077E-2</v>
      </c>
      <c r="C6132" s="1">
        <f>IF(Table9[[#This Row],[dTime]]&lt;&gt;"",1/Table9[[#This Row],[dTime]],"")</f>
        <v>16.949152542381764</v>
      </c>
    </row>
    <row r="6133" spans="1:3" x14ac:dyDescent="0.25">
      <c r="A6133">
        <v>235</v>
      </c>
      <c r="B6133">
        <v>7.6999999999998181E-2</v>
      </c>
      <c r="C6133" s="1">
        <f>IF(Table9[[#This Row],[dTime]]&lt;&gt;"",1/Table9[[#This Row],[dTime]],"")</f>
        <v>12.987012987013294</v>
      </c>
    </row>
    <row r="6134" spans="1:3" x14ac:dyDescent="0.25">
      <c r="A6134">
        <v>236</v>
      </c>
      <c r="B6134">
        <v>6.300000000004502E-2</v>
      </c>
      <c r="C6134" s="1">
        <f>IF(Table9[[#This Row],[dTime]]&lt;&gt;"",1/Table9[[#This Row],[dTime]],"")</f>
        <v>15.87301587300453</v>
      </c>
    </row>
    <row r="6135" spans="1:3" x14ac:dyDescent="0.25">
      <c r="A6135">
        <v>237</v>
      </c>
      <c r="B6135">
        <v>6.7999999999983629E-2</v>
      </c>
      <c r="C6135" s="1">
        <f>IF(Table9[[#This Row],[dTime]]&lt;&gt;"",1/Table9[[#This Row],[dTime]],"")</f>
        <v>14.705882352944716</v>
      </c>
    </row>
    <row r="6136" spans="1:3" x14ac:dyDescent="0.25">
      <c r="A6136">
        <v>238</v>
      </c>
      <c r="B6136">
        <v>6.4000000000021373E-2</v>
      </c>
      <c r="C6136" s="1">
        <f>IF(Table9[[#This Row],[dTime]]&lt;&gt;"",1/Table9[[#This Row],[dTime]],"")</f>
        <v>15.624999999994783</v>
      </c>
    </row>
    <row r="6137" spans="1:3" x14ac:dyDescent="0.25">
      <c r="A6137">
        <v>239</v>
      </c>
      <c r="B6137">
        <v>6.5999999999974079E-2</v>
      </c>
      <c r="C6137" s="1">
        <f>IF(Table9[[#This Row],[dTime]]&lt;&gt;"",1/Table9[[#This Row],[dTime]],"")</f>
        <v>15.151515151521101</v>
      </c>
    </row>
    <row r="6138" spans="1:3" x14ac:dyDescent="0.25">
      <c r="A6138">
        <v>240</v>
      </c>
      <c r="B6138">
        <v>6.5999999999974079E-2</v>
      </c>
      <c r="C6138" s="1">
        <f>IF(Table9[[#This Row],[dTime]]&lt;&gt;"",1/Table9[[#This Row],[dTime]],"")</f>
        <v>15.151515151521101</v>
      </c>
    </row>
    <row r="6139" spans="1:3" x14ac:dyDescent="0.25">
      <c r="A6139">
        <v>241</v>
      </c>
      <c r="B6139">
        <v>6.9000000000016826E-2</v>
      </c>
      <c r="C6139" s="1">
        <f>IF(Table9[[#This Row],[dTime]]&lt;&gt;"",1/Table9[[#This Row],[dTime]],"")</f>
        <v>14.492753623184871</v>
      </c>
    </row>
    <row r="6140" spans="1:3" x14ac:dyDescent="0.25">
      <c r="A6140">
        <v>242</v>
      </c>
      <c r="B6140">
        <v>6.7999999999983629E-2</v>
      </c>
      <c r="C6140" s="1">
        <f>IF(Table9[[#This Row],[dTime]]&lt;&gt;"",1/Table9[[#This Row],[dTime]],"")</f>
        <v>14.705882352944716</v>
      </c>
    </row>
    <row r="6141" spans="1:3" x14ac:dyDescent="0.25">
      <c r="A6141">
        <v>243</v>
      </c>
      <c r="B6141">
        <v>6.6000000000030923E-2</v>
      </c>
      <c r="C6141" s="1">
        <f>IF(Table9[[#This Row],[dTime]]&lt;&gt;"",1/Table9[[#This Row],[dTime]],"")</f>
        <v>15.151515151508052</v>
      </c>
    </row>
    <row r="6142" spans="1:3" x14ac:dyDescent="0.25">
      <c r="A6142">
        <v>244</v>
      </c>
      <c r="B6142">
        <v>6.2999999999988177E-2</v>
      </c>
      <c r="C6142" s="1">
        <f>IF(Table9[[#This Row],[dTime]]&lt;&gt;"",1/Table9[[#This Row],[dTime]],"")</f>
        <v>15.873015873018852</v>
      </c>
    </row>
    <row r="6143" spans="1:3" x14ac:dyDescent="0.25">
      <c r="A6143">
        <v>245</v>
      </c>
      <c r="B6143">
        <v>4.0000000000020464E-2</v>
      </c>
      <c r="C6143" s="1">
        <f>IF(Table9[[#This Row],[dTime]]&lt;&gt;"",1/Table9[[#This Row],[dTime]],"")</f>
        <v>24.99999999998721</v>
      </c>
    </row>
    <row r="6144" spans="1:3" x14ac:dyDescent="0.25">
      <c r="A6144">
        <v>246</v>
      </c>
      <c r="B6144">
        <v>9.6999999999979991E-2</v>
      </c>
      <c r="C6144" s="1">
        <f>IF(Table9[[#This Row],[dTime]]&lt;&gt;"",1/Table9[[#This Row],[dTime]],"")</f>
        <v>10.309278350517591</v>
      </c>
    </row>
    <row r="6145" spans="1:3" x14ac:dyDescent="0.25">
      <c r="A6145">
        <v>247</v>
      </c>
      <c r="B6145">
        <v>6.0999999999978627E-2</v>
      </c>
      <c r="C6145" s="1">
        <f>IF(Table9[[#This Row],[dTime]]&lt;&gt;"",1/Table9[[#This Row],[dTime]],"")</f>
        <v>16.393442622956563</v>
      </c>
    </row>
    <row r="6146" spans="1:3" x14ac:dyDescent="0.25">
      <c r="A6146">
        <v>248</v>
      </c>
      <c r="B6146">
        <v>7.4000000000012278E-2</v>
      </c>
      <c r="C6146" s="1">
        <f>IF(Table9[[#This Row],[dTime]]&lt;&gt;"",1/Table9[[#This Row],[dTime]],"")</f>
        <v>13.513513513511271</v>
      </c>
    </row>
    <row r="6147" spans="1:3" x14ac:dyDescent="0.25">
      <c r="A6147">
        <v>249</v>
      </c>
      <c r="B6147">
        <v>6.2999999999988177E-2</v>
      </c>
      <c r="C6147" s="1">
        <f>IF(Table9[[#This Row],[dTime]]&lt;&gt;"",1/Table9[[#This Row],[dTime]],"")</f>
        <v>15.873015873018852</v>
      </c>
    </row>
    <row r="6148" spans="1:3" x14ac:dyDescent="0.25">
      <c r="A6148">
        <v>250</v>
      </c>
      <c r="B6148">
        <v>6.500000000005457E-2</v>
      </c>
      <c r="C6148" s="1">
        <f>IF(Table9[[#This Row],[dTime]]&lt;&gt;"",1/Table9[[#This Row],[dTime]],"")</f>
        <v>15.384615384602469</v>
      </c>
    </row>
    <row r="6149" spans="1:3" x14ac:dyDescent="0.25">
      <c r="A6149">
        <v>251</v>
      </c>
      <c r="B6149">
        <v>7.0999999999969532E-2</v>
      </c>
      <c r="C6149" s="1">
        <f>IF(Table9[[#This Row],[dTime]]&lt;&gt;"",1/Table9[[#This Row],[dTime]],"")</f>
        <v>14.084507042259565</v>
      </c>
    </row>
    <row r="6150" spans="1:3" x14ac:dyDescent="0.25">
      <c r="A6150">
        <v>252</v>
      </c>
      <c r="B6150">
        <v>6.2000000000011823E-2</v>
      </c>
      <c r="C6150" s="1">
        <f>IF(Table9[[#This Row],[dTime]]&lt;&gt;"",1/Table9[[#This Row],[dTime]],"")</f>
        <v>16.129032258061439</v>
      </c>
    </row>
    <row r="6151" spans="1:3" x14ac:dyDescent="0.25">
      <c r="A6151">
        <v>253</v>
      </c>
      <c r="B6151">
        <v>3.1999999999982265E-2</v>
      </c>
      <c r="C6151" s="1">
        <f>IF(Table9[[#This Row],[dTime]]&lt;&gt;"",1/Table9[[#This Row],[dTime]],"")</f>
        <v>31.250000000017319</v>
      </c>
    </row>
    <row r="6152" spans="1:3" x14ac:dyDescent="0.25">
      <c r="A6152">
        <v>254</v>
      </c>
      <c r="B6152">
        <v>0.10899999999998045</v>
      </c>
      <c r="C6152" s="1">
        <f>IF(Table9[[#This Row],[dTime]]&lt;&gt;"",1/Table9[[#This Row],[dTime]],"")</f>
        <v>9.1743119266071496</v>
      </c>
    </row>
    <row r="6153" spans="1:3" x14ac:dyDescent="0.25">
      <c r="A6153">
        <v>255</v>
      </c>
      <c r="B6153">
        <v>6.2000000000011823E-2</v>
      </c>
      <c r="C6153" s="1">
        <f>IF(Table9[[#This Row],[dTime]]&lt;&gt;"",1/Table9[[#This Row],[dTime]],"")</f>
        <v>16.129032258061439</v>
      </c>
    </row>
    <row r="6154" spans="1:3" x14ac:dyDescent="0.25">
      <c r="A6154">
        <v>256</v>
      </c>
      <c r="B6154">
        <v>6.4000000000021373E-2</v>
      </c>
      <c r="C6154" s="1">
        <f>IF(Table9[[#This Row],[dTime]]&lt;&gt;"",1/Table9[[#This Row],[dTime]],"")</f>
        <v>15.624999999994783</v>
      </c>
    </row>
    <row r="6155" spans="1:3" x14ac:dyDescent="0.25">
      <c r="A6155">
        <v>257</v>
      </c>
      <c r="B6155">
        <v>7.2000000000002728E-2</v>
      </c>
      <c r="C6155" s="1">
        <f>IF(Table9[[#This Row],[dTime]]&lt;&gt;"",1/Table9[[#This Row],[dTime]],"")</f>
        <v>13.888888888888362</v>
      </c>
    </row>
    <row r="6156" spans="1:3" x14ac:dyDescent="0.25">
      <c r="A6156">
        <v>258</v>
      </c>
      <c r="B6156">
        <v>6.399999999996453E-2</v>
      </c>
      <c r="C6156" s="1">
        <f>IF(Table9[[#This Row],[dTime]]&lt;&gt;"",1/Table9[[#This Row],[dTime]],"")</f>
        <v>15.62500000000866</v>
      </c>
    </row>
    <row r="6157" spans="1:3" x14ac:dyDescent="0.25">
      <c r="A6157">
        <v>259</v>
      </c>
      <c r="B6157">
        <v>6.8000000000040473E-2</v>
      </c>
      <c r="C6157" s="1">
        <f>IF(Table9[[#This Row],[dTime]]&lt;&gt;"",1/Table9[[#This Row],[dTime]],"")</f>
        <v>14.705882352932424</v>
      </c>
    </row>
    <row r="6158" spans="1:3" x14ac:dyDescent="0.25">
      <c r="A6158">
        <v>260</v>
      </c>
      <c r="B6158">
        <v>6.7000000000007276E-2</v>
      </c>
      <c r="C6158" s="1">
        <f>IF(Table9[[#This Row],[dTime]]&lt;&gt;"",1/Table9[[#This Row],[dTime]],"")</f>
        <v>14.925373134326737</v>
      </c>
    </row>
    <row r="6159" spans="1:3" x14ac:dyDescent="0.25">
      <c r="A6159">
        <v>261</v>
      </c>
      <c r="B6159">
        <v>6.399999999996453E-2</v>
      </c>
      <c r="C6159" s="1">
        <f>IF(Table9[[#This Row],[dTime]]&lt;&gt;"",1/Table9[[#This Row],[dTime]],"")</f>
        <v>15.62500000000866</v>
      </c>
    </row>
    <row r="6160" spans="1:3" x14ac:dyDescent="0.25">
      <c r="A6160">
        <v>262</v>
      </c>
      <c r="B6160">
        <v>6.9999999999993179E-2</v>
      </c>
      <c r="C6160" s="1">
        <f>IF(Table9[[#This Row],[dTime]]&lt;&gt;"",1/Table9[[#This Row],[dTime]],"")</f>
        <v>14.285714285715677</v>
      </c>
    </row>
    <row r="6161" spans="1:3" x14ac:dyDescent="0.25">
      <c r="A6161">
        <v>263</v>
      </c>
      <c r="B6161">
        <v>6.8000000000040473E-2</v>
      </c>
      <c r="C6161" s="1">
        <f>IF(Table9[[#This Row],[dTime]]&lt;&gt;"",1/Table9[[#This Row],[dTime]],"")</f>
        <v>14.705882352932424</v>
      </c>
    </row>
    <row r="6162" spans="1:3" x14ac:dyDescent="0.25">
      <c r="A6162">
        <v>264</v>
      </c>
      <c r="B6162">
        <v>6.199999999995498E-2</v>
      </c>
      <c r="C6162" s="1">
        <f>IF(Table9[[#This Row],[dTime]]&lt;&gt;"",1/Table9[[#This Row],[dTime]],"")</f>
        <v>16.129032258076229</v>
      </c>
    </row>
    <row r="6163" spans="1:3" x14ac:dyDescent="0.25">
      <c r="A6163">
        <v>265</v>
      </c>
      <c r="B6163">
        <v>6.9000000000016826E-2</v>
      </c>
      <c r="C6163" s="1">
        <f>IF(Table9[[#This Row],[dTime]]&lt;&gt;"",1/Table9[[#This Row],[dTime]],"")</f>
        <v>14.492753623184871</v>
      </c>
    </row>
    <row r="6164" spans="1:3" x14ac:dyDescent="0.25">
      <c r="A6164">
        <v>266</v>
      </c>
      <c r="B6164">
        <v>6.9000000000016826E-2</v>
      </c>
      <c r="C6164" s="1">
        <f>IF(Table9[[#This Row],[dTime]]&lt;&gt;"",1/Table9[[#This Row],[dTime]],"")</f>
        <v>14.492753623184871</v>
      </c>
    </row>
    <row r="6165" spans="1:3" x14ac:dyDescent="0.25">
      <c r="A6165">
        <v>267</v>
      </c>
      <c r="B6165">
        <v>6.2000000000011823E-2</v>
      </c>
      <c r="C6165" s="1">
        <f>IF(Table9[[#This Row],[dTime]]&lt;&gt;"",1/Table9[[#This Row],[dTime]],"")</f>
        <v>16.129032258061439</v>
      </c>
    </row>
    <row r="6166" spans="1:3" x14ac:dyDescent="0.25">
      <c r="A6166">
        <v>268</v>
      </c>
      <c r="B6166">
        <v>4.8999999999978172E-2</v>
      </c>
      <c r="C6166" s="1">
        <f>IF(Table9[[#This Row],[dTime]]&lt;&gt;"",1/Table9[[#This Row],[dTime]],"")</f>
        <v>20.408163265315213</v>
      </c>
    </row>
    <row r="6167" spans="1:3" x14ac:dyDescent="0.25">
      <c r="A6167">
        <v>269</v>
      </c>
      <c r="B6167">
        <v>8.4999999999979536E-2</v>
      </c>
      <c r="C6167" s="1">
        <f>IF(Table9[[#This Row],[dTime]]&lt;&gt;"",1/Table9[[#This Row],[dTime]],"")</f>
        <v>11.764705882355774</v>
      </c>
    </row>
    <row r="6168" spans="1:3" x14ac:dyDescent="0.25">
      <c r="A6168">
        <v>270</v>
      </c>
      <c r="B6168">
        <v>7.1000000000026375E-2</v>
      </c>
      <c r="C6168" s="1">
        <f>IF(Table9[[#This Row],[dTime]]&lt;&gt;"",1/Table9[[#This Row],[dTime]],"")</f>
        <v>14.084507042248289</v>
      </c>
    </row>
    <row r="6169" spans="1:3" x14ac:dyDescent="0.25">
      <c r="A6169">
        <v>271</v>
      </c>
      <c r="B6169">
        <v>6.4999999999997726E-2</v>
      </c>
      <c r="C6169" s="1">
        <f>IF(Table9[[#This Row],[dTime]]&lt;&gt;"",1/Table9[[#This Row],[dTime]],"")</f>
        <v>15.384615384615923</v>
      </c>
    </row>
    <row r="6170" spans="1:3" x14ac:dyDescent="0.25">
      <c r="A6170">
        <v>272</v>
      </c>
      <c r="B6170">
        <v>6.7000000000007276E-2</v>
      </c>
      <c r="C6170" s="1">
        <f>IF(Table9[[#This Row],[dTime]]&lt;&gt;"",1/Table9[[#This Row],[dTime]],"")</f>
        <v>14.925373134326737</v>
      </c>
    </row>
    <row r="6171" spans="1:3" x14ac:dyDescent="0.25">
      <c r="A6171">
        <v>273</v>
      </c>
      <c r="B6171">
        <v>6.7000000000007276E-2</v>
      </c>
      <c r="C6171" s="1">
        <f>IF(Table9[[#This Row],[dTime]]&lt;&gt;"",1/Table9[[#This Row],[dTime]],"")</f>
        <v>14.925373134326737</v>
      </c>
    </row>
    <row r="6172" spans="1:3" x14ac:dyDescent="0.25">
      <c r="A6172">
        <v>274</v>
      </c>
      <c r="B6172">
        <v>6.7000000000007276E-2</v>
      </c>
      <c r="C6172" s="1">
        <f>IF(Table9[[#This Row],[dTime]]&lt;&gt;"",1/Table9[[#This Row],[dTime]],"")</f>
        <v>14.925373134326737</v>
      </c>
    </row>
    <row r="6173" spans="1:3" x14ac:dyDescent="0.25">
      <c r="A6173">
        <v>275</v>
      </c>
      <c r="B6173">
        <v>6.2999999999988177E-2</v>
      </c>
      <c r="C6173" s="1">
        <f>IF(Table9[[#This Row],[dTime]]&lt;&gt;"",1/Table9[[#This Row],[dTime]],"")</f>
        <v>15.873015873018852</v>
      </c>
    </row>
    <row r="6174" spans="1:3" x14ac:dyDescent="0.25">
      <c r="A6174">
        <v>276</v>
      </c>
      <c r="B6174">
        <v>6.7999999999983629E-2</v>
      </c>
      <c r="C6174" s="1">
        <f>IF(Table9[[#This Row],[dTime]]&lt;&gt;"",1/Table9[[#This Row],[dTime]],"")</f>
        <v>14.705882352944716</v>
      </c>
    </row>
    <row r="6175" spans="1:3" x14ac:dyDescent="0.25">
      <c r="A6175">
        <v>277</v>
      </c>
      <c r="B6175">
        <v>6.9999999999993179E-2</v>
      </c>
      <c r="C6175" s="1">
        <f>IF(Table9[[#This Row],[dTime]]&lt;&gt;"",1/Table9[[#This Row],[dTime]],"")</f>
        <v>14.285714285715677</v>
      </c>
    </row>
    <row r="6176" spans="1:3" x14ac:dyDescent="0.25">
      <c r="A6176">
        <v>278</v>
      </c>
      <c r="B6176">
        <v>6.4999999999997726E-2</v>
      </c>
      <c r="C6176" s="1">
        <f>IF(Table9[[#This Row],[dTime]]&lt;&gt;"",1/Table9[[#This Row],[dTime]],"")</f>
        <v>15.384615384615923</v>
      </c>
    </row>
    <row r="6177" spans="1:3" x14ac:dyDescent="0.25">
      <c r="A6177">
        <v>279</v>
      </c>
      <c r="B6177">
        <v>6.0000000000002274E-2</v>
      </c>
      <c r="C6177" s="1">
        <f>IF(Table9[[#This Row],[dTime]]&lt;&gt;"",1/Table9[[#This Row],[dTime]],"")</f>
        <v>16.666666666666035</v>
      </c>
    </row>
    <row r="6178" spans="1:3" x14ac:dyDescent="0.25">
      <c r="A6178">
        <v>280</v>
      </c>
      <c r="B6178">
        <v>6.4000000000021373E-2</v>
      </c>
      <c r="C6178" s="1">
        <f>IF(Table9[[#This Row],[dTime]]&lt;&gt;"",1/Table9[[#This Row],[dTime]],"")</f>
        <v>15.624999999994783</v>
      </c>
    </row>
    <row r="6179" spans="1:3" x14ac:dyDescent="0.25">
      <c r="A6179">
        <v>281</v>
      </c>
      <c r="B6179">
        <v>7.7999999999974534E-2</v>
      </c>
      <c r="C6179" s="1">
        <f>IF(Table9[[#This Row],[dTime]]&lt;&gt;"",1/Table9[[#This Row],[dTime]],"")</f>
        <v>12.820512820517006</v>
      </c>
    </row>
    <row r="6180" spans="1:3" x14ac:dyDescent="0.25">
      <c r="A6180">
        <v>282</v>
      </c>
      <c r="B6180">
        <v>6.0000000000002274E-2</v>
      </c>
      <c r="C6180" s="1">
        <f>IF(Table9[[#This Row],[dTime]]&lt;&gt;"",1/Table9[[#This Row],[dTime]],"")</f>
        <v>16.666666666666035</v>
      </c>
    </row>
    <row r="6181" spans="1:3" x14ac:dyDescent="0.25">
      <c r="A6181">
        <v>283</v>
      </c>
      <c r="B6181">
        <v>6.9999999999993179E-2</v>
      </c>
      <c r="C6181" s="1">
        <f>IF(Table9[[#This Row],[dTime]]&lt;&gt;"",1/Table9[[#This Row],[dTime]],"")</f>
        <v>14.285714285715677</v>
      </c>
    </row>
    <row r="6182" spans="1:3" x14ac:dyDescent="0.25">
      <c r="A6182">
        <v>284</v>
      </c>
      <c r="B6182">
        <v>6.4000000000021373E-2</v>
      </c>
      <c r="C6182" s="1">
        <f>IF(Table9[[#This Row],[dTime]]&lt;&gt;"",1/Table9[[#This Row],[dTime]],"")</f>
        <v>15.624999999994783</v>
      </c>
    </row>
    <row r="6183" spans="1:3" x14ac:dyDescent="0.25">
      <c r="A6183">
        <v>285</v>
      </c>
      <c r="B6183">
        <v>7.2000000000002728E-2</v>
      </c>
      <c r="C6183" s="1">
        <f>IF(Table9[[#This Row],[dTime]]&lt;&gt;"",1/Table9[[#This Row],[dTime]],"")</f>
        <v>13.888888888888362</v>
      </c>
    </row>
    <row r="6184" spans="1:3" x14ac:dyDescent="0.25">
      <c r="A6184">
        <v>286</v>
      </c>
      <c r="B6184">
        <v>6.4999999999997726E-2</v>
      </c>
      <c r="C6184" s="1">
        <f>IF(Table9[[#This Row],[dTime]]&lt;&gt;"",1/Table9[[#This Row],[dTime]],"")</f>
        <v>15.384615384615923</v>
      </c>
    </row>
    <row r="6185" spans="1:3" x14ac:dyDescent="0.25">
      <c r="A6185">
        <v>287</v>
      </c>
      <c r="B6185">
        <v>6.7000000000007276E-2</v>
      </c>
      <c r="C6185" s="1">
        <f>IF(Table9[[#This Row],[dTime]]&lt;&gt;"",1/Table9[[#This Row],[dTime]],"")</f>
        <v>14.925373134326737</v>
      </c>
    </row>
    <row r="6186" spans="1:3" x14ac:dyDescent="0.25">
      <c r="A6186">
        <v>288</v>
      </c>
      <c r="B6186">
        <v>4.399999999998272E-2</v>
      </c>
      <c r="C6186" s="1">
        <f>IF(Table9[[#This Row],[dTime]]&lt;&gt;"",1/Table9[[#This Row],[dTime]],"")</f>
        <v>22.727272727281655</v>
      </c>
    </row>
    <row r="6187" spans="1:3" x14ac:dyDescent="0.25">
      <c r="A6187">
        <v>289</v>
      </c>
      <c r="B6187">
        <v>9.1000000000008185E-2</v>
      </c>
      <c r="C6187" s="1">
        <f>IF(Table9[[#This Row],[dTime]]&lt;&gt;"",1/Table9[[#This Row],[dTime]],"")</f>
        <v>10.989010989010001</v>
      </c>
    </row>
    <row r="6188" spans="1:3" x14ac:dyDescent="0.25">
      <c r="A6188">
        <v>290</v>
      </c>
      <c r="B6188">
        <v>6.7000000000007276E-2</v>
      </c>
      <c r="C6188" s="1">
        <f>IF(Table9[[#This Row],[dTime]]&lt;&gt;"",1/Table9[[#This Row],[dTime]],"")</f>
        <v>14.925373134326737</v>
      </c>
    </row>
    <row r="6189" spans="1:3" x14ac:dyDescent="0.25">
      <c r="A6189">
        <v>291</v>
      </c>
      <c r="B6189">
        <v>6.2000000000011823E-2</v>
      </c>
      <c r="C6189" s="1">
        <f>IF(Table9[[#This Row],[dTime]]&lt;&gt;"",1/Table9[[#This Row],[dTime]],"")</f>
        <v>16.129032258061439</v>
      </c>
    </row>
    <row r="6190" spans="1:3" x14ac:dyDescent="0.25">
      <c r="A6190">
        <v>292</v>
      </c>
      <c r="B6190">
        <v>6.8999999999959982E-2</v>
      </c>
      <c r="C6190" s="1">
        <f>IF(Table9[[#This Row],[dTime]]&lt;&gt;"",1/Table9[[#This Row],[dTime]],"")</f>
        <v>14.492753623196812</v>
      </c>
    </row>
    <row r="6191" spans="1:3" x14ac:dyDescent="0.25">
      <c r="A6191">
        <v>293</v>
      </c>
      <c r="B6191">
        <v>6.4999999999997726E-2</v>
      </c>
      <c r="C6191" s="1">
        <f>IF(Table9[[#This Row],[dTime]]&lt;&gt;"",1/Table9[[#This Row],[dTime]],"")</f>
        <v>15.384615384615923</v>
      </c>
    </row>
    <row r="6192" spans="1:3" x14ac:dyDescent="0.25">
      <c r="A6192">
        <v>294</v>
      </c>
      <c r="B6192">
        <v>6.6000000000030923E-2</v>
      </c>
      <c r="C6192" s="1">
        <f>IF(Table9[[#This Row],[dTime]]&lt;&gt;"",1/Table9[[#This Row],[dTime]],"")</f>
        <v>15.151515151508052</v>
      </c>
    </row>
    <row r="6193" spans="1:3" x14ac:dyDescent="0.25">
      <c r="A6193">
        <v>295</v>
      </c>
      <c r="B6193">
        <v>6.9999999999993179E-2</v>
      </c>
      <c r="C6193" s="1">
        <f>IF(Table9[[#This Row],[dTime]]&lt;&gt;"",1/Table9[[#This Row],[dTime]],"")</f>
        <v>14.285714285715677</v>
      </c>
    </row>
    <row r="6194" spans="1:3" x14ac:dyDescent="0.25">
      <c r="A6194">
        <v>296</v>
      </c>
      <c r="B6194">
        <v>6.2000000000011823E-2</v>
      </c>
      <c r="C6194" s="1">
        <f>IF(Table9[[#This Row],[dTime]]&lt;&gt;"",1/Table9[[#This Row],[dTime]],"")</f>
        <v>16.129032258061439</v>
      </c>
    </row>
    <row r="6195" spans="1:3" x14ac:dyDescent="0.25">
      <c r="A6195">
        <v>297</v>
      </c>
      <c r="B6195">
        <v>6.5999999999974079E-2</v>
      </c>
      <c r="C6195" s="1">
        <f>IF(Table9[[#This Row],[dTime]]&lt;&gt;"",1/Table9[[#This Row],[dTime]],"")</f>
        <v>15.151515151521101</v>
      </c>
    </row>
    <row r="6196" spans="1:3" x14ac:dyDescent="0.25">
      <c r="A6196">
        <v>298</v>
      </c>
      <c r="B6196">
        <v>6.8000000000040473E-2</v>
      </c>
      <c r="C6196" s="1">
        <f>IF(Table9[[#This Row],[dTime]]&lt;&gt;"",1/Table9[[#This Row],[dTime]],"")</f>
        <v>14.705882352932424</v>
      </c>
    </row>
    <row r="6197" spans="1:3" x14ac:dyDescent="0.25">
      <c r="A6197">
        <v>299</v>
      </c>
      <c r="B6197">
        <v>6.199999999995498E-2</v>
      </c>
      <c r="C6197" s="1">
        <f>IF(Table9[[#This Row],[dTime]]&lt;&gt;"",1/Table9[[#This Row],[dTime]],"")</f>
        <v>16.129032258076229</v>
      </c>
    </row>
    <row r="6198" spans="1:3" x14ac:dyDescent="0.25">
      <c r="A6198">
        <v>300</v>
      </c>
      <c r="B6198">
        <v>7.2000000000002728E-2</v>
      </c>
      <c r="C6198" s="1">
        <f>IF(Table9[[#This Row],[dTime]]&lt;&gt;"",1/Table9[[#This Row],[dTime]],"")</f>
        <v>13.888888888888362</v>
      </c>
    </row>
    <row r="6199" spans="1:3" x14ac:dyDescent="0.25">
      <c r="A6199">
        <v>301</v>
      </c>
      <c r="B6199">
        <v>6.8000000000040473E-2</v>
      </c>
      <c r="C6199" s="1">
        <f>IF(Table9[[#This Row],[dTime]]&lt;&gt;"",1/Table9[[#This Row],[dTime]],"")</f>
        <v>14.705882352932424</v>
      </c>
    </row>
    <row r="6200" spans="1:3" x14ac:dyDescent="0.25">
      <c r="A6200">
        <v>302</v>
      </c>
      <c r="B6200">
        <v>6.4999999999997726E-2</v>
      </c>
      <c r="C6200" s="1">
        <f>IF(Table9[[#This Row],[dTime]]&lt;&gt;"",1/Table9[[#This Row],[dTime]],"")</f>
        <v>15.384615384615923</v>
      </c>
    </row>
    <row r="6201" spans="1:3" x14ac:dyDescent="0.25">
      <c r="A6201">
        <v>303</v>
      </c>
      <c r="B6201">
        <v>6.5999999999974079E-2</v>
      </c>
      <c r="C6201" s="1">
        <f>IF(Table9[[#This Row],[dTime]]&lt;&gt;"",1/Table9[[#This Row],[dTime]],"")</f>
        <v>15.151515151521101</v>
      </c>
    </row>
    <row r="6202" spans="1:3" x14ac:dyDescent="0.25">
      <c r="A6202">
        <v>304</v>
      </c>
      <c r="B6202">
        <v>6.4999999999997726E-2</v>
      </c>
      <c r="C6202" s="1">
        <f>IF(Table9[[#This Row],[dTime]]&lt;&gt;"",1/Table9[[#This Row],[dTime]],"")</f>
        <v>15.384615384615923</v>
      </c>
    </row>
    <row r="6203" spans="1:3" x14ac:dyDescent="0.25">
      <c r="A6203">
        <v>305</v>
      </c>
      <c r="B6203">
        <v>6.9999999999993179E-2</v>
      </c>
      <c r="C6203" s="1">
        <f>IF(Table9[[#This Row],[dTime]]&lt;&gt;"",1/Table9[[#This Row],[dTime]],"")</f>
        <v>14.285714285715677</v>
      </c>
    </row>
    <row r="6204" spans="1:3" x14ac:dyDescent="0.25">
      <c r="A6204">
        <v>306</v>
      </c>
      <c r="B6204">
        <v>6.4999999999997726E-2</v>
      </c>
      <c r="C6204" s="1">
        <f>IF(Table9[[#This Row],[dTime]]&lt;&gt;"",1/Table9[[#This Row],[dTime]],"")</f>
        <v>15.384615384615923</v>
      </c>
    </row>
    <row r="6205" spans="1:3" x14ac:dyDescent="0.25">
      <c r="A6205">
        <v>307</v>
      </c>
      <c r="B6205">
        <v>6.9000000000016826E-2</v>
      </c>
      <c r="C6205" s="1">
        <f>IF(Table9[[#This Row],[dTime]]&lt;&gt;"",1/Table9[[#This Row],[dTime]],"")</f>
        <v>14.492753623184871</v>
      </c>
    </row>
    <row r="6206" spans="1:3" x14ac:dyDescent="0.25">
      <c r="A6206">
        <v>308</v>
      </c>
      <c r="B6206">
        <v>6.7999999999983629E-2</v>
      </c>
      <c r="C6206" s="1">
        <f>IF(Table9[[#This Row],[dTime]]&lt;&gt;"",1/Table9[[#This Row],[dTime]],"")</f>
        <v>14.705882352944716</v>
      </c>
    </row>
    <row r="6207" spans="1:3" x14ac:dyDescent="0.25">
      <c r="A6207">
        <v>309</v>
      </c>
      <c r="B6207">
        <v>6.2999999999988177E-2</v>
      </c>
      <c r="C6207" s="1">
        <f>IF(Table9[[#This Row],[dTime]]&lt;&gt;"",1/Table9[[#This Row],[dTime]],"")</f>
        <v>15.873015873018852</v>
      </c>
    </row>
    <row r="6208" spans="1:3" x14ac:dyDescent="0.25">
      <c r="A6208">
        <v>310</v>
      </c>
      <c r="B6208">
        <v>6.7000000000007276E-2</v>
      </c>
      <c r="C6208" s="1">
        <f>IF(Table9[[#This Row],[dTime]]&lt;&gt;"",1/Table9[[#This Row],[dTime]],"")</f>
        <v>14.925373134326737</v>
      </c>
    </row>
    <row r="6209" spans="1:3" x14ac:dyDescent="0.25">
      <c r="A6209">
        <v>311</v>
      </c>
      <c r="B6209">
        <v>7.1000000000026375E-2</v>
      </c>
      <c r="C6209" s="1">
        <f>IF(Table9[[#This Row],[dTime]]&lt;&gt;"",1/Table9[[#This Row],[dTime]],"")</f>
        <v>14.084507042248289</v>
      </c>
    </row>
    <row r="6210" spans="1:3" x14ac:dyDescent="0.25">
      <c r="A6210">
        <v>312</v>
      </c>
      <c r="B6210">
        <v>6.0999999999978627E-2</v>
      </c>
      <c r="C6210" s="1">
        <f>IF(Table9[[#This Row],[dTime]]&lt;&gt;"",1/Table9[[#This Row],[dTime]],"")</f>
        <v>16.393442622956563</v>
      </c>
    </row>
    <row r="6211" spans="1:3" x14ac:dyDescent="0.25">
      <c r="A6211">
        <v>313</v>
      </c>
      <c r="B6211">
        <v>6.2999999999988177E-2</v>
      </c>
      <c r="C6211" s="1">
        <f>IF(Table9[[#This Row],[dTime]]&lt;&gt;"",1/Table9[[#This Row],[dTime]],"")</f>
        <v>15.873015873018852</v>
      </c>
    </row>
    <row r="6212" spans="1:3" x14ac:dyDescent="0.25">
      <c r="A6212">
        <v>314</v>
      </c>
      <c r="B6212">
        <v>7.2000000000002728E-2</v>
      </c>
      <c r="C6212" s="1">
        <f>IF(Table9[[#This Row],[dTime]]&lt;&gt;"",1/Table9[[#This Row],[dTime]],"")</f>
        <v>13.888888888888362</v>
      </c>
    </row>
    <row r="6213" spans="1:3" x14ac:dyDescent="0.25">
      <c r="A6213">
        <v>315</v>
      </c>
      <c r="B6213">
        <v>6.9000000000016826E-2</v>
      </c>
      <c r="C6213" s="1">
        <f>IF(Table9[[#This Row],[dTime]]&lt;&gt;"",1/Table9[[#This Row],[dTime]],"")</f>
        <v>14.492753623184871</v>
      </c>
    </row>
    <row r="6214" spans="1:3" x14ac:dyDescent="0.25">
      <c r="A6214">
        <v>316</v>
      </c>
      <c r="B6214">
        <v>3.5000000000025011E-2</v>
      </c>
      <c r="C6214" s="1">
        <f>IF(Table9[[#This Row],[dTime]]&lt;&gt;"",1/Table9[[#This Row],[dTime]],"")</f>
        <v>28.571428571408156</v>
      </c>
    </row>
    <row r="6215" spans="1:3" x14ac:dyDescent="0.25">
      <c r="A6215">
        <v>317</v>
      </c>
      <c r="B6215">
        <v>9.4999999999970441E-2</v>
      </c>
      <c r="C6215" s="1">
        <f>IF(Table9[[#This Row],[dTime]]&lt;&gt;"",1/Table9[[#This Row],[dTime]],"")</f>
        <v>10.526315789476959</v>
      </c>
    </row>
    <row r="6216" spans="1:3" x14ac:dyDescent="0.25">
      <c r="A6216">
        <v>318</v>
      </c>
      <c r="B6216">
        <v>6.6000000000030923E-2</v>
      </c>
      <c r="C6216" s="1">
        <f>IF(Table9[[#This Row],[dTime]]&lt;&gt;"",1/Table9[[#This Row],[dTime]],"")</f>
        <v>15.151515151508052</v>
      </c>
    </row>
    <row r="6217" spans="1:3" x14ac:dyDescent="0.25">
      <c r="A6217">
        <v>319</v>
      </c>
      <c r="B6217">
        <v>6.7000000000007276E-2</v>
      </c>
      <c r="C6217" s="1">
        <f>IF(Table9[[#This Row],[dTime]]&lt;&gt;"",1/Table9[[#This Row],[dTime]],"")</f>
        <v>14.925373134326737</v>
      </c>
    </row>
    <row r="6218" spans="1:3" x14ac:dyDescent="0.25">
      <c r="A6218">
        <v>320</v>
      </c>
      <c r="B6218">
        <v>6.7999999999983629E-2</v>
      </c>
      <c r="C6218" s="1">
        <f>IF(Table9[[#This Row],[dTime]]&lt;&gt;"",1/Table9[[#This Row],[dTime]],"")</f>
        <v>14.705882352944716</v>
      </c>
    </row>
    <row r="6219" spans="1:3" x14ac:dyDescent="0.25">
      <c r="A6219">
        <v>321</v>
      </c>
      <c r="B6219">
        <v>6.7000000000007276E-2</v>
      </c>
      <c r="C6219" s="1">
        <f>IF(Table9[[#This Row],[dTime]]&lt;&gt;"",1/Table9[[#This Row],[dTime]],"")</f>
        <v>14.925373134326737</v>
      </c>
    </row>
    <row r="6220" spans="1:3" x14ac:dyDescent="0.25">
      <c r="A6220">
        <v>322</v>
      </c>
      <c r="B6220">
        <v>6.7000000000007276E-2</v>
      </c>
      <c r="C6220" s="1">
        <f>IF(Table9[[#This Row],[dTime]]&lt;&gt;"",1/Table9[[#This Row],[dTime]],"")</f>
        <v>14.925373134326737</v>
      </c>
    </row>
    <row r="6221" spans="1:3" x14ac:dyDescent="0.25">
      <c r="A6221">
        <v>323</v>
      </c>
      <c r="B6221">
        <v>6.9999999999993179E-2</v>
      </c>
      <c r="C6221" s="1">
        <f>IF(Table9[[#This Row],[dTime]]&lt;&gt;"",1/Table9[[#This Row],[dTime]],"")</f>
        <v>14.285714285715677</v>
      </c>
    </row>
    <row r="6222" spans="1:3" x14ac:dyDescent="0.25">
      <c r="A6222">
        <v>324</v>
      </c>
      <c r="B6222">
        <v>1.9000000000005457E-2</v>
      </c>
      <c r="C6222" s="1">
        <f>IF(Table9[[#This Row],[dTime]]&lt;&gt;"",1/Table9[[#This Row],[dTime]],"")</f>
        <v>52.631578947353304</v>
      </c>
    </row>
    <row r="6223" spans="1:3" x14ac:dyDescent="0.25">
      <c r="A6223">
        <v>325</v>
      </c>
      <c r="B6223">
        <v>0.12000000000000455</v>
      </c>
      <c r="C6223" s="1">
        <f>IF(Table9[[#This Row],[dTime]]&lt;&gt;"",1/Table9[[#This Row],[dTime]],"")</f>
        <v>8.3333333333330177</v>
      </c>
    </row>
    <row r="6224" spans="1:3" x14ac:dyDescent="0.25">
      <c r="A6224">
        <v>326</v>
      </c>
      <c r="B6224">
        <v>5.7999999999992724E-2</v>
      </c>
      <c r="C6224" s="1">
        <f>IF(Table9[[#This Row],[dTime]]&lt;&gt;"",1/Table9[[#This Row],[dTime]],"")</f>
        <v>17.241379310346989</v>
      </c>
    </row>
    <row r="6225" spans="1:3" x14ac:dyDescent="0.25">
      <c r="A6225">
        <v>327</v>
      </c>
      <c r="B6225">
        <v>6.7000000000007276E-2</v>
      </c>
      <c r="C6225" s="1">
        <f>IF(Table9[[#This Row],[dTime]]&lt;&gt;"",1/Table9[[#This Row],[dTime]],"")</f>
        <v>14.925373134326737</v>
      </c>
    </row>
    <row r="6226" spans="1:3" x14ac:dyDescent="0.25">
      <c r="A6226">
        <v>328</v>
      </c>
      <c r="B6226" t="s">
        <v>49</v>
      </c>
      <c r="C6226" s="1" t="str">
        <f>IF(Table9[[#This Row],[dTime]]&lt;&gt;"",1/Table9[[#This Row],[dTime]],"")</f>
        <v/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DEF2-D6E4-4820-A34A-BE2FB26ECAAA}">
  <dimension ref="A1:AE263"/>
  <sheetViews>
    <sheetView zoomScaleNormal="100" workbookViewId="0">
      <selection activeCell="P1" sqref="P1"/>
    </sheetView>
  </sheetViews>
  <sheetFormatPr defaultRowHeight="15" x14ac:dyDescent="0.25"/>
  <cols>
    <col min="1" max="1" width="9.140625" style="1"/>
    <col min="7" max="7" width="11" bestFit="1" customWidth="1"/>
    <col min="15" max="27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SUM(Q2:Q263)/2</f>
        <v>39.045594979366619</v>
      </c>
      <c r="G1" t="s">
        <v>59</v>
      </c>
      <c r="H1" s="6">
        <v>1.06679868619204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1</v>
      </c>
      <c r="Y1" s="1" t="s">
        <v>51</v>
      </c>
      <c r="Z1" s="1" t="s">
        <v>28</v>
      </c>
      <c r="AA1" s="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SUM(AD2:AD263)</f>
        <v>35.771180407695297</v>
      </c>
      <c r="G2" t="s">
        <v>54</v>
      </c>
      <c r="H2" s="6">
        <f>H1/2</f>
        <v>0.53339934309602</v>
      </c>
      <c r="O2" s="1">
        <f t="shared" ref="O2:O65" si="0">IF(ROW()&lt;&gt;2,X1,X$263)-IF(X3&lt;&gt;"",X3,X$2)</f>
        <v>9.7032546997059654E-2</v>
      </c>
      <c r="P2" s="1">
        <f t="shared" ref="P2:P65" si="1">IF(ROW()&lt;&gt;2,Y1,Y$263)-IF(Y3&lt;&gt;"",Y3,Y$2)</f>
        <v>0.11478102207183039</v>
      </c>
      <c r="Q2" s="1">
        <f>SQRT(Table8111241213[[#This Row],[dX]]*Table8111241213[[#This Row],[dX]]+Table8111241213[[#This Row],[dY]]*Table8111241213[[#This Row],[dY]])</f>
        <v>0.15029969462573969</v>
      </c>
      <c r="R2" s="1">
        <f>IFERROR(Table8111241213[[#This Row],[dY]]/Table8111241213[[#This Row],[|AB|]],0)</f>
        <v>0.76368100652264048</v>
      </c>
      <c r="S2" s="1">
        <f>IFERROR(Table8111241213[[#This Row],[dX]]/Table8111241213[[#This Row],[|AB|]],0)</f>
        <v>0.64559377341836777</v>
      </c>
      <c r="T2" s="1">
        <f>Table8111241213[[#This Row],[X]] - Table8111241213[[#This Row],[Cos(a)]] * $H$2</f>
        <v>-6.067349894067724</v>
      </c>
      <c r="U2" s="1">
        <f>Table8111241213[[#This Row],[ Y]] + Table8111241213[[#This Row],[Sin(a)]] * $H$2</f>
        <v>4.3032397191477383</v>
      </c>
      <c r="V2" s="1">
        <f>Table8111241213[[#This Row],[X]] + Table8111241213[[#This Row],[Cos(a)]] * $H$2</f>
        <v>-5.2526559996395568</v>
      </c>
      <c r="W2" s="1">
        <f>Table8111241213[[#This Row],[ Y]] - Table8111241213[[#This Row],[Sin(a)]] * $H$2</f>
        <v>3.6145211298512621</v>
      </c>
      <c r="X2" s="1">
        <v>-5.6600029468536404</v>
      </c>
      <c r="Y2" s="1">
        <v>3.9588804244995002</v>
      </c>
      <c r="Z2" s="1">
        <v>-5.6855674208830402</v>
      </c>
      <c r="AA2" s="1">
        <v>3.8898222475268698</v>
      </c>
      <c r="AB2" s="1">
        <f>Table8111241213[[#This Row],[Xs]]-IF(Z3&lt;&gt;"",Z3,Z$2)</f>
        <v>8.8219578391949938E-2</v>
      </c>
      <c r="AC2" s="1">
        <f>Table8111241213[[#This Row],[ Ys]]-IF(AA3&lt;&gt;"",AA3,AA$2)</f>
        <v>0.11139056038415962</v>
      </c>
      <c r="AD2" s="1">
        <f>SQRT(Table8111241213[[#This Row],[dXs]]*Table8111241213[[#This Row],[dXs]]+Table8111241213[[#This Row],[dYs]]*Table8111241213[[#This Row],[dYs]])</f>
        <v>0.14209345852061772</v>
      </c>
      <c r="AE2"/>
    </row>
    <row r="3" spans="1:31" x14ac:dyDescent="0.25">
      <c r="A3"/>
      <c r="O3" s="1">
        <f t="shared" si="0"/>
        <v>0.19366383552551003</v>
      </c>
      <c r="P3" s="1">
        <f t="shared" si="1"/>
        <v>0.22989988327026012</v>
      </c>
      <c r="Q3" s="1">
        <f>SQRT(Table8111241213[[#This Row],[dX]]*Table8111241213[[#This Row],[dX]]+Table8111241213[[#This Row],[dY]]*Table8111241213[[#This Row],[dY]])</f>
        <v>0.30059879826461555</v>
      </c>
      <c r="R3" s="1">
        <f>IFERROR(Table8111241213[[#This Row],[dY]]/Table8111241213[[#This Row],[|AB|]],0)</f>
        <v>0.76480639509370374</v>
      </c>
      <c r="S3" s="1">
        <f>IFERROR(Table8111241213[[#This Row],[dX]]/Table8111241213[[#This Row],[|AB|]],0)</f>
        <v>0.64426017882822262</v>
      </c>
      <c r="T3" s="1">
        <f>Table8111241213[[#This Row],[X]] - Table8111241213[[#This Row],[Cos(a)]] * $H$2</f>
        <v>-6.1649827225893166</v>
      </c>
      <c r="U3" s="1">
        <f>Table8111241213[[#This Row],[ Y]] + Table8111241213[[#This Row],[Sin(a)]] * $H$2</f>
        <v>4.1877473585975684</v>
      </c>
      <c r="V3" s="1">
        <f>Table8111241213[[#This Row],[X]] + Table8111241213[[#This Row],[Cos(a)]] * $H$2</f>
        <v>-5.3490882651120835</v>
      </c>
      <c r="W3" s="1">
        <f>Table8111241213[[#This Row],[ Y]] - Table8111241213[[#This Row],[Sin(a)]] * $H$2</f>
        <v>3.5004514462577716</v>
      </c>
      <c r="X3" s="1">
        <v>-5.7570354938507</v>
      </c>
      <c r="Y3" s="1">
        <v>3.8440994024276698</v>
      </c>
      <c r="Z3" s="1">
        <v>-5.7737869992749902</v>
      </c>
      <c r="AA3" s="1">
        <v>3.7784316871427102</v>
      </c>
      <c r="AB3" s="1">
        <f>Table8111241213[[#This Row],[Xs]]-IF(Z4&lt;&gt;"",Z4,Z$2)</f>
        <v>8.7092118572440036E-2</v>
      </c>
      <c r="AC3" s="1">
        <f>Table8111241213[[#This Row],[ Ys]]-IF(AA4&lt;&gt;"",AA4,AA$2)</f>
        <v>0.11220925892123024</v>
      </c>
      <c r="AD3" s="1">
        <f>SQRT(Table8111241213[[#This Row],[dXs]]*Table8111241213[[#This Row],[dXs]]+Table8111241213[[#This Row],[dYs]]*Table8111241213[[#This Row],[dYs]])</f>
        <v>0.14204208849875322</v>
      </c>
      <c r="AE3"/>
    </row>
    <row r="4" spans="1:31" x14ac:dyDescent="0.25">
      <c r="A4"/>
      <c r="O4" s="1">
        <f t="shared" si="0"/>
        <v>0.19277119636536</v>
      </c>
      <c r="P4" s="1">
        <f t="shared" si="1"/>
        <v>0.23064744472503973</v>
      </c>
      <c r="Q4" s="1">
        <f>SQRT(Table8111241213[[#This Row],[dX]]*Table8111241213[[#This Row],[dX]]+Table8111241213[[#This Row],[dY]]*Table8111241213[[#This Row],[dY]])</f>
        <v>0.3005977010995301</v>
      </c>
      <c r="R4" s="1">
        <f>IFERROR(Table8111241213[[#This Row],[dY]]/Table8111241213[[#This Row],[|AB|]],0)</f>
        <v>0.76729610333470466</v>
      </c>
      <c r="S4" s="1">
        <f>IFERROR(Table8111241213[[#This Row],[dX]]/Table8111241213[[#This Row],[|AB|]],0)</f>
        <v>0.64129298281470237</v>
      </c>
      <c r="T4" s="1">
        <f>Table8111241213[[#This Row],[X]] - Table8111241213[[#This Row],[Cos(a)]] * $H$2</f>
        <v>-6.2629420198580181</v>
      </c>
      <c r="U4" s="1">
        <f>Table8111241213[[#This Row],[ Y]] + Table8111241213[[#This Row],[Sin(a)]] * $H$2</f>
        <v>4.0710457969946896</v>
      </c>
      <c r="V4" s="1">
        <f>Table8111241213[[#This Row],[X]] + Table8111241213[[#This Row],[Cos(a)]] * $H$2</f>
        <v>-5.4443915449002827</v>
      </c>
      <c r="W4" s="1">
        <f>Table8111241213[[#This Row],[ Y]] - Table8111241213[[#This Row],[Sin(a)]] * $H$2</f>
        <v>3.3869152854637905</v>
      </c>
      <c r="X4" s="1">
        <v>-5.8536667823791504</v>
      </c>
      <c r="Y4" s="1">
        <v>3.7289805412292401</v>
      </c>
      <c r="Z4" s="1">
        <v>-5.8608791178474302</v>
      </c>
      <c r="AA4" s="1">
        <v>3.6662224282214799</v>
      </c>
      <c r="AB4" s="1">
        <f>Table8111241213[[#This Row],[Xs]]-IF(Z5&lt;&gt;"",Z5,Z$2)</f>
        <v>8.5829397063529989E-2</v>
      </c>
      <c r="AC4" s="1">
        <f>Table8111241213[[#This Row],[ Ys]]-IF(AA5&lt;&gt;"",AA5,AA$2)</f>
        <v>0.11317133023477988</v>
      </c>
      <c r="AD4" s="1">
        <f>SQRT(Table8111241213[[#This Row],[dXs]]*Table8111241213[[#This Row],[dXs]]+Table8111241213[[#This Row],[dYs]]*Table8111241213[[#This Row],[dYs]])</f>
        <v>0.14203673956902382</v>
      </c>
      <c r="AE4"/>
    </row>
    <row r="5" spans="1:31" x14ac:dyDescent="0.25">
      <c r="A5"/>
      <c r="O5" s="1">
        <f t="shared" si="0"/>
        <v>0.19171571731566939</v>
      </c>
      <c r="P5" s="1">
        <f t="shared" si="1"/>
        <v>0.23152601718902988</v>
      </c>
      <c r="Q5" s="1">
        <f>SQRT(Table8111241213[[#This Row],[dX]]*Table8111241213[[#This Row],[dX]]+Table8111241213[[#This Row],[dY]]*Table8111241213[[#This Row],[dY]])</f>
        <v>0.30059809197876924</v>
      </c>
      <c r="R5" s="1">
        <f>IFERROR(Table8111241213[[#This Row],[dY]]/Table8111241213[[#This Row],[|AB|]],0)</f>
        <v>0.77021785356302985</v>
      </c>
      <c r="S5" s="1">
        <f>IFERROR(Table8111241213[[#This Row],[dX]]/Table8111241213[[#This Row],[|AB|]],0)</f>
        <v>0.63778088561257384</v>
      </c>
      <c r="T5" s="1">
        <f>Table8111241213[[#This Row],[X]] - Table8111241213[[#This Row],[Cos(a)]] * $H$2</f>
        <v>-6.3606403873474067</v>
      </c>
      <c r="U5" s="1">
        <f>Table8111241213[[#This Row],[ Y]] + Table8111241213[[#This Row],[Sin(a)]] * $H$2</f>
        <v>3.9536438631275748</v>
      </c>
      <c r="V5" s="1">
        <f>Table8111241213[[#This Row],[X]] + Table8111241213[[#This Row],[Cos(a)]] * $H$2</f>
        <v>-5.5389729930847134</v>
      </c>
      <c r="W5" s="1">
        <f>Table8111241213[[#This Row],[ Y]] - Table8111241213[[#This Row],[Sin(a)]] * $H$2</f>
        <v>3.2732600522776854</v>
      </c>
      <c r="X5" s="1">
        <v>-5.94980669021606</v>
      </c>
      <c r="Y5" s="1">
        <v>3.6134519577026301</v>
      </c>
      <c r="Z5" s="1">
        <v>-5.9467085149109602</v>
      </c>
      <c r="AA5" s="1">
        <v>3.5530510979867</v>
      </c>
      <c r="AB5" s="1">
        <f>Table8111241213[[#This Row],[Xs]]-IF(Z6&lt;&gt;"",Z6,Z$2)</f>
        <v>8.4390861229739933E-2</v>
      </c>
      <c r="AC5" s="1">
        <f>Table8111241213[[#This Row],[ Ys]]-IF(AA6&lt;&gt;"",AA6,AA$2)</f>
        <v>0.11427172915563988</v>
      </c>
      <c r="AD5" s="1">
        <f>SQRT(Table8111241213[[#This Row],[dXs]]*Table8111241213[[#This Row],[dXs]]+Table8111241213[[#This Row],[dYs]]*Table8111241213[[#This Row],[dYs]])</f>
        <v>0.1420557832096854</v>
      </c>
      <c r="AE5"/>
    </row>
    <row r="6" spans="1:31" x14ac:dyDescent="0.25">
      <c r="A6"/>
      <c r="O6" s="1">
        <f t="shared" si="0"/>
        <v>0.19043779373169034</v>
      </c>
      <c r="P6" s="1">
        <f t="shared" si="1"/>
        <v>0.2325779199600202</v>
      </c>
      <c r="Q6" s="1">
        <f>SQRT(Table8111241213[[#This Row],[dX]]*Table8111241213[[#This Row],[dX]]+Table8111241213[[#This Row],[dY]]*Table8111241213[[#This Row],[dY]])</f>
        <v>0.30059780793333041</v>
      </c>
      <c r="R6" s="1">
        <f>IFERROR(Table8111241213[[#This Row],[dY]]/Table8111241213[[#This Row],[|AB|]],0)</f>
        <v>0.77371795076963323</v>
      </c>
      <c r="S6" s="1">
        <f>IFERROR(Table8111241213[[#This Row],[dX]]/Table8111241213[[#This Row],[|AB|]],0)</f>
        <v>0.63353021447823576</v>
      </c>
      <c r="T6" s="1">
        <f>Table8111241213[[#This Row],[X]] - Table8111241213[[#This Row],[Cos(a)]] * $H$2</f>
        <v>-6.458083146376941</v>
      </c>
      <c r="U6" s="1">
        <f>Table8111241213[[#This Row],[ Y]] + Table8111241213[[#This Row],[Sin(a)]] * $H$2</f>
        <v>3.8353791242743815</v>
      </c>
      <c r="V6" s="1">
        <f>Table8111241213[[#This Row],[X]] + Table8111241213[[#This Row],[Cos(a)]] * $H$2</f>
        <v>-5.6326818530126985</v>
      </c>
      <c r="W6" s="1">
        <f>Table8111241213[[#This Row],[ Y]] - Table8111241213[[#This Row],[Sin(a)]] * $H$2</f>
        <v>3.1595299238060388</v>
      </c>
      <c r="X6" s="1">
        <v>-6.0453824996948198</v>
      </c>
      <c r="Y6" s="1">
        <v>3.4974545240402102</v>
      </c>
      <c r="Z6" s="1">
        <v>-6.0310993761407001</v>
      </c>
      <c r="AA6" s="1">
        <v>3.4387793688310602</v>
      </c>
      <c r="AB6" s="1">
        <f>Table8111241213[[#This Row],[Xs]]-IF(Z7&lt;&gt;"",Z7,Z$2)</f>
        <v>8.2732334901219673E-2</v>
      </c>
      <c r="AC6" s="1">
        <f>Table8111241213[[#This Row],[ Ys]]-IF(AA7&lt;&gt;"",AA7,AA$2)</f>
        <v>0.11549979708723024</v>
      </c>
      <c r="AD6" s="1">
        <f>SQRT(Table8111241213[[#This Row],[dXs]]*Table8111241213[[#This Row],[dXs]]+Table8111241213[[#This Row],[dYs]]*Table8111241213[[#This Row],[dYs]])</f>
        <v>0.14207336965595954</v>
      </c>
      <c r="AE6"/>
    </row>
    <row r="7" spans="1:31" x14ac:dyDescent="0.25">
      <c r="A7"/>
      <c r="O7" s="1">
        <f t="shared" si="0"/>
        <v>0.18889951705933061</v>
      </c>
      <c r="P7" s="1">
        <f t="shared" si="1"/>
        <v>0.23382854461669034</v>
      </c>
      <c r="Q7" s="1">
        <f>SQRT(Table8111241213[[#This Row],[dX]]*Table8111241213[[#This Row],[dX]]+Table8111241213[[#This Row],[dY]]*Table8111241213[[#This Row],[dY]])</f>
        <v>0.3005974314973564</v>
      </c>
      <c r="R7" s="1">
        <f>IFERROR(Table8111241213[[#This Row],[dY]]/Table8111241213[[#This Row],[|AB|]],0)</f>
        <v>0.77787938323999528</v>
      </c>
      <c r="S7" s="1">
        <f>IFERROR(Table8111241213[[#This Row],[dX]]/Table8111241213[[#This Row],[|AB|]],0)</f>
        <v>0.62841360991799389</v>
      </c>
      <c r="T7" s="1">
        <f>Table8111241213[[#This Row],[X]] - Table8111241213[[#This Row],[Cos(a)]] * $H$2</f>
        <v>-6.5551648359759014</v>
      </c>
      <c r="U7" s="1">
        <f>Table8111241213[[#This Row],[ Y]] + Table8111241213[[#This Row],[Sin(a)]] * $H$2</f>
        <v>3.7160694444654663</v>
      </c>
      <c r="V7" s="1">
        <f>Table8111241213[[#This Row],[X]] + Table8111241213[[#This Row],[Cos(a)]] * $H$2</f>
        <v>-5.7253241319195993</v>
      </c>
      <c r="W7" s="1">
        <f>Table8111241213[[#This Row],[ Y]] - Table8111241213[[#This Row],[Sin(a)]] * $H$2</f>
        <v>3.0456786310197534</v>
      </c>
      <c r="X7" s="1">
        <v>-6.1402444839477504</v>
      </c>
      <c r="Y7" s="1">
        <v>3.3808740377426099</v>
      </c>
      <c r="Z7" s="1">
        <v>-6.1138317110419198</v>
      </c>
      <c r="AA7" s="1">
        <v>3.3232795717438299</v>
      </c>
      <c r="AB7" s="1">
        <f>Table8111241213[[#This Row],[Xs]]-IF(Z8&lt;&gt;"",Z8,Z$2)</f>
        <v>8.0807259979890134E-2</v>
      </c>
      <c r="AC7" s="1">
        <f>Table8111241213[[#This Row],[ Ys]]-IF(AA8&lt;&gt;"",AA8,AA$2)</f>
        <v>0.11683977090667996</v>
      </c>
      <c r="AD7" s="1">
        <f>SQRT(Table8111241213[[#This Row],[dXs]]*Table8111241213[[#This Row],[dXs]]+Table8111241213[[#This Row],[dYs]]*Table8111241213[[#This Row],[dYs]])</f>
        <v>0.14206106198034354</v>
      </c>
      <c r="AE7"/>
    </row>
    <row r="8" spans="1:31" x14ac:dyDescent="0.25">
      <c r="A8"/>
      <c r="O8" s="1">
        <f t="shared" si="0"/>
        <v>0.18705654144286932</v>
      </c>
      <c r="P8" s="1">
        <f t="shared" si="1"/>
        <v>0.23530602455138983</v>
      </c>
      <c r="Q8" s="1">
        <f>SQRT(Table8111241213[[#This Row],[dX]]*Table8111241213[[#This Row],[dX]]+Table8111241213[[#This Row],[dY]]*Table8111241213[[#This Row],[dY]])</f>
        <v>0.30059786241213887</v>
      </c>
      <c r="R8" s="1">
        <f>IFERROR(Table8111241213[[#This Row],[dY]]/Table8111241213[[#This Row],[|AB|]],0)</f>
        <v>0.78279340599159097</v>
      </c>
      <c r="S8" s="1">
        <f>IFERROR(Table8111241213[[#This Row],[dX]]/Table8111241213[[#This Row],[|AB|]],0)</f>
        <v>0.62228167539795365</v>
      </c>
      <c r="T8" s="1">
        <f>Table8111241213[[#This Row],[X]] - Table8111241213[[#This Row],[Cos(a)]] * $H$2</f>
        <v>-6.6518235052899612</v>
      </c>
      <c r="U8" s="1">
        <f>Table8111241213[[#This Row],[ Y]] + Table8111241213[[#This Row],[Sin(a)]] * $H$2</f>
        <v>3.595550616301479</v>
      </c>
      <c r="V8" s="1">
        <f>Table8111241213[[#This Row],[X]] + Table8111241213[[#This Row],[Cos(a)]] * $H$2</f>
        <v>-5.8167405282183395</v>
      </c>
      <c r="W8" s="1">
        <f>Table8111241213[[#This Row],[ Y]] - Table8111241213[[#This Row],[Sin(a)]] * $H$2</f>
        <v>2.9317013425455607</v>
      </c>
      <c r="X8" s="1">
        <v>-6.2342820167541504</v>
      </c>
      <c r="Y8" s="1">
        <v>3.2636259794235198</v>
      </c>
      <c r="Z8" s="1">
        <v>-6.1946389710218099</v>
      </c>
      <c r="AA8" s="1">
        <v>3.20643980083715</v>
      </c>
      <c r="AB8" s="1">
        <f>Table8111241213[[#This Row],[Xs]]-IF(Z9&lt;&gt;"",Z9,Z$2)</f>
        <v>7.8568230628739855E-2</v>
      </c>
      <c r="AC8" s="1">
        <f>Table8111241213[[#This Row],[ Ys]]-IF(AA9&lt;&gt;"",AA9,AA$2)</f>
        <v>0.11827139052613012</v>
      </c>
      <c r="AD8" s="1">
        <f>SQRT(Table8111241213[[#This Row],[dXs]]*Table8111241213[[#This Row],[dXs]]+Table8111241213[[#This Row],[dYs]]*Table8111241213[[#This Row],[dYs]])</f>
        <v>0.14198974850712018</v>
      </c>
      <c r="AE8"/>
    </row>
    <row r="9" spans="1:31" x14ac:dyDescent="0.25">
      <c r="A9"/>
      <c r="O9" s="1">
        <f t="shared" si="0"/>
        <v>0.18478083610533957</v>
      </c>
      <c r="P9" s="1">
        <f t="shared" si="1"/>
        <v>0.23709452152251975</v>
      </c>
      <c r="Q9" s="1">
        <f>SQRT(Table8111241213[[#This Row],[dX]]*Table8111241213[[#This Row],[dX]]+Table8111241213[[#This Row],[dY]]*Table8111241213[[#This Row],[dY]])</f>
        <v>0.30059569113309148</v>
      </c>
      <c r="R9" s="1">
        <f>IFERROR(Table8111241213[[#This Row],[dY]]/Table8111241213[[#This Row],[|AB|]],0)</f>
        <v>0.78874890264991848</v>
      </c>
      <c r="S9" s="1">
        <f>IFERROR(Table8111241213[[#This Row],[dX]]/Table8111241213[[#This Row],[|AB|]],0)</f>
        <v>0.61471551840550565</v>
      </c>
      <c r="T9" s="1">
        <f>Table8111241213[[#This Row],[X]] - Table8111241213[[#This Row],[Cos(a)]] * $H$2</f>
        <v>-6.7480191719317926</v>
      </c>
      <c r="U9" s="1">
        <f>Table8111241213[[#This Row],[ Y]] + Table8111241213[[#This Row],[Sin(a)]] * $H$2</f>
        <v>3.4734568668996459</v>
      </c>
      <c r="V9" s="1">
        <f>Table8111241213[[#This Row],[X]] + Table8111241213[[#This Row],[Cos(a)]] * $H$2</f>
        <v>-5.9065828788494468</v>
      </c>
      <c r="W9" s="1">
        <f>Table8111241213[[#This Row],[ Y]] - Table8111241213[[#This Row],[Sin(a)]] * $H$2</f>
        <v>2.8176791594827941</v>
      </c>
      <c r="X9" s="1">
        <v>-6.3273010253906197</v>
      </c>
      <c r="Y9" s="1">
        <v>3.14556801319122</v>
      </c>
      <c r="Z9" s="1">
        <v>-6.2732072016505498</v>
      </c>
      <c r="AA9" s="1">
        <v>3.0881684103110199</v>
      </c>
      <c r="AB9" s="1">
        <f>Table8111241213[[#This Row],[Xs]]-IF(Z10&lt;&gt;"",Z10,Z$2)</f>
        <v>7.5968681759440493E-2</v>
      </c>
      <c r="AC9" s="1">
        <f>Table8111241213[[#This Row],[ Ys]]-IF(AA10&lt;&gt;"",AA10,AA$2)</f>
        <v>0.11977048483840003</v>
      </c>
      <c r="AD9" s="1">
        <f>SQRT(Table8111241213[[#This Row],[dXs]]*Table8111241213[[#This Row],[dXs]]+Table8111241213[[#This Row],[dYs]]*Table8111241213[[#This Row],[dYs]])</f>
        <v>0.14183162428278312</v>
      </c>
      <c r="AE9"/>
    </row>
    <row r="10" spans="1:31" x14ac:dyDescent="0.25">
      <c r="A10"/>
      <c r="O10" s="1">
        <f t="shared" si="0"/>
        <v>0.18203687667847035</v>
      </c>
      <c r="P10" s="1">
        <f t="shared" si="1"/>
        <v>0.23920702934265003</v>
      </c>
      <c r="Q10" s="1">
        <f>SQRT(Table8111241213[[#This Row],[dX]]*Table8111241213[[#This Row],[dX]]+Table8111241213[[#This Row],[dY]]*Table8111241213[[#This Row],[dY]])</f>
        <v>0.30059512197936289</v>
      </c>
      <c r="R10" s="1">
        <f>IFERROR(Table8111241213[[#This Row],[dY]]/Table8111241213[[#This Row],[|AB|]],0)</f>
        <v>0.79577814758774623</v>
      </c>
      <c r="S10" s="1">
        <f>IFERROR(Table8111241213[[#This Row],[dX]]/Table8111241213[[#This Row],[|AB|]],0)</f>
        <v>0.60558825931635696</v>
      </c>
      <c r="T10" s="1">
        <f>Table8111241213[[#This Row],[X]] - Table8111241213[[#This Row],[Cos(a)]] * $H$2</f>
        <v>-6.8435303940329613</v>
      </c>
      <c r="U10" s="1">
        <f>Table8111241213[[#This Row],[ Y]] + Table8111241213[[#This Row],[Sin(a)]] * $H$2</f>
        <v>3.3495518376070073</v>
      </c>
      <c r="V10" s="1">
        <f>Table8111241213[[#This Row],[X]] + Table8111241213[[#This Row],[Cos(a)]] * $H$2</f>
        <v>-5.9945953116860187</v>
      </c>
      <c r="W10" s="1">
        <f>Table8111241213[[#This Row],[ Y]] - Table8111241213[[#This Row],[Sin(a)]] * $H$2</f>
        <v>2.7035110781949929</v>
      </c>
      <c r="X10" s="1">
        <v>-6.41906285285949</v>
      </c>
      <c r="Y10" s="1">
        <v>3.0265314579010001</v>
      </c>
      <c r="Z10" s="1">
        <v>-6.3491758834099903</v>
      </c>
      <c r="AA10" s="1">
        <v>2.9683979254726198</v>
      </c>
      <c r="AB10" s="1">
        <f>Table8111241213[[#This Row],[Xs]]-IF(Z11&lt;&gt;"",Z11,Z$2)</f>
        <v>7.2964694258889295E-2</v>
      </c>
      <c r="AC10" s="1">
        <f>Table8111241213[[#This Row],[ Ys]]-IF(AA11&lt;&gt;"",AA11,AA$2)</f>
        <v>0.12130955423962986</v>
      </c>
      <c r="AD10" s="1">
        <f>SQRT(Table8111241213[[#This Row],[dXs]]*Table8111241213[[#This Row],[dXs]]+Table8111241213[[#This Row],[dYs]]*Table8111241213[[#This Row],[dYs]])</f>
        <v>0.14156219325127345</v>
      </c>
      <c r="AE10"/>
    </row>
    <row r="11" spans="1:31" x14ac:dyDescent="0.25">
      <c r="A11"/>
      <c r="O11" s="1">
        <f t="shared" si="0"/>
        <v>0.17868161201476962</v>
      </c>
      <c r="P11" s="1">
        <f t="shared" si="1"/>
        <v>0.24172341823578014</v>
      </c>
      <c r="Q11" s="1">
        <f>SQRT(Table8111241213[[#This Row],[dX]]*Table8111241213[[#This Row],[dX]]+Table8111241213[[#This Row],[dY]]*Table8111241213[[#This Row],[dY]])</f>
        <v>0.30059495903256023</v>
      </c>
      <c r="R11" s="1">
        <f>IFERROR(Table8111241213[[#This Row],[dY]]/Table8111241213[[#This Row],[|AB|]],0)</f>
        <v>0.80414993988504258</v>
      </c>
      <c r="S11" s="1">
        <f>IFERROR(Table8111241213[[#This Row],[dX]]/Table8111241213[[#This Row],[|AB|]],0)</f>
        <v>0.59442650864752178</v>
      </c>
      <c r="T11" s="1">
        <f>Table8111241213[[#This Row],[X]] - Table8111241213[[#This Row],[Cos(a)]] * $H$2</f>
        <v>-6.9382709517544754</v>
      </c>
      <c r="U11" s="1">
        <f>Table8111241213[[#This Row],[ Y]] + Table8111241213[[#This Row],[Sin(a)]] * $H$2</f>
        <v>3.2234276930800188</v>
      </c>
      <c r="V11" s="1">
        <f>Table8111241213[[#This Row],[X]] + Table8111241213[[#This Row],[Cos(a)]] * $H$2</f>
        <v>-6.0804048523837047</v>
      </c>
      <c r="W11" s="1">
        <f>Table8111241213[[#This Row],[ Y]] - Table8111241213[[#This Row],[Sin(a)]] * $H$2</f>
        <v>2.5892942746171212</v>
      </c>
      <c r="X11" s="1">
        <v>-6.50933790206909</v>
      </c>
      <c r="Y11" s="1">
        <v>2.90636098384857</v>
      </c>
      <c r="Z11" s="1">
        <v>-6.4221405776688796</v>
      </c>
      <c r="AA11" s="1">
        <v>2.84708837123299</v>
      </c>
      <c r="AB11" s="1">
        <f>Table8111241213[[#This Row],[Xs]]-IF(Z12&lt;&gt;"",Z12,Z$2)</f>
        <v>6.9516781738010458E-2</v>
      </c>
      <c r="AC11" s="1">
        <f>Table8111241213[[#This Row],[ Ys]]-IF(AA12&lt;&gt;"",AA12,AA$2)</f>
        <v>0.12285827108788983</v>
      </c>
      <c r="AD11" s="1">
        <f>SQRT(Table8111241213[[#This Row],[dXs]]*Table8111241213[[#This Row],[dXs]]+Table8111241213[[#This Row],[dYs]]*Table8111241213[[#This Row],[dYs]])</f>
        <v>0.14116209731339219</v>
      </c>
      <c r="AE11"/>
    </row>
    <row r="12" spans="1:31" x14ac:dyDescent="0.25">
      <c r="A12"/>
      <c r="O12" s="1">
        <f t="shared" si="0"/>
        <v>0.17449450492858976</v>
      </c>
      <c r="P12" s="1">
        <f t="shared" si="1"/>
        <v>0.24475491046906006</v>
      </c>
      <c r="Q12" s="1">
        <f>SQRT(Table8111241213[[#This Row],[dX]]*Table8111241213[[#This Row],[dX]]+Table8111241213[[#This Row],[dY]]*Table8111241213[[#This Row],[dY]])</f>
        <v>0.30058825401035094</v>
      </c>
      <c r="R12" s="1">
        <f>IFERROR(Table8111241213[[#This Row],[dY]]/Table8111241213[[#This Row],[|AB|]],0)</f>
        <v>0.81425307610533504</v>
      </c>
      <c r="S12" s="1">
        <f>IFERROR(Table8111241213[[#This Row],[dX]]/Table8111241213[[#This Row],[|AB|]],0)</f>
        <v>0.58051005852870396</v>
      </c>
      <c r="T12" s="1">
        <f>Table8111241213[[#This Row],[X]] - Table8111241213[[#This Row],[Cos(a)]] * $H$2</f>
        <v>-7.0320665207827586</v>
      </c>
      <c r="U12" s="1">
        <f>Table8111241213[[#This Row],[ Y]] + Table8111241213[[#This Row],[Sin(a)]] * $H$2</f>
        <v>3.0944517235450628</v>
      </c>
      <c r="V12" s="1">
        <f>Table8111241213[[#This Row],[X]] + Table8111241213[[#This Row],[Cos(a)]] * $H$2</f>
        <v>-6.1634224089657605</v>
      </c>
      <c r="W12" s="1">
        <f>Table8111241213[[#This Row],[ Y]] - Table8111241213[[#This Row],[Sin(a)]] * $H$2</f>
        <v>2.4751643557853771</v>
      </c>
      <c r="X12" s="1">
        <v>-6.5977444648742596</v>
      </c>
      <c r="Y12" s="1">
        <v>2.7848080396652199</v>
      </c>
      <c r="Z12" s="1">
        <v>-6.49165735940689</v>
      </c>
      <c r="AA12" s="1">
        <v>2.7242301001451001</v>
      </c>
      <c r="AB12" s="1">
        <f>Table8111241213[[#This Row],[Xs]]-IF(Z13&lt;&gt;"",Z13,Z$2)</f>
        <v>6.5591618186290113E-2</v>
      </c>
      <c r="AC12" s="1">
        <f>Table8111241213[[#This Row],[ Ys]]-IF(AA13&lt;&gt;"",AA13,AA$2)</f>
        <v>0.12438394653659035</v>
      </c>
      <c r="AD12" s="1">
        <f>SQRT(Table8111241213[[#This Row],[dXs]]*Table8111241213[[#This Row],[dXs]]+Table8111241213[[#This Row],[dYs]]*Table8111241213[[#This Row],[dYs]])</f>
        <v>0.14061872753055843</v>
      </c>
      <c r="AE12"/>
    </row>
    <row r="13" spans="1:31" x14ac:dyDescent="0.25">
      <c r="A13"/>
      <c r="O13" s="1">
        <f t="shared" si="0"/>
        <v>0.16936159133911044</v>
      </c>
      <c r="P13" s="1">
        <f t="shared" si="1"/>
        <v>0.24832844734191983</v>
      </c>
      <c r="Q13" s="1">
        <f>SQRT(Table8111241213[[#This Row],[dX]]*Table8111241213[[#This Row],[dX]]+Table8111241213[[#This Row],[dY]]*Table8111241213[[#This Row],[dY]])</f>
        <v>0.30058337675288116</v>
      </c>
      <c r="R13" s="1">
        <f>IFERROR(Table8111241213[[#This Row],[dY]]/Table8111241213[[#This Row],[|AB|]],0)</f>
        <v>0.82615495914825088</v>
      </c>
      <c r="S13" s="1">
        <f>IFERROR(Table8111241213[[#This Row],[dX]]/Table8111241213[[#This Row],[|AB|]],0)</f>
        <v>0.56344297269089438</v>
      </c>
      <c r="T13" s="1">
        <f>Table8111241213[[#This Row],[X]] - Table8111241213[[#This Row],[Cos(a)]] * $H$2</f>
        <v>-7.1245029195028762</v>
      </c>
      <c r="U13" s="1">
        <f>Table8111241213[[#This Row],[ Y]] + Table8111241213[[#This Row],[Sin(a)]] * $H$2</f>
        <v>2.9621461848849018</v>
      </c>
      <c r="V13" s="1">
        <f>Table8111241213[[#This Row],[X]] + Table8111241213[[#This Row],[Cos(a)]] * $H$2</f>
        <v>-6.2431618944924834</v>
      </c>
      <c r="W13" s="1">
        <f>Table8111241213[[#This Row],[ Y]] - Table8111241213[[#This Row],[Sin(a)]] * $H$2</f>
        <v>2.3610659618741181</v>
      </c>
      <c r="X13" s="1">
        <v>-6.6838324069976798</v>
      </c>
      <c r="Y13" s="1">
        <v>2.6616060733795099</v>
      </c>
      <c r="Z13" s="1">
        <v>-6.5572489775931802</v>
      </c>
      <c r="AA13" s="1">
        <v>2.5998461536085098</v>
      </c>
      <c r="AB13" s="1">
        <f>Table8111241213[[#This Row],[Xs]]-IF(Z14&lt;&gt;"",Z14,Z$2)</f>
        <v>6.1163595764969436E-2</v>
      </c>
      <c r="AC13" s="1">
        <f>Table8111241213[[#This Row],[ Ys]]-IF(AA14&lt;&gt;"",AA14,AA$2)</f>
        <v>0.12585194018473977</v>
      </c>
      <c r="AD13" s="1">
        <f>SQRT(Table8111241213[[#This Row],[dXs]]*Table8111241213[[#This Row],[dXs]]+Table8111241213[[#This Row],[dYs]]*Table8111241213[[#This Row],[dYs]])</f>
        <v>0.13992746797953542</v>
      </c>
      <c r="AE13"/>
    </row>
    <row r="14" spans="1:31" x14ac:dyDescent="0.25">
      <c r="A14"/>
      <c r="O14" s="1">
        <f t="shared" si="0"/>
        <v>0.16300964355468039</v>
      </c>
      <c r="P14" s="1">
        <f t="shared" si="1"/>
        <v>0.25254106521606001</v>
      </c>
      <c r="Q14" s="1">
        <f>SQRT(Table8111241213[[#This Row],[dX]]*Table8111241213[[#This Row],[dX]]+Table8111241213[[#This Row],[dY]]*Table8111241213[[#This Row],[dY]])</f>
        <v>0.30058132595403564</v>
      </c>
      <c r="R14" s="1">
        <f>IFERROR(Table8111241213[[#This Row],[dY]]/Table8111241213[[#This Row],[|AB|]],0)</f>
        <v>0.84017549797713698</v>
      </c>
      <c r="S14" s="1">
        <f>IFERROR(Table8111241213[[#This Row],[dX]]/Table8111241213[[#This Row],[|AB|]],0)</f>
        <v>0.54231460666191733</v>
      </c>
      <c r="T14" s="1">
        <f>Table8111241213[[#This Row],[X]] - Table8111241213[[#This Row],[Cos(a)]] * $H$2</f>
        <v>-7.2152551149197466</v>
      </c>
      <c r="U14" s="1">
        <f>Table8111241213[[#This Row],[ Y]] + Table8111241213[[#This Row],[Sin(a)]] * $H$2</f>
        <v>2.8257498472681433</v>
      </c>
      <c r="V14" s="1">
        <f>Table8111241213[[#This Row],[X]] + Table8111241213[[#This Row],[Cos(a)]] * $H$2</f>
        <v>-6.3189569975069935</v>
      </c>
      <c r="W14" s="1">
        <f>Table8111241213[[#This Row],[ Y]] - Table8111241213[[#This Row],[Sin(a)]] * $H$2</f>
        <v>2.247209337378457</v>
      </c>
      <c r="X14" s="1">
        <v>-6.76710605621337</v>
      </c>
      <c r="Y14" s="1">
        <v>2.5364795923233001</v>
      </c>
      <c r="Z14" s="1">
        <v>-6.6184125733581496</v>
      </c>
      <c r="AA14" s="1">
        <v>2.47399421342377</v>
      </c>
      <c r="AB14" s="1">
        <f>Table8111241213[[#This Row],[Xs]]-IF(Z15&lt;&gt;"",Z15,Z$2)</f>
        <v>5.6216181464840531E-2</v>
      </c>
      <c r="AC14" s="1">
        <f>Table8111241213[[#This Row],[ Ys]]-IF(AA15&lt;&gt;"",AA15,AA$2)</f>
        <v>0.12722608705976013</v>
      </c>
      <c r="AD14" s="1">
        <f>SQRT(Table8111241213[[#This Row],[dXs]]*Table8111241213[[#This Row],[dXs]]+Table8111241213[[#This Row],[dYs]]*Table8111241213[[#This Row],[dYs]])</f>
        <v>0.13909254576369484</v>
      </c>
      <c r="AE14"/>
    </row>
    <row r="15" spans="1:31" x14ac:dyDescent="0.25">
      <c r="A15"/>
      <c r="O15" s="1">
        <f t="shared" si="0"/>
        <v>0.15506410598754972</v>
      </c>
      <c r="P15" s="1">
        <f t="shared" si="1"/>
        <v>0.25748157501221014</v>
      </c>
      <c r="Q15" s="1">
        <f>SQRT(Table8111241213[[#This Row],[dX]]*Table8111241213[[#This Row],[dX]]+Table8111241213[[#This Row],[dY]]*Table8111241213[[#This Row],[dY]])</f>
        <v>0.30056885806165357</v>
      </c>
      <c r="R15" s="1">
        <f>IFERROR(Table8111241213[[#This Row],[dY]]/Table8111241213[[#This Row],[|AB|]],0)</f>
        <v>0.85664754716336833</v>
      </c>
      <c r="S15" s="1">
        <f>IFERROR(Table8111241213[[#This Row],[dX]]/Table8111241213[[#This Row],[|AB|]],0)</f>
        <v>0.51590210305733841</v>
      </c>
      <c r="T15" s="1">
        <f>Table8111241213[[#This Row],[X]] - Table8111241213[[#This Row],[Cos(a)]] * $H$2</f>
        <v>-7.3037772894741178</v>
      </c>
      <c r="U15" s="1">
        <f>Table8111241213[[#This Row],[ Y]] + Table8111241213[[#This Row],[Sin(a)]] * $H$2</f>
        <v>2.6842468510360895</v>
      </c>
      <c r="V15" s="1">
        <f>Table8111241213[[#This Row],[X]] + Table8111241213[[#This Row],[Cos(a)]] * $H$2</f>
        <v>-6.3899068116306026</v>
      </c>
      <c r="W15" s="1">
        <f>Table8111241213[[#This Row],[ Y]] - Table8111241213[[#This Row],[Sin(a)]] * $H$2</f>
        <v>2.1338831652908103</v>
      </c>
      <c r="X15" s="1">
        <v>-6.8468420505523602</v>
      </c>
      <c r="Y15" s="1">
        <v>2.4090650081634499</v>
      </c>
      <c r="Z15" s="1">
        <v>-6.6746287548229901</v>
      </c>
      <c r="AA15" s="1">
        <v>2.3467681263640099</v>
      </c>
      <c r="AB15" s="1">
        <f>Table8111241213[[#This Row],[Xs]]-IF(Z16&lt;&gt;"",Z16,Z$2)</f>
        <v>5.0742991852529507E-2</v>
      </c>
      <c r="AC15" s="1">
        <f>Table8111241213[[#This Row],[ Ys]]-IF(AA16&lt;&gt;"",AA16,AA$2)</f>
        <v>0.12846915437555007</v>
      </c>
      <c r="AD15" s="1">
        <f>SQRT(Table8111241213[[#This Row],[dXs]]*Table8111241213[[#This Row],[dXs]]+Table8111241213[[#This Row],[dYs]]*Table8111241213[[#This Row],[dYs]])</f>
        <v>0.1381273863074039</v>
      </c>
      <c r="AE15"/>
    </row>
    <row r="16" spans="1:31" x14ac:dyDescent="0.25">
      <c r="A16"/>
      <c r="O16" s="1">
        <f t="shared" si="0"/>
        <v>0.1452569961547896</v>
      </c>
      <c r="P16" s="1">
        <f t="shared" si="1"/>
        <v>0.26310747861862005</v>
      </c>
      <c r="Q16" s="1">
        <f>SQRT(Table8111241213[[#This Row],[dX]]*Table8111241213[[#This Row],[dX]]+Table8111241213[[#This Row],[dY]]*Table8111241213[[#This Row],[dY]])</f>
        <v>0.30054141185028094</v>
      </c>
      <c r="R16" s="1">
        <f>IFERROR(Table8111241213[[#This Row],[dY]]/Table8111241213[[#This Row],[|AB|]],0)</f>
        <v>0.87544500772389677</v>
      </c>
      <c r="S16" s="1">
        <f>IFERROR(Table8111241213[[#This Row],[dX]]/Table8111241213[[#This Row],[|AB|]],0)</f>
        <v>0.48331774067512356</v>
      </c>
      <c r="T16" s="1">
        <f>Table8111241213[[#This Row],[X]] - Table8111241213[[#This Row],[Cos(a)]] * $H$2</f>
        <v>-7.389131954237536</v>
      </c>
      <c r="U16" s="1">
        <f>Table8111241213[[#This Row],[ Y]] + Table8111241213[[#This Row],[Sin(a)]] * $H$2</f>
        <v>2.5367993826938533</v>
      </c>
      <c r="V16" s="1">
        <f>Table8111241213[[#This Row],[X]] + Table8111241213[[#This Row],[Cos(a)]] * $H$2</f>
        <v>-6.4552083701643035</v>
      </c>
      <c r="W16" s="1">
        <f>Table8111241213[[#This Row],[ Y]] - Table8111241213[[#This Row],[Sin(a)]] * $H$2</f>
        <v>2.0211966519283266</v>
      </c>
      <c r="X16" s="1">
        <v>-6.9221701622009197</v>
      </c>
      <c r="Y16" s="1">
        <v>2.27899801731109</v>
      </c>
      <c r="Z16" s="1">
        <v>-6.7253717466755196</v>
      </c>
      <c r="AA16" s="1">
        <v>2.2182989719884598</v>
      </c>
      <c r="AB16" s="1">
        <f>Table8111241213[[#This Row],[Xs]]-IF(Z17&lt;&gt;"",Z17,Z$2)</f>
        <v>4.4748565823000241E-2</v>
      </c>
      <c r="AC16" s="1">
        <f>Table8111241213[[#This Row],[ Ys]]-IF(AA17&lt;&gt;"",AA17,AA$2)</f>
        <v>0.12954339959426964</v>
      </c>
      <c r="AD16" s="1">
        <f>SQRT(Table8111241213[[#This Row],[dXs]]*Table8111241213[[#This Row],[dXs]]+Table8111241213[[#This Row],[dYs]]*Table8111241213[[#This Row],[dYs]])</f>
        <v>0.13705446552978856</v>
      </c>
      <c r="AE16"/>
    </row>
    <row r="17" spans="1:31" x14ac:dyDescent="0.25">
      <c r="A17"/>
      <c r="O17" s="1">
        <f t="shared" si="0"/>
        <v>0.13334512710572</v>
      </c>
      <c r="P17" s="1">
        <f t="shared" si="1"/>
        <v>0.26930809020996005</v>
      </c>
      <c r="Q17" s="1">
        <f>SQRT(Table8111241213[[#This Row],[dX]]*Table8111241213[[#This Row],[dX]]+Table8111241213[[#This Row],[dY]]*Table8111241213[[#This Row],[dY]])</f>
        <v>0.30051251284327013</v>
      </c>
      <c r="R17" s="1">
        <f>IFERROR(Table8111241213[[#This Row],[dY]]/Table8111241213[[#This Row],[|AB|]],0)</f>
        <v>0.89616265113864157</v>
      </c>
      <c r="S17" s="1">
        <f>IFERROR(Table8111241213[[#This Row],[dX]]/Table8111241213[[#This Row],[|AB|]],0)</f>
        <v>0.44372570660731542</v>
      </c>
      <c r="T17" s="1">
        <f>Table8111241213[[#This Row],[X]] - Table8111241213[[#This Row],[Cos(a)]] * $H$2</f>
        <v>-7.4701116161316889</v>
      </c>
      <c r="U17" s="1">
        <f>Table8111241213[[#This Row],[ Y]] + Table8111241213[[#This Row],[Sin(a)]] * $H$2</f>
        <v>2.3826405299639895</v>
      </c>
      <c r="V17" s="1">
        <f>Table8111241213[[#This Row],[X]] + Table8111241213[[#This Row],[Cos(a)]] * $H$2</f>
        <v>-6.5140864772826106</v>
      </c>
      <c r="W17" s="1">
        <f>Table8111241213[[#This Row],[ Y]] - Table8111241213[[#This Row],[Sin(a)]] * $H$2</f>
        <v>1.9092745291256705</v>
      </c>
      <c r="X17" s="1">
        <v>-6.9920990467071498</v>
      </c>
      <c r="Y17" s="1">
        <v>2.1459575295448299</v>
      </c>
      <c r="Z17" s="1">
        <v>-6.7701203124985199</v>
      </c>
      <c r="AA17" s="1">
        <v>2.0887555723941902</v>
      </c>
      <c r="AB17" s="1">
        <f>Table8111241213[[#This Row],[Xs]]-IF(Z18&lt;&gt;"",Z18,Z$2)</f>
        <v>3.824878236467999E-2</v>
      </c>
      <c r="AC17" s="1">
        <f>Table8111241213[[#This Row],[ Ys]]-IF(AA18&lt;&gt;"",AA18,AA$2)</f>
        <v>0.13041124094263012</v>
      </c>
      <c r="AD17" s="1">
        <f>SQRT(Table8111241213[[#This Row],[dXs]]*Table8111241213[[#This Row],[dXs]]+Table8111241213[[#This Row],[dYs]]*Table8111241213[[#This Row],[dYs]])</f>
        <v>0.13590460299996238</v>
      </c>
      <c r="AE17"/>
    </row>
    <row r="18" spans="1:31" x14ac:dyDescent="0.25">
      <c r="A18"/>
      <c r="O18" s="1">
        <f t="shared" si="0"/>
        <v>0.11900901794433061</v>
      </c>
      <c r="P18" s="1">
        <f t="shared" si="1"/>
        <v>0.27591258287429987</v>
      </c>
      <c r="Q18" s="1">
        <f>SQRT(Table8111241213[[#This Row],[dX]]*Table8111241213[[#This Row],[dX]]+Table8111241213[[#This Row],[dY]]*Table8111241213[[#This Row],[dY]])</f>
        <v>0.30048444176103595</v>
      </c>
      <c r="R18" s="1">
        <f>IFERROR(Table8111241213[[#This Row],[dY]]/Table8111241213[[#This Row],[|AB|]],0)</f>
        <v>0.91822585308334481</v>
      </c>
      <c r="S18" s="1">
        <f>IFERROR(Table8111241213[[#This Row],[dX]]/Table8111241213[[#This Row],[|AB|]],0)</f>
        <v>0.39605717103640936</v>
      </c>
      <c r="T18" s="1">
        <f>Table8111241213[[#This Row],[X]] - Table8111241213[[#This Row],[Cos(a)]] * $H$2</f>
        <v>-7.5452963561550783</v>
      </c>
      <c r="U18" s="1">
        <f>Table8111241213[[#This Row],[ Y]] + Table8111241213[[#This Row],[Sin(a)]] * $H$2</f>
        <v>2.2209465619604187</v>
      </c>
      <c r="V18" s="1">
        <f>Table8111241213[[#This Row],[X]] + Table8111241213[[#This Row],[Cos(a)]] * $H$2</f>
        <v>-6.5657342224582012</v>
      </c>
      <c r="W18" s="1">
        <f>Table8111241213[[#This Row],[ Y]] - Table8111241213[[#This Row],[Sin(a)]] * $H$2</f>
        <v>1.7984332922418411</v>
      </c>
      <c r="X18" s="1">
        <v>-7.0555152893066397</v>
      </c>
      <c r="Y18" s="1">
        <v>2.0096899271011299</v>
      </c>
      <c r="Z18" s="1">
        <v>-6.8083690948631999</v>
      </c>
      <c r="AA18" s="1">
        <v>1.9583443314515601</v>
      </c>
      <c r="AB18" s="1">
        <f>Table8111241213[[#This Row],[Xs]]-IF(Z19&lt;&gt;"",Z19,Z$2)</f>
        <v>3.127091548302996E-2</v>
      </c>
      <c r="AC18" s="1">
        <f>Table8111241213[[#This Row],[ Ys]]-IF(AA19&lt;&gt;"",AA19,AA$2)</f>
        <v>0.13103607504789005</v>
      </c>
      <c r="AD18" s="1">
        <f>SQRT(Table8111241213[[#This Row],[dXs]]*Table8111241213[[#This Row],[dXs]]+Table8111241213[[#This Row],[dYs]]*Table8111241213[[#This Row],[dYs]])</f>
        <v>0.13471571222059839</v>
      </c>
      <c r="AE18"/>
    </row>
    <row r="19" spans="1:31" x14ac:dyDescent="0.25">
      <c r="A19"/>
      <c r="O19" s="1">
        <f t="shared" si="0"/>
        <v>0.10193300247192028</v>
      </c>
      <c r="P19" s="1">
        <f t="shared" si="1"/>
        <v>0.28262645006179987</v>
      </c>
      <c r="Q19" s="1">
        <f>SQRT(Table8111241213[[#This Row],[dX]]*Table8111241213[[#This Row],[dX]]+Table8111241213[[#This Row],[dY]]*Table8111241213[[#This Row],[dY]])</f>
        <v>0.30044641330439537</v>
      </c>
      <c r="R19" s="1">
        <f>IFERROR(Table8111241213[[#This Row],[dY]]/Table8111241213[[#This Row],[|AB|]],0)</f>
        <v>0.94068838084433604</v>
      </c>
      <c r="S19" s="1">
        <f>IFERROR(Table8111241213[[#This Row],[dX]]/Table8111241213[[#This Row],[|AB|]],0)</f>
        <v>0.33927182338717921</v>
      </c>
      <c r="T19" s="1">
        <f>Table8111241213[[#This Row],[X]] - Table8111241213[[#This Row],[Cos(a)]] * $H$2</f>
        <v>-7.6128706290519084</v>
      </c>
      <c r="U19" s="1">
        <f>Table8111241213[[#This Row],[ Y]] + Table8111241213[[#This Row],[Sin(a)]] * $H$2</f>
        <v>2.0510123143962402</v>
      </c>
      <c r="V19" s="1">
        <f>Table8111241213[[#This Row],[X]] + Table8111241213[[#This Row],[Cos(a)]] * $H$2</f>
        <v>-6.6093455002510524</v>
      </c>
      <c r="W19" s="1">
        <f>Table8111241213[[#This Row],[ Y]] - Table8111241213[[#This Row],[Sin(a)]] * $H$2</f>
        <v>1.6890775789448198</v>
      </c>
      <c r="X19" s="1">
        <v>-7.1111080646514804</v>
      </c>
      <c r="Y19" s="1">
        <v>1.87004494667053</v>
      </c>
      <c r="Z19" s="1">
        <v>-6.8396400103462298</v>
      </c>
      <c r="AA19" s="1">
        <v>1.82730825640367</v>
      </c>
      <c r="AB19" s="1">
        <f>Table8111241213[[#This Row],[Xs]]-IF(Z20&lt;&gt;"",Z20,Z$2)</f>
        <v>2.3853301204650457E-2</v>
      </c>
      <c r="AC19" s="1">
        <f>Table8111241213[[#This Row],[ Ys]]-IF(AA20&lt;&gt;"",AA20,AA$2)</f>
        <v>0.13138321976740008</v>
      </c>
      <c r="AD19" s="1">
        <f>SQRT(Table8111241213[[#This Row],[dXs]]*Table8111241213[[#This Row],[dXs]]+Table8111241213[[#This Row],[dYs]]*Table8111241213[[#This Row],[dYs]])</f>
        <v>0.13353100918816097</v>
      </c>
      <c r="AE19"/>
    </row>
    <row r="20" spans="1:31" x14ac:dyDescent="0.25">
      <c r="A20"/>
      <c r="O20" s="1">
        <f t="shared" si="0"/>
        <v>8.1964492797859556E-2</v>
      </c>
      <c r="P20" s="1">
        <f t="shared" si="1"/>
        <v>0.28899997472762995</v>
      </c>
      <c r="Q20" s="1">
        <f>SQRT(Table8111241213[[#This Row],[dX]]*Table8111241213[[#This Row],[dX]]+Table8111241213[[#This Row],[dY]]*Table8111241213[[#This Row],[dY]])</f>
        <v>0.30039834132728016</v>
      </c>
      <c r="R20" s="1">
        <f>IFERROR(Table8111241213[[#This Row],[dY]]/Table8111241213[[#This Row],[|AB|]],0)</f>
        <v>0.96205582710847315</v>
      </c>
      <c r="S20" s="1">
        <f>IFERROR(Table8111241213[[#This Row],[dX]]/Table8111241213[[#This Row],[|AB|]],0)</f>
        <v>0.27285268099586568</v>
      </c>
      <c r="T20" s="1">
        <f>Table8111241213[[#This Row],[X]] - Table8111241213[[#This Row],[Cos(a)]] * $H$2</f>
        <v>-7.6706082379799181</v>
      </c>
      <c r="U20" s="1">
        <f>Table8111241213[[#This Row],[ Y]] + Table8111241213[[#This Row],[Sin(a)]] * $H$2</f>
        <v>1.8726029178445127</v>
      </c>
      <c r="V20" s="1">
        <f>Table8111241213[[#This Row],[X]] + Table8111241213[[#This Row],[Cos(a)]] * $H$2</f>
        <v>-6.6442883455772019</v>
      </c>
      <c r="W20" s="1">
        <f>Table8111241213[[#This Row],[ Y]] - Table8111241213[[#This Row],[Sin(a)]] * $H$2</f>
        <v>1.5815240362341474</v>
      </c>
      <c r="X20" s="1">
        <v>-7.15744829177856</v>
      </c>
      <c r="Y20" s="1">
        <v>1.7270634770393301</v>
      </c>
      <c r="Z20" s="1">
        <v>-6.8634933115508803</v>
      </c>
      <c r="AA20" s="1">
        <v>1.6959250366362699</v>
      </c>
      <c r="AB20" s="1">
        <f>Table8111241213[[#This Row],[Xs]]-IF(Z21&lt;&gt;"",Z21,Z$2)</f>
        <v>1.6044627481130114E-2</v>
      </c>
      <c r="AC20" s="1">
        <f>Table8111241213[[#This Row],[ Ys]]-IF(AA21&lt;&gt;"",AA21,AA$2)</f>
        <v>0.13142096251727997</v>
      </c>
      <c r="AD20" s="1">
        <f>SQRT(Table8111241213[[#This Row],[dXs]]*Table8111241213[[#This Row],[dXs]]+Table8111241213[[#This Row],[dYs]]*Table8111241213[[#This Row],[dYs]])</f>
        <v>0.13239675018661351</v>
      </c>
      <c r="AE20"/>
    </row>
    <row r="21" spans="1:31" x14ac:dyDescent="0.25">
      <c r="A21"/>
      <c r="O21" s="1">
        <f t="shared" si="0"/>
        <v>5.915427207946955E-2</v>
      </c>
      <c r="P21" s="1">
        <f t="shared" si="1"/>
        <v>0.29446244239806996</v>
      </c>
      <c r="Q21" s="1">
        <f>SQRT(Table8111241213[[#This Row],[dX]]*Table8111241213[[#This Row],[dX]]+Table8111241213[[#This Row],[dY]]*Table8111241213[[#This Row],[dY]])</f>
        <v>0.30034539764792229</v>
      </c>
      <c r="R21" s="1">
        <f>IFERROR(Table8111241213[[#This Row],[dY]]/Table8111241213[[#This Row],[|AB|]],0)</f>
        <v>0.98041270052438567</v>
      </c>
      <c r="S21" s="1">
        <f>IFERROR(Table8111241213[[#This Row],[dX]]/Table8111241213[[#This Row],[|AB|]],0)</f>
        <v>0.19695414859931604</v>
      </c>
      <c r="T21" s="1">
        <f>Table8111241213[[#This Row],[X]] - Table8111241213[[#This Row],[Cos(a)]] * $H$2</f>
        <v>-7.7160240478720423</v>
      </c>
      <c r="U21" s="1">
        <f>Table8111241213[[#This Row],[ Y]] + Table8111241213[[#This Row],[Sin(a)]] * $H$2</f>
        <v>1.6861001854258111</v>
      </c>
      <c r="V21" s="1">
        <f>Table8111241213[[#This Row],[X]] + Table8111241213[[#This Row],[Cos(a)]] * $H$2</f>
        <v>-6.6701210670266375</v>
      </c>
      <c r="W21" s="1">
        <f>Table8111241213[[#This Row],[ Y]] - Table8111241213[[#This Row],[Sin(a)]] * $H$2</f>
        <v>1.475989758459989</v>
      </c>
      <c r="X21" s="1">
        <v>-7.1930725574493399</v>
      </c>
      <c r="Y21" s="1">
        <v>1.5810449719429001</v>
      </c>
      <c r="Z21" s="1">
        <v>-6.8795379390320104</v>
      </c>
      <c r="AA21" s="1">
        <v>1.56450407411899</v>
      </c>
      <c r="AB21" s="1">
        <f>Table8111241213[[#This Row],[Xs]]-IF(Z22&lt;&gt;"",Z22,Z$2)</f>
        <v>7.9028549072495125E-3</v>
      </c>
      <c r="AC21" s="1">
        <f>Table8111241213[[#This Row],[ Ys]]-IF(AA22&lt;&gt;"",AA22,AA$2)</f>
        <v>0.13112165017097999</v>
      </c>
      <c r="AD21" s="1">
        <f>SQRT(Table8111241213[[#This Row],[dXs]]*Table8111241213[[#This Row],[dXs]]+Table8111241213[[#This Row],[dYs]]*Table8111241213[[#This Row],[dYs]])</f>
        <v>0.13135959142463063</v>
      </c>
      <c r="AE21"/>
    </row>
    <row r="22" spans="1:31" x14ac:dyDescent="0.25">
      <c r="A22"/>
      <c r="O22" s="1">
        <f t="shared" si="0"/>
        <v>3.3837795257560366E-2</v>
      </c>
      <c r="P22" s="1">
        <f t="shared" si="1"/>
        <v>0.29838293790818016</v>
      </c>
      <c r="Q22" s="1">
        <f>SQRT(Table8111241213[[#This Row],[dX]]*Table8111241213[[#This Row],[dX]]+Table8111241213[[#This Row],[dY]]*Table8111241213[[#This Row],[dY]])</f>
        <v>0.30029547785907379</v>
      </c>
      <c r="R22" s="1">
        <f>IFERROR(Table8111241213[[#This Row],[dY]]/Table8111241213[[#This Row],[|AB|]],0)</f>
        <v>0.99363113968772065</v>
      </c>
      <c r="S22" s="1">
        <f>IFERROR(Table8111241213[[#This Row],[dX]]/Table8111241213[[#This Row],[|AB|]],0)</f>
        <v>0.11268166773207343</v>
      </c>
      <c r="T22" s="1">
        <f>Table8111241213[[#This Row],[X]] - Table8111241213[[#This Row],[Cos(a)]] * $H$2</f>
        <v>-7.7466047610472097</v>
      </c>
      <c r="U22" s="1">
        <f>Table8111241213[[#This Row],[ Y]] + Table8111241213[[#This Row],[Sin(a)]] * $H$2</f>
        <v>1.492705362188512</v>
      </c>
      <c r="V22" s="1">
        <f>Table8111241213[[#This Row],[X]] + Table8111241213[[#This Row],[Cos(a)]] * $H$2</f>
        <v>-6.6866003666688494</v>
      </c>
      <c r="W22" s="1">
        <f>Table8111241213[[#This Row],[ Y]] - Table8111241213[[#This Row],[Sin(a)]] * $H$2</f>
        <v>1.3724967070940082</v>
      </c>
      <c r="X22" s="1">
        <v>-7.2166025638580296</v>
      </c>
      <c r="Y22" s="1">
        <v>1.4326010346412601</v>
      </c>
      <c r="Z22" s="1">
        <v>-6.8874407939392599</v>
      </c>
      <c r="AA22" s="1">
        <v>1.43338242394801</v>
      </c>
      <c r="AB22" s="1">
        <f>Table8111241213[[#This Row],[Xs]]-IF(Z23&lt;&gt;"",Z23,Z$2)</f>
        <v>-5.061932696701632E-4</v>
      </c>
      <c r="AC22" s="1">
        <f>Table8111241213[[#This Row],[ Ys]]-IF(AA23&lt;&gt;"",AA23,AA$2)</f>
        <v>0.13046275484259007</v>
      </c>
      <c r="AD22" s="1">
        <f>SQRT(Table8111241213[[#This Row],[dXs]]*Table8111241213[[#This Row],[dXs]]+Table8111241213[[#This Row],[dYs]]*Table8111241213[[#This Row],[dYs]])</f>
        <v>0.13046373684953233</v>
      </c>
      <c r="AE22"/>
    </row>
    <row r="23" spans="1:31" x14ac:dyDescent="0.25">
      <c r="A23"/>
      <c r="O23" s="1">
        <f t="shared" si="0"/>
        <v>6.677865982050335E-3</v>
      </c>
      <c r="P23" s="1">
        <f t="shared" si="1"/>
        <v>0.30018556118011008</v>
      </c>
      <c r="Q23" s="1">
        <f>SQRT(Table8111241213[[#This Row],[dX]]*Table8111241213[[#This Row],[dX]]+Table8111241213[[#This Row],[dY]]*Table8111241213[[#This Row],[dY]])</f>
        <v>0.30025982920645883</v>
      </c>
      <c r="R23" s="1">
        <f>IFERROR(Table8111241213[[#This Row],[dY]]/Table8111241213[[#This Row],[|AB|]],0)</f>
        <v>0.99975265413776782</v>
      </c>
      <c r="S23" s="1">
        <f>IFERROR(Table8111241213[[#This Row],[dX]]/Table8111241213[[#This Row],[|AB|]],0)</f>
        <v>2.2240291016280538E-2</v>
      </c>
      <c r="T23" s="1">
        <f>Table8111241213[[#This Row],[X]] - Table8111241213[[#This Row],[Cos(a)]] * $H$2</f>
        <v>-7.7601777616824883</v>
      </c>
      <c r="U23" s="1">
        <f>Table8111241213[[#This Row],[ Y]] + Table8111241213[[#This Row],[Sin(a)]] * $H$2</f>
        <v>1.2945249906530683</v>
      </c>
      <c r="V23" s="1">
        <f>Table8111241213[[#This Row],[X]] + Table8111241213[[#This Row],[Cos(a)]] * $H$2</f>
        <v>-6.6936429437313123</v>
      </c>
      <c r="W23" s="1">
        <f>Table8111241213[[#This Row],[ Y]] - Table8111241213[[#This Row],[Sin(a)]] * $H$2</f>
        <v>1.2707990774163715</v>
      </c>
      <c r="X23" s="1">
        <v>-7.2269103527069003</v>
      </c>
      <c r="Y23" s="1">
        <v>1.2826620340347199</v>
      </c>
      <c r="Z23" s="1">
        <v>-6.8869346006695897</v>
      </c>
      <c r="AA23" s="1">
        <v>1.3029196691054199</v>
      </c>
      <c r="AB23" s="1">
        <f>Table8111241213[[#This Row],[Xs]]-IF(Z24&lt;&gt;"",Z24,Z$2)</f>
        <v>-9.1105269360500785E-3</v>
      </c>
      <c r="AC23" s="1">
        <f>Table8111241213[[#This Row],[ Ys]]-IF(AA24&lt;&gt;"",AA24,AA$2)</f>
        <v>0.12942782610611991</v>
      </c>
      <c r="AD23" s="1">
        <f>SQRT(Table8111241213[[#This Row],[dXs]]*Table8111241213[[#This Row],[dXs]]+Table8111241213[[#This Row],[dYs]]*Table8111241213[[#This Row],[dYs]])</f>
        <v>0.12974807848908018</v>
      </c>
      <c r="AE23"/>
    </row>
    <row r="24" spans="1:31" x14ac:dyDescent="0.25">
      <c r="A24"/>
      <c r="O24" s="1">
        <f t="shared" si="0"/>
        <v>-2.1407842636100405E-2</v>
      </c>
      <c r="P24" s="1">
        <f t="shared" si="1"/>
        <v>0.29948079586028187</v>
      </c>
      <c r="Q24" s="1">
        <f>SQRT(Table8111241213[[#This Row],[dX]]*Table8111241213[[#This Row],[dX]]+Table8111241213[[#This Row],[dY]]*Table8111241213[[#This Row],[dY]])</f>
        <v>0.30024497134080341</v>
      </c>
      <c r="R24" s="1">
        <f>IFERROR(Table8111241213[[#This Row],[dY]]/Table8111241213[[#This Row],[|AB|]],0)</f>
        <v>0.99745482671330354</v>
      </c>
      <c r="S24" s="1">
        <f>IFERROR(Table8111241213[[#This Row],[dX]]/Table8111241213[[#This Row],[|AB|]],0)</f>
        <v>-7.1301252908581428E-2</v>
      </c>
      <c r="T24" s="1">
        <f>Table8111241213[[#This Row],[X]] - Table8111241213[[#This Row],[Cos(a)]] * $H$2</f>
        <v>-7.7553221791769102</v>
      </c>
      <c r="U24" s="1">
        <f>Table8111241213[[#This Row],[ Y]] + Table8111241213[[#This Row],[Sin(a)]] * $H$2</f>
        <v>1.0943834319977894</v>
      </c>
      <c r="V24" s="1">
        <f>Table8111241213[[#This Row],[X]] + Table8111241213[[#This Row],[Cos(a)]] * $H$2</f>
        <v>-6.6912386805032495</v>
      </c>
      <c r="W24" s="1">
        <f>Table8111241213[[#This Row],[ Y]] - Table8111241213[[#This Row],[Sin(a)]] * $H$2</f>
        <v>1.1704475149245106</v>
      </c>
      <c r="X24" s="1">
        <v>-7.2232804298400799</v>
      </c>
      <c r="Y24" s="1">
        <v>1.13241547346115</v>
      </c>
      <c r="Z24" s="1">
        <v>-6.8778240737335397</v>
      </c>
      <c r="AA24" s="1">
        <v>1.1734918429993</v>
      </c>
      <c r="AB24" s="1">
        <f>Table8111241213[[#This Row],[Xs]]-IF(Z25&lt;&gt;"",Z25,Z$2)</f>
        <v>-1.7833901537689378E-2</v>
      </c>
      <c r="AC24" s="1">
        <f>Table8111241213[[#This Row],[ Ys]]-IF(AA25&lt;&gt;"",AA25,AA$2)</f>
        <v>0.12800724712978995</v>
      </c>
      <c r="AD24" s="1">
        <f>SQRT(Table8111241213[[#This Row],[dXs]]*Table8111241213[[#This Row],[dXs]]+Table8111241213[[#This Row],[dYs]]*Table8111241213[[#This Row],[dYs]])</f>
        <v>0.12924358151104881</v>
      </c>
      <c r="AE24"/>
    </row>
    <row r="25" spans="1:31" x14ac:dyDescent="0.25">
      <c r="A25"/>
      <c r="O25" s="1">
        <f t="shared" si="0"/>
        <v>-4.9402952194210314E-2</v>
      </c>
      <c r="P25" s="1">
        <f t="shared" si="1"/>
        <v>0.29616093635559004</v>
      </c>
      <c r="Q25" s="1">
        <f>SQRT(Table8111241213[[#This Row],[dX]]*Table8111241213[[#This Row],[dX]]+Table8111241213[[#This Row],[dY]]*Table8111241213[[#This Row],[dY]])</f>
        <v>0.30025314637572625</v>
      </c>
      <c r="R25" s="1">
        <f>IFERROR(Table8111241213[[#This Row],[dY]]/Table8111241213[[#This Row],[|AB|]],0)</f>
        <v>0.98637080054103621</v>
      </c>
      <c r="S25" s="1">
        <f>IFERROR(Table8111241213[[#This Row],[dX]]/Table8111241213[[#This Row],[|AB|]],0)</f>
        <v>-0.16453766693385186</v>
      </c>
      <c r="T25" s="1">
        <f>Table8111241213[[#This Row],[X]] - Table8111241213[[#This Row],[Cos(a)]] * $H$2</f>
        <v>-7.7316320471284836</v>
      </c>
      <c r="U25" s="1">
        <f>Table8111241213[[#This Row],[ Y]] + Table8111241213[[#This Row],[Sin(a)]] * $H$2</f>
        <v>0.89541695471736971</v>
      </c>
      <c r="V25" s="1">
        <f>Table8111241213[[#This Row],[X]] + Table8111241213[[#This Row],[Cos(a)]] * $H$2</f>
        <v>-6.6793729730131162</v>
      </c>
      <c r="W25" s="1">
        <f>Table8111241213[[#This Row],[ Y]] - Table8111241213[[#This Row],[Sin(a)]] * $H$2</f>
        <v>1.0709455216315062</v>
      </c>
      <c r="X25" s="1">
        <v>-7.2055025100707999</v>
      </c>
      <c r="Y25" s="1">
        <v>0.98318123817443803</v>
      </c>
      <c r="Z25" s="1">
        <v>-6.8599901721958503</v>
      </c>
      <c r="AA25" s="1">
        <v>1.04548459586951</v>
      </c>
      <c r="AB25" s="1">
        <f>Table8111241213[[#This Row],[Xs]]-IF(Z26&lt;&gt;"",Z26,Z$2)</f>
        <v>-2.6597870320440364E-2</v>
      </c>
      <c r="AC25" s="1">
        <f>Table8111241213[[#This Row],[ Ys]]-IF(AA26&lt;&gt;"",AA26,AA$2)</f>
        <v>0.12619871152355899</v>
      </c>
      <c r="AD25" s="1">
        <f>SQRT(Table8111241213[[#This Row],[dXs]]*Table8111241213[[#This Row],[dXs]]+Table8111241213[[#This Row],[dYs]]*Table8111241213[[#This Row],[dYs]])</f>
        <v>0.12897116536571043</v>
      </c>
      <c r="AE25"/>
    </row>
    <row r="26" spans="1:31" x14ac:dyDescent="0.25">
      <c r="A26"/>
      <c r="O26" s="1">
        <f t="shared" si="0"/>
        <v>-7.6402425765990323E-2</v>
      </c>
      <c r="P26" s="1">
        <f t="shared" si="1"/>
        <v>0.290396988391876</v>
      </c>
      <c r="Q26" s="1">
        <f>SQRT(Table8111241213[[#This Row],[dX]]*Table8111241213[[#This Row],[dX]]+Table8111241213[[#This Row],[dY]]*Table8111241213[[#This Row],[dY]])</f>
        <v>0.30027943907300586</v>
      </c>
      <c r="R26" s="1">
        <f>IFERROR(Table8111241213[[#This Row],[dY]]/Table8111241213[[#This Row],[|AB|]],0)</f>
        <v>0.96708915298483966</v>
      </c>
      <c r="S26" s="1">
        <f>IFERROR(Table8111241213[[#This Row],[dX]]/Table8111241213[[#This Row],[|AB|]],0)</f>
        <v>-0.25443775305379757</v>
      </c>
      <c r="T26" s="1">
        <f>Table8111241213[[#This Row],[X]] - Table8111241213[[#This Row],[Cos(a)]] * $H$2</f>
        <v>-7.6897221965632694</v>
      </c>
      <c r="U26" s="1">
        <f>Table8111241213[[#This Row],[ Y]] + Table8111241213[[#This Row],[Sin(a)]] * $H$2</f>
        <v>0.70053760676783705</v>
      </c>
      <c r="V26" s="1">
        <f>Table8111241213[[#This Row],[X]] + Table8111241213[[#This Row],[Cos(a)]] * $H$2</f>
        <v>-6.6580327587284698</v>
      </c>
      <c r="W26" s="1">
        <f>Table8111241213[[#This Row],[ Y]] - Table8111241213[[#This Row],[Sin(a)]] * $H$2</f>
        <v>0.97197146744328289</v>
      </c>
      <c r="X26" s="1">
        <v>-7.1738774776458696</v>
      </c>
      <c r="Y26" s="1">
        <v>0.83625453710555997</v>
      </c>
      <c r="Z26" s="1">
        <v>-6.8333923018754099</v>
      </c>
      <c r="AA26" s="1">
        <v>0.91928588434595104</v>
      </c>
      <c r="AB26" s="1">
        <f>Table8111241213[[#This Row],[Xs]]-IF(Z27&lt;&gt;"",Z27,Z$2)</f>
        <v>-3.532388561626032E-2</v>
      </c>
      <c r="AC26" s="1">
        <f>Table8111241213[[#This Row],[ Ys]]-IF(AA27&lt;&gt;"",AA27,AA$2)</f>
        <v>0.12400735780213501</v>
      </c>
      <c r="AD26" s="1">
        <f>SQRT(Table8111241213[[#This Row],[dXs]]*Table8111241213[[#This Row],[dXs]]+Table8111241213[[#This Row],[dYs]]*Table8111241213[[#This Row],[dYs]])</f>
        <v>0.12894030279201835</v>
      </c>
      <c r="AE26"/>
    </row>
    <row r="27" spans="1:31" x14ac:dyDescent="0.25">
      <c r="A27"/>
      <c r="O27" s="1">
        <f t="shared" si="0"/>
        <v>-0.10178351402282981</v>
      </c>
      <c r="P27" s="1">
        <f t="shared" si="1"/>
        <v>0.28253439068794295</v>
      </c>
      <c r="Q27" s="1">
        <f>SQRT(Table8111241213[[#This Row],[dX]]*Table8111241213[[#This Row],[dX]]+Table8111241213[[#This Row],[dY]]*Table8111241213[[#This Row],[dY]])</f>
        <v>0.30030911682505207</v>
      </c>
      <c r="R27" s="1">
        <f>IFERROR(Table8111241213[[#This Row],[dY]]/Table8111241213[[#This Row],[|AB|]],0)</f>
        <v>0.94081189966848744</v>
      </c>
      <c r="S27" s="1">
        <f>IFERROR(Table8111241213[[#This Row],[dX]]/Table8111241213[[#This Row],[|AB|]],0)</f>
        <v>-0.33892915106578253</v>
      </c>
      <c r="T27" s="1">
        <f>Table8111241213[[#This Row],[X]] - Table8111241213[[#This Row],[Cos(a)]] * $H$2</f>
        <v>-7.6309285335648998</v>
      </c>
      <c r="U27" s="1">
        <f>Table8111241213[[#This Row],[ Y]] + Table8111241213[[#This Row],[Sin(a)]] * $H$2</f>
        <v>0.51199966324798196</v>
      </c>
      <c r="V27" s="1">
        <f>Table8111241213[[#This Row],[X]] + Table8111241213[[#This Row],[Cos(a)]] * $H$2</f>
        <v>-6.6272716350447194</v>
      </c>
      <c r="W27" s="1">
        <f>Table8111241213[[#This Row],[ Y]] - Table8111241213[[#This Row],[Sin(a)]] * $H$2</f>
        <v>0.87356883631714211</v>
      </c>
      <c r="X27" s="1">
        <v>-7.1291000843048096</v>
      </c>
      <c r="Y27" s="1">
        <v>0.69278424978256203</v>
      </c>
      <c r="Z27" s="1">
        <v>-6.7980684162591496</v>
      </c>
      <c r="AA27" s="1">
        <v>0.79527852654381603</v>
      </c>
      <c r="AB27" s="1">
        <f>Table8111241213[[#This Row],[Xs]]-IF(Z28&lt;&gt;"",Z28,Z$2)</f>
        <v>-4.3935357198400027E-2</v>
      </c>
      <c r="AC27" s="1">
        <f>Table8111241213[[#This Row],[ Ys]]-IF(AA28&lt;&gt;"",AA28,AA$2)</f>
        <v>0.12144551685574401</v>
      </c>
      <c r="AD27" s="1">
        <f>SQRT(Table8111241213[[#This Row],[dXs]]*Table8111241213[[#This Row],[dXs]]+Table8111241213[[#This Row],[dYs]]*Table8111241213[[#This Row],[dYs]])</f>
        <v>0.12914847725199785</v>
      </c>
      <c r="AE27"/>
    </row>
    <row r="28" spans="1:31" x14ac:dyDescent="0.25">
      <c r="A28"/>
      <c r="O28" s="1">
        <f t="shared" si="0"/>
        <v>-0.12526655197143999</v>
      </c>
      <c r="P28" s="1">
        <f t="shared" si="1"/>
        <v>0.27295809239149105</v>
      </c>
      <c r="Q28" s="1">
        <f>SQRT(Table8111241213[[#This Row],[dX]]*Table8111241213[[#This Row],[dX]]+Table8111241213[[#This Row],[dY]]*Table8111241213[[#This Row],[dY]])</f>
        <v>0.30032953441980231</v>
      </c>
      <c r="R28" s="1">
        <f>IFERROR(Table8111241213[[#This Row],[dY]]/Table8111241213[[#This Row],[|AB|]],0)</f>
        <v>0.9088619702980949</v>
      </c>
      <c r="S28" s="1">
        <f>IFERROR(Table8111241213[[#This Row],[dX]]/Table8111241213[[#This Row],[|AB|]],0)</f>
        <v>-0.41709701382995418</v>
      </c>
      <c r="T28" s="1">
        <f>Table8111241213[[#This Row],[X]] - Table8111241213[[#This Row],[Cos(a)]] * $H$2</f>
        <v>-7.5568803415449981</v>
      </c>
      <c r="U28" s="1">
        <f>Table8111241213[[#This Row],[ Y]] + Table8111241213[[#This Row],[Sin(a)]] * $H$2</f>
        <v>0.3312408732334079</v>
      </c>
      <c r="V28" s="1">
        <f>Table8111241213[[#This Row],[X]] + Table8111241213[[#This Row],[Cos(a)]] * $H$2</f>
        <v>-6.5873075857010814</v>
      </c>
      <c r="W28" s="1">
        <f>Table8111241213[[#This Row],[ Y]] - Table8111241213[[#This Row],[Sin(a)]] * $H$2</f>
        <v>0.77619941960182615</v>
      </c>
      <c r="X28" s="1">
        <v>-7.0720939636230398</v>
      </c>
      <c r="Y28" s="1">
        <v>0.55372014641761702</v>
      </c>
      <c r="Z28" s="1">
        <v>-6.7541330590607496</v>
      </c>
      <c r="AA28" s="1">
        <v>0.67383300968807203</v>
      </c>
      <c r="AB28" s="1">
        <f>Table8111241213[[#This Row],[Xs]]-IF(Z29&lt;&gt;"",Z29,Z$2)</f>
        <v>-5.2359575073919196E-2</v>
      </c>
      <c r="AC28" s="1">
        <f>Table8111241213[[#This Row],[ Ys]]-IF(AA29&lt;&gt;"",AA29,AA$2)</f>
        <v>0.11853205818107904</v>
      </c>
      <c r="AD28" s="1">
        <f>SQRT(Table8111241213[[#This Row],[dXs]]*Table8111241213[[#This Row],[dXs]]+Table8111241213[[#This Row],[dYs]]*Table8111241213[[#This Row],[dYs]])</f>
        <v>0.12958153386406601</v>
      </c>
      <c r="AE28"/>
    </row>
    <row r="29" spans="1:31" x14ac:dyDescent="0.25">
      <c r="A29"/>
      <c r="O29" s="1">
        <f t="shared" si="0"/>
        <v>-0.14681887626647949</v>
      </c>
      <c r="P29" s="1">
        <f t="shared" si="1"/>
        <v>0.262014060746878</v>
      </c>
      <c r="Q29" s="1">
        <f>SQRT(Table8111241213[[#This Row],[dX]]*Table8111241213[[#This Row],[dX]]+Table8111241213[[#This Row],[dY]]*Table8111241213[[#This Row],[dY]])</f>
        <v>0.30034505232685371</v>
      </c>
      <c r="R29" s="1">
        <f>IFERROR(Table8111241213[[#This Row],[dY]]/Table8111241213[[#This Row],[|AB|]],0)</f>
        <v>0.8723768169876106</v>
      </c>
      <c r="S29" s="1">
        <f>IFERROR(Table8111241213[[#This Row],[dX]]/Table8111241213[[#This Row],[|AB|]],0)</f>
        <v>-0.48883400984645581</v>
      </c>
      <c r="T29" s="1">
        <f>Table8111241213[[#This Row],[X]] - Table8111241213[[#This Row],[Cos(a)]] * $H$2</f>
        <v>-7.4691587534467576</v>
      </c>
      <c r="U29" s="1">
        <f>Table8111241213[[#This Row],[ Y]] + Table8111241213[[#This Row],[Sin(a)]] * $H$2</f>
        <v>0.15908241765597808</v>
      </c>
      <c r="V29" s="1">
        <f>Table8111241213[[#This Row],[X]] + Table8111241213[[#This Row],[Cos(a)]] * $H$2</f>
        <v>-6.5385083112199816</v>
      </c>
      <c r="W29" s="1">
        <f>Table8111241213[[#This Row],[ Y]] - Table8111241213[[#This Row],[Sin(a)]] * $H$2</f>
        <v>0.68056989712616389</v>
      </c>
      <c r="X29" s="1">
        <v>-7.0038335323333696</v>
      </c>
      <c r="Y29" s="1">
        <v>0.41982615739107099</v>
      </c>
      <c r="Z29" s="1">
        <v>-6.7017734839868304</v>
      </c>
      <c r="AA29" s="1">
        <v>0.55530095150699299</v>
      </c>
      <c r="AB29" s="1">
        <f>Table8111241213[[#This Row],[Xs]]-IF(Z30&lt;&gt;"",Z30,Z$2)</f>
        <v>-6.0529413075680161E-2</v>
      </c>
      <c r="AC29" s="1">
        <f>Table8111241213[[#This Row],[ Ys]]-IF(AA30&lt;&gt;"",AA30,AA$2)</f>
        <v>0.115291349836527</v>
      </c>
      <c r="AD29" s="1">
        <f>SQRT(Table8111241213[[#This Row],[dXs]]*Table8111241213[[#This Row],[dXs]]+Table8111241213[[#This Row],[dYs]]*Table8111241213[[#This Row],[dYs]])</f>
        <v>0.13021484245052395</v>
      </c>
      <c r="AE29"/>
    </row>
    <row r="30" spans="1:31" x14ac:dyDescent="0.25">
      <c r="A30"/>
      <c r="O30" s="1">
        <f t="shared" si="0"/>
        <v>-0.16649651527404963</v>
      </c>
      <c r="P30" s="1">
        <f t="shared" si="1"/>
        <v>0.24999265372753199</v>
      </c>
      <c r="Q30" s="1">
        <f>SQRT(Table8111241213[[#This Row],[dX]]*Table8111241213[[#This Row],[dX]]+Table8111241213[[#This Row],[dY]]*Table8111241213[[#This Row],[dY]])</f>
        <v>0.30036214228183877</v>
      </c>
      <c r="R30" s="1">
        <f>IFERROR(Table8111241213[[#This Row],[dY]]/Table8111241213[[#This Row],[|AB|]],0)</f>
        <v>0.83230413736014841</v>
      </c>
      <c r="S30" s="1">
        <f>IFERROR(Table8111241213[[#This Row],[dX]]/Table8111241213[[#This Row],[|AB|]],0)</f>
        <v>-0.55431924279532196</v>
      </c>
      <c r="T30" s="1">
        <f>Table8111241213[[#This Row],[X]] - Table8111241213[[#This Row],[Cos(a)]] * $H$2</f>
        <v>-7.3692255674805631</v>
      </c>
      <c r="U30" s="1">
        <f>Table8111241213[[#This Row],[ Y]] + Table8111241213[[#This Row],[Sin(a)]] * $H$2</f>
        <v>-3.9674343017689351E-3</v>
      </c>
      <c r="V30" s="1">
        <f>Table8111241213[[#This Row],[X]] + Table8111241213[[#This Row],[Cos(a)]] * $H$2</f>
        <v>-6.4813246072325574</v>
      </c>
      <c r="W30" s="1">
        <f>Table8111241213[[#This Row],[ Y]] - Table8111241213[[#This Row],[Sin(a)]] * $H$2</f>
        <v>0.58737960564324698</v>
      </c>
      <c r="X30" s="1">
        <v>-6.9252750873565603</v>
      </c>
      <c r="Y30" s="1">
        <v>0.29170608567073902</v>
      </c>
      <c r="Z30" s="1">
        <v>-6.6412440709111502</v>
      </c>
      <c r="AA30" s="1">
        <v>0.44000960167046599</v>
      </c>
      <c r="AB30" s="1">
        <f>Table8111241213[[#This Row],[Xs]]-IF(Z31&lt;&gt;"",Z31,Z$2)</f>
        <v>-6.8384741598550569E-2</v>
      </c>
      <c r="AC30" s="1">
        <f>Table8111241213[[#This Row],[ Ys]]-IF(AA31&lt;&gt;"",AA31,AA$2)</f>
        <v>0.11175188028472899</v>
      </c>
      <c r="AD30" s="1">
        <f>SQRT(Table8111241213[[#This Row],[dXs]]*Table8111241213[[#This Row],[dXs]]+Table8111241213[[#This Row],[dYs]]*Table8111241213[[#This Row],[dYs]])</f>
        <v>0.13101509695707947</v>
      </c>
      <c r="AE30"/>
    </row>
    <row r="31" spans="1:31" x14ac:dyDescent="0.25">
      <c r="A31"/>
      <c r="O31" s="1">
        <f t="shared" si="0"/>
        <v>-0.1843748092651305</v>
      </c>
      <c r="P31" s="1">
        <f t="shared" si="1"/>
        <v>0.23714023875072562</v>
      </c>
      <c r="Q31" s="1">
        <f>SQRT(Table8111241213[[#This Row],[dX]]*Table8111241213[[#This Row],[dX]]+Table8111241213[[#This Row],[dY]]*Table8111241213[[#This Row],[dY]])</f>
        <v>0.3003823615432577</v>
      </c>
      <c r="R31" s="1">
        <f>IFERROR(Table8111241213[[#This Row],[dY]]/Table8111241213[[#This Row],[|AB|]],0)</f>
        <v>0.78946126374525938</v>
      </c>
      <c r="S31" s="1">
        <f>IFERROR(Table8111241213[[#This Row],[dX]]/Table8111241213[[#This Row],[|AB|]],0)</f>
        <v>-0.61380038534179682</v>
      </c>
      <c r="T31" s="1">
        <f>Table8111241213[[#This Row],[X]] - Table8111241213[[#This Row],[Cos(a)]] * $H$2</f>
        <v>-7.2584351365407951</v>
      </c>
      <c r="U31" s="1">
        <f>Table8111241213[[#This Row],[ Y]] + Table8111241213[[#This Row],[Sin(a)]] * $H$2</f>
        <v>-0.15756721866985934</v>
      </c>
      <c r="V31" s="1">
        <f>Table8111241213[[#This Row],[X]] + Table8111241213[[#This Row],[Cos(a)]] * $H$2</f>
        <v>-6.4162388975778448</v>
      </c>
      <c r="W31" s="1">
        <f>Table8111241213[[#This Row],[ Y]] - Table8111241213[[#This Row],[Sin(a)]] * $H$2</f>
        <v>0.49723422599693734</v>
      </c>
      <c r="X31" s="1">
        <v>-6.83733701705932</v>
      </c>
      <c r="Y31" s="1">
        <v>0.169833503663539</v>
      </c>
      <c r="Z31" s="1">
        <v>-6.5728593293125996</v>
      </c>
      <c r="AA31" s="1">
        <v>0.328257721385737</v>
      </c>
      <c r="AB31" s="1">
        <f>Table8111241213[[#This Row],[Xs]]-IF(Z32&lt;&gt;"",Z32,Z$2)</f>
        <v>-7.5873495848679973E-2</v>
      </c>
      <c r="AC31" s="1">
        <f>Table8111241213[[#This Row],[ Ys]]-IF(AA32&lt;&gt;"",AA32,AA$2)</f>
        <v>0.10794461997698901</v>
      </c>
      <c r="AD31" s="1">
        <f>SQRT(Table8111241213[[#This Row],[dXs]]*Table8111241213[[#This Row],[dXs]]+Table8111241213[[#This Row],[dYs]]*Table8111241213[[#This Row],[dYs]])</f>
        <v>0.13194251912964311</v>
      </c>
      <c r="AE31"/>
    </row>
    <row r="32" spans="1:31" x14ac:dyDescent="0.25">
      <c r="A32"/>
      <c r="O32" s="1">
        <f t="shared" si="0"/>
        <v>-0.20053291320800959</v>
      </c>
      <c r="P32" s="1">
        <f t="shared" si="1"/>
        <v>0.22367445379495529</v>
      </c>
      <c r="Q32" s="1">
        <f>SQRT(Table8111241213[[#This Row],[dX]]*Table8111241213[[#This Row],[dX]]+Table8111241213[[#This Row],[dY]]*Table8111241213[[#This Row],[dY]])</f>
        <v>0.30040590966251429</v>
      </c>
      <c r="R32" s="1">
        <f>IFERROR(Table8111241213[[#This Row],[dY]]/Table8111241213[[#This Row],[|AB|]],0)</f>
        <v>0.74457407993816904</v>
      </c>
      <c r="S32" s="1">
        <f>IFERROR(Table8111241213[[#This Row],[dX]]/Table8111241213[[#This Row],[|AB|]],0)</f>
        <v>-0.66753984112128406</v>
      </c>
      <c r="T32" s="1">
        <f>Table8111241213[[#This Row],[X]] - Table8111241213[[#This Row],[Cos(a)]] * $H$2</f>
        <v>-7.138055603216773</v>
      </c>
      <c r="U32" s="1">
        <f>Table8111241213[[#This Row],[ Y]] + Table8111241213[[#This Row],[Sin(a)]] * $H$2</f>
        <v>-0.30149946582450105</v>
      </c>
      <c r="V32" s="1">
        <f>Table8111241213[[#This Row],[X]] + Table8111241213[[#This Row],[Cos(a)]] * $H$2</f>
        <v>-6.3437449529660865</v>
      </c>
      <c r="W32" s="1">
        <f>Table8111241213[[#This Row],[ Y]] - Table8111241213[[#This Row],[Sin(a)]] * $H$2</f>
        <v>0.4106311596645279</v>
      </c>
      <c r="X32" s="1">
        <v>-6.7409002780914298</v>
      </c>
      <c r="Y32" s="1">
        <v>5.45658469200134E-2</v>
      </c>
      <c r="Z32" s="1">
        <v>-6.4969858334639197</v>
      </c>
      <c r="AA32" s="1">
        <v>0.22031310140874799</v>
      </c>
      <c r="AB32" s="1">
        <f>Table8111241213[[#This Row],[Xs]]-IF(Z33&lt;&gt;"",Z33,Z$2)</f>
        <v>-8.2952366554909673E-2</v>
      </c>
      <c r="AC32" s="1">
        <f>Table8111241213[[#This Row],[ Ys]]-IF(AA33&lt;&gt;"",AA33,AA$2)</f>
        <v>0.10390122750735899</v>
      </c>
      <c r="AD32" s="1">
        <f>SQRT(Table8111241213[[#This Row],[dXs]]*Table8111241213[[#This Row],[dXs]]+Table8111241213[[#This Row],[dYs]]*Table8111241213[[#This Row],[dYs]])</f>
        <v>0.13295322558928788</v>
      </c>
      <c r="AE32"/>
    </row>
    <row r="33" spans="1:31" x14ac:dyDescent="0.25">
      <c r="A33"/>
      <c r="O33" s="1">
        <f t="shared" si="0"/>
        <v>-0.21503829956054954</v>
      </c>
      <c r="P33" s="1">
        <f t="shared" si="1"/>
        <v>0.20979339629411639</v>
      </c>
      <c r="Q33" s="1">
        <f>SQRT(Table8111241213[[#This Row],[dX]]*Table8111241213[[#This Row],[dX]]+Table8111241213[[#This Row],[dY]]*Table8111241213[[#This Row],[dY]])</f>
        <v>0.30042426567524938</v>
      </c>
      <c r="R33" s="1">
        <f>IFERROR(Table8111241213[[#This Row],[dY]]/Table8111241213[[#This Row],[|AB|]],0)</f>
        <v>0.698323738339091</v>
      </c>
      <c r="S33" s="1">
        <f>IFERROR(Table8111241213[[#This Row],[dX]]/Table8111241213[[#This Row],[|AB|]],0)</f>
        <v>-0.71578205933937511</v>
      </c>
      <c r="T33" s="1">
        <f>Table8111241213[[#This Row],[X]] - Table8111241213[[#This Row],[Cos(a)]] * $H$2</f>
        <v>-7.0092895271497389</v>
      </c>
      <c r="U33" s="1">
        <f>Table8111241213[[#This Row],[ Y]] + Table8111241213[[#This Row],[Sin(a)]] * $H$2</f>
        <v>-0.43563863038295542</v>
      </c>
      <c r="V33" s="1">
        <f>Table8111241213[[#This Row],[X]] + Table8111241213[[#This Row],[Cos(a)]] * $H$2</f>
        <v>-6.2643186805528819</v>
      </c>
      <c r="W33" s="1">
        <f>Table8111241213[[#This Row],[ Y]] - Table8111241213[[#This Row],[Sin(a)]] * $H$2</f>
        <v>0.32795673012012277</v>
      </c>
      <c r="X33" s="1">
        <v>-6.6368041038513104</v>
      </c>
      <c r="Y33" s="1">
        <v>-5.38409501314163E-2</v>
      </c>
      <c r="Z33" s="1">
        <v>-6.41403346690901</v>
      </c>
      <c r="AA33" s="1">
        <v>0.116411873901389</v>
      </c>
      <c r="AB33" s="1">
        <f>Table8111241213[[#This Row],[Xs]]-IF(Z34&lt;&gt;"",Z34,Z$2)</f>
        <v>-8.9587102719270284E-2</v>
      </c>
      <c r="AC33" s="1">
        <f>Table8111241213[[#This Row],[ Ys]]-IF(AA34&lt;&gt;"",AA34,AA$2)</f>
        <v>9.9652225426133112E-2</v>
      </c>
      <c r="AD33" s="1">
        <f>SQRT(Table8111241213[[#This Row],[dXs]]*Table8111241213[[#This Row],[dXs]]+Table8111241213[[#This Row],[dYs]]*Table8111241213[[#This Row],[dYs]])</f>
        <v>0.1340015485209553</v>
      </c>
      <c r="AE33"/>
    </row>
    <row r="34" spans="1:31" x14ac:dyDescent="0.25">
      <c r="A34"/>
      <c r="O34" s="1">
        <f t="shared" si="0"/>
        <v>-0.22794651985168013</v>
      </c>
      <c r="P34" s="1">
        <f t="shared" si="1"/>
        <v>0.1957052871584887</v>
      </c>
      <c r="Q34" s="1">
        <f>SQRT(Table8111241213[[#This Row],[dX]]*Table8111241213[[#This Row],[dX]]+Table8111241213[[#This Row],[dY]]*Table8111241213[[#This Row],[dY]])</f>
        <v>0.30043331262408124</v>
      </c>
      <c r="R34" s="1">
        <f>IFERROR(Table8111241213[[#This Row],[dY]]/Table8111241213[[#This Row],[|AB|]],0)</f>
        <v>0.65141007649629712</v>
      </c>
      <c r="S34" s="1">
        <f>IFERROR(Table8111241213[[#This Row],[dX]]/Table8111241213[[#This Row],[|AB|]],0)</f>
        <v>-0.75872584787859199</v>
      </c>
      <c r="T34" s="1">
        <f>Table8111241213[[#This Row],[X]] - Table8111241213[[#This Row],[Cos(a)]] * $H$2</f>
        <v>-6.8733236854201332</v>
      </c>
      <c r="U34" s="1">
        <f>Table8111241213[[#This Row],[ Y]] + Table8111241213[[#This Row],[Sin(a)]] * $H$2</f>
        <v>-0.5599314182225148</v>
      </c>
      <c r="V34" s="1">
        <f>Table8111241213[[#This Row],[X]] + Table8111241213[[#This Row],[Cos(a)]] * $H$2</f>
        <v>-6.1784002716416273</v>
      </c>
      <c r="W34" s="1">
        <f>Table8111241213[[#This Row],[ Y]] - Table8111241213[[#This Row],[Sin(a)]] * $H$2</f>
        <v>0.24947631947430876</v>
      </c>
      <c r="X34" s="1">
        <v>-6.5258619785308802</v>
      </c>
      <c r="Y34" s="1">
        <v>-0.15522754937410299</v>
      </c>
      <c r="Z34" s="1">
        <v>-6.3244463641897397</v>
      </c>
      <c r="AA34" s="1">
        <v>1.6759648475255899E-2</v>
      </c>
      <c r="AB34" s="1">
        <f>Table8111241213[[#This Row],[Xs]]-IF(Z35&lt;&gt;"",Z35,Z$2)</f>
        <v>-9.5752439796039646E-2</v>
      </c>
      <c r="AC34" s="1">
        <f>Table8111241213[[#This Row],[ Ys]]-IF(AA35&lt;&gt;"",AA35,AA$2)</f>
        <v>9.5225282931115207E-2</v>
      </c>
      <c r="AD34" s="1">
        <f>SQRT(Table8111241213[[#This Row],[dXs]]*Table8111241213[[#This Row],[dXs]]+Table8111241213[[#This Row],[dYs]]*Table8111241213[[#This Row],[dYs]])</f>
        <v>0.13504215725544796</v>
      </c>
      <c r="AE34"/>
    </row>
    <row r="35" spans="1:31" x14ac:dyDescent="0.25">
      <c r="A35"/>
      <c r="O35" s="1">
        <f t="shared" si="0"/>
        <v>-0.23930764198303045</v>
      </c>
      <c r="P35" s="1">
        <f t="shared" si="1"/>
        <v>0.18166363611817399</v>
      </c>
      <c r="Q35" s="1">
        <f>SQRT(Table8111241213[[#This Row],[dX]]*Table8111241213[[#This Row],[dX]]+Table8111241213[[#This Row],[dY]]*Table8111241213[[#This Row],[dY]])</f>
        <v>0.30044937044226705</v>
      </c>
      <c r="R35" s="1">
        <f>IFERROR(Table8111241213[[#This Row],[dY]]/Table8111241213[[#This Row],[|AB|]],0)</f>
        <v>0.60463976293497224</v>
      </c>
      <c r="S35" s="1">
        <f>IFERROR(Table8111241213[[#This Row],[dX]]/Table8111241213[[#This Row],[|AB|]],0)</f>
        <v>-0.79649906282301464</v>
      </c>
      <c r="T35" s="1">
        <f>Table8111241213[[#This Row],[X]] - Table8111241213[[#This Row],[Cos(a)]] * $H$2</f>
        <v>-6.731372036358878</v>
      </c>
      <c r="U35" s="1">
        <f>Table8111241213[[#This Row],[ Y]] + Table8111241213[[#This Row],[Sin(a)]] * $H$2</f>
        <v>-0.67439831417629659</v>
      </c>
      <c r="V35" s="1">
        <f>Table8111241213[[#This Row],[X]] + Table8111241213[[#This Row],[Cos(a)]] * $H$2</f>
        <v>-6.0863431316403824</v>
      </c>
      <c r="W35" s="1">
        <f>Table8111241213[[#This Row],[ Y]] - Table8111241213[[#This Row],[Sin(a)]] * $H$2</f>
        <v>0.1753058395964866</v>
      </c>
      <c r="X35" s="1">
        <v>-6.4088575839996302</v>
      </c>
      <c r="Y35" s="1">
        <v>-0.24954623728990499</v>
      </c>
      <c r="Z35" s="1">
        <v>-6.2286939243937001</v>
      </c>
      <c r="AA35" s="1">
        <v>-7.8465634455859301E-2</v>
      </c>
      <c r="AB35" s="1">
        <f>Table8111241213[[#This Row],[Xs]]-IF(Z36&lt;&gt;"",Z36,Z$2)</f>
        <v>-0.10143168845160044</v>
      </c>
      <c r="AC35" s="1">
        <f>Table8111241213[[#This Row],[ Ys]]-IF(AA36&lt;&gt;"",AA36,AA$2)</f>
        <v>9.0643745615652693E-2</v>
      </c>
      <c r="AD35" s="1">
        <f>SQRT(Table8111241213[[#This Row],[dXs]]*Table8111241213[[#This Row],[dXs]]+Table8111241213[[#This Row],[dYs]]*Table8111241213[[#This Row],[dYs]])</f>
        <v>0.13603189347126537</v>
      </c>
      <c r="AE35"/>
    </row>
    <row r="36" spans="1:31" x14ac:dyDescent="0.25">
      <c r="A36"/>
      <c r="O36" s="1">
        <f t="shared" si="0"/>
        <v>-0.24908947944641024</v>
      </c>
      <c r="P36" s="1">
        <f t="shared" si="1"/>
        <v>0.16804507002234503</v>
      </c>
      <c r="Q36" s="1">
        <f>SQRT(Table8111241213[[#This Row],[dX]]*Table8111241213[[#This Row],[dX]]+Table8111241213[[#This Row],[dY]]*Table8111241213[[#This Row],[dY]])</f>
        <v>0.3004741491870781</v>
      </c>
      <c r="R36" s="1">
        <f>IFERROR(Table8111241213[[#This Row],[dY]]/Table8111241213[[#This Row],[|AB|]],0)</f>
        <v>0.55926631451319475</v>
      </c>
      <c r="S36" s="1">
        <f>IFERROR(Table8111241213[[#This Row],[dX]]/Table8111241213[[#This Row],[|AB|]],0)</f>
        <v>-0.82898805145238874</v>
      </c>
      <c r="T36" s="1">
        <f>Table8111241213[[#This Row],[X]] - Table8111241213[[#This Row],[Cos(a)]] * $H$2</f>
        <v>-6.5848666213249203</v>
      </c>
      <c r="U36" s="1">
        <f>Table8111241213[[#This Row],[ Y]] + Table8111241213[[#This Row],[Sin(a)]] * $H$2</f>
        <v>-0.77907286757143068</v>
      </c>
      <c r="V36" s="1">
        <f>Table8111241213[[#This Row],[X]] + Table8111241213[[#This Row],[Cos(a)]] * $H$2</f>
        <v>-5.9882420517707793</v>
      </c>
      <c r="W36" s="1">
        <f>Table8111241213[[#This Row],[ Y]] - Table8111241213[[#This Row],[Sin(a)]] * $H$2</f>
        <v>0.10529049658687678</v>
      </c>
      <c r="X36" s="1">
        <v>-6.2865543365478498</v>
      </c>
      <c r="Y36" s="1">
        <v>-0.33689118549227698</v>
      </c>
      <c r="Z36" s="1">
        <v>-6.1272622359420996</v>
      </c>
      <c r="AA36" s="1">
        <v>-0.16910938007151199</v>
      </c>
      <c r="AB36" s="1">
        <f>Table8111241213[[#This Row],[Xs]]-IF(Z37&lt;&gt;"",Z37,Z$2)</f>
        <v>-0.10661604104769928</v>
      </c>
      <c r="AC36" s="1">
        <f>Table8111241213[[#This Row],[ Ys]]-IF(AA37&lt;&gt;"",AA37,AA$2)</f>
        <v>8.5925543543610983E-2</v>
      </c>
      <c r="AD36" s="1">
        <f>SQRT(Table8111241213[[#This Row],[dXs]]*Table8111241213[[#This Row],[dXs]]+Table8111241213[[#This Row],[dYs]]*Table8111241213[[#This Row],[dYs]])</f>
        <v>0.13693129387378797</v>
      </c>
      <c r="AE36"/>
    </row>
    <row r="37" spans="1:31" x14ac:dyDescent="0.25">
      <c r="A37"/>
      <c r="O37" s="1">
        <f t="shared" si="0"/>
        <v>-0.2572503089904794</v>
      </c>
      <c r="P37" s="1">
        <f t="shared" si="1"/>
        <v>0.155310616828501</v>
      </c>
      <c r="Q37" s="1">
        <f>SQRT(Table8111241213[[#This Row],[dX]]*Table8111241213[[#This Row],[dX]]+Table8111241213[[#This Row],[dY]]*Table8111241213[[#This Row],[dY]])</f>
        <v>0.3004981017832668</v>
      </c>
      <c r="R37" s="1">
        <f>IFERROR(Table8111241213[[#This Row],[dY]]/Table8111241213[[#This Row],[|AB|]],0)</f>
        <v>0.51684391983453604</v>
      </c>
      <c r="S37" s="1">
        <f>IFERROR(Table8111241213[[#This Row],[dX]]/Table8111241213[[#This Row],[|AB|]],0)</f>
        <v>-0.85607964730512764</v>
      </c>
      <c r="T37" s="1">
        <f>Table8111241213[[#This Row],[X]] - Table8111241213[[#This Row],[Cos(a)]] * $H$2</f>
        <v>-6.4354523118761335</v>
      </c>
      <c r="U37" s="1">
        <f>Table8111241213[[#This Row],[ Y]] + Table8111241213[[#This Row],[Sin(a)]] * $H$2</f>
        <v>-0.87422362882267768</v>
      </c>
      <c r="V37" s="1">
        <f>Table8111241213[[#This Row],[X]] + Table8111241213[[#This Row],[Cos(a)]] * $H$2</f>
        <v>-5.8840838972303064</v>
      </c>
      <c r="W37" s="1">
        <f>Table8111241213[[#This Row],[ Y]] - Table8111241213[[#This Row],[Sin(a)]] * $H$2</f>
        <v>3.904101419817757E-2</v>
      </c>
      <c r="X37" s="1">
        <v>-6.15976810455322</v>
      </c>
      <c r="Y37" s="1">
        <v>-0.41759130731225003</v>
      </c>
      <c r="Z37" s="1">
        <v>-6.0206461948944003</v>
      </c>
      <c r="AA37" s="1">
        <v>-0.25503492361512298</v>
      </c>
      <c r="AB37" s="1">
        <f>Table8111241213[[#This Row],[Xs]]-IF(Z38&lt;&gt;"",Z38,Z$2)</f>
        <v>-0.11130366821964</v>
      </c>
      <c r="AC37" s="1">
        <f>Table8111241213[[#This Row],[ Ys]]-IF(AA38&lt;&gt;"",AA38,AA$2)</f>
        <v>8.1082590875224014E-2</v>
      </c>
      <c r="AD37" s="1">
        <f>SQRT(Table8111241213[[#This Row],[dXs]]*Table8111241213[[#This Row],[dXs]]+Table8111241213[[#This Row],[dYs]]*Table8111241213[[#This Row],[dYs]])</f>
        <v>0.13770582087256392</v>
      </c>
      <c r="AE37"/>
    </row>
    <row r="38" spans="1:31" x14ac:dyDescent="0.25">
      <c r="A38"/>
      <c r="O38" s="1">
        <f t="shared" si="0"/>
        <v>-0.2639250755310103</v>
      </c>
      <c r="P38" s="1">
        <f t="shared" si="1"/>
        <v>0.14371761307120301</v>
      </c>
      <c r="Q38" s="1">
        <f>SQRT(Table8111241213[[#This Row],[dX]]*Table8111241213[[#This Row],[dX]]+Table8111241213[[#This Row],[dY]]*Table8111241213[[#This Row],[dY]])</f>
        <v>0.3005182154228484</v>
      </c>
      <c r="R38" s="1">
        <f>IFERROR(Table8111241213[[#This Row],[dY]]/Table8111241213[[#This Row],[|AB|]],0)</f>
        <v>0.47823261850860893</v>
      </c>
      <c r="S38" s="1">
        <f>IFERROR(Table8111241213[[#This Row],[dX]]/Table8111241213[[#This Row],[|AB|]],0)</f>
        <v>-0.87823320513084635</v>
      </c>
      <c r="T38" s="1">
        <f>Table8111241213[[#This Row],[X]] - Table8111241213[[#This Row],[Cos(a)]] * $H$2</f>
        <v>-6.2843929921169517</v>
      </c>
      <c r="U38" s="1">
        <f>Table8111241213[[#This Row],[ Y]] + Table8111241213[[#This Row],[Sin(a)]] * $H$2</f>
        <v>-0.96065081702268362</v>
      </c>
      <c r="V38" s="1">
        <f>Table8111241213[[#This Row],[X]] + Table8111241213[[#This Row],[Cos(a)]] * $H$2</f>
        <v>-5.7742150629977891</v>
      </c>
      <c r="W38" s="1">
        <f>Table8111241213[[#This Row],[ Y]] - Table8111241213[[#This Row],[Sin(a)]] * $H$2</f>
        <v>-2.375278761887234E-2</v>
      </c>
      <c r="X38" s="1">
        <v>-6.0293040275573704</v>
      </c>
      <c r="Y38" s="1">
        <v>-0.49220180232077798</v>
      </c>
      <c r="Z38" s="1">
        <v>-5.9093425266747603</v>
      </c>
      <c r="AA38" s="1">
        <v>-0.33611751449034699</v>
      </c>
      <c r="AB38" s="1">
        <f>Table8111241213[[#This Row],[Xs]]-IF(Z39&lt;&gt;"",Z39,Z$2)</f>
        <v>-0.1154986935471003</v>
      </c>
      <c r="AC38" s="1">
        <f>Table8111241213[[#This Row],[ Ys]]-IF(AA39&lt;&gt;"",AA39,AA$2)</f>
        <v>7.6120758969035029E-2</v>
      </c>
      <c r="AD38" s="1">
        <f>SQRT(Table8111241213[[#This Row],[dXs]]*Table8111241213[[#This Row],[dXs]]+Table8111241213[[#This Row],[dYs]]*Table8111241213[[#This Row],[dYs]])</f>
        <v>0.13832685262489317</v>
      </c>
      <c r="AE38"/>
    </row>
    <row r="39" spans="1:31" x14ac:dyDescent="0.25">
      <c r="A39"/>
      <c r="O39" s="1">
        <f t="shared" si="0"/>
        <v>-0.26928353309631081</v>
      </c>
      <c r="P39" s="1">
        <f t="shared" si="1"/>
        <v>0.13345532398670906</v>
      </c>
      <c r="Q39" s="1">
        <f>SQRT(Table8111241213[[#This Row],[dX]]*Table8111241213[[#This Row],[dX]]+Table8111241213[[#This Row],[dY]]*Table8111241213[[#This Row],[dY]])</f>
        <v>0.30053942286699992</v>
      </c>
      <c r="R39" s="1">
        <f>IFERROR(Table8111241213[[#This Row],[dY]]/Table8111241213[[#This Row],[|AB|]],0)</f>
        <v>0.44405263946277057</v>
      </c>
      <c r="S39" s="1">
        <f>IFERROR(Table8111241213[[#This Row],[dX]]/Table8111241213[[#This Row],[|AB|]],0)</f>
        <v>-0.89600069943396077</v>
      </c>
      <c r="T39" s="1">
        <f>Table8111241213[[#This Row],[X]] - Table8111241213[[#This Row],[Cos(a)]] * $H$2</f>
        <v>-6.1327004152117057</v>
      </c>
      <c r="U39" s="1">
        <f>Table8111241213[[#This Row],[ Y]] + Table8111241213[[#This Row],[Sin(a)]] * $H$2</f>
        <v>-1.0392351048751021</v>
      </c>
      <c r="V39" s="1">
        <f>Table8111241213[[#This Row],[X]] + Table8111241213[[#This Row],[Cos(a)]] * $H$2</f>
        <v>-5.6589856428327137</v>
      </c>
      <c r="W39" s="1">
        <f>Table8111241213[[#This Row],[ Y]] - Table8111241213[[#This Row],[Sin(a)]] * $H$2</f>
        <v>-8.3382735891803894E-2</v>
      </c>
      <c r="X39" s="1">
        <v>-5.8958430290222097</v>
      </c>
      <c r="Y39" s="1">
        <v>-0.56130892038345304</v>
      </c>
      <c r="Z39" s="1">
        <v>-5.79384383312766</v>
      </c>
      <c r="AA39" s="1">
        <v>-0.41223827345938202</v>
      </c>
      <c r="AB39" s="1">
        <f>Table8111241213[[#This Row],[Xs]]-IF(Z40&lt;&gt;"",Z40,Z$2)</f>
        <v>-0.11921013673183012</v>
      </c>
      <c r="AC39" s="1">
        <f>Table8111241213[[#This Row],[ Ys]]-IF(AA40&lt;&gt;"",AA40,AA$2)</f>
        <v>7.1040468774538956E-2</v>
      </c>
      <c r="AD39" s="1">
        <f>SQRT(Table8111241213[[#This Row],[dXs]]*Table8111241213[[#This Row],[dXs]]+Table8111241213[[#This Row],[dYs]]*Table8111241213[[#This Row],[dYs]])</f>
        <v>0.13877249332388561</v>
      </c>
      <c r="AE39"/>
    </row>
    <row r="40" spans="1:31" x14ac:dyDescent="0.25">
      <c r="A40"/>
      <c r="O40" s="1">
        <f t="shared" si="0"/>
        <v>-0.27310609817504972</v>
      </c>
      <c r="P40" s="1">
        <f t="shared" si="1"/>
        <v>0.12552715092897393</v>
      </c>
      <c r="Q40" s="1">
        <f>SQRT(Table8111241213[[#This Row],[dX]]*Table8111241213[[#This Row],[dX]]+Table8111241213[[#This Row],[dY]]*Table8111241213[[#This Row],[dY]])</f>
        <v>0.30057279730665132</v>
      </c>
      <c r="R40" s="1">
        <f>IFERROR(Table8111241213[[#This Row],[dY]]/Table8111241213[[#This Row],[|AB|]],0)</f>
        <v>0.41762645207346633</v>
      </c>
      <c r="S40" s="1">
        <f>IFERROR(Table8111241213[[#This Row],[dX]]/Table8111241213[[#This Row],[|AB|]],0)</f>
        <v>-0.90861881255481869</v>
      </c>
      <c r="T40" s="1">
        <f>Table8111241213[[#This Row],[X]] - Table8111241213[[#This Row],[Cos(a)]] * $H$2</f>
        <v>-5.9827821696565682</v>
      </c>
      <c r="U40" s="1">
        <f>Table8111241213[[#This Row],[ Y]] + Table8111241213[[#This Row],[Sin(a)]] * $H$2</f>
        <v>-1.1103138040489131</v>
      </c>
      <c r="V40" s="1">
        <f>Table8111241213[[#This Row],[X]] + Table8111241213[[#This Row],[Cos(a)]] * $H$2</f>
        <v>-5.537258819265551</v>
      </c>
      <c r="W40" s="1">
        <f>Table8111241213[[#This Row],[ Y]] - Table8111241213[[#This Row],[Sin(a)]] * $H$2</f>
        <v>-0.14100044856606103</v>
      </c>
      <c r="X40" s="1">
        <v>-5.7600204944610596</v>
      </c>
      <c r="Y40" s="1">
        <v>-0.62565712630748704</v>
      </c>
      <c r="Z40" s="1">
        <v>-5.6746336963958299</v>
      </c>
      <c r="AA40" s="1">
        <v>-0.48327874223392098</v>
      </c>
      <c r="AB40" s="1">
        <f>Table8111241213[[#This Row],[Xs]]-IF(Z41&lt;&gt;"",Z41,Z$2)</f>
        <v>-0.1224509209159903</v>
      </c>
      <c r="AC40" s="1">
        <f>Table8111241213[[#This Row],[ Ys]]-IF(AA41&lt;&gt;"",AA41,AA$2)</f>
        <v>6.5837900124690041E-2</v>
      </c>
      <c r="AD40" s="1">
        <f>SQRT(Table8111241213[[#This Row],[dXs]]*Table8111241213[[#This Row],[dXs]]+Table8111241213[[#This Row],[dYs]]*Table8111241213[[#This Row],[dYs]])</f>
        <v>0.13902826017037964</v>
      </c>
      <c r="AE40"/>
    </row>
    <row r="41" spans="1:31" x14ac:dyDescent="0.25">
      <c r="A41"/>
      <c r="O41" s="1">
        <f t="shared" si="0"/>
        <v>-0.27451944351197</v>
      </c>
      <c r="P41" s="1">
        <f t="shared" si="1"/>
        <v>0.12246291339397397</v>
      </c>
      <c r="Q41" s="1">
        <f>SQRT(Table8111241213[[#This Row],[dX]]*Table8111241213[[#This Row],[dX]]+Table8111241213[[#This Row],[dY]]*Table8111241213[[#This Row],[dY]])</f>
        <v>0.3005962242328763</v>
      </c>
      <c r="R41" s="1">
        <f>IFERROR(Table8111241213[[#This Row],[dY]]/Table8111241213[[#This Row],[|AB|]],0)</f>
        <v>0.40740003872803193</v>
      </c>
      <c r="S41" s="1">
        <f>IFERROR(Table8111241213[[#This Row],[dX]]/Table8111241213[[#This Row],[|AB|]],0)</f>
        <v>-0.91324980615623352</v>
      </c>
      <c r="T41" s="1">
        <f>Table8111241213[[#This Row],[X]] - Table8111241213[[#This Row],[Cos(a)]] * $H$2</f>
        <v>-5.8400438438819853</v>
      </c>
      <c r="U41" s="1">
        <f>Table8111241213[[#This Row],[ Y]] + Table8111241213[[#This Row],[Sin(a)]] * $H$2</f>
        <v>-1.1739629179987294</v>
      </c>
      <c r="V41" s="1">
        <f>Table8111241213[[#This Row],[X]] + Table8111241213[[#This Row],[Cos(a)]] * $H$2</f>
        <v>-5.4054300178123347</v>
      </c>
      <c r="W41" s="1">
        <f>Table8111241213[[#This Row],[ Y]] - Table8111241213[[#This Row],[Sin(a)]] * $H$2</f>
        <v>-0.19970922462612439</v>
      </c>
      <c r="X41" s="1">
        <v>-5.62273693084716</v>
      </c>
      <c r="Y41" s="1">
        <v>-0.68683607131242697</v>
      </c>
      <c r="Z41" s="1">
        <v>-5.5521827754798396</v>
      </c>
      <c r="AA41" s="1">
        <v>-0.54911664235861102</v>
      </c>
      <c r="AB41" s="1">
        <f>Table8111241213[[#This Row],[Xs]]-IF(Z42&lt;&gt;"",Z42,Z$2)</f>
        <v>-0.12523702286048</v>
      </c>
      <c r="AC41" s="1">
        <f>Table8111241213[[#This Row],[ Ys]]-IF(AA42&lt;&gt;"",AA42,AA$2)</f>
        <v>6.0506772163666955E-2</v>
      </c>
      <c r="AD41" s="1">
        <f>SQRT(Table8111241213[[#This Row],[dXs]]*Table8111241213[[#This Row],[dXs]]+Table8111241213[[#This Row],[dYs]]*Table8111241213[[#This Row],[dYs]])</f>
        <v>0.13908767512839623</v>
      </c>
      <c r="AE41"/>
    </row>
    <row r="42" spans="1:31" x14ac:dyDescent="0.25">
      <c r="A42"/>
      <c r="O42" s="1">
        <f t="shared" si="0"/>
        <v>-0.27387595176695978</v>
      </c>
      <c r="P42" s="1">
        <f t="shared" si="1"/>
        <v>0.12388958781957604</v>
      </c>
      <c r="Q42" s="1">
        <f>SQRT(Table8111241213[[#This Row],[dX]]*Table8111241213[[#This Row],[dX]]+Table8111241213[[#This Row],[dY]]*Table8111241213[[#This Row],[dY]])</f>
        <v>0.3005938571001785</v>
      </c>
      <c r="R42" s="1">
        <f>IFERROR(Table8111241213[[#This Row],[dY]]/Table8111241213[[#This Row],[|AB|]],0)</f>
        <v>0.41214943317450276</v>
      </c>
      <c r="S42" s="1">
        <f>IFERROR(Table8111241213[[#This Row],[dX]]/Table8111241213[[#This Row],[|AB|]],0)</f>
        <v>-0.91111626301693027</v>
      </c>
      <c r="T42" s="1">
        <f>Table8111241213[[#This Row],[X]] - Table8111241213[[#This Row],[Cos(a)]] * $H$2</f>
        <v>-5.7053412878617662</v>
      </c>
      <c r="U42" s="1">
        <f>Table8111241213[[#This Row],[ Y]] + Table8111241213[[#This Row],[Sin(a)]] * $H$2</f>
        <v>-1.2341088558787923</v>
      </c>
      <c r="V42" s="1">
        <f>Table8111241213[[#This Row],[X]] + Table8111241213[[#This Row],[Cos(a)]] * $H$2</f>
        <v>-5.265660814036413</v>
      </c>
      <c r="W42" s="1">
        <f>Table8111241213[[#This Row],[ Y]] - Table8111241213[[#This Row],[Sin(a)]] * $H$2</f>
        <v>-0.26213122352412982</v>
      </c>
      <c r="X42" s="1">
        <v>-5.4855010509490896</v>
      </c>
      <c r="Y42" s="1">
        <v>-0.74812003970146101</v>
      </c>
      <c r="Z42" s="1">
        <v>-5.4269457526193596</v>
      </c>
      <c r="AA42" s="1">
        <v>-0.60962341452227797</v>
      </c>
      <c r="AB42" s="1">
        <f>Table8111241213[[#This Row],[Xs]]-IF(Z43&lt;&gt;"",Z43,Z$2)</f>
        <v>-0.12758683788824943</v>
      </c>
      <c r="AC42" s="1">
        <f>Table8111241213[[#This Row],[ Ys]]-IF(AA43&lt;&gt;"",AA43,AA$2)</f>
        <v>5.5040595903639078E-2</v>
      </c>
      <c r="AD42" s="1">
        <f>SQRT(Table8111241213[[#This Row],[dXs]]*Table8111241213[[#This Row],[dXs]]+Table8111241213[[#This Row],[dYs]]*Table8111241213[[#This Row],[dYs]])</f>
        <v>0.13895275599911694</v>
      </c>
      <c r="AE42"/>
    </row>
    <row r="43" spans="1:31" x14ac:dyDescent="0.25">
      <c r="A43"/>
      <c r="O43" s="1">
        <f t="shared" si="0"/>
        <v>-0.27374911308287952</v>
      </c>
      <c r="P43" s="1">
        <f t="shared" si="1"/>
        <v>0.12417241930961598</v>
      </c>
      <c r="Q43" s="1">
        <f>SQRT(Table8111241213[[#This Row],[dX]]*Table8111241213[[#This Row],[dX]]+Table8111241213[[#This Row],[dY]]*Table8111241213[[#This Row],[dY]])</f>
        <v>0.30059502096818946</v>
      </c>
      <c r="R43" s="1">
        <f>IFERROR(Table8111241213[[#This Row],[dY]]/Table8111241213[[#This Row],[|AB|]],0)</f>
        <v>0.41308874281971741</v>
      </c>
      <c r="S43" s="1">
        <f>IFERROR(Table8111241213[[#This Row],[dX]]/Table8111241213[[#This Row],[|AB|]],0)</f>
        <v>-0.91069077658425046</v>
      </c>
      <c r="T43" s="1">
        <f>Table8111241213[[#This Row],[X]] - Table8111241213[[#This Row],[Cos(a)]] * $H$2</f>
        <v>-5.5692022431405981</v>
      </c>
      <c r="U43" s="1">
        <f>Table8111241213[[#This Row],[ Y]] + Table8111241213[[#This Row],[Sin(a)]] * $H$2</f>
        <v>-1.2964875211256466</v>
      </c>
      <c r="V43" s="1">
        <f>Table8111241213[[#This Row],[X]] + Table8111241213[[#This Row],[Cos(a)]] * $H$2</f>
        <v>-5.1285197150198023</v>
      </c>
      <c r="W43" s="1">
        <f>Table8111241213[[#This Row],[ Y]] - Table8111241213[[#This Row],[Sin(a)]] * $H$2</f>
        <v>-0.32496379713835949</v>
      </c>
      <c r="X43" s="1">
        <v>-5.3488609790802002</v>
      </c>
      <c r="Y43" s="1">
        <v>-0.81072565913200301</v>
      </c>
      <c r="Z43" s="1">
        <v>-5.2993589147311102</v>
      </c>
      <c r="AA43" s="1">
        <v>-0.66466401042591705</v>
      </c>
      <c r="AB43" s="1">
        <f>Table8111241213[[#This Row],[Xs]]-IF(Z44&lt;&gt;"",Z44,Z$2)</f>
        <v>-0.12952079134188033</v>
      </c>
      <c r="AC43" s="1">
        <f>Table8111241213[[#This Row],[ Ys]]-IF(AA44&lt;&gt;"",AA44,AA$2)</f>
        <v>4.9435265822663998E-2</v>
      </c>
      <c r="AD43" s="1">
        <f>SQRT(Table8111241213[[#This Row],[dXs]]*Table8111241213[[#This Row],[dXs]]+Table8111241213[[#This Row],[dYs]]*Table8111241213[[#This Row],[dYs]])</f>
        <v>0.13863434241480121</v>
      </c>
      <c r="AE43"/>
    </row>
    <row r="44" spans="1:31" x14ac:dyDescent="0.25">
      <c r="A44"/>
      <c r="O44" s="1">
        <f t="shared" si="0"/>
        <v>-0.27540469169617054</v>
      </c>
      <c r="P44" s="1">
        <f t="shared" si="1"/>
        <v>0.12041883170604695</v>
      </c>
      <c r="Q44" s="1">
        <f>SQRT(Table8111241213[[#This Row],[dX]]*Table8111241213[[#This Row],[dX]]+Table8111241213[[#This Row],[dY]]*Table8111241213[[#This Row],[dY]])</f>
        <v>0.30058017106541146</v>
      </c>
      <c r="R44" s="1">
        <f>IFERROR(Table8111241213[[#This Row],[dY]]/Table8111241213[[#This Row],[|AB|]],0)</f>
        <v>0.40062134264951804</v>
      </c>
      <c r="S44" s="1">
        <f>IFERROR(Table8111241213[[#This Row],[dX]]/Table8111241213[[#This Row],[|AB|]],0)</f>
        <v>-0.91624371201864041</v>
      </c>
      <c r="T44" s="1">
        <f>Table8111241213[[#This Row],[X]] - Table8111241213[[#This Row],[Cos(a)]] * $H$2</f>
        <v>-5.4254430988657081</v>
      </c>
      <c r="U44" s="1">
        <f>Table8111241213[[#This Row],[ Y]] + Table8111241213[[#This Row],[Sin(a)]] * $H$2</f>
        <v>-1.3610162531176786</v>
      </c>
      <c r="V44" s="1">
        <f>Table8111241213[[#This Row],[X]] + Table8111241213[[#This Row],[Cos(a)]] * $H$2</f>
        <v>-4.998060776866712</v>
      </c>
      <c r="W44" s="1">
        <f>Table8111241213[[#This Row],[ Y]] - Table8111241213[[#This Row],[Sin(a)]] * $H$2</f>
        <v>-0.38356866490447528</v>
      </c>
      <c r="X44" s="1">
        <v>-5.21175193786621</v>
      </c>
      <c r="Y44" s="1">
        <v>-0.87229245901107699</v>
      </c>
      <c r="Z44" s="1">
        <v>-5.1698381233892299</v>
      </c>
      <c r="AA44" s="1">
        <v>-0.71409927624858105</v>
      </c>
      <c r="AB44" s="1">
        <f>Table8111241213[[#This Row],[Xs]]-IF(Z45&lt;&gt;"",Z45,Z$2)</f>
        <v>-0.13106121446451002</v>
      </c>
      <c r="AC44" s="1">
        <f>Table8111241213[[#This Row],[ Ys]]-IF(AA45&lt;&gt;"",AA45,AA$2)</f>
        <v>4.3691813172122895E-2</v>
      </c>
      <c r="AD44" s="1">
        <f>SQRT(Table8111241213[[#This Row],[dXs]]*Table8111241213[[#This Row],[dXs]]+Table8111241213[[#This Row],[dYs]]*Table8111241213[[#This Row],[dYs]])</f>
        <v>0.13815214973057779</v>
      </c>
      <c r="AE44"/>
    </row>
    <row r="45" spans="1:31" x14ac:dyDescent="0.25">
      <c r="A45"/>
      <c r="O45" s="1">
        <f t="shared" si="0"/>
        <v>-0.27810907363892046</v>
      </c>
      <c r="P45" s="1">
        <f t="shared" si="1"/>
        <v>0.11399652063846599</v>
      </c>
      <c r="Q45" s="1">
        <f>SQRT(Table8111241213[[#This Row],[dX]]*Table8111241213[[#This Row],[dX]]+Table8111241213[[#This Row],[dY]]*Table8111241213[[#This Row],[dY]])</f>
        <v>0.30056590551487156</v>
      </c>
      <c r="R45" s="1">
        <f>IFERROR(Table8111241213[[#This Row],[dY]]/Table8111241213[[#This Row],[|AB|]],0)</f>
        <v>0.37927295992933441</v>
      </c>
      <c r="S45" s="1">
        <f>IFERROR(Table8111241213[[#This Row],[dX]]/Table8111241213[[#This Row],[|AB|]],0)</f>
        <v>-0.92528483283064866</v>
      </c>
      <c r="T45" s="1">
        <f>Table8111241213[[#This Row],[X]] - Table8111241213[[#This Row],[Cos(a)]] * $H$2</f>
        <v>-5.2757602350644195</v>
      </c>
      <c r="U45" s="1">
        <f>Table8111241213[[#This Row],[ Y]] + Table8111241213[[#This Row],[Sin(a)]] * $H$2</f>
        <v>-1.4246908128466287</v>
      </c>
      <c r="V45" s="1">
        <f>Table8111241213[[#This Row],[X]] + Table8111241213[[#This Row],[Cos(a)]] * $H$2</f>
        <v>-4.8711523397036398</v>
      </c>
      <c r="W45" s="1">
        <f>Table8111241213[[#This Row],[ Y]] - Table8111241213[[#This Row],[Sin(a)]] * $H$2</f>
        <v>-0.43759816882947128</v>
      </c>
      <c r="X45" s="1">
        <v>-5.0734562873840297</v>
      </c>
      <c r="Y45" s="1">
        <v>-0.93114449083804995</v>
      </c>
      <c r="Z45" s="1">
        <v>-5.0387769089247199</v>
      </c>
      <c r="AA45" s="1">
        <v>-0.75779108942070394</v>
      </c>
      <c r="AB45" s="1">
        <f>Table8111241213[[#This Row],[Xs]]-IF(Z46&lt;&gt;"",Z46,Z$2)</f>
        <v>-0.13223244213707996</v>
      </c>
      <c r="AC45" s="1">
        <f>Table8111241213[[#This Row],[ Ys]]-IF(AA46&lt;&gt;"",AA46,AA$2)</f>
        <v>3.7819135475163024E-2</v>
      </c>
      <c r="AD45" s="1">
        <f>SQRT(Table8111241213[[#This Row],[dXs]]*Table8111241213[[#This Row],[dXs]]+Table8111241213[[#This Row],[dYs]]*Table8111241213[[#This Row],[dYs]])</f>
        <v>0.13753438028952955</v>
      </c>
      <c r="AE45"/>
    </row>
    <row r="46" spans="1:31" x14ac:dyDescent="0.25">
      <c r="A46"/>
      <c r="O46" s="1">
        <f t="shared" si="0"/>
        <v>-0.28136181831359952</v>
      </c>
      <c r="P46" s="1">
        <f t="shared" si="1"/>
        <v>0.10566754639148002</v>
      </c>
      <c r="Q46" s="1">
        <f>SQRT(Table8111241213[[#This Row],[dX]]*Table8111241213[[#This Row],[dX]]+Table8111241213[[#This Row],[dY]]*Table8111241213[[#This Row],[dY]])</f>
        <v>0.30054966838299885</v>
      </c>
      <c r="R46" s="1">
        <f>IFERROR(Table8111241213[[#This Row],[dY]]/Table8111241213[[#This Row],[|AB|]],0)</f>
        <v>0.35158097814576494</v>
      </c>
      <c r="S46" s="1">
        <f>IFERROR(Table8111241213[[#This Row],[dX]]/Table8111241213[[#This Row],[|AB|]],0)</f>
        <v>-0.93615747382909198</v>
      </c>
      <c r="T46" s="1">
        <f>Table8111241213[[#This Row],[X]] - Table8111241213[[#This Row],[Cos(a)]] * $H$2</f>
        <v>-5.1211759270152966</v>
      </c>
      <c r="U46" s="1">
        <f>Table8111241213[[#This Row],[ Y]] + Table8111241213[[#This Row],[Sin(a)]] * $H$2</f>
        <v>-1.4856347612244103</v>
      </c>
      <c r="V46" s="1">
        <f>Table8111241213[[#This Row],[X]] + Table8111241213[[#This Row],[Cos(a)]] * $H$2</f>
        <v>-4.7461098014392826</v>
      </c>
      <c r="W46" s="1">
        <f>Table8111241213[[#This Row],[ Y]] - Table8111241213[[#This Row],[Sin(a)]] * $H$2</f>
        <v>-0.48694319807467579</v>
      </c>
      <c r="X46" s="1">
        <v>-4.9336428642272896</v>
      </c>
      <c r="Y46" s="1">
        <v>-0.98628897964954299</v>
      </c>
      <c r="Z46" s="1">
        <v>-4.9065444667876399</v>
      </c>
      <c r="AA46" s="1">
        <v>-0.79561022489586697</v>
      </c>
      <c r="AB46" s="1">
        <f>Table8111241213[[#This Row],[Xs]]-IF(Z47&lt;&gt;"",Z47,Z$2)</f>
        <v>-0.13306108419480989</v>
      </c>
      <c r="AC46" s="1">
        <f>Table8111241213[[#This Row],[ Ys]]-IF(AA47&lt;&gt;"",AA47,AA$2)</f>
        <v>3.1836490974194054E-2</v>
      </c>
      <c r="AD46" s="1">
        <f>SQRT(Table8111241213[[#This Row],[dXs]]*Table8111241213[[#This Row],[dXs]]+Table8111241213[[#This Row],[dYs]]*Table8111241213[[#This Row],[dYs]])</f>
        <v>0.13681671785512262</v>
      </c>
      <c r="AE46"/>
    </row>
    <row r="47" spans="1:31" x14ac:dyDescent="0.25">
      <c r="A47"/>
      <c r="O47" s="1">
        <f t="shared" si="0"/>
        <v>-0.28503632545470925</v>
      </c>
      <c r="P47" s="1">
        <f t="shared" si="1"/>
        <v>9.5230326056476966E-2</v>
      </c>
      <c r="Q47" s="1">
        <f>SQRT(Table8111241213[[#This Row],[dX]]*Table8111241213[[#This Row],[dX]]+Table8111241213[[#This Row],[dY]]*Table8111241213[[#This Row],[dY]])</f>
        <v>0.30052374586635555</v>
      </c>
      <c r="R47" s="1">
        <f>IFERROR(Table8111241213[[#This Row],[dY]]/Table8111241213[[#This Row],[|AB|]],0)</f>
        <v>0.31688120278797</v>
      </c>
      <c r="S47" s="1">
        <f>IFERROR(Table8111241213[[#This Row],[dX]]/Table8111241213[[#This Row],[|AB|]],0)</f>
        <v>-0.94846523569377561</v>
      </c>
      <c r="T47" s="1">
        <f>Table8111241213[[#This Row],[X]] - Table8111241213[[#This Row],[Cos(a)]] * $H$2</f>
        <v>-4.96111869447701</v>
      </c>
      <c r="U47" s="1">
        <f>Table8111241213[[#This Row],[ Y]] + Table8111241213[[#This Row],[Sin(a)]] * $H$2</f>
        <v>-1.5427227708980018</v>
      </c>
      <c r="V47" s="1">
        <f>Table8111241213[[#This Row],[X]] + Table8111241213[[#This Row],[Cos(a)]] * $H$2</f>
        <v>-4.6230702436638502</v>
      </c>
      <c r="W47" s="1">
        <f>Table8111241213[[#This Row],[ Y]] - Table8111241213[[#This Row],[Sin(a)]] * $H$2</f>
        <v>-0.53090130356105825</v>
      </c>
      <c r="X47" s="1">
        <v>-4.7920944690704301</v>
      </c>
      <c r="Y47" s="1">
        <v>-1.03681203722953</v>
      </c>
      <c r="Z47" s="1">
        <v>-4.77348338259283</v>
      </c>
      <c r="AA47" s="1">
        <v>-0.82744671587006102</v>
      </c>
      <c r="AB47" s="1">
        <f>Table8111241213[[#This Row],[Xs]]-IF(Z48&lt;&gt;"",Z48,Z$2)</f>
        <v>-0.13357635253982014</v>
      </c>
      <c r="AC47" s="1">
        <f>Table8111241213[[#This Row],[ Ys]]-IF(AA48&lt;&gt;"",AA48,AA$2)</f>
        <v>2.5775574492070019E-2</v>
      </c>
      <c r="AD47" s="1">
        <f>SQRT(Table8111241213[[#This Row],[dXs]]*Table8111241213[[#This Row],[dXs]]+Table8111241213[[#This Row],[dYs]]*Table8111241213[[#This Row],[dYs]])</f>
        <v>0.13604051675232112</v>
      </c>
      <c r="AE47"/>
    </row>
    <row r="48" spans="1:31" x14ac:dyDescent="0.25">
      <c r="A48"/>
      <c r="O48" s="1">
        <f t="shared" si="0"/>
        <v>-0.28908109664916992</v>
      </c>
      <c r="P48" s="1">
        <f t="shared" si="1"/>
        <v>8.1998169422150102E-2</v>
      </c>
      <c r="Q48" s="1">
        <f>SQRT(Table8111241213[[#This Row],[dX]]*Table8111241213[[#This Row],[dX]]+Table8111241213[[#This Row],[dY]]*Table8111241213[[#This Row],[dY]])</f>
        <v>0.30048557407714327</v>
      </c>
      <c r="R48" s="1">
        <f>IFERROR(Table8111241213[[#This Row],[dY]]/Table8111241213[[#This Row],[|AB|]],0)</f>
        <v>0.27288554425277939</v>
      </c>
      <c r="S48" s="1">
        <f>IFERROR(Table8111241213[[#This Row],[dX]]/Table8111241213[[#This Row],[|AB|]],0)</f>
        <v>-0.96204650601614072</v>
      </c>
      <c r="T48" s="1">
        <f>Table8111241213[[#This Row],[X]] - Table8111241213[[#This Row],[Cos(a)]] * $H$2</f>
        <v>-4.7941635088174124</v>
      </c>
      <c r="U48" s="1">
        <f>Table8111241213[[#This Row],[ Y]] + Table8111241213[[#This Row],[Sin(a)]] * $H$2</f>
        <v>-1.5946742800428506</v>
      </c>
      <c r="V48" s="1">
        <f>Table8111241213[[#This Row],[X]] + Table8111241213[[#This Row],[Cos(a)]] * $H$2</f>
        <v>-4.5030495687277483</v>
      </c>
      <c r="W48" s="1">
        <f>Table8111241213[[#This Row],[ Y]] - Table8111241213[[#This Row],[Sin(a)]] * $H$2</f>
        <v>-0.56836433136918929</v>
      </c>
      <c r="X48" s="1">
        <v>-4.6486065387725803</v>
      </c>
      <c r="Y48" s="1">
        <v>-1.08151930570602</v>
      </c>
      <c r="Z48" s="1">
        <v>-4.6399070300530099</v>
      </c>
      <c r="AA48" s="1">
        <v>-0.85322229036213104</v>
      </c>
      <c r="AB48" s="1">
        <f>Table8111241213[[#This Row],[Xs]]-IF(Z49&lt;&gt;"",Z49,Z$2)</f>
        <v>-0.13381035198315949</v>
      </c>
      <c r="AC48" s="1">
        <f>Table8111241213[[#This Row],[ Ys]]-IF(AA49&lt;&gt;"",AA49,AA$2)</f>
        <v>1.9681983781005941E-2</v>
      </c>
      <c r="AD48" s="1">
        <f>SQRT(Table8111241213[[#This Row],[dXs]]*Table8111241213[[#This Row],[dXs]]+Table8111241213[[#This Row],[dYs]]*Table8111241213[[#This Row],[dYs]])</f>
        <v>0.1352501045597112</v>
      </c>
      <c r="AE48"/>
    </row>
    <row r="49" spans="1:31" x14ac:dyDescent="0.25">
      <c r="A49"/>
      <c r="O49" s="1">
        <f t="shared" si="0"/>
        <v>-0.29324746131897061</v>
      </c>
      <c r="P49" s="1">
        <f t="shared" si="1"/>
        <v>6.5270274877549994E-2</v>
      </c>
      <c r="Q49" s="1">
        <f>SQRT(Table8111241213[[#This Row],[dX]]*Table8111241213[[#This Row],[dX]]+Table8111241213[[#This Row],[dY]]*Table8111241213[[#This Row],[dY]])</f>
        <v>0.30042350499355425</v>
      </c>
      <c r="R49" s="1">
        <f>IFERROR(Table8111241213[[#This Row],[dY]]/Table8111241213[[#This Row],[|AB|]],0)</f>
        <v>0.21726087936744631</v>
      </c>
      <c r="S49" s="1">
        <f>IFERROR(Table8111241213[[#This Row],[dX]]/Table8111241213[[#This Row],[|AB|]],0)</f>
        <v>-0.97611357448633185</v>
      </c>
      <c r="T49" s="1">
        <f>Table8111241213[[#This Row],[X]] - Table8111241213[[#This Row],[Cos(a)]] * $H$2</f>
        <v>-4.6189001827563194</v>
      </c>
      <c r="U49" s="1">
        <f>Table8111241213[[#This Row],[ Y]] + Table8111241213[[#This Row],[Sin(a)]] * $H$2</f>
        <v>-1.6394685460697973</v>
      </c>
      <c r="V49" s="1">
        <f>Table8111241213[[#This Row],[X]] + Table8111241213[[#This Row],[Cos(a)]] * $H$2</f>
        <v>-4.387126562086201</v>
      </c>
      <c r="W49" s="1">
        <f>Table8111241213[[#This Row],[ Y]] - Table8111241213[[#This Row],[Sin(a)]] * $H$2</f>
        <v>-0.59815186723356273</v>
      </c>
      <c r="X49" s="1">
        <v>-4.5030133724212602</v>
      </c>
      <c r="Y49" s="1">
        <v>-1.1188102066516801</v>
      </c>
      <c r="Z49" s="1">
        <v>-4.5060966780698504</v>
      </c>
      <c r="AA49" s="1">
        <v>-0.87290427414313698</v>
      </c>
      <c r="AB49" s="1">
        <f>Table8111241213[[#This Row],[Xs]]-IF(Z50&lt;&gt;"",Z50,Z$2)</f>
        <v>-0.13379817883195066</v>
      </c>
      <c r="AC49" s="1">
        <f>Table8111241213[[#This Row],[ Ys]]-IF(AA50&lt;&gt;"",AA50,AA$2)</f>
        <v>1.3615949023796037E-2</v>
      </c>
      <c r="AD49" s="1">
        <f>SQRT(Table8111241213[[#This Row],[dXs]]*Table8111241213[[#This Row],[dXs]]+Table8111241213[[#This Row],[dYs]]*Table8111241213[[#This Row],[dYs]])</f>
        <v>0.13448920672888684</v>
      </c>
      <c r="AE49"/>
    </row>
    <row r="50" spans="1:31" x14ac:dyDescent="0.25">
      <c r="A50"/>
      <c r="O50" s="1">
        <f t="shared" si="0"/>
        <v>-0.29699349403380992</v>
      </c>
      <c r="P50" s="1">
        <f t="shared" si="1"/>
        <v>4.4761419296269978E-2</v>
      </c>
      <c r="Q50" s="1">
        <f>SQRT(Table8111241213[[#This Row],[dX]]*Table8111241213[[#This Row],[dX]]+Table8111241213[[#This Row],[dY]]*Table8111241213[[#This Row],[dY]])</f>
        <v>0.30034766547424202</v>
      </c>
      <c r="R50" s="1">
        <f>IFERROR(Table8111241213[[#This Row],[dY]]/Table8111241213[[#This Row],[|AB|]],0)</f>
        <v>0.14903202002783253</v>
      </c>
      <c r="S50" s="1">
        <f>IFERROR(Table8111241213[[#This Row],[dX]]/Table8111241213[[#This Row],[|AB|]],0)</f>
        <v>-0.98883237052921347</v>
      </c>
      <c r="T50" s="1">
        <f>Table8111241213[[#This Row],[X]] - Table8111241213[[#This Row],[Cos(a)]] * $H$2</f>
        <v>-4.4348526590367285</v>
      </c>
      <c r="U50" s="1">
        <f>Table8111241213[[#This Row],[ Y]] + Table8111241213[[#This Row],[Sin(a)]] * $H$2</f>
        <v>-1.6742321174559327</v>
      </c>
      <c r="V50" s="1">
        <f>Table8111241213[[#This Row],[X]] + Table8111241213[[#This Row],[Cos(a)]] * $H$2</f>
        <v>-4.2758654958704909</v>
      </c>
      <c r="W50" s="1">
        <f>Table8111241213[[#This Row],[ Y]] - Table8111241213[[#This Row],[Sin(a)]] * $H$2</f>
        <v>-0.61934704371120719</v>
      </c>
      <c r="X50" s="1">
        <v>-4.3553590774536097</v>
      </c>
      <c r="Y50" s="1">
        <v>-1.1467895805835699</v>
      </c>
      <c r="Z50" s="1">
        <v>-4.3722984992378997</v>
      </c>
      <c r="AA50" s="1">
        <v>-0.88652022316693302</v>
      </c>
      <c r="AB50" s="1">
        <f>Table8111241213[[#This Row],[Xs]]-IF(Z51&lt;&gt;"",Z51,Z$2)</f>
        <v>-0.13357775005499928</v>
      </c>
      <c r="AC50" s="1">
        <f>Table8111241213[[#This Row],[ Ys]]-IF(AA51&lt;&gt;"",AA51,AA$2)</f>
        <v>7.6521992968310304E-3</v>
      </c>
      <c r="AD50" s="1">
        <f>SQRT(Table8111241213[[#This Row],[dXs]]*Table8111241213[[#This Row],[dXs]]+Table8111241213[[#This Row],[dYs]]*Table8111241213[[#This Row],[dYs]])</f>
        <v>0.13379675430978991</v>
      </c>
      <c r="AE50"/>
    </row>
    <row r="51" spans="1:31" x14ac:dyDescent="0.25">
      <c r="A51"/>
      <c r="O51" s="1">
        <f t="shared" si="0"/>
        <v>-0.29956865310668945</v>
      </c>
      <c r="P51" s="1">
        <f t="shared" si="1"/>
        <v>2.0450830459590064E-2</v>
      </c>
      <c r="Q51" s="1">
        <f>SQRT(Table8111241213[[#This Row],[dX]]*Table8111241213[[#This Row],[dX]]+Table8111241213[[#This Row],[dY]]*Table8111241213[[#This Row],[dY]])</f>
        <v>0.30026590614094523</v>
      </c>
      <c r="R51" s="1">
        <f>IFERROR(Table8111241213[[#This Row],[dY]]/Table8111241213[[#This Row],[|AB|]],0)</f>
        <v>6.8109066135501967E-2</v>
      </c>
      <c r="S51" s="1">
        <f>IFERROR(Table8111241213[[#This Row],[dX]]/Table8111241213[[#This Row],[|AB|]],0)</f>
        <v>-0.99767788143776648</v>
      </c>
      <c r="T51" s="1">
        <f>Table8111241213[[#This Row],[X]] - Table8111241213[[#This Row],[Cos(a)]] * $H$2</f>
        <v>-4.2423492095230104</v>
      </c>
      <c r="U51" s="1">
        <f>Table8111241213[[#This Row],[ Y]] + Table8111241213[[#This Row],[Sin(a)]] * $H$2</f>
        <v>-1.6957323525282835</v>
      </c>
      <c r="V51" s="1">
        <f>Table8111241213[[#This Row],[X]] + Table8111241213[[#This Row],[Cos(a)]] * $H$2</f>
        <v>-4.1696905472518901</v>
      </c>
      <c r="W51" s="1">
        <f>Table8111241213[[#This Row],[ Y]] - Table8111241213[[#This Row],[Sin(a)]] * $H$2</f>
        <v>-0.63141089936761652</v>
      </c>
      <c r="X51" s="1">
        <v>-4.2060198783874503</v>
      </c>
      <c r="Y51" s="1">
        <v>-1.1635716259479501</v>
      </c>
      <c r="Z51" s="1">
        <v>-4.2387207491829004</v>
      </c>
      <c r="AA51" s="1">
        <v>-0.89417242246376405</v>
      </c>
      <c r="AB51" s="1">
        <f>Table8111241213[[#This Row],[Xs]]-IF(Z52&lt;&gt;"",Z52,Z$2)</f>
        <v>-0.13318923461075016</v>
      </c>
      <c r="AC51" s="1">
        <f>Table8111241213[[#This Row],[ Ys]]-IF(AA52&lt;&gt;"",AA52,AA$2)</f>
        <v>1.8789314336289387E-3</v>
      </c>
      <c r="AD51" s="1">
        <f>SQRT(Table8111241213[[#This Row],[dXs]]*Table8111241213[[#This Row],[dXs]]+Table8111241213[[#This Row],[dYs]]*Table8111241213[[#This Row],[dYs]])</f>
        <v>0.13320248721225039</v>
      </c>
      <c r="AE51"/>
    </row>
    <row r="52" spans="1:31" x14ac:dyDescent="0.25">
      <c r="A52"/>
      <c r="O52" s="1">
        <f t="shared" si="0"/>
        <v>-0.30007088184357045</v>
      </c>
      <c r="P52" s="1">
        <f t="shared" si="1"/>
        <v>-7.4984133243600759E-3</v>
      </c>
      <c r="Q52" s="1">
        <f>SQRT(Table8111241213[[#This Row],[dX]]*Table8111241213[[#This Row],[dX]]+Table8111241213[[#This Row],[dY]]*Table8111241213[[#This Row],[dY]])</f>
        <v>0.30016455542378911</v>
      </c>
      <c r="R52" s="1">
        <f>IFERROR(Table8111241213[[#This Row],[dY]]/Table8111241213[[#This Row],[|AB|]],0)</f>
        <v>-2.4981008546373494E-2</v>
      </c>
      <c r="S52" s="1">
        <f>IFERROR(Table8111241213[[#This Row],[dX]]/Table8111241213[[#This Row],[|AB|]],0)</f>
        <v>-0.9996879259108844</v>
      </c>
      <c r="T52" s="1">
        <f>Table8111241213[[#This Row],[X]] - Table8111241213[[#This Row],[Cos(a)]] * $H$2</f>
        <v>-4.0424655707984085</v>
      </c>
      <c r="U52" s="1">
        <f>Table8111241213[[#This Row],[ Y]] + Table8111241213[[#This Row],[Sin(a)]] * $H$2</f>
        <v>-1.7004732940250484</v>
      </c>
      <c r="V52" s="1">
        <f>Table8111241213[[#This Row],[X]] + Table8111241213[[#This Row],[Cos(a)]] * $H$2</f>
        <v>-4.069115277895432</v>
      </c>
      <c r="W52" s="1">
        <f>Table8111241213[[#This Row],[ Y]] - Table8111241213[[#This Row],[Sin(a)]] * $H$2</f>
        <v>-0.63400752806127159</v>
      </c>
      <c r="X52" s="1">
        <v>-4.0557904243469203</v>
      </c>
      <c r="Y52" s="1">
        <v>-1.16724041104316</v>
      </c>
      <c r="Z52" s="1">
        <v>-4.1055315145721503</v>
      </c>
      <c r="AA52" s="1">
        <v>-0.89605135389739299</v>
      </c>
      <c r="AB52" s="1">
        <f>Table8111241213[[#This Row],[Xs]]-IF(Z53&lt;&gt;"",Z53,Z$2)</f>
        <v>-0.1326740969850202</v>
      </c>
      <c r="AC52" s="1">
        <f>Table8111241213[[#This Row],[ Ys]]-IF(AA53&lt;&gt;"",AA53,AA$2)</f>
        <v>-3.6041573382550318E-3</v>
      </c>
      <c r="AD52" s="1">
        <f>SQRT(Table8111241213[[#This Row],[dXs]]*Table8111241213[[#This Row],[dXs]]+Table8111241213[[#This Row],[dYs]]*Table8111241213[[#This Row],[dYs]])</f>
        <v>0.13272304231334303</v>
      </c>
      <c r="AE52"/>
    </row>
    <row r="53" spans="1:31" x14ac:dyDescent="0.25">
      <c r="A53"/>
      <c r="O53" s="1">
        <f t="shared" si="0"/>
        <v>-0.29764246940613015</v>
      </c>
      <c r="P53" s="1">
        <f t="shared" si="1"/>
        <v>-3.8260132074350084E-2</v>
      </c>
      <c r="Q53" s="1">
        <f>SQRT(Table8111241213[[#This Row],[dX]]*Table8111241213[[#This Row],[dX]]+Table8111241213[[#This Row],[dY]]*Table8111241213[[#This Row],[dY]])</f>
        <v>0.30009144822957856</v>
      </c>
      <c r="R53" s="1">
        <f>IFERROR(Table8111241213[[#This Row],[dY]]/Table8111241213[[#This Row],[|AB|]],0)</f>
        <v>-0.12749490963527887</v>
      </c>
      <c r="S53" s="1">
        <f>IFERROR(Table8111241213[[#This Row],[dX]]/Table8111241213[[#This Row],[|AB|]],0)</f>
        <v>-0.99183922488329335</v>
      </c>
      <c r="T53" s="1">
        <f>Table8111241213[[#This Row],[X]] - Table8111241213[[#This Row],[Cos(a)]] * $H$2</f>
        <v>-3.8379432954963355</v>
      </c>
      <c r="U53" s="1">
        <f>Table8111241213[[#This Row],[ Y]] + Table8111241213[[#This Row],[Sin(a)]] * $H$2</f>
        <v>-1.6851196036332043</v>
      </c>
      <c r="V53" s="1">
        <f>Table8111241213[[#This Row],[X]] + Table8111241213[[#This Row],[Cos(a)]] * $H$2</f>
        <v>-3.9739546975914242</v>
      </c>
      <c r="W53" s="1">
        <f>Table8111241213[[#This Row],[ Y]] - Table8111241213[[#This Row],[Sin(a)]] * $H$2</f>
        <v>-0.6270268216139756</v>
      </c>
      <c r="X53" s="1">
        <v>-3.9059489965438798</v>
      </c>
      <c r="Y53" s="1">
        <v>-1.15607321262359</v>
      </c>
      <c r="Z53" s="1">
        <v>-3.9728574175871301</v>
      </c>
      <c r="AA53" s="1">
        <v>-0.89244719655913796</v>
      </c>
      <c r="AB53" s="1">
        <f>Table8111241213[[#This Row],[Xs]]-IF(Z54&lt;&gt;"",Z54,Z$2)</f>
        <v>-0.13207371418452007</v>
      </c>
      <c r="AC53" s="1">
        <f>Table8111241213[[#This Row],[ Ys]]-IF(AA54&lt;&gt;"",AA54,AA$2)</f>
        <v>-8.6887018779249203E-3</v>
      </c>
      <c r="AD53" s="1">
        <f>SQRT(Table8111241213[[#This Row],[dXs]]*Table8111241213[[#This Row],[dXs]]+Table8111241213[[#This Row],[dYs]]*Table8111241213[[#This Row],[dYs]])</f>
        <v>0.13235920639992427</v>
      </c>
      <c r="AE53"/>
    </row>
    <row r="54" spans="1:31" x14ac:dyDescent="0.25">
      <c r="A54"/>
      <c r="O54" s="1">
        <f t="shared" si="0"/>
        <v>-0.29174947738647994</v>
      </c>
      <c r="P54" s="1">
        <f t="shared" si="1"/>
        <v>-7.0153713226319914E-2</v>
      </c>
      <c r="Q54" s="1">
        <f>SQRT(Table8111241213[[#This Row],[dX]]*Table8111241213[[#This Row],[dX]]+Table8111241213[[#This Row],[dY]]*Table8111241213[[#This Row],[dY]])</f>
        <v>0.30006549457530918</v>
      </c>
      <c r="R54" s="1">
        <f>IFERROR(Table8111241213[[#This Row],[dY]]/Table8111241213[[#This Row],[|AB|]],0)</f>
        <v>-0.23379466981237002</v>
      </c>
      <c r="S54" s="1">
        <f>IFERROR(Table8111241213[[#This Row],[dX]]/Table8111241213[[#This Row],[|AB|]],0)</f>
        <v>-0.97228599309427721</v>
      </c>
      <c r="T54" s="1">
        <f>Table8111241213[[#This Row],[X]] - Table8111241213[[#This Row],[Cos(a)]] * $H$2</f>
        <v>-3.6334420316435212</v>
      </c>
      <c r="U54" s="1">
        <f>Table8111241213[[#This Row],[ Y]] + Table8111241213[[#This Row],[Sin(a)]] * $H$2</f>
        <v>-1.6475969889867588</v>
      </c>
      <c r="V54" s="1">
        <f>Table8111241213[[#This Row],[X]] + Table8111241213[[#This Row],[Cos(a)]] * $H$2</f>
        <v>-3.8828538782380591</v>
      </c>
      <c r="W54" s="1">
        <f>Table8111241213[[#This Row],[ Y]] - Table8111241213[[#This Row],[Sin(a)]] * $H$2</f>
        <v>-0.61036356895086108</v>
      </c>
      <c r="X54" s="1">
        <v>-3.7581479549407901</v>
      </c>
      <c r="Y54" s="1">
        <v>-1.1289802789688099</v>
      </c>
      <c r="Z54" s="1">
        <v>-3.84078370340261</v>
      </c>
      <c r="AA54" s="1">
        <v>-0.88375849468121304</v>
      </c>
      <c r="AB54" s="1">
        <f>Table8111241213[[#This Row],[Xs]]-IF(Z55&lt;&gt;"",Z55,Z$2)</f>
        <v>-0.13142770888131006</v>
      </c>
      <c r="AC54" s="1">
        <f>Table8111241213[[#This Row],[ Ys]]-IF(AA55&lt;&gt;"",AA55,AA$2)</f>
        <v>-1.3261315568930065E-2</v>
      </c>
      <c r="AD54" s="1">
        <f>SQRT(Table8111241213[[#This Row],[dXs]]*Table8111241213[[#This Row],[dXs]]+Table8111241213[[#This Row],[dYs]]*Table8111241213[[#This Row],[dYs]])</f>
        <v>0.13209506104472316</v>
      </c>
      <c r="AE54"/>
    </row>
    <row r="55" spans="1:31" x14ac:dyDescent="0.25">
      <c r="A55"/>
      <c r="O55" s="1">
        <f t="shared" si="0"/>
        <v>-0.28272342681885032</v>
      </c>
      <c r="P55" s="1">
        <f t="shared" si="1"/>
        <v>-0.10069122910499995</v>
      </c>
      <c r="Q55" s="1">
        <f>SQRT(Table8111241213[[#This Row],[dX]]*Table8111241213[[#This Row],[dX]]+Table8111241213[[#This Row],[dY]]*Table8111241213[[#This Row],[dY]])</f>
        <v>0.30011874265175342</v>
      </c>
      <c r="R55" s="1">
        <f>IFERROR(Table8111241213[[#This Row],[dY]]/Table8111241213[[#This Row],[|AB|]],0)</f>
        <v>-0.33550463465002012</v>
      </c>
      <c r="S55" s="1">
        <f>IFERROR(Table8111241213[[#This Row],[dX]]/Table8111241213[[#This Row],[|AB|]],0)</f>
        <v>-0.94203855554237081</v>
      </c>
      <c r="T55" s="1">
        <f>Table8111241213[[#This Row],[X]] - Table8111241213[[#This Row],[Cos(a)]] * $H$2</f>
        <v>-3.4352415674294088</v>
      </c>
      <c r="U55" s="1">
        <f>Table8111241213[[#This Row],[ Y]] + Table8111241213[[#This Row],[Sin(a)]] * $H$2</f>
        <v>-1.5884022460946943</v>
      </c>
      <c r="V55" s="1">
        <f>Table8111241213[[#This Row],[X]] + Table8111241213[[#This Row],[Cos(a)]] * $H$2</f>
        <v>-3.793157470885391</v>
      </c>
      <c r="W55" s="1">
        <f>Table8111241213[[#This Row],[ Y]] - Table8111241213[[#This Row],[Sin(a)]] * $H$2</f>
        <v>-0.58343675269984596</v>
      </c>
      <c r="X55" s="1">
        <v>-3.6141995191573999</v>
      </c>
      <c r="Y55" s="1">
        <v>-1.0859194993972701</v>
      </c>
      <c r="Z55" s="1">
        <v>-3.7093559945212999</v>
      </c>
      <c r="AA55" s="1">
        <v>-0.87049717911228297</v>
      </c>
      <c r="AB55" s="1">
        <f>Table8111241213[[#This Row],[Xs]]-IF(Z56&lt;&gt;"",Z56,Z$2)</f>
        <v>-0.13077206782560991</v>
      </c>
      <c r="AC55" s="1">
        <f>Table8111241213[[#This Row],[ Ys]]-IF(AA56&lt;&gt;"",AA56,AA$2)</f>
        <v>-1.7207879519471003E-2</v>
      </c>
      <c r="AD55" s="1">
        <f>SQRT(Table8111241213[[#This Row],[dXs]]*Table8111241213[[#This Row],[dXs]]+Table8111241213[[#This Row],[dYs]]*Table8111241213[[#This Row],[dYs]])</f>
        <v>0.13189937392172316</v>
      </c>
      <c r="AE55"/>
    </row>
    <row r="56" spans="1:31" x14ac:dyDescent="0.25">
      <c r="A56"/>
      <c r="O56" s="1">
        <f t="shared" si="0"/>
        <v>-0.27207899093626997</v>
      </c>
      <c r="P56" s="1">
        <f t="shared" si="1"/>
        <v>-0.12700402736663108</v>
      </c>
      <c r="Q56" s="1">
        <f>SQRT(Table8111241213[[#This Row],[dX]]*Table8111241213[[#This Row],[dX]]+Table8111241213[[#This Row],[dY]]*Table8111241213[[#This Row],[dY]])</f>
        <v>0.30026155311035552</v>
      </c>
      <c r="R56" s="1">
        <f>IFERROR(Table8111241213[[#This Row],[dY]]/Table8111241213[[#This Row],[|AB|]],0)</f>
        <v>-0.42297798719489443</v>
      </c>
      <c r="S56" s="1">
        <f>IFERROR(Table8111241213[[#This Row],[dX]]/Table8111241213[[#This Row],[|AB|]],0)</f>
        <v>-0.90613995737333852</v>
      </c>
      <c r="T56" s="1">
        <f>Table8111241213[[#This Row],[X]] - Table8111241213[[#This Row],[Cos(a)]] * $H$2</f>
        <v>-3.2498083476081066</v>
      </c>
      <c r="U56" s="1">
        <f>Table8111241213[[#This Row],[ Y]] + Table8111241213[[#This Row],[Sin(a)]] * $H$2</f>
        <v>-1.5116235078798044</v>
      </c>
      <c r="V56" s="1">
        <f>Table8111241213[[#This Row],[X]] + Table8111241213[[#This Row],[Cos(a)]] * $H$2</f>
        <v>-3.7010407086357731</v>
      </c>
      <c r="W56" s="1">
        <f>Table8111241213[[#This Row],[ Y]] - Table8111241213[[#This Row],[Sin(a)]] * $H$2</f>
        <v>-0.54495459184781558</v>
      </c>
      <c r="X56" s="1">
        <v>-3.4754245281219398</v>
      </c>
      <c r="Y56" s="1">
        <v>-1.02828904986381</v>
      </c>
      <c r="Z56" s="1">
        <v>-3.57858392669569</v>
      </c>
      <c r="AA56" s="1">
        <v>-0.85328929959281197</v>
      </c>
      <c r="AB56" s="1">
        <f>Table8111241213[[#This Row],[Xs]]-IF(Z57&lt;&gt;"",Z57,Z$2)</f>
        <v>-0.13013730436033999</v>
      </c>
      <c r="AC56" s="1">
        <f>Table8111241213[[#This Row],[ Ys]]-IF(AA57&lt;&gt;"",AA57,AA$2)</f>
        <v>-2.0418343823756957E-2</v>
      </c>
      <c r="AD56" s="1">
        <f>SQRT(Table8111241213[[#This Row],[dXs]]*Table8111241213[[#This Row],[dXs]]+Table8111241213[[#This Row],[dYs]]*Table8111241213[[#This Row],[dYs]])</f>
        <v>0.13172936935505658</v>
      </c>
      <c r="AE56"/>
    </row>
    <row r="57" spans="1:31" x14ac:dyDescent="0.25">
      <c r="A57"/>
      <c r="O57" s="1">
        <f t="shared" si="0"/>
        <v>-0.13330399990080988</v>
      </c>
      <c r="P57" s="1">
        <f t="shared" si="1"/>
        <v>-6.9373577833170996E-2</v>
      </c>
      <c r="Q57" s="1">
        <f>SQRT(Table8111241213[[#This Row],[dX]]*Table8111241213[[#This Row],[dX]]+Table8111241213[[#This Row],[dY]]*Table8111241213[[#This Row],[dY]])</f>
        <v>0.15027524643443496</v>
      </c>
      <c r="R57" s="1">
        <f>IFERROR(Table8111241213[[#This Row],[dY]]/Table8111241213[[#This Row],[|AB|]],0)</f>
        <v>-0.46164341419622068</v>
      </c>
      <c r="S57" s="1">
        <f>IFERROR(Table8111241213[[#This Row],[dX]]/Table8111241213[[#This Row],[|AB|]],0)</f>
        <v>-0.88706558840327954</v>
      </c>
      <c r="T57" s="1">
        <f>Table8111241213[[#This Row],[X]] - Table8111241213[[#This Row],[Cos(a)]] * $H$2</f>
        <v>-3.095880234344262</v>
      </c>
      <c r="U57" s="1">
        <f>Table8111241213[[#This Row],[ Y]] + Table8111241213[[#This Row],[Sin(a)]] * $H$2</f>
        <v>-1.4320756741680327</v>
      </c>
      <c r="V57" s="1">
        <f>Table8111241213[[#This Row],[X]] + Table8111241213[[#This Row],[Cos(a)]] * $H$2</f>
        <v>-3.5883608220979979</v>
      </c>
      <c r="W57" s="1">
        <f>Table8111241213[[#This Row],[ Y]] - Table8111241213[[#This Row],[Sin(a)]] * $H$2</f>
        <v>-0.48575526989324525</v>
      </c>
      <c r="X57" s="1">
        <v>-3.3421205282211299</v>
      </c>
      <c r="Y57" s="1">
        <v>-0.95891547203063898</v>
      </c>
      <c r="Z57" s="1">
        <v>-3.44844662233535</v>
      </c>
      <c r="AA57" s="1">
        <v>-0.83287095576905501</v>
      </c>
      <c r="AB57" s="1">
        <f>Table8111241213[[#This Row],[Xs]]-IF(Z58&lt;&gt;"",Z58,Z$2)</f>
        <v>-0.12954679499486987</v>
      </c>
      <c r="AC57" s="1">
        <f>Table8111241213[[#This Row],[ Ys]]-IF(AA58&lt;&gt;"",AA58,AA$2)</f>
        <v>-2.2791786537724956E-2</v>
      </c>
      <c r="AD57" s="1">
        <f>SQRT(Table8111241213[[#This Row],[dXs]]*Table8111241213[[#This Row],[dXs]]+Table8111241213[[#This Row],[dYs]]*Table8111241213[[#This Row],[dYs]])</f>
        <v>0.13153644980393861</v>
      </c>
      <c r="AE57"/>
    </row>
    <row r="58" spans="1:31" x14ac:dyDescent="0.25">
      <c r="A58"/>
      <c r="O58" s="1">
        <f t="shared" si="0"/>
        <v>-0.12857198715210005</v>
      </c>
      <c r="P58" s="1">
        <f t="shared" si="1"/>
        <v>-7.7818453311919944E-2</v>
      </c>
      <c r="Q58" s="1">
        <f>SQRT(Table8111241213[[#This Row],[dX]]*Table8111241213[[#This Row],[dX]]+Table8111241213[[#This Row],[dY]]*Table8111241213[[#This Row],[dY]])</f>
        <v>0.1502879488052826</v>
      </c>
      <c r="R58" s="1">
        <f>IFERROR(Table8111241213[[#This Row],[dY]]/Table8111241213[[#This Row],[|AB|]],0)</f>
        <v>-0.51779569772918899</v>
      </c>
      <c r="S58" s="1">
        <f>IFERROR(Table8111241213[[#This Row],[dX]]/Table8111241213[[#This Row],[|AB|]],0)</f>
        <v>-0.85550430473092443</v>
      </c>
      <c r="T58" s="1">
        <f>Table8111241213[[#This Row],[X]] - Table8111241213[[#This Row],[Cos(a)]] * $H$2</f>
        <v>-3.065928643194435</v>
      </c>
      <c r="U58" s="1">
        <f>Table8111241213[[#This Row],[ Y]] + Table8111241213[[#This Row],[Sin(a)]] * $H$2</f>
        <v>-1.4152409061899314</v>
      </c>
      <c r="V58" s="1">
        <f>Table8111241213[[#This Row],[X]] + Table8111241213[[#This Row],[Cos(a)]] * $H$2</f>
        <v>-3.6183124132478248</v>
      </c>
      <c r="W58" s="1">
        <f>Table8111241213[[#This Row],[ Y]] - Table8111241213[[#This Row],[Sin(a)]] * $H$2</f>
        <v>-0.5025900378713466</v>
      </c>
      <c r="X58" s="1">
        <v>-3.3421205282211299</v>
      </c>
      <c r="Y58" s="1">
        <v>-0.95891547203063898</v>
      </c>
      <c r="Z58" s="1">
        <v>-3.3188998273404802</v>
      </c>
      <c r="AA58" s="1">
        <v>-0.81007916923133005</v>
      </c>
      <c r="AB58" s="1">
        <f>Table8111241213[[#This Row],[Xs]]-IF(Z59&lt;&gt;"",Z59,Z$2)</f>
        <v>-0.12901558277573022</v>
      </c>
      <c r="AC58" s="1">
        <f>Table8111241213[[#This Row],[ Ys]]-IF(AA59&lt;&gt;"",AA59,AA$2)</f>
        <v>-2.4241538576810107E-2</v>
      </c>
      <c r="AD58" s="1">
        <f>SQRT(Table8111241213[[#This Row],[dXs]]*Table8111241213[[#This Row],[dXs]]+Table8111241213[[#This Row],[dYs]]*Table8111241213[[#This Row],[dYs]])</f>
        <v>0.13127327523731658</v>
      </c>
      <c r="AE58"/>
    </row>
    <row r="59" spans="1:31" x14ac:dyDescent="0.25">
      <c r="A59"/>
      <c r="O59" s="1">
        <f t="shared" si="0"/>
        <v>-0.25357997417449996</v>
      </c>
      <c r="P59" s="1">
        <f t="shared" si="1"/>
        <v>-0.16125309467315696</v>
      </c>
      <c r="Q59" s="1">
        <f>SQRT(Table8111241213[[#This Row],[dX]]*Table8111241213[[#This Row],[dX]]+Table8111241213[[#This Row],[dY]]*Table8111241213[[#This Row],[dY]])</f>
        <v>0.30050850877139934</v>
      </c>
      <c r="R59" s="1">
        <f>IFERROR(Table8111241213[[#This Row],[dY]]/Table8111241213[[#This Row],[|AB|]],0)</f>
        <v>-0.53660076159715075</v>
      </c>
      <c r="S59" s="1">
        <f>IFERROR(Table8111241213[[#This Row],[dX]]/Table8111241213[[#This Row],[|AB|]],0)</f>
        <v>-0.84383625345996938</v>
      </c>
      <c r="T59" s="1">
        <f>Table8111241213[[#This Row],[X]] - Table8111241213[[#This Row],[Cos(a)]] * $H$2</f>
        <v>-2.9273260473282856</v>
      </c>
      <c r="U59" s="1">
        <f>Table8111241213[[#This Row],[ Y]] + Table8111241213[[#This Row],[Sin(a)]] * $H$2</f>
        <v>-1.3311987219948733</v>
      </c>
      <c r="V59" s="1">
        <f>Table8111241213[[#This Row],[X]] + Table8111241213[[#This Row],[Cos(a)]] * $H$2</f>
        <v>-3.4997710348097741</v>
      </c>
      <c r="W59" s="1">
        <f>Table8111241213[[#This Row],[ Y]] - Table8111241213[[#This Row],[Sin(a)]] * $H$2</f>
        <v>-0.43099531544256475</v>
      </c>
      <c r="X59" s="1">
        <v>-3.2135485410690299</v>
      </c>
      <c r="Y59" s="1">
        <v>-0.88109701871871904</v>
      </c>
      <c r="Z59" s="1">
        <v>-3.1898842445647499</v>
      </c>
      <c r="AA59" s="1">
        <v>-0.78583763065451995</v>
      </c>
      <c r="AB59" s="1">
        <f>Table8111241213[[#This Row],[Xs]]-IF(Z60&lt;&gt;"",Z60,Z$2)</f>
        <v>-0.12854974250975015</v>
      </c>
      <c r="AC59" s="1">
        <f>Table8111241213[[#This Row],[ Ys]]-IF(AA60&lt;&gt;"",AA60,AA$2)</f>
        <v>-2.4700065572249907E-2</v>
      </c>
      <c r="AD59" s="1">
        <f>SQRT(Table8111241213[[#This Row],[dXs]]*Table8111241213[[#This Row],[dXs]]+Table8111241213[[#This Row],[dYs]]*Table8111241213[[#This Row],[dYs]])</f>
        <v>0.13090122053898701</v>
      </c>
      <c r="AE59"/>
    </row>
    <row r="60" spans="1:31" x14ac:dyDescent="0.25">
      <c r="A60"/>
      <c r="O60" s="1">
        <f t="shared" si="0"/>
        <v>-0.2478909492492698</v>
      </c>
      <c r="P60" s="1">
        <f t="shared" si="1"/>
        <v>-0.16997598111629508</v>
      </c>
      <c r="Q60" s="1">
        <f>SQRT(Table8111241213[[#This Row],[dX]]*Table8111241213[[#This Row],[dX]]+Table8111241213[[#This Row],[dY]]*Table8111241213[[#This Row],[dY]])</f>
        <v>0.30056905508743104</v>
      </c>
      <c r="R60" s="1">
        <f>IFERROR(Table8111241213[[#This Row],[dY]]/Table8111241213[[#This Row],[|AB|]],0)</f>
        <v>-0.56551390849883598</v>
      </c>
      <c r="S60" s="1">
        <f>IFERROR(Table8111241213[[#This Row],[dX]]/Table8111241213[[#This Row],[|AB|]],0)</f>
        <v>-0.82473875821036213</v>
      </c>
      <c r="T60" s="1">
        <f>Table8111241213[[#This Row],[X]] - Table8111241213[[#This Row],[Cos(a)]] * $H$2</f>
        <v>-2.786895806741688</v>
      </c>
      <c r="U60" s="1">
        <f>Table8111241213[[#This Row],[ Y]] + Table8111241213[[#This Row],[Sin(a)]] * $H$2</f>
        <v>-1.2375774892127165</v>
      </c>
      <c r="V60" s="1">
        <f>Table8111241213[[#This Row],[X]] + Table8111241213[[#This Row],[Cos(a)]] * $H$2</f>
        <v>-3.3901853013515719</v>
      </c>
      <c r="W60" s="1">
        <f>Table8111241213[[#This Row],[ Y]] - Table8111241213[[#This Row],[Sin(a)]] * $H$2</f>
        <v>-0.35774726550224761</v>
      </c>
      <c r="X60" s="1">
        <v>-3.08854055404663</v>
      </c>
      <c r="Y60" s="1">
        <v>-0.79766237735748202</v>
      </c>
      <c r="Z60" s="1">
        <v>-3.0613345020549998</v>
      </c>
      <c r="AA60" s="1">
        <v>-0.76113756508227004</v>
      </c>
      <c r="AB60" s="1">
        <f>Table8111241213[[#This Row],[Xs]]-IF(Z61&lt;&gt;"",Z61,Z$2)</f>
        <v>-0.12814652258122994</v>
      </c>
      <c r="AC60" s="1">
        <f>Table8111241213[[#This Row],[ Ys]]-IF(AA61&lt;&gt;"",AA61,AA$2)</f>
        <v>-2.4123385329294034E-2</v>
      </c>
      <c r="AD60" s="1">
        <f>SQRT(Table8111241213[[#This Row],[dXs]]*Table8111241213[[#This Row],[dXs]]+Table8111241213[[#This Row],[dYs]]*Table8111241213[[#This Row],[dYs]])</f>
        <v>0.13039735031589894</v>
      </c>
      <c r="AE60"/>
    </row>
    <row r="61" spans="1:31" x14ac:dyDescent="0.25">
      <c r="A61"/>
      <c r="O61" s="1">
        <f t="shared" si="0"/>
        <v>-0.24528312683106002</v>
      </c>
      <c r="P61" s="1">
        <f t="shared" si="1"/>
        <v>-0.17376550287008197</v>
      </c>
      <c r="Q61" s="1">
        <f>SQRT(Table8111241213[[#This Row],[dX]]*Table8111241213[[#This Row],[dX]]+Table8111241213[[#This Row],[dY]]*Table8111241213[[#This Row],[dY]])</f>
        <v>0.30059651078433086</v>
      </c>
      <c r="R61" s="1">
        <f>IFERROR(Table8111241213[[#This Row],[dY]]/Table8111241213[[#This Row],[|AB|]],0)</f>
        <v>-0.57806892840068125</v>
      </c>
      <c r="S61" s="1">
        <f>IFERROR(Table8111241213[[#This Row],[dX]]/Table8111241213[[#This Row],[|AB|]],0)</f>
        <v>-0.8159879374216803</v>
      </c>
      <c r="T61" s="1">
        <f>Table8111241213[[#This Row],[X]] - Table8111241213[[#This Row],[Cos(a)]] * $H$2</f>
        <v>-2.6573160051466163</v>
      </c>
      <c r="U61" s="1">
        <f>Table8111241213[[#This Row],[ Y]] + Table8111241213[[#This Row],[Sin(a)]] * $H$2</f>
        <v>-1.1463684673974246</v>
      </c>
      <c r="V61" s="1">
        <f>Table8111241213[[#This Row],[X]] + Table8111241213[[#This Row],[Cos(a)]] * $H$2</f>
        <v>-3.2739991784929039</v>
      </c>
      <c r="W61" s="1">
        <f>Table8111241213[[#This Row],[ Y]] - Table8111241213[[#This Row],[Sin(a)]] * $H$2</f>
        <v>-0.27587360780742343</v>
      </c>
      <c r="X61" s="1">
        <v>-2.9656575918197601</v>
      </c>
      <c r="Y61" s="1">
        <v>-0.71112103760242396</v>
      </c>
      <c r="Z61" s="1">
        <v>-2.9331879794737699</v>
      </c>
      <c r="AA61" s="1">
        <v>-0.73701417975297601</v>
      </c>
      <c r="AB61" s="1">
        <f>Table8111241213[[#This Row],[Xs]]-IF(Z62&lt;&gt;"",Z62,Z$2)</f>
        <v>-0.12779522868823978</v>
      </c>
      <c r="AC61" s="1">
        <f>Table8111241213[[#This Row],[ Ys]]-IF(AA62&lt;&gt;"",AA62,AA$2)</f>
        <v>-2.249470430212297E-2</v>
      </c>
      <c r="AD61" s="1">
        <f>SQRT(Table8111241213[[#This Row],[dXs]]*Table8111241213[[#This Row],[dXs]]+Table8111241213[[#This Row],[dYs]]*Table8111241213[[#This Row],[dYs]])</f>
        <v>0.12975990211586727</v>
      </c>
      <c r="AE61"/>
    </row>
    <row r="62" spans="1:31" x14ac:dyDescent="0.25">
      <c r="A62"/>
      <c r="O62" s="1">
        <f t="shared" si="0"/>
        <v>-0.24606907367705988</v>
      </c>
      <c r="P62" s="1">
        <f t="shared" si="1"/>
        <v>-0.17263396456837599</v>
      </c>
      <c r="Q62" s="1">
        <f>SQRT(Table8111241213[[#This Row],[dX]]*Table8111241213[[#This Row],[dX]]+Table8111241213[[#This Row],[dY]]*Table8111241213[[#This Row],[dY]])</f>
        <v>0.30058688385037963</v>
      </c>
      <c r="R62" s="1">
        <f>IFERROR(Table8111241213[[#This Row],[dY]]/Table8111241213[[#This Row],[|AB|]],0)</f>
        <v>-0.57432301222533189</v>
      </c>
      <c r="S62" s="1">
        <f>IFERROR(Table8111241213[[#This Row],[dX]]/Table8111241213[[#This Row],[|AB|]],0)</f>
        <v>-0.81862877889090935</v>
      </c>
      <c r="T62" s="1">
        <f>Table8111241213[[#This Row],[X]] - Table8111241213[[#This Row],[Cos(a)]] * $H$2</f>
        <v>-2.5369139097696505</v>
      </c>
      <c r="U62" s="1">
        <f>Table8111241213[[#This Row],[ Y]] + Table8111241213[[#This Row],[Sin(a)]] * $H$2</f>
        <v>-1.0605529273873082</v>
      </c>
      <c r="V62" s="1">
        <f>Table8111241213[[#This Row],[X]] + Table8111241213[[#This Row],[Cos(a)]] * $H$2</f>
        <v>-3.1496009446614894</v>
      </c>
      <c r="W62" s="1">
        <f>Table8111241213[[#This Row],[ Y]] - Table8111241213[[#This Row],[Sin(a)]] * $H$2</f>
        <v>-0.187240821587492</v>
      </c>
      <c r="X62" s="1">
        <v>-2.84325742721557</v>
      </c>
      <c r="Y62" s="1">
        <v>-0.62389687448740005</v>
      </c>
      <c r="Z62" s="1">
        <v>-2.8053927507855301</v>
      </c>
      <c r="AA62" s="1">
        <v>-0.71451947545085304</v>
      </c>
      <c r="AB62" s="1">
        <f>Table8111241213[[#This Row],[Xs]]-IF(Z63&lt;&gt;"",Z63,Z$2)</f>
        <v>-0.12747890273840001</v>
      </c>
      <c r="AC62" s="1">
        <f>Table8111241213[[#This Row],[ Ys]]-IF(AA63&lt;&gt;"",AA63,AA$2)</f>
        <v>-1.9827073799833062E-2</v>
      </c>
      <c r="AD62" s="1">
        <f>SQRT(Table8111241213[[#This Row],[dXs]]*Table8111241213[[#This Row],[dXs]]+Table8111241213[[#This Row],[dYs]]*Table8111241213[[#This Row],[dYs]])</f>
        <v>0.12901156343076567</v>
      </c>
      <c r="AE62"/>
    </row>
    <row r="63" spans="1:31" x14ac:dyDescent="0.25">
      <c r="A63"/>
      <c r="O63" s="1">
        <f t="shared" si="0"/>
        <v>-0.24992144107817982</v>
      </c>
      <c r="P63" s="1">
        <f t="shared" si="1"/>
        <v>-0.16694460110738907</v>
      </c>
      <c r="Q63" s="1">
        <f>SQRT(Table8111241213[[#This Row],[dX]]*Table8111241213[[#This Row],[dX]]+Table8111241213[[#This Row],[dY]]*Table8111241213[[#This Row],[dY]])</f>
        <v>0.30055153726024986</v>
      </c>
      <c r="R63" s="1">
        <f>IFERROR(Table8111241213[[#This Row],[dY]]/Table8111241213[[#This Row],[|AB|]],0)</f>
        <v>-0.55546081257548341</v>
      </c>
      <c r="S63" s="1">
        <f>IFERROR(Table8111241213[[#This Row],[dX]]/Table8111241213[[#This Row],[|AB|]],0)</f>
        <v>-0.83154271429252724</v>
      </c>
      <c r="T63" s="1">
        <f>Table8111241213[[#This Row],[X]] - Table8111241213[[#This Row],[Cos(a)]] * $H$2</f>
        <v>-2.4233060855993558</v>
      </c>
      <c r="U63" s="1">
        <f>Table8111241213[[#This Row],[ Y]] + Table8111241213[[#This Row],[Sin(a)]] * $H$2</f>
        <v>-0.98203141059396337</v>
      </c>
      <c r="V63" s="1">
        <f>Table8111241213[[#This Row],[X]] + Table8111241213[[#This Row],[Cos(a)]] * $H$2</f>
        <v>-3.0158709506860446</v>
      </c>
      <c r="W63" s="1">
        <f>Table8111241213[[#This Row],[ Y]] - Table8111241213[[#This Row],[Sin(a)]] * $H$2</f>
        <v>-9.4942735474132511E-2</v>
      </c>
      <c r="X63" s="1">
        <v>-2.7195885181427002</v>
      </c>
      <c r="Y63" s="1">
        <v>-0.53848707303404797</v>
      </c>
      <c r="Z63" s="1">
        <v>-2.6779138480471301</v>
      </c>
      <c r="AA63" s="1">
        <v>-0.69469240165101998</v>
      </c>
      <c r="AB63" s="1">
        <f>Table8111241213[[#This Row],[Xs]]-IF(Z64&lt;&gt;"",Z64,Z$2)</f>
        <v>-0.12717659332383002</v>
      </c>
      <c r="AC63" s="1">
        <f>Table8111241213[[#This Row],[ Ys]]-IF(AA64&lt;&gt;"",AA64,AA$2)</f>
        <v>-1.6164809002558012E-2</v>
      </c>
      <c r="AD63" s="1">
        <f>SQRT(Table8111241213[[#This Row],[dXs]]*Table8111241213[[#This Row],[dXs]]+Table8111241213[[#This Row],[dYs]]*Table8111241213[[#This Row],[dYs]])</f>
        <v>0.12819979305577692</v>
      </c>
      <c r="AE63"/>
    </row>
    <row r="64" spans="1:31" x14ac:dyDescent="0.25">
      <c r="A64"/>
      <c r="O64" s="1">
        <f t="shared" si="0"/>
        <v>-0.25636208057404009</v>
      </c>
      <c r="P64" s="1">
        <f t="shared" si="1"/>
        <v>-0.15672200545668596</v>
      </c>
      <c r="Q64" s="1">
        <f>SQRT(Table8111241213[[#This Row],[dX]]*Table8111241213[[#This Row],[dX]]+Table8111241213[[#This Row],[dY]]*Table8111241213[[#This Row],[dY]])</f>
        <v>0.30047180125698342</v>
      </c>
      <c r="R64" s="1">
        <f>IFERROR(Table8111241213[[#This Row],[dY]]/Table8111241213[[#This Row],[|AB|]],0)</f>
        <v>-0.52158640112336829</v>
      </c>
      <c r="S64" s="1">
        <f>IFERROR(Table8111241213[[#This Row],[dX]]/Table8111241213[[#This Row],[|AB|]],0)</f>
        <v>-0.85319846821426759</v>
      </c>
      <c r="T64" s="1">
        <f>Table8111241213[[#This Row],[X]] - Table8111241213[[#This Row],[Cos(a)]] * $H$2</f>
        <v>-2.3151221424103685</v>
      </c>
      <c r="U64" s="1">
        <f>Table8111241213[[#This Row],[ Y]] + Table8111241213[[#This Row],[Sin(a)]] * $H$2</f>
        <v>-0.91204777585603181</v>
      </c>
      <c r="V64" s="1">
        <f>Table8111241213[[#This Row],[X]] + Table8111241213[[#This Row],[Cos(a)]] * $H$2</f>
        <v>-2.8715498298644118</v>
      </c>
      <c r="W64" s="1">
        <f>Table8111241213[[#This Row],[ Y]] - Table8111241213[[#This Row],[Sin(a)]] * $H$2</f>
        <v>-1.8567709039901681E-3</v>
      </c>
      <c r="X64" s="1">
        <v>-2.5933359861373901</v>
      </c>
      <c r="Y64" s="1">
        <v>-0.45695227338001099</v>
      </c>
      <c r="Z64" s="1">
        <v>-2.5507372547233</v>
      </c>
      <c r="AA64" s="1">
        <v>-0.67852759264846196</v>
      </c>
      <c r="AB64" s="1">
        <f>Table8111241213[[#This Row],[Xs]]-IF(Z65&lt;&gt;"",Z65,Z$2)</f>
        <v>-0.12686610068785997</v>
      </c>
      <c r="AC64" s="1">
        <f>Table8111241213[[#This Row],[ Ys]]-IF(AA65&lt;&gt;"",AA65,AA$2)</f>
        <v>-1.1583560832196915E-2</v>
      </c>
      <c r="AD64" s="1">
        <f>SQRT(Table8111241213[[#This Row],[dXs]]*Table8111241213[[#This Row],[dXs]]+Table8111241213[[#This Row],[dYs]]*Table8111241213[[#This Row],[dYs]])</f>
        <v>0.1273938239684147</v>
      </c>
      <c r="AE64"/>
    </row>
    <row r="65" spans="1:31" x14ac:dyDescent="0.25">
      <c r="A65"/>
      <c r="O65" s="1">
        <f t="shared" si="0"/>
        <v>-0.26764798164368031</v>
      </c>
      <c r="P65" s="1">
        <f t="shared" si="1"/>
        <v>-0.13539106352254798</v>
      </c>
      <c r="Q65" s="1">
        <f>SQRT(Table8111241213[[#This Row],[dX]]*Table8111241213[[#This Row],[dX]]+Table8111241213[[#This Row],[dY]]*Table8111241213[[#This Row],[dY]])</f>
        <v>0.29994363163718352</v>
      </c>
      <c r="R65" s="1">
        <f>IFERROR(Table8111241213[[#This Row],[dY]]/Table8111241213[[#This Row],[|AB|]],0)</f>
        <v>-0.4513883584843672</v>
      </c>
      <c r="S65" s="1">
        <f>IFERROR(Table8111241213[[#This Row],[dX]]/Table8111241213[[#This Row],[|AB|]],0)</f>
        <v>-0.89232760229905961</v>
      </c>
      <c r="T65" s="1">
        <f>Table8111241213[[#This Row],[X]] - Table8111241213[[#This Row],[Cos(a)]] * $H$2</f>
        <v>-2.2224561836719077</v>
      </c>
      <c r="U65" s="1">
        <f>Table8111241213[[#This Row],[ Y]] + Table8111241213[[#This Row],[Sin(a)]] * $H$2</f>
        <v>-0.85773202447012697</v>
      </c>
      <c r="V65" s="1">
        <f>Table8111241213[[#This Row],[X]] + Table8111241213[[#This Row],[Cos(a)]] * $H$2</f>
        <v>-2.7039966914654125</v>
      </c>
      <c r="W65" s="1">
        <f>Table8111241213[[#This Row],[ Y]] - Table8111241213[[#This Row],[Sin(a)]] * $H$2</f>
        <v>9.4201889315402965E-2</v>
      </c>
      <c r="X65" s="1">
        <v>-2.4632264375686601</v>
      </c>
      <c r="Y65" s="1">
        <v>-0.38176506757736201</v>
      </c>
      <c r="Z65" s="1">
        <v>-2.4238711540354401</v>
      </c>
      <c r="AA65" s="1">
        <v>-0.66694403181626505</v>
      </c>
      <c r="AB65" s="1">
        <f>Table8111241213[[#This Row],[Xs]]-IF(Z66&lt;&gt;"",Z66,Z$2)</f>
        <v>-0.12652686711665995</v>
      </c>
      <c r="AC65" s="1">
        <f>Table8111241213[[#This Row],[ Ys]]-IF(AA66&lt;&gt;"",AA66,AA$2)</f>
        <v>-6.1889162073140991E-3</v>
      </c>
      <c r="AD65" s="1">
        <f>SQRT(Table8111241213[[#This Row],[dXs]]*Table8111241213[[#This Row],[dXs]]+Table8111241213[[#This Row],[dYs]]*Table8111241213[[#This Row],[dYs]])</f>
        <v>0.12667813854875701</v>
      </c>
      <c r="AE65"/>
    </row>
    <row r="66" spans="1:31" x14ac:dyDescent="0.25">
      <c r="A66"/>
      <c r="O66" s="1">
        <f t="shared" ref="O66:O129" si="2">IF(ROW()&lt;&gt;2,X65,X$263)-IF(X67&lt;&gt;"",X67,X$2)</f>
        <v>-0.28364646434784024</v>
      </c>
      <c r="P66" s="1">
        <f t="shared" ref="P66:P129" si="3">IF(ROW()&lt;&gt;2,Y65,Y$263)-IF(Y67&lt;&gt;"",Y67,Y$2)</f>
        <v>-9.4695813953876995E-2</v>
      </c>
      <c r="Q66" s="1">
        <f>SQRT(Table8111241213[[#This Row],[dX]]*Table8111241213[[#This Row],[dX]]+Table8111241213[[#This Row],[dY]]*Table8111241213[[#This Row],[dY]])</f>
        <v>0.29903614149031865</v>
      </c>
      <c r="R66" s="1">
        <f>IFERROR(Table8111241213[[#This Row],[dY]]/Table8111241213[[#This Row],[|AB|]],0)</f>
        <v>-0.31667013051311321</v>
      </c>
      <c r="S66" s="1">
        <f>IFERROR(Table8111241213[[#This Row],[dX]]/Table8111241213[[#This Row],[|AB|]],0)</f>
        <v>-0.94853572860531088</v>
      </c>
      <c r="T66" s="1">
        <f>Table8111241213[[#This Row],[X]] - Table8111241213[[#This Row],[Cos(a)]] * $H$2</f>
        <v>-2.1567763648998843</v>
      </c>
      <c r="U66" s="1">
        <f>Table8111241213[[#This Row],[ Y]] + Table8111241213[[#This Row],[Sin(a)]] * $H$2</f>
        <v>-0.82750954439864044</v>
      </c>
      <c r="V66" s="1">
        <f>Table8111241213[[#This Row],[X]] + Table8111241213[[#This Row],[Cos(a)]] * $H$2</f>
        <v>-2.4945996440875353</v>
      </c>
      <c r="W66" s="1">
        <f>Table8111241213[[#This Row],[ Y]] - Table8111241213[[#This Row],[Sin(a)]] * $H$2</f>
        <v>0.18438712468371449</v>
      </c>
      <c r="X66" s="1">
        <v>-2.3256880044937098</v>
      </c>
      <c r="Y66" s="1">
        <v>-0.321561209857463</v>
      </c>
      <c r="Z66" s="1">
        <v>-2.2973442869187801</v>
      </c>
      <c r="AA66" s="1">
        <v>-0.66075511560895095</v>
      </c>
      <c r="AB66" s="1">
        <f>Table8111241213[[#This Row],[Xs]]-IF(Z67&lt;&gt;"",Z67,Z$2)</f>
        <v>-0.12614279837301012</v>
      </c>
      <c r="AC66" s="1">
        <f>Table8111241213[[#This Row],[ Ys]]-IF(AA67&lt;&gt;"",AA67,AA$2)</f>
        <v>-1.1356632120795851E-4</v>
      </c>
      <c r="AD66" s="1">
        <f>SQRT(Table8111241213[[#This Row],[dXs]]*Table8111241213[[#This Row],[dXs]]+Table8111241213[[#This Row],[dYs]]*Table8111241213[[#This Row],[dYs]])</f>
        <v>0.12614284949486118</v>
      </c>
      <c r="AE66"/>
    </row>
    <row r="67" spans="1:31" x14ac:dyDescent="0.25">
      <c r="A67"/>
      <c r="O67" s="1">
        <f t="shared" si="2"/>
        <v>-0.29568994045257968</v>
      </c>
      <c r="P67" s="1">
        <f t="shared" si="3"/>
        <v>-4.8321805894374015E-2</v>
      </c>
      <c r="Q67" s="1">
        <f>SQRT(Table8111241213[[#This Row],[dX]]*Table8111241213[[#This Row],[dX]]+Table8111241213[[#This Row],[dY]]*Table8111241213[[#This Row],[dY]])</f>
        <v>0.29961231251359427</v>
      </c>
      <c r="R67" s="1">
        <f>IFERROR(Table8111241213[[#This Row],[dY]]/Table8111241213[[#This Row],[|AB|]],0)</f>
        <v>-0.16128110853982849</v>
      </c>
      <c r="S67" s="1">
        <f>IFERROR(Table8111241213[[#This Row],[dX]]/Table8111241213[[#This Row],[|AB|]],0)</f>
        <v>-0.9869085084384287</v>
      </c>
      <c r="T67" s="1">
        <f>Table8111241213[[#This Row],[X]] - Table8111241213[[#This Row],[Cos(a)]] * $H$2</f>
        <v>-2.0935527358718775</v>
      </c>
      <c r="U67" s="1">
        <f>Table8111241213[[#This Row],[ Y]] + Table8111241213[[#This Row],[Sin(a)]] * $H$2</f>
        <v>-0.81348560372041578</v>
      </c>
      <c r="V67" s="1">
        <f>Table8111241213[[#This Row],[X]] + Table8111241213[[#This Row],[Cos(a)]] * $H$2</f>
        <v>-2.2656072105697622</v>
      </c>
      <c r="W67" s="1">
        <f>Table8111241213[[#This Row],[ Y]] - Table8111241213[[#This Row],[Sin(a)]] * $H$2</f>
        <v>0.23934709647344576</v>
      </c>
      <c r="X67" s="1">
        <v>-2.1795799732208199</v>
      </c>
      <c r="Y67" s="1">
        <v>-0.28706925362348501</v>
      </c>
      <c r="Z67" s="1">
        <v>-2.17120148854577</v>
      </c>
      <c r="AA67" s="1">
        <v>-0.66064154928774299</v>
      </c>
      <c r="AB67" s="1">
        <f>Table8111241213[[#This Row],[Xs]]-IF(Z68&lt;&gt;"",Z68,Z$2)</f>
        <v>-0.12570467065074986</v>
      </c>
      <c r="AC67" s="1">
        <f>Table8111241213[[#This Row],[ Ys]]-IF(AA68&lt;&gt;"",AA68,AA$2)</f>
        <v>6.4869007696110037E-3</v>
      </c>
      <c r="AD67" s="1">
        <f>SQRT(Table8111241213[[#This Row],[dXs]]*Table8111241213[[#This Row],[dXs]]+Table8111241213[[#This Row],[dYs]]*Table8111241213[[#This Row],[dYs]])</f>
        <v>0.12587193533511859</v>
      </c>
      <c r="AE67"/>
    </row>
    <row r="68" spans="1:31" x14ac:dyDescent="0.25">
      <c r="A68"/>
      <c r="O68" s="1">
        <f t="shared" si="2"/>
        <v>-0.29976499080657981</v>
      </c>
      <c r="P68" s="1">
        <f t="shared" si="3"/>
        <v>-1.0511286556721011E-2</v>
      </c>
      <c r="Q68" s="1">
        <f>SQRT(Table8111241213[[#This Row],[dX]]*Table8111241213[[#This Row],[dX]]+Table8111241213[[#This Row],[dY]]*Table8111241213[[#This Row],[dY]])</f>
        <v>0.29994922380020655</v>
      </c>
      <c r="R68" s="1">
        <f>IFERROR(Table8111241213[[#This Row],[dY]]/Table8111241213[[#This Row],[|AB|]],0)</f>
        <v>-3.504355311725188E-2</v>
      </c>
      <c r="S68" s="1">
        <f>IFERROR(Table8111241213[[#This Row],[dX]]/Table8111241213[[#This Row],[|AB|]],0)</f>
        <v>-0.99938578606307893</v>
      </c>
      <c r="T68" s="1">
        <f>Table8111241213[[#This Row],[X]] - Table8111241213[[#This Row],[Cos(a)]] * $H$2</f>
        <v>-2.0113058558286374</v>
      </c>
      <c r="U68" s="1">
        <f>Table8111241213[[#This Row],[ Y]] + Table8111241213[[#This Row],[Sin(a)]] * $H$2</f>
        <v>-0.80631112574863484</v>
      </c>
      <c r="V68" s="1">
        <f>Table8111241213[[#This Row],[X]] + Table8111241213[[#This Row],[Cos(a)]] * $H$2</f>
        <v>-2.0486902722536229</v>
      </c>
      <c r="W68" s="1">
        <f>Table8111241213[[#This Row],[ Y]] - Table8111241213[[#This Row],[Sin(a)]] * $H$2</f>
        <v>0.25983231782245686</v>
      </c>
      <c r="X68" s="1">
        <v>-2.0299980640411301</v>
      </c>
      <c r="Y68" s="1">
        <v>-0.27323940396308899</v>
      </c>
      <c r="Z68" s="1">
        <v>-2.0454968178950201</v>
      </c>
      <c r="AA68" s="1">
        <v>-0.66712845005735399</v>
      </c>
      <c r="AB68" s="1">
        <f>Table8111241213[[#This Row],[Xs]]-IF(Z69&lt;&gt;"",Z69,Z$2)</f>
        <v>-0.12521193065262004</v>
      </c>
      <c r="AC68" s="1">
        <f>Table8111241213[[#This Row],[ Ys]]-IF(AA69&lt;&gt;"",AA69,AA$2)</f>
        <v>1.3439372030550012E-2</v>
      </c>
      <c r="AD68" s="1">
        <f>SQRT(Table8111241213[[#This Row],[dXs]]*Table8111241213[[#This Row],[dXs]]+Table8111241213[[#This Row],[dYs]]*Table8111241213[[#This Row],[dYs]])</f>
        <v>0.12593110933495369</v>
      </c>
      <c r="AE68"/>
    </row>
    <row r="69" spans="1:31" x14ac:dyDescent="0.25">
      <c r="A69"/>
      <c r="O69" s="1">
        <f t="shared" si="2"/>
        <v>-0.29856157302856023</v>
      </c>
      <c r="P69" s="1">
        <f t="shared" si="3"/>
        <v>2.647633850574399E-2</v>
      </c>
      <c r="Q69" s="1">
        <f>SQRT(Table8111241213[[#This Row],[dX]]*Table8111241213[[#This Row],[dX]]+Table8111241213[[#This Row],[dY]]*Table8111241213[[#This Row],[dY]])</f>
        <v>0.29973323037320876</v>
      </c>
      <c r="R69" s="1">
        <f>IFERROR(Table8111241213[[#This Row],[dY]]/Table8111241213[[#This Row],[|AB|]],0)</f>
        <v>8.8333010233057369E-2</v>
      </c>
      <c r="S69" s="1">
        <f>IFERROR(Table8111241213[[#This Row],[dX]]/Table8111241213[[#This Row],[|AB|]],0)</f>
        <v>-0.99609099950916469</v>
      </c>
      <c r="T69" s="1">
        <f>Table8111241213[[#This Row],[X]] - Table8111241213[[#This Row],[Cos(a)]] * $H$2</f>
        <v>-1.9269317520462468</v>
      </c>
      <c r="U69" s="1">
        <f>Table8111241213[[#This Row],[ Y]] + Table8111241213[[#This Row],[Sin(a)]] * $H$2</f>
        <v>-0.8078722518688104</v>
      </c>
      <c r="V69" s="1">
        <f>Table8111241213[[#This Row],[X]] + Table8111241213[[#This Row],[Cos(a)]] * $H$2</f>
        <v>-1.8326982127822333</v>
      </c>
      <c r="W69" s="1">
        <f>Table8111241213[[#This Row],[ Y]] - Table8111241213[[#This Row],[Sin(a)]] * $H$2</f>
        <v>0.25475631773528246</v>
      </c>
      <c r="X69" s="1">
        <v>-1.8798149824142401</v>
      </c>
      <c r="Y69" s="1">
        <v>-0.276557967066764</v>
      </c>
      <c r="Z69" s="1">
        <v>-1.9202848872424001</v>
      </c>
      <c r="AA69" s="1">
        <v>-0.68056782208790401</v>
      </c>
      <c r="AB69" s="1">
        <f>Table8111241213[[#This Row],[Xs]]-IF(Z70&lt;&gt;"",Z70,Z$2)</f>
        <v>-0.12467365034474009</v>
      </c>
      <c r="AC69" s="1">
        <f>Table8111241213[[#This Row],[ Ys]]-IF(AA70&lt;&gt;"",AA70,AA$2)</f>
        <v>2.0559513396363971E-2</v>
      </c>
      <c r="AD69" s="1">
        <f>SQRT(Table8111241213[[#This Row],[dXs]]*Table8111241213[[#This Row],[dXs]]+Table8111241213[[#This Row],[dYs]]*Table8111241213[[#This Row],[dYs]])</f>
        <v>0.12635747972074221</v>
      </c>
      <c r="AE69"/>
    </row>
    <row r="70" spans="1:31" x14ac:dyDescent="0.25">
      <c r="A70"/>
      <c r="O70" s="1">
        <f t="shared" si="2"/>
        <v>-0.29105550050735007</v>
      </c>
      <c r="P70" s="1">
        <f t="shared" si="3"/>
        <v>6.9896586239337977E-2</v>
      </c>
      <c r="Q70" s="1">
        <f>SQRT(Table8111241213[[#This Row],[dX]]*Table8111241213[[#This Row],[dX]]+Table8111241213[[#This Row],[dY]]*Table8111241213[[#This Row],[dY]])</f>
        <v>0.29933064852015617</v>
      </c>
      <c r="R70" s="1">
        <f>IFERROR(Table8111241213[[#This Row],[dY]]/Table8111241213[[#This Row],[|AB|]],0)</f>
        <v>0.23350962083199883</v>
      </c>
      <c r="S70" s="1">
        <f>IFERROR(Table8111241213[[#This Row],[dX]]/Table8111241213[[#This Row],[|AB|]],0)</f>
        <v>-0.97235449141704289</v>
      </c>
      <c r="T70" s="1">
        <f>Table8111241213[[#This Row],[X]] - Table8111241213[[#This Row],[Cos(a)]] * $H$2</f>
        <v>-1.8559903693709587</v>
      </c>
      <c r="U70" s="1">
        <f>Table8111241213[[#This Row],[ Y]] + Table8111241213[[#This Row],[Sin(a)]] * $H$2</f>
        <v>-0.8183689894471482</v>
      </c>
      <c r="V70" s="1">
        <f>Table8111241213[[#This Row],[X]] + Table8111241213[[#This Row],[Cos(a)]] * $H$2</f>
        <v>-1.6068826126541811</v>
      </c>
      <c r="W70" s="1">
        <f>Table8111241213[[#This Row],[ Y]] - Table8111241213[[#This Row],[Sin(a)]] * $H$2</f>
        <v>0.21893750450948229</v>
      </c>
      <c r="X70" s="1">
        <v>-1.7314364910125699</v>
      </c>
      <c r="Y70" s="1">
        <v>-0.29971574246883298</v>
      </c>
      <c r="Z70" s="1">
        <v>-1.79561123689766</v>
      </c>
      <c r="AA70" s="1">
        <v>-0.70112733548426798</v>
      </c>
      <c r="AB70" s="1">
        <f>Table8111241213[[#This Row],[Xs]]-IF(Z71&lt;&gt;"",Z71,Z$2)</f>
        <v>-0.12410857344486992</v>
      </c>
      <c r="AC70" s="1">
        <f>Table8111241213[[#This Row],[ Ys]]-IF(AA71&lt;&gt;"",AA71,AA$2)</f>
        <v>2.7658658889158971E-2</v>
      </c>
      <c r="AD70" s="1">
        <f>SQRT(Table8111241213[[#This Row],[dXs]]*Table8111241213[[#This Row],[dXs]]+Table8111241213[[#This Row],[dYs]]*Table8111241213[[#This Row],[dYs]])</f>
        <v>0.12715321236236041</v>
      </c>
      <c r="AE70"/>
    </row>
    <row r="71" spans="1:31" x14ac:dyDescent="0.25">
      <c r="A71"/>
      <c r="O71" s="1">
        <f t="shared" si="2"/>
        <v>-0.27536898851394986</v>
      </c>
      <c r="P71" s="1">
        <f t="shared" si="3"/>
        <v>0.11701695993542705</v>
      </c>
      <c r="Q71" s="1">
        <f>SQRT(Table8111241213[[#This Row],[dX]]*Table8111241213[[#This Row],[dX]]+Table8111241213[[#This Row],[dY]]*Table8111241213[[#This Row],[dY]])</f>
        <v>0.29920068306694286</v>
      </c>
      <c r="R71" s="1">
        <f>IFERROR(Table8111241213[[#This Row],[dY]]/Table8111241213[[#This Row],[|AB|]],0)</f>
        <v>0.39109857215548466</v>
      </c>
      <c r="S71" s="1">
        <f>IFERROR(Table8111241213[[#This Row],[dX]]/Table8111241213[[#This Row],[|AB|]],0)</f>
        <v>-0.92034879630384758</v>
      </c>
      <c r="T71" s="1">
        <f>Table8111241213[[#This Row],[X]] - Table8111241213[[#This Row],[Cos(a)]] * $H$2</f>
        <v>-1.7973712033804168</v>
      </c>
      <c r="U71" s="1">
        <f>Table8111241213[[#This Row],[ Y]] + Table8111241213[[#This Row],[Sin(a)]] * $H$2</f>
        <v>-0.83736799667378703</v>
      </c>
      <c r="V71" s="1">
        <f>Table8111241213[[#This Row],[X]] + Table8111241213[[#This Row],[Cos(a)]] * $H$2</f>
        <v>-1.3801477604333632</v>
      </c>
      <c r="W71" s="1">
        <f>Table8111241213[[#This Row],[ Y]] - Table8111241213[[#This Row],[Sin(a)]] * $H$2</f>
        <v>0.14445889006158302</v>
      </c>
      <c r="X71" s="1">
        <v>-1.58875948190689</v>
      </c>
      <c r="Y71" s="1">
        <v>-0.34645455330610198</v>
      </c>
      <c r="Z71" s="1">
        <v>-1.6715026634527901</v>
      </c>
      <c r="AA71" s="1">
        <v>-0.72878599437342695</v>
      </c>
      <c r="AB71" s="1">
        <f>Table8111241213[[#This Row],[Xs]]-IF(Z72&lt;&gt;"",Z72,Z$2)</f>
        <v>-0.12354420275803002</v>
      </c>
      <c r="AC71" s="1">
        <f>Table8111241213[[#This Row],[ Ys]]-IF(AA72&lt;&gt;"",AA72,AA$2)</f>
        <v>3.4550940804842001E-2</v>
      </c>
      <c r="AD71" s="1">
        <f>SQRT(Table8111241213[[#This Row],[dXs]]*Table8111241213[[#This Row],[dXs]]+Table8111241213[[#This Row],[dYs]]*Table8111241213[[#This Row],[dYs]])</f>
        <v>0.12828459590152252</v>
      </c>
      <c r="AE71"/>
    </row>
    <row r="72" spans="1:31" x14ac:dyDescent="0.25">
      <c r="A72"/>
      <c r="O72" s="1">
        <f t="shared" si="2"/>
        <v>-0.25350785255432995</v>
      </c>
      <c r="P72" s="1">
        <f t="shared" si="3"/>
        <v>0.15952778235077902</v>
      </c>
      <c r="Q72" s="1">
        <f>SQRT(Table8111241213[[#This Row],[dX]]*Table8111241213[[#This Row],[dX]]+Table8111241213[[#This Row],[dY]]*Table8111241213[[#This Row],[dY]])</f>
        <v>0.29952519868696426</v>
      </c>
      <c r="R72" s="1">
        <f>IFERROR(Table8111241213[[#This Row],[dY]]/Table8111241213[[#This Row],[|AB|]],0)</f>
        <v>0.53260220859582019</v>
      </c>
      <c r="S72" s="1">
        <f>IFERROR(Table8111241213[[#This Row],[dX]]/Table8111241213[[#This Row],[|AB|]],0)</f>
        <v>-0.84636569365662173</v>
      </c>
      <c r="T72" s="1">
        <f>Table8111241213[[#This Row],[X]] - Table8111241213[[#This Row],[Cos(a)]] * $H$2</f>
        <v>-1.74015717069512</v>
      </c>
      <c r="U72" s="1">
        <f>Table8111241213[[#This Row],[ Y]] + Table8111241213[[#This Row],[Sin(a)]] * $H$2</f>
        <v>-0.86818360741970935</v>
      </c>
      <c r="V72" s="1">
        <f>Table8111241213[[#This Row],[X]] + Table8111241213[[#This Row],[Cos(a)]] * $H$2</f>
        <v>-1.1719778343021201</v>
      </c>
      <c r="W72" s="1">
        <f>Table8111241213[[#This Row],[ Y]] - Table8111241213[[#This Row],[Sin(a)]] * $H$2</f>
        <v>3.4718202611189297E-2</v>
      </c>
      <c r="X72" s="1">
        <v>-1.45606750249862</v>
      </c>
      <c r="Y72" s="1">
        <v>-0.41673270240426002</v>
      </c>
      <c r="Z72" s="1">
        <v>-1.5479584606947601</v>
      </c>
      <c r="AA72" s="1">
        <v>-0.76333693517826895</v>
      </c>
      <c r="AB72" s="1">
        <f>Table8111241213[[#This Row],[Xs]]-IF(Z73&lt;&gt;"",Z73,Z$2)</f>
        <v>-0.12301504050318002</v>
      </c>
      <c r="AC72" s="1">
        <f>Table8111241213[[#This Row],[ Ys]]-IF(AA73&lt;&gt;"",AA73,AA$2)</f>
        <v>4.1060264636414101E-2</v>
      </c>
      <c r="AD72" s="1">
        <f>SQRT(Table8111241213[[#This Row],[dXs]]*Table8111241213[[#This Row],[dXs]]+Table8111241213[[#This Row],[dYs]]*Table8111241213[[#This Row],[dYs]])</f>
        <v>0.12968672068493126</v>
      </c>
      <c r="AE72"/>
    </row>
    <row r="73" spans="1:31" x14ac:dyDescent="0.25">
      <c r="A73"/>
      <c r="O73" s="1">
        <f t="shared" si="2"/>
        <v>-0.23124447464942999</v>
      </c>
      <c r="P73" s="1">
        <f t="shared" si="3"/>
        <v>0.19115240499377301</v>
      </c>
      <c r="Q73" s="1">
        <f>SQRT(Table8111241213[[#This Row],[dX]]*Table8111241213[[#This Row],[dX]]+Table8111241213[[#This Row],[dY]]*Table8111241213[[#This Row],[dY]])</f>
        <v>0.30002208083871806</v>
      </c>
      <c r="R73" s="1">
        <f>IFERROR(Table8111241213[[#This Row],[dY]]/Table8111241213[[#This Row],[|AB|]],0)</f>
        <v>0.63712778892607647</v>
      </c>
      <c r="S73" s="1">
        <f>IFERROR(Table8111241213[[#This Row],[dX]]/Table8111241213[[#This Row],[|AB|]],0)</f>
        <v>-0.77075818554081477</v>
      </c>
      <c r="T73" s="1">
        <f>Table8111241213[[#This Row],[X]] - Table8111241213[[#This Row],[Cos(a)]] * $H$2</f>
        <v>-1.675095173433949</v>
      </c>
      <c r="U73" s="1">
        <f>Table8111241213[[#This Row],[ Y]] + Table8111241213[[#This Row],[Sin(a)]] * $H$2</f>
        <v>-0.91710424551023184</v>
      </c>
      <c r="V73" s="1">
        <f>Table8111241213[[#This Row],[X]] + Table8111241213[[#This Row],[Cos(a)]] * $H$2</f>
        <v>-0.99540808527117108</v>
      </c>
      <c r="W73" s="1">
        <f>Table8111241213[[#This Row],[ Y]] - Table8111241213[[#This Row],[Sin(a)]] * $H$2</f>
        <v>-9.4860425803530102E-2</v>
      </c>
      <c r="X73" s="1">
        <v>-1.33525162935256</v>
      </c>
      <c r="Y73" s="1">
        <v>-0.505982335656881</v>
      </c>
      <c r="Z73" s="1">
        <v>-1.42494342019158</v>
      </c>
      <c r="AA73" s="1">
        <v>-0.80439719981468305</v>
      </c>
      <c r="AB73" s="1">
        <f>Table8111241213[[#This Row],[Xs]]-IF(Z74&lt;&gt;"",Z74,Z$2)</f>
        <v>-0.12256012046601006</v>
      </c>
      <c r="AC73" s="1">
        <f>Table8111241213[[#This Row],[ Ys]]-IF(AA74&lt;&gt;"",AA74,AA$2)</f>
        <v>4.7026775051319913E-2</v>
      </c>
      <c r="AD73" s="1">
        <f>SQRT(Table8111241213[[#This Row],[dXs]]*Table8111241213[[#This Row],[dXs]]+Table8111241213[[#This Row],[dYs]]*Table8111241213[[#This Row],[dYs]])</f>
        <v>0.13127261976653906</v>
      </c>
      <c r="AE73"/>
    </row>
    <row r="74" spans="1:31" x14ac:dyDescent="0.25">
      <c r="A74"/>
      <c r="O74" s="1">
        <f t="shared" si="2"/>
        <v>-0.21365258097647999</v>
      </c>
      <c r="P74" s="1">
        <f t="shared" si="3"/>
        <v>0.21113244071602799</v>
      </c>
      <c r="Q74" s="1">
        <f>SQRT(Table8111241213[[#This Row],[dX]]*Table8111241213[[#This Row],[dX]]+Table8111241213[[#This Row],[dY]]*Table8111241213[[#This Row],[dY]])</f>
        <v>0.30037365543705458</v>
      </c>
      <c r="R74" s="1">
        <f>IFERROR(Table8111241213[[#This Row],[dY]]/Table8111241213[[#This Row],[|AB|]],0)</f>
        <v>0.70289932853406412</v>
      </c>
      <c r="S74" s="1">
        <f>IFERROR(Table8111241213[[#This Row],[dX]]/Table8111241213[[#This Row],[|AB|]],0)</f>
        <v>-0.71128934614990691</v>
      </c>
      <c r="T74" s="1">
        <f>Table8111241213[[#This Row],[X]] - Table8111241213[[#This Row],[Cos(a)]] * $H$2</f>
        <v>-1.5997490679518935</v>
      </c>
      <c r="U74" s="1">
        <f>Table8111241213[[#This Row],[ Y]] + Table8111241213[[#This Row],[Sin(a)]] * $H$2</f>
        <v>-0.98728637738559089</v>
      </c>
      <c r="V74" s="1">
        <f>Table8111241213[[#This Row],[X]] + Table8111241213[[#This Row],[Cos(a)]] * $H$2</f>
        <v>-0.8498969877464867</v>
      </c>
      <c r="W74" s="1">
        <f>Table8111241213[[#This Row],[ Y]] - Table8111241213[[#This Row],[Sin(a)]] * $H$2</f>
        <v>-0.22848383741047512</v>
      </c>
      <c r="X74" s="1">
        <v>-1.2248230278491901</v>
      </c>
      <c r="Y74" s="1">
        <v>-0.60788510739803303</v>
      </c>
      <c r="Z74" s="1">
        <v>-1.30238329972557</v>
      </c>
      <c r="AA74" s="1">
        <v>-0.85142397486600296</v>
      </c>
      <c r="AB74" s="1">
        <f>Table8111241213[[#This Row],[Xs]]-IF(Z75&lt;&gt;"",Z75,Z$2)</f>
        <v>-0.12222008463221989</v>
      </c>
      <c r="AC74" s="1">
        <f>Table8111241213[[#This Row],[ Ys]]-IF(AA75&lt;&gt;"",AA75,AA$2)</f>
        <v>5.2312471119169035E-2</v>
      </c>
      <c r="AD74" s="1">
        <f>SQRT(Table8111241213[[#This Row],[dXs]]*Table8111241213[[#This Row],[dXs]]+Table8111241213[[#This Row],[dYs]]*Table8111241213[[#This Row],[dYs]])</f>
        <v>0.1329448897931052</v>
      </c>
      <c r="AE74"/>
    </row>
    <row r="75" spans="1:31" x14ac:dyDescent="0.25">
      <c r="A75"/>
      <c r="O75" s="1">
        <f t="shared" si="2"/>
        <v>-0.20223402976989013</v>
      </c>
      <c r="P75" s="1">
        <f t="shared" si="3"/>
        <v>0.222303986549377</v>
      </c>
      <c r="Q75" s="1">
        <f>SQRT(Table8111241213[[#This Row],[dX]]*Table8111241213[[#This Row],[dX]]+Table8111241213[[#This Row],[dY]]*Table8111241213[[#This Row],[dY]])</f>
        <v>0.30052897569571291</v>
      </c>
      <c r="R75" s="1">
        <f>IFERROR(Table8111241213[[#This Row],[dY]]/Table8111241213[[#This Row],[|AB|]],0)</f>
        <v>0.73970899489725372</v>
      </c>
      <c r="S75" s="1">
        <f>IFERROR(Table8111241213[[#This Row],[dX]]/Table8111241213[[#This Row],[|AB|]],0)</f>
        <v>-0.67292689266226724</v>
      </c>
      <c r="T75" s="1">
        <f>Table8111241213[[#This Row],[X]] - Table8111241213[[#This Row],[Cos(a)]] * $H$2</f>
        <v>-1.5161593403364924</v>
      </c>
      <c r="U75" s="1">
        <f>Table8111241213[[#This Row],[ Y]] + Table8111241213[[#This Row],[Sin(a)]] * $H$2</f>
        <v>-1.0760535388706083</v>
      </c>
      <c r="V75" s="1">
        <f>Table8111241213[[#This Row],[X]] + Table8111241213[[#This Row],[Cos(a)]] * $H$2</f>
        <v>-0.72703875641566773</v>
      </c>
      <c r="W75" s="1">
        <f>Table8111241213[[#This Row],[ Y]] - Table8111241213[[#This Row],[Sin(a)]] * $H$2</f>
        <v>-0.3581760138752097</v>
      </c>
      <c r="X75" s="1">
        <v>-1.12159904837608</v>
      </c>
      <c r="Y75" s="1">
        <v>-0.71711477637290899</v>
      </c>
      <c r="Z75" s="1">
        <v>-1.1801632150933501</v>
      </c>
      <c r="AA75" s="1">
        <v>-0.903736445985172</v>
      </c>
      <c r="AB75" s="1">
        <f>Table8111241213[[#This Row],[Xs]]-IF(Z76&lt;&gt;"",Z76,Z$2)</f>
        <v>-0.12203405891162</v>
      </c>
      <c r="AC75" s="1">
        <f>Table8111241213[[#This Row],[ Ys]]-IF(AA76&lt;&gt;"",AA76,AA$2)</f>
        <v>5.6805707792208948E-2</v>
      </c>
      <c r="AD75" s="1">
        <f>SQRT(Table8111241213[[#This Row],[dXs]]*Table8111241213[[#This Row],[dXs]]+Table8111241213[[#This Row],[dYs]]*Table8111241213[[#This Row],[dYs]])</f>
        <v>0.13460757769241141</v>
      </c>
      <c r="AE75"/>
    </row>
    <row r="76" spans="1:31" x14ac:dyDescent="0.25">
      <c r="A76"/>
      <c r="O76" s="1">
        <f t="shared" si="2"/>
        <v>-0.19609403610229204</v>
      </c>
      <c r="P76" s="1">
        <f t="shared" si="3"/>
        <v>0.22781133651733398</v>
      </c>
      <c r="Q76" s="1">
        <f>SQRT(Table8111241213[[#This Row],[dX]]*Table8111241213[[#This Row],[dX]]+Table8111241213[[#This Row],[dY]]*Table8111241213[[#This Row],[dY]])</f>
        <v>0.30058422453731831</v>
      </c>
      <c r="R76" s="1">
        <f>IFERROR(Table8111241213[[#This Row],[dY]]/Table8111241213[[#This Row],[|AB|]],0)</f>
        <v>0.75789518517812504</v>
      </c>
      <c r="S76" s="1">
        <f>IFERROR(Table8111241213[[#This Row],[dX]]/Table8111241213[[#This Row],[|AB|]],0)</f>
        <v>-0.65237633945738382</v>
      </c>
      <c r="T76" s="1">
        <f>Table8111241213[[#This Row],[X]] - Table8111241213[[#This Row],[Cos(a)]] * $H$2</f>
        <v>-1.4268497919889482</v>
      </c>
      <c r="U76" s="1">
        <f>Table8111241213[[#This Row],[ Y]] + Table8111241213[[#This Row],[Sin(a)]] * $H$2</f>
        <v>-1.1781662048653647</v>
      </c>
      <c r="V76" s="1">
        <f>Table8111241213[[#This Row],[X]] + Table8111241213[[#This Row],[Cos(a)]] * $H$2</f>
        <v>-0.61832820416965162</v>
      </c>
      <c r="W76" s="1">
        <f>Table8111241213[[#This Row],[ Y]] - Table8111241213[[#This Row],[Sin(a)]] * $H$2</f>
        <v>-0.48221198302945534</v>
      </c>
      <c r="X76" s="1">
        <v>-1.0225889980792999</v>
      </c>
      <c r="Y76" s="1">
        <v>-0.83018909394741003</v>
      </c>
      <c r="Z76" s="1">
        <v>-1.0581291561817301</v>
      </c>
      <c r="AA76" s="1">
        <v>-0.96054215377738095</v>
      </c>
      <c r="AB76" s="1">
        <f>Table8111241213[[#This Row],[Xs]]-IF(Z77&lt;&gt;"",Z77,Z$2)</f>
        <v>-0.12203662585062314</v>
      </c>
      <c r="AC76" s="1">
        <f>Table8111241213[[#This Row],[ Ys]]-IF(AA77&lt;&gt;"",AA77,AA$2)</f>
        <v>6.0424378708188953E-2</v>
      </c>
      <c r="AD76" s="1">
        <f>SQRT(Table8111241213[[#This Row],[dXs]]*Table8111241213[[#This Row],[dXs]]+Table8111241213[[#This Row],[dYs]]*Table8111241213[[#This Row],[dYs]])</f>
        <v>0.13617651629879368</v>
      </c>
      <c r="AE76"/>
    </row>
    <row r="77" spans="1:31" x14ac:dyDescent="0.25">
      <c r="A77"/>
      <c r="O77" s="1">
        <f t="shared" si="2"/>
        <v>-0.19400158524513289</v>
      </c>
      <c r="P77" s="1">
        <f t="shared" si="3"/>
        <v>0.22961412370204004</v>
      </c>
      <c r="Q77" s="1">
        <f>SQRT(Table8111241213[[#This Row],[dX]]*Table8111241213[[#This Row],[dX]]+Table8111241213[[#This Row],[dY]]*Table8111241213[[#This Row],[dY]])</f>
        <v>0.30059817178599124</v>
      </c>
      <c r="R77" s="1">
        <f>IFERROR(Table8111241213[[#This Row],[dY]]/Table8111241213[[#This Row],[|AB|]],0)</f>
        <v>0.76385735261727472</v>
      </c>
      <c r="S77" s="1">
        <f>IFERROR(Table8111241213[[#This Row],[dX]]/Table8111241213[[#This Row],[|AB|]],0)</f>
        <v>-0.64538511359693485</v>
      </c>
      <c r="T77" s="1">
        <f>Table8111241213[[#This Row],[X]] - Table8111241213[[#This Row],[Cos(a)]] * $H$2</f>
        <v>-1.3329460223789074</v>
      </c>
      <c r="U77" s="1">
        <f>Table8111241213[[#This Row],[ Y]] + Table8111241213[[#This Row],[Sin(a)]] * $H$2</f>
        <v>-1.2891741085267983</v>
      </c>
      <c r="V77" s="1">
        <f>Table8111241213[[#This Row],[X]] + Table8111241213[[#This Row],[Cos(a)]] * $H$2</f>
        <v>-0.51806400216866877</v>
      </c>
      <c r="W77" s="1">
        <f>Table8111241213[[#This Row],[ Y]] - Table8111241213[[#This Row],[Sin(a)]] * $H$2</f>
        <v>-0.60067811725368769</v>
      </c>
      <c r="X77" s="1">
        <v>-0.92550501227378801</v>
      </c>
      <c r="Y77" s="1">
        <v>-0.94492611289024298</v>
      </c>
      <c r="Z77" s="1">
        <v>-0.93609253033110695</v>
      </c>
      <c r="AA77" s="1">
        <v>-1.0209665324855699</v>
      </c>
      <c r="AB77" s="1">
        <f>Table8111241213[[#This Row],[Xs]]-IF(Z78&lt;&gt;"",Z78,Z$2)</f>
        <v>-0.12225515065634096</v>
      </c>
      <c r="AC77" s="1">
        <f>Table8111241213[[#This Row],[ Ys]]-IF(AA78&lt;&gt;"",AA78,AA$2)</f>
        <v>6.3117671336010206E-2</v>
      </c>
      <c r="AD77" s="1">
        <f>SQRT(Table8111241213[[#This Row],[dXs]]*Table8111241213[[#This Row],[dXs]]+Table8111241213[[#This Row],[dYs]]*Table8111241213[[#This Row],[dYs]])</f>
        <v>0.13758692632981243</v>
      </c>
      <c r="AE77"/>
    </row>
    <row r="78" spans="1:31" x14ac:dyDescent="0.25">
      <c r="A78"/>
      <c r="O78" s="1">
        <f t="shared" si="2"/>
        <v>-0.19515205919742595</v>
      </c>
      <c r="P78" s="1">
        <f t="shared" si="3"/>
        <v>0.22862911224364713</v>
      </c>
      <c r="Q78" s="1">
        <f>SQRT(Table8111241213[[#This Row],[dX]]*Table8111241213[[#This Row],[dX]]+Table8111241213[[#This Row],[dY]]*Table8111241213[[#This Row],[dY]])</f>
        <v>0.30059207769719054</v>
      </c>
      <c r="R78" s="1">
        <f>IFERROR(Table8111241213[[#This Row],[dY]]/Table8111241213[[#This Row],[|AB|]],0)</f>
        <v>0.7605959345141583</v>
      </c>
      <c r="S78" s="1">
        <f>IFERROR(Table8111241213[[#This Row],[dX]]/Table8111241213[[#This Row],[|AB|]],0)</f>
        <v>-0.64922555741478183</v>
      </c>
      <c r="T78" s="1">
        <f>Table8111241213[[#This Row],[X]] - Table8111241213[[#This Row],[Cos(a)]] * $H$2</f>
        <v>-1.2342887846655226</v>
      </c>
      <c r="U78" s="1">
        <f>Table8111241213[[#This Row],[ Y]] + Table8111241213[[#This Row],[Sin(a)]] * $H$2</f>
        <v>-1.4060997034956422</v>
      </c>
      <c r="V78" s="1">
        <f>Table8111241213[[#This Row],[X]] + Table8111241213[[#This Row],[Cos(a)]] * $H$2</f>
        <v>-0.42288604100281157</v>
      </c>
      <c r="W78" s="1">
        <f>Table8111241213[[#This Row],[ Y]] - Table8111241213[[#This Row],[Sin(a)]] * $H$2</f>
        <v>-0.71350673180325797</v>
      </c>
      <c r="X78" s="1">
        <v>-0.82858741283416704</v>
      </c>
      <c r="Y78" s="1">
        <v>-1.0598032176494501</v>
      </c>
      <c r="Z78" s="1">
        <v>-0.81383737967476599</v>
      </c>
      <c r="AA78" s="1">
        <v>-1.0840842038215801</v>
      </c>
      <c r="AB78" s="1">
        <f>Table8111241213[[#This Row],[Xs]]-IF(Z79&lt;&gt;"",Z79,Z$2)</f>
        <v>-0.12270769315807795</v>
      </c>
      <c r="AC78" s="1">
        <f>Table8111241213[[#This Row],[ Ys]]-IF(AA79&lt;&gt;"",AA79,AA$2)</f>
        <v>6.486636177813998E-2</v>
      </c>
      <c r="AD78" s="1">
        <f>SQRT(Table8111241213[[#This Row],[dXs]]*Table8111241213[[#This Row],[dXs]]+Table8111241213[[#This Row],[dYs]]*Table8111241213[[#This Row],[dYs]])</f>
        <v>0.13879777682120686</v>
      </c>
      <c r="AE78"/>
    </row>
    <row r="79" spans="1:31" x14ac:dyDescent="0.25">
      <c r="A79"/>
      <c r="O79" s="1">
        <f t="shared" si="2"/>
        <v>-0.19915842264890704</v>
      </c>
      <c r="P79" s="1">
        <f t="shared" si="3"/>
        <v>0.22512140870094988</v>
      </c>
      <c r="Q79" s="1">
        <f>SQRT(Table8111241213[[#This Row],[dX]]*Table8111241213[[#This Row],[dX]]+Table8111241213[[#This Row],[dY]]*Table8111241213[[#This Row],[dY]])</f>
        <v>0.30057233067516509</v>
      </c>
      <c r="R79" s="1">
        <f>IFERROR(Table8111241213[[#This Row],[dY]]/Table8111241213[[#This Row],[|AB|]],0)</f>
        <v>0.74897582287520459</v>
      </c>
      <c r="S79" s="1">
        <f>IFERROR(Table8111241213[[#This Row],[dX]]/Table8111241213[[#This Row],[|AB|]],0)</f>
        <v>-0.66259732624604684</v>
      </c>
      <c r="T79" s="1">
        <f>Table8111241213[[#This Row],[X]] - Table8111241213[[#This Row],[Cos(a)]] * $H$2</f>
        <v>-1.1298561649927972</v>
      </c>
      <c r="U79" s="1">
        <f>Table8111241213[[#This Row],[ Y]] + Table8111241213[[#This Row],[Sin(a)]] * $H$2</f>
        <v>-1.5269842036907106</v>
      </c>
      <c r="V79" s="1">
        <f>Table8111241213[[#This Row],[X]] + Table8111241213[[#This Row],[Cos(a)]] * $H$2</f>
        <v>-0.33084974115992688</v>
      </c>
      <c r="W79" s="1">
        <f>Table8111241213[[#This Row],[ Y]] - Table8111241213[[#This Row],[Sin(a)]] * $H$2</f>
        <v>-0.82012624657706945</v>
      </c>
      <c r="X79" s="1">
        <v>-0.73035295307636205</v>
      </c>
      <c r="Y79" s="1">
        <v>-1.1735552251338901</v>
      </c>
      <c r="Z79" s="1">
        <v>-0.69112968651668805</v>
      </c>
      <c r="AA79" s="1">
        <v>-1.1489505655997201</v>
      </c>
      <c r="AB79" s="1">
        <f>Table8111241213[[#This Row],[Xs]]-IF(Z80&lt;&gt;"",Z80,Z$2)</f>
        <v>-0.12340166040286205</v>
      </c>
      <c r="AC79" s="1">
        <f>Table8111241213[[#This Row],[ Ys]]-IF(AA80&lt;&gt;"",AA80,AA$2)</f>
        <v>6.5681706310739996E-2</v>
      </c>
      <c r="AD79" s="1">
        <f>SQRT(Table8111241213[[#This Row],[dXs]]*Table8111241213[[#This Row],[dXs]]+Table8111241213[[#This Row],[dYs]]*Table8111241213[[#This Row],[dYs]])</f>
        <v>0.13979290516357973</v>
      </c>
      <c r="AE79"/>
    </row>
    <row r="80" spans="1:31" x14ac:dyDescent="0.25">
      <c r="A80"/>
      <c r="O80" s="1">
        <f t="shared" si="2"/>
        <v>-0.20601928979158401</v>
      </c>
      <c r="P80" s="1">
        <f t="shared" si="3"/>
        <v>0.2188062369823498</v>
      </c>
      <c r="Q80" s="1">
        <f>SQRT(Table8111241213[[#This Row],[dX]]*Table8111241213[[#This Row],[dX]]+Table8111241213[[#This Row],[dY]]*Table8111241213[[#This Row],[dY]])</f>
        <v>0.30053305493506849</v>
      </c>
      <c r="R80" s="1">
        <f>IFERROR(Table8111241213[[#This Row],[dY]]/Table8111241213[[#This Row],[|AB|]],0)</f>
        <v>0.72806046918740397</v>
      </c>
      <c r="S80" s="1">
        <f>IFERROR(Table8111241213[[#This Row],[dX]]/Table8111241213[[#This Row],[|AB|]],0)</f>
        <v>-0.68551291250173929</v>
      </c>
      <c r="T80" s="1">
        <f>Table8111241213[[#This Row],[X]] - Table8111241213[[#This Row],[Cos(a)]] * $H$2</f>
        <v>-1.0177759661840013</v>
      </c>
      <c r="U80" s="1">
        <f>Table8111241213[[#This Row],[ Y]] + Table8111241213[[#This Row],[Sin(a)]] * $H$2</f>
        <v>-1.6505767635626671</v>
      </c>
      <c r="V80" s="1">
        <f>Table8111241213[[#This Row],[X]] + Table8111241213[[#This Row],[Cos(a)]] * $H$2</f>
        <v>-0.24108201418651859</v>
      </c>
      <c r="W80" s="1">
        <f>Table8111241213[[#This Row],[ Y]] - Table8111241213[[#This Row],[Sin(a)]] * $H$2</f>
        <v>-0.91927248913813275</v>
      </c>
      <c r="X80" s="1">
        <v>-0.62942899018526</v>
      </c>
      <c r="Y80" s="1">
        <v>-1.2849246263503999</v>
      </c>
      <c r="Z80" s="1">
        <v>-0.567728026113826</v>
      </c>
      <c r="AA80" s="1">
        <v>-1.2146322719104601</v>
      </c>
      <c r="AB80" s="1">
        <f>Table8111241213[[#This Row],[Xs]]-IF(Z81&lt;&gt;"",Z81,Z$2)</f>
        <v>-0.12433328999812798</v>
      </c>
      <c r="AC80" s="1">
        <f>Table8111241213[[#This Row],[ Ys]]-IF(AA81&lt;&gt;"",AA81,AA$2)</f>
        <v>6.5603055312999814E-2</v>
      </c>
      <c r="AD80" s="1">
        <f>SQRT(Table8111241213[[#This Row],[dXs]]*Table8111241213[[#This Row],[dXs]]+Table8111241213[[#This Row],[dYs]]*Table8111241213[[#This Row],[dYs]])</f>
        <v>0.14057925831415921</v>
      </c>
      <c r="AE80"/>
    </row>
    <row r="81" spans="1:31" x14ac:dyDescent="0.25">
      <c r="A81"/>
      <c r="O81" s="1">
        <f t="shared" si="2"/>
        <v>-0.21587366610765502</v>
      </c>
      <c r="P81" s="1">
        <f t="shared" si="3"/>
        <v>0.20898884534836015</v>
      </c>
      <c r="Q81" s="1">
        <f>SQRT(Table8111241213[[#This Row],[dX]]*Table8111241213[[#This Row],[dX]]+Table8111241213[[#This Row],[dY]]*Table8111241213[[#This Row],[dY]])</f>
        <v>0.3004626053251887</v>
      </c>
      <c r="R81" s="1">
        <f>IFERROR(Table8111241213[[#This Row],[dY]]/Table8111241213[[#This Row],[|AB|]],0)</f>
        <v>0.69555692337212116</v>
      </c>
      <c r="S81" s="1">
        <f>IFERROR(Table8111241213[[#This Row],[dX]]/Table8111241213[[#This Row],[|AB|]],0)</f>
        <v>-0.71847099200253672</v>
      </c>
      <c r="T81" s="1">
        <f>Table8111241213[[#This Row],[X]] - Table8111241213[[#This Row],[Cos(a)]] * $H$2</f>
        <v>-0.89534326929735619</v>
      </c>
      <c r="U81" s="1">
        <f>Table8111241213[[#This Row],[ Y]] + Table8111241213[[#This Row],[Sin(a)]] * $H$2</f>
        <v>-1.7755934172839387</v>
      </c>
      <c r="V81" s="1">
        <f>Table8111241213[[#This Row],[X]] + Table8111241213[[#This Row],[Cos(a)]] * $H$2</f>
        <v>-0.15332405727219989</v>
      </c>
      <c r="W81" s="1">
        <f>Table8111241213[[#This Row],[ Y]] - Table8111241213[[#This Row],[Sin(a)]] * $H$2</f>
        <v>-1.0091295069485411</v>
      </c>
      <c r="X81" s="1">
        <v>-0.52433366328477804</v>
      </c>
      <c r="Y81" s="1">
        <v>-1.3923614621162399</v>
      </c>
      <c r="Z81" s="1">
        <v>-0.44339473611569802</v>
      </c>
      <c r="AA81" s="1">
        <v>-1.2802353272234599</v>
      </c>
      <c r="AB81" s="1">
        <f>Table8111241213[[#This Row],[Xs]]-IF(Z82&lt;&gt;"",Z82,Z$2)</f>
        <v>-0.12548796623460401</v>
      </c>
      <c r="AC81" s="1">
        <f>Table8111241213[[#This Row],[ Ys]]-IF(AA82&lt;&gt;"",AA82,AA$2)</f>
        <v>6.4694380950280017E-2</v>
      </c>
      <c r="AD81" s="1">
        <f>SQRT(Table8111241213[[#This Row],[dXs]]*Table8111241213[[#This Row],[dXs]]+Table8111241213[[#This Row],[dYs]]*Table8111241213[[#This Row],[dYs]])</f>
        <v>0.14118283392904774</v>
      </c>
      <c r="AE81"/>
    </row>
    <row r="82" spans="1:31" x14ac:dyDescent="0.25">
      <c r="A82"/>
      <c r="O82" s="1">
        <f t="shared" si="2"/>
        <v>-0.22854302078485506</v>
      </c>
      <c r="P82" s="1">
        <f t="shared" si="3"/>
        <v>0.1949025392532302</v>
      </c>
      <c r="Q82" s="1">
        <f>SQRT(Table8111241213[[#This Row],[dX]]*Table8111241213[[#This Row],[dX]]+Table8111241213[[#This Row],[dY]]*Table8111241213[[#This Row],[dY]])</f>
        <v>0.30036463200054631</v>
      </c>
      <c r="R82" s="1">
        <f>IFERROR(Table8111241213[[#This Row],[dY]]/Table8111241213[[#This Row],[|AB|]],0)</f>
        <v>0.64888644829819953</v>
      </c>
      <c r="S82" s="1">
        <f>IFERROR(Table8111241213[[#This Row],[dX]]/Table8111241213[[#This Row],[|AB|]],0)</f>
        <v>-0.76088525890238423</v>
      </c>
      <c r="T82" s="1">
        <f>Table8111241213[[#This Row],[X]] - Table8111241213[[#This Row],[Cos(a)]] * $H$2</f>
        <v>-0.75967092934377423</v>
      </c>
      <c r="U82" s="1">
        <f>Table8111241213[[#This Row],[ Y]] + Table8111241213[[#This Row],[Sin(a)]] * $H$2</f>
        <v>-1.8997691689687368</v>
      </c>
      <c r="V82" s="1">
        <f>Table8111241213[[#This Row],[X]] + Table8111241213[[#This Row],[Cos(a)]] * $H$2</f>
        <v>-6.7439718811435789E-2</v>
      </c>
      <c r="W82" s="1">
        <f>Table8111241213[[#This Row],[ Y]] - Table8111241213[[#This Row],[Sin(a)]] * $H$2</f>
        <v>-1.0880577744287834</v>
      </c>
      <c r="X82" s="1">
        <v>-0.41355532407760498</v>
      </c>
      <c r="Y82" s="1">
        <v>-1.4939134716987601</v>
      </c>
      <c r="Z82" s="1">
        <v>-0.31790676988109401</v>
      </c>
      <c r="AA82" s="1">
        <v>-1.3449297081737399</v>
      </c>
      <c r="AB82" s="1">
        <f>Table8111241213[[#This Row],[Xs]]-IF(Z83&lt;&gt;"",Z83,Z$2)</f>
        <v>-0.126841301962896</v>
      </c>
      <c r="AC82" s="1">
        <f>Table8111241213[[#This Row],[ Ys]]-IF(AA83&lt;&gt;"",AA83,AA$2)</f>
        <v>6.3039954121280051E-2</v>
      </c>
      <c r="AD82" s="1">
        <f>SQRT(Table8111241213[[#This Row],[dXs]]*Table8111241213[[#This Row],[dXs]]+Table8111241213[[#This Row],[dYs]]*Table8111241213[[#This Row],[dYs]])</f>
        <v>0.14164304324341404</v>
      </c>
      <c r="AE82"/>
    </row>
    <row r="83" spans="1:31" x14ac:dyDescent="0.25">
      <c r="A83"/>
      <c r="O83" s="1">
        <f t="shared" si="2"/>
        <v>-0.24336542189121199</v>
      </c>
      <c r="P83" s="1">
        <f t="shared" si="3"/>
        <v>0.17582905292510986</v>
      </c>
      <c r="Q83" s="1">
        <f>SQRT(Table8111241213[[#This Row],[dX]]*Table8111241213[[#This Row],[dX]]+Table8111241213[[#This Row],[dY]]*Table8111241213[[#This Row],[dY]])</f>
        <v>0.3002375466606878</v>
      </c>
      <c r="R83" s="1">
        <f>IFERROR(Table8111241213[[#This Row],[dY]]/Table8111241213[[#This Row],[|AB|]],0)</f>
        <v>0.58563312577231497</v>
      </c>
      <c r="S83" s="1">
        <f>IFERROR(Table8111241213[[#This Row],[dX]]/Table8111241213[[#This Row],[|AB|]],0)</f>
        <v>-0.81057624070666412</v>
      </c>
      <c r="T83" s="1">
        <f>Table8111241213[[#This Row],[X]] - Table8111241213[[#This Row],[Cos(a)]] * $H$2</f>
        <v>-0.60816696708214457</v>
      </c>
      <c r="U83" s="1">
        <f>Table8111241213[[#This Row],[ Y]] + Table8111241213[[#This Row],[Sin(a)]] * $H$2</f>
        <v>-2.019624835691646</v>
      </c>
      <c r="V83" s="1">
        <f>Table8111241213[[#This Row],[X]] + Table8111241213[[#This Row],[Cos(a)]] * $H$2</f>
        <v>1.6585682082298658E-2</v>
      </c>
      <c r="W83" s="1">
        <f>Table8111241213[[#This Row],[ Y]] - Table8111241213[[#This Row],[Sin(a)]] * $H$2</f>
        <v>-1.154903167047294</v>
      </c>
      <c r="X83" s="1">
        <v>-0.29579064249992298</v>
      </c>
      <c r="Y83" s="1">
        <v>-1.5872640013694701</v>
      </c>
      <c r="Z83" s="1">
        <v>-0.19106546791819801</v>
      </c>
      <c r="AA83" s="1">
        <v>-1.40796966229502</v>
      </c>
      <c r="AB83" s="1">
        <f>Table8111241213[[#This Row],[Xs]]-IF(Z84&lt;&gt;"",Z84,Z$2)</f>
        <v>-0.1283608514805164</v>
      </c>
      <c r="AC83" s="1">
        <f>Table8111241213[[#This Row],[ Ys]]-IF(AA84&lt;&gt;"",AA84,AA$2)</f>
        <v>6.0739439075450097E-2</v>
      </c>
      <c r="AD83" s="1">
        <f>SQRT(Table8111241213[[#This Row],[dXs]]*Table8111241213[[#This Row],[dXs]]+Table8111241213[[#This Row],[dYs]]*Table8111241213[[#This Row],[dYs]])</f>
        <v>0.1420062944098025</v>
      </c>
      <c r="AE83"/>
    </row>
    <row r="84" spans="1:31" x14ac:dyDescent="0.25">
      <c r="A84"/>
      <c r="O84" s="1">
        <f t="shared" si="2"/>
        <v>-0.25896989554166727</v>
      </c>
      <c r="P84" s="1">
        <f t="shared" si="3"/>
        <v>0.15166556835174982</v>
      </c>
      <c r="Q84" s="1">
        <f>SQRT(Table8111241213[[#This Row],[dX]]*Table8111241213[[#This Row],[dX]]+Table8111241213[[#This Row],[dY]]*Table8111241213[[#This Row],[dY]])</f>
        <v>0.30011306439460672</v>
      </c>
      <c r="R84" s="1">
        <f>IFERROR(Table8111241213[[#This Row],[dY]]/Table8111241213[[#This Row],[|AB|]],0)</f>
        <v>0.50536143322414917</v>
      </c>
      <c r="S84" s="1">
        <f>IFERROR(Table8111241213[[#This Row],[dX]]/Table8111241213[[#This Row],[|AB|]],0)</f>
        <v>-0.862907771323004</v>
      </c>
      <c r="T84" s="1">
        <f>Table8111241213[[#This Row],[X]] - Table8111241213[[#This Row],[Cos(a)]] * $H$2</f>
        <v>-0.43974935869421738</v>
      </c>
      <c r="U84" s="1">
        <f>Table8111241213[[#This Row],[ Y]] + Table8111241213[[#This Row],[Sin(a)]] * $H$2</f>
        <v>-2.1300169630000108</v>
      </c>
      <c r="V84" s="1">
        <f>Table8111241213[[#This Row],[X]] + Table8111241213[[#This Row],[Cos(a)]] * $H$2</f>
        <v>9.936955432143138E-2</v>
      </c>
      <c r="W84" s="1">
        <f>Table8111241213[[#This Row],[ Y]] - Table8111241213[[#This Row],[Sin(a)]] * $H$2</f>
        <v>-1.2094680862477289</v>
      </c>
      <c r="X84" s="1">
        <v>-0.17018990218639299</v>
      </c>
      <c r="Y84" s="1">
        <v>-1.66974252462387</v>
      </c>
      <c r="Z84" s="1">
        <v>-6.2704616437681604E-2</v>
      </c>
      <c r="AA84" s="1">
        <v>-1.4687091013704701</v>
      </c>
      <c r="AB84" s="1">
        <f>Table8111241213[[#This Row],[Xs]]-IF(Z85&lt;&gt;"",Z85,Z$2)</f>
        <v>-0.13000827716146829</v>
      </c>
      <c r="AC84" s="1">
        <f>Table8111241213[[#This Row],[ Ys]]-IF(AA85&lt;&gt;"",AA85,AA$2)</f>
        <v>5.7902686972449935E-2</v>
      </c>
      <c r="AD84" s="1">
        <f>SQRT(Table8111241213[[#This Row],[dXs]]*Table8111241213[[#This Row],[dXs]]+Table8111241213[[#This Row],[dYs]]*Table8111241213[[#This Row],[dYs]])</f>
        <v>0.14231961667009463</v>
      </c>
      <c r="AE84"/>
    </row>
    <row r="85" spans="1:31" x14ac:dyDescent="0.25">
      <c r="A85"/>
      <c r="O85" s="1">
        <f t="shared" si="2"/>
        <v>-0.27332606911659096</v>
      </c>
      <c r="P85" s="1">
        <f t="shared" si="3"/>
        <v>0.12386095523834006</v>
      </c>
      <c r="Q85" s="1">
        <f>SQRT(Table8111241213[[#This Row],[dX]]*Table8111241213[[#This Row],[dX]]+Table8111241213[[#This Row],[dY]]*Table8111241213[[#This Row],[dY]])</f>
        <v>0.30008111618574324</v>
      </c>
      <c r="R85" s="1">
        <f>IFERROR(Table8111241213[[#This Row],[dY]]/Table8111241213[[#This Row],[|AB|]],0)</f>
        <v>0.41275824621257745</v>
      </c>
      <c r="S85" s="1">
        <f>IFERROR(Table8111241213[[#This Row],[dX]]/Table8111241213[[#This Row],[|AB|]],0)</f>
        <v>-0.91084061733297628</v>
      </c>
      <c r="T85" s="1">
        <f>Table8111241213[[#This Row],[X]] - Table8111241213[[#This Row],[Cos(a)]] * $H$2</f>
        <v>-0.25698572434550981</v>
      </c>
      <c r="U85" s="1">
        <f>Table8111241213[[#This Row],[ Y]] + Table8111241213[[#This Row],[Sin(a)]] * $H$2</f>
        <v>-2.2247713566718028</v>
      </c>
      <c r="V85" s="1">
        <f>Table8111241213[[#This Row],[X]] + Table8111241213[[#This Row],[Cos(a)]] * $H$2</f>
        <v>0.18334423042899839</v>
      </c>
      <c r="W85" s="1">
        <f>Table8111241213[[#This Row],[ Y]] - Table8111241213[[#This Row],[Sin(a)]] * $H$2</f>
        <v>-1.253087782770637</v>
      </c>
      <c r="X85" s="1">
        <v>-3.6820746958255698E-2</v>
      </c>
      <c r="Y85" s="1">
        <v>-1.7389295697212199</v>
      </c>
      <c r="Z85" s="1">
        <v>6.7303660723786699E-2</v>
      </c>
      <c r="AA85" s="1">
        <v>-1.52661178834292</v>
      </c>
      <c r="AB85" s="1">
        <f>Table8111241213[[#This Row],[Xs]]-IF(Z86&lt;&gt;"",Z86,Z$2)</f>
        <v>-0.1317417653158553</v>
      </c>
      <c r="AC85" s="1">
        <f>Table8111241213[[#This Row],[ Ys]]-IF(AA86&lt;&gt;"",AA86,AA$2)</f>
        <v>5.4644508606320086E-2</v>
      </c>
      <c r="AD85" s="1">
        <f>SQRT(Table8111241213[[#This Row],[dXs]]*Table8111241213[[#This Row],[dXs]]+Table8111241213[[#This Row],[dYs]]*Table8111241213[[#This Row],[dYs]])</f>
        <v>0.14262508562438828</v>
      </c>
      <c r="AE85"/>
    </row>
    <row r="86" spans="1:31" x14ac:dyDescent="0.25">
      <c r="A86"/>
      <c r="O86" s="1">
        <f t="shared" si="2"/>
        <v>-0.28452150151133471</v>
      </c>
      <c r="P86" s="1">
        <f t="shared" si="3"/>
        <v>9.5686495304100116E-2</v>
      </c>
      <c r="Q86" s="1">
        <f>SQRT(Table8111241213[[#This Row],[dX]]*Table8111241213[[#This Row],[dX]]+Table8111241213[[#This Row],[dY]]*Table8111241213[[#This Row],[dY]])</f>
        <v>0.30018059598489377</v>
      </c>
      <c r="R86" s="1">
        <f>IFERROR(Table8111241213[[#This Row],[dY]]/Table8111241213[[#This Row],[|AB|]],0)</f>
        <v>0.31876309323110086</v>
      </c>
      <c r="S86" s="1">
        <f>IFERROR(Table8111241213[[#This Row],[dX]]/Table8111241213[[#This Row],[|AB|]],0)</f>
        <v>-0.94783442140161822</v>
      </c>
      <c r="T86" s="1">
        <f>Table8111241213[[#This Row],[X]] - Table8111241213[[#This Row],[Cos(a)]] * $H$2</f>
        <v>-6.6891857602526583E-2</v>
      </c>
      <c r="U86" s="1">
        <f>Table8111241213[[#This Row],[ Y]] + Table8111241213[[#This Row],[Sin(a)]] * $H$2</f>
        <v>-2.2991777376016294</v>
      </c>
      <c r="V86" s="1">
        <f>Table8111241213[[#This Row],[X]] + Table8111241213[[#This Row],[Cos(a)]] * $H$2</f>
        <v>0.27316419146292259</v>
      </c>
      <c r="W86" s="1">
        <f>Table8111241213[[#This Row],[ Y]] - Table8111241213[[#This Row],[Sin(a)]] * $H$2</f>
        <v>-1.2880292221227907</v>
      </c>
      <c r="X86" s="1">
        <v>0.103136166930198</v>
      </c>
      <c r="Y86" s="1">
        <v>-1.79360347986221</v>
      </c>
      <c r="Z86" s="1">
        <v>0.19904542603964201</v>
      </c>
      <c r="AA86" s="1">
        <v>-1.5812562969492401</v>
      </c>
      <c r="AB86" s="1">
        <f>Table8111241213[[#This Row],[Xs]]-IF(Z87&lt;&gt;"",Z87,Z$2)</f>
        <v>-0.13351848480562198</v>
      </c>
      <c r="AC86" s="1">
        <f>Table8111241213[[#This Row],[ Ys]]-IF(AA87&lt;&gt;"",AA87,AA$2)</f>
        <v>5.1079688444949811E-2</v>
      </c>
      <c r="AD86" s="1">
        <f>SQRT(Table8111241213[[#This Row],[dXs]]*Table8111241213[[#This Row],[dXs]]+Table8111241213[[#This Row],[dYs]]*Table8111241213[[#This Row],[dYs]])</f>
        <v>0.14295565870724478</v>
      </c>
      <c r="AE86"/>
    </row>
    <row r="87" spans="1:31" x14ac:dyDescent="0.25">
      <c r="A87"/>
      <c r="O87" s="1">
        <f t="shared" si="2"/>
        <v>-0.29176977276802102</v>
      </c>
      <c r="P87" s="1">
        <f t="shared" si="3"/>
        <v>7.1271061897280052E-2</v>
      </c>
      <c r="Q87" s="1">
        <f>SQRT(Table8111241213[[#This Row],[dX]]*Table8111241213[[#This Row],[dX]]+Table8111241213[[#This Row],[dY]]*Table8111241213[[#This Row],[dY]])</f>
        <v>0.30034840529802809</v>
      </c>
      <c r="R87" s="1">
        <f>IFERROR(Table8111241213[[#This Row],[dY]]/Table8111241213[[#This Row],[|AB|]],0)</f>
        <v>0.23729462397697632</v>
      </c>
      <c r="S87" s="1">
        <f>IFERROR(Table8111241213[[#This Row],[dX]]/Table8111241213[[#This Row],[|AB|]],0)</f>
        <v>-0.97143772905504622</v>
      </c>
      <c r="T87" s="1">
        <f>Table8111241213[[#This Row],[X]] - Table8111241213[[#This Row],[Cos(a)]] * $H$2</f>
        <v>0.12112795800354276</v>
      </c>
      <c r="U87" s="1">
        <f>Table8111241213[[#This Row],[ Y]] + Table8111241213[[#This Row],[Sin(a)]] * $H$2</f>
        <v>-2.352780311561971</v>
      </c>
      <c r="V87" s="1">
        <f>Table8111241213[[#This Row],[X]] + Table8111241213[[#This Row],[Cos(a)]] * $H$2</f>
        <v>0.37427355110261523</v>
      </c>
      <c r="W87" s="1">
        <f>Table8111241213[[#This Row],[ Y]] - Table8111241213[[#This Row],[Sin(a)]] * $H$2</f>
        <v>-1.3164518184886689</v>
      </c>
      <c r="X87" s="1">
        <v>0.24770075455307899</v>
      </c>
      <c r="Y87" s="1">
        <v>-1.83461606502532</v>
      </c>
      <c r="Z87" s="1">
        <v>0.33256391084526399</v>
      </c>
      <c r="AA87" s="1">
        <v>-1.6323359853941899</v>
      </c>
      <c r="AB87" s="1">
        <f>Table8111241213[[#This Row],[Xs]]-IF(Z88&lt;&gt;"",Z88,Z$2)</f>
        <v>-0.135296897053517</v>
      </c>
      <c r="AC87" s="1">
        <f>Table8111241213[[#This Row],[ Ys]]-IF(AA88&lt;&gt;"",AA88,AA$2)</f>
        <v>4.731847132826017E-2</v>
      </c>
      <c r="AD87" s="1">
        <f>SQRT(Table8111241213[[#This Row],[dXs]]*Table8111241213[[#This Row],[dXs]]+Table8111241213[[#This Row],[dYs]]*Table8111241213[[#This Row],[dYs]])</f>
        <v>0.14333278787895445</v>
      </c>
      <c r="AE87"/>
    </row>
    <row r="88" spans="1:31" x14ac:dyDescent="0.25">
      <c r="A88"/>
      <c r="O88" s="1">
        <f t="shared" si="2"/>
        <v>-0.29573824629187601</v>
      </c>
      <c r="P88" s="1">
        <f t="shared" si="3"/>
        <v>5.3205907344819892E-2</v>
      </c>
      <c r="Q88" s="1">
        <f>SQRT(Table8111241213[[#This Row],[dX]]*Table8111241213[[#This Row],[dX]]+Table8111241213[[#This Row],[dY]]*Table8111241213[[#This Row],[dY]])</f>
        <v>0.30048623744887198</v>
      </c>
      <c r="R88" s="1">
        <f>IFERROR(Table8111241213[[#This Row],[dY]]/Table8111241213[[#This Row],[|AB|]],0)</f>
        <v>0.17706603735511489</v>
      </c>
      <c r="S88" s="1">
        <f>IFERROR(Table8111241213[[#This Row],[dX]]/Table8111241213[[#This Row],[|AB|]],0)</f>
        <v>-0.98419897298023884</v>
      </c>
      <c r="T88" s="1">
        <f>Table8111241213[[#This Row],[X]] - Table8111241213[[#This Row],[Cos(a)]] * $H$2</f>
        <v>0.30045903168838539</v>
      </c>
      <c r="U88" s="1">
        <f>Table8111241213[[#This Row],[ Y]] + Table8111241213[[#This Row],[Sin(a)]] * $H$2</f>
        <v>-2.3898456274229272</v>
      </c>
      <c r="V88" s="1">
        <f>Table8111241213[[#This Row],[X]] + Table8111241213[[#This Row],[Cos(a)]] * $H$2</f>
        <v>0.48935284770805265</v>
      </c>
      <c r="W88" s="1">
        <f>Table8111241213[[#This Row],[ Y]] - Table8111241213[[#This Row],[Sin(a)]] * $H$2</f>
        <v>-1.339903456096053</v>
      </c>
      <c r="X88" s="1">
        <v>0.39490593969821902</v>
      </c>
      <c r="Y88" s="1">
        <v>-1.8648745417594901</v>
      </c>
      <c r="Z88" s="1">
        <v>0.46786080789878098</v>
      </c>
      <c r="AA88" s="1">
        <v>-1.6796544567224501</v>
      </c>
      <c r="AB88" s="1">
        <f>Table8111241213[[#This Row],[Xs]]-IF(Z89&lt;&gt;"",Z89,Z$2)</f>
        <v>-0.13703875911145796</v>
      </c>
      <c r="AC88" s="1">
        <f>Table8111241213[[#This Row],[ Ys]]-IF(AA89&lt;&gt;"",AA89,AA$2)</f>
        <v>4.346270991870993E-2</v>
      </c>
      <c r="AD88" s="1">
        <f>SQRT(Table8111241213[[#This Row],[dXs]]*Table8111241213[[#This Row],[dXs]]+Table8111241213[[#This Row],[dYs]]*Table8111241213[[#This Row],[dYs]])</f>
        <v>0.14376588139153923</v>
      </c>
      <c r="AE88"/>
    </row>
    <row r="89" spans="1:31" x14ac:dyDescent="0.25">
      <c r="A89"/>
      <c r="O89" s="1">
        <f t="shared" si="2"/>
        <v>-0.29769869148731193</v>
      </c>
      <c r="P89" s="1">
        <f t="shared" si="3"/>
        <v>4.135394096374001E-2</v>
      </c>
      <c r="Q89" s="1">
        <f>SQRT(Table8111241213[[#This Row],[dX]]*Table8111241213[[#This Row],[dX]]+Table8111241213[[#This Row],[dY]]*Table8111241213[[#This Row],[dY]])</f>
        <v>0.30055724803519585</v>
      </c>
      <c r="R89" s="1">
        <f>IFERROR(Table8111241213[[#This Row],[dY]]/Table8111241213[[#This Row],[|AB|]],0)</f>
        <v>0.13759089569151692</v>
      </c>
      <c r="S89" s="1">
        <f>IFERROR(Table8111241213[[#This Row],[dX]]/Table8111241213[[#This Row],[|AB|]],0)</f>
        <v>-0.99048914452547432</v>
      </c>
      <c r="T89" s="1">
        <f>Table8111241213[[#This Row],[X]] - Table8111241213[[#This Row],[Cos(a)]] * $H$2</f>
        <v>0.4700481074671069</v>
      </c>
      <c r="U89" s="1">
        <f>Table8111241213[[#This Row],[ Y]] + Table8111241213[[#This Row],[Sin(a)]] * $H$2</f>
        <v>-2.416148231403767</v>
      </c>
      <c r="V89" s="1">
        <f>Table8111241213[[#This Row],[X]] + Table8111241213[[#This Row],[Cos(a)]] * $H$2</f>
        <v>0.6168298942228031</v>
      </c>
      <c r="W89" s="1">
        <f>Table8111241213[[#This Row],[ Y]] - Table8111241213[[#This Row],[Sin(a)]] * $H$2</f>
        <v>-1.3594957133365131</v>
      </c>
      <c r="X89" s="1">
        <v>0.543439000844955</v>
      </c>
      <c r="Y89" s="1">
        <v>-1.8878219723701399</v>
      </c>
      <c r="Z89" s="1">
        <v>0.60489956701023895</v>
      </c>
      <c r="AA89" s="1">
        <v>-1.72311716664116</v>
      </c>
      <c r="AB89" s="1">
        <f>Table8111241213[[#This Row],[Xs]]-IF(Z90&lt;&gt;"",Z90,Z$2)</f>
        <v>-0.13871070431108801</v>
      </c>
      <c r="AC89" s="1">
        <f>Table8111241213[[#This Row],[ Ys]]-IF(AA90&lt;&gt;"",AA90,AA$2)</f>
        <v>3.9602809388880056E-2</v>
      </c>
      <c r="AD89" s="1">
        <f>SQRT(Table8111241213[[#This Row],[dXs]]*Table8111241213[[#This Row],[dXs]]+Table8111241213[[#This Row],[dYs]]*Table8111241213[[#This Row],[dYs]])</f>
        <v>0.14425339511418805</v>
      </c>
      <c r="AE89"/>
    </row>
    <row r="90" spans="1:31" x14ac:dyDescent="0.25">
      <c r="A90"/>
      <c r="O90" s="1">
        <f t="shared" si="2"/>
        <v>-0.298647701740264</v>
      </c>
      <c r="P90" s="1">
        <f t="shared" si="3"/>
        <v>3.4054994583130105E-2</v>
      </c>
      <c r="Q90" s="1">
        <f>SQRT(Table8111241213[[#This Row],[dX]]*Table8111241213[[#This Row],[dX]]+Table8111241213[[#This Row],[dY]]*Table8111241213[[#This Row],[dY]])</f>
        <v>0.30058308736653616</v>
      </c>
      <c r="R90" s="1">
        <f>IFERROR(Table8111241213[[#This Row],[dY]]/Table8111241213[[#This Row],[|AB|]],0)</f>
        <v>0.11329644286207914</v>
      </c>
      <c r="S90" s="1">
        <f>IFERROR(Table8111241213[[#This Row],[dX]]/Table8111241213[[#This Row],[|AB|]],0)</f>
        <v>-0.9935612291322562</v>
      </c>
      <c r="T90" s="1">
        <f>Table8111241213[[#This Row],[X]] - Table8111241213[[#This Row],[Cos(a)]] * $H$2</f>
        <v>0.63217238298778222</v>
      </c>
      <c r="U90" s="1">
        <f>Table8111241213[[#This Row],[ Y]] + Table8111241213[[#This Row],[Sin(a)]] * $H$2</f>
        <v>-2.4361933896680497</v>
      </c>
      <c r="V90" s="1">
        <f>Table8111241213[[#This Row],[X]] + Table8111241213[[#This Row],[Cos(a)]] * $H$2</f>
        <v>0.75303687938327968</v>
      </c>
      <c r="W90" s="1">
        <f>Table8111241213[[#This Row],[ Y]] - Table8111241213[[#This Row],[Sin(a)]] * $H$2</f>
        <v>-1.3762635757784105</v>
      </c>
      <c r="X90" s="1">
        <v>0.69260463118553095</v>
      </c>
      <c r="Y90" s="1">
        <v>-1.9062284827232301</v>
      </c>
      <c r="Z90" s="1">
        <v>0.74361027132132695</v>
      </c>
      <c r="AA90" s="1">
        <v>-1.76271997603004</v>
      </c>
      <c r="AB90" s="1">
        <f>Table8111241213[[#This Row],[Xs]]-IF(Z91&lt;&gt;"",Z91,Z$2)</f>
        <v>-0.14028533413505306</v>
      </c>
      <c r="AC90" s="1">
        <f>Table8111241213[[#This Row],[ Ys]]-IF(AA91&lt;&gt;"",AA91,AA$2)</f>
        <v>3.5815548432460043E-2</v>
      </c>
      <c r="AD90" s="1">
        <f>SQRT(Table8111241213[[#This Row],[dXs]]*Table8111241213[[#This Row],[dXs]]+Table8111241213[[#This Row],[dYs]]*Table8111241213[[#This Row],[dYs]])</f>
        <v>0.14478511139927813</v>
      </c>
      <c r="AE90"/>
    </row>
    <row r="91" spans="1:31" x14ac:dyDescent="0.25">
      <c r="A91"/>
      <c r="O91" s="1">
        <f t="shared" si="2"/>
        <v>-0.29912406206131004</v>
      </c>
      <c r="P91" s="1">
        <f t="shared" si="3"/>
        <v>2.9685080051419899E-2</v>
      </c>
      <c r="Q91" s="1">
        <f>SQRT(Table8111241213[[#This Row],[dX]]*Table8111241213[[#This Row],[dX]]+Table8111241213[[#This Row],[dY]]*Table8111241213[[#This Row],[dY]])</f>
        <v>0.30059342720977394</v>
      </c>
      <c r="R91" s="1">
        <f>IFERROR(Table8111241213[[#This Row],[dY]]/Table8111241213[[#This Row],[|AB|]],0)</f>
        <v>9.8754920648027641E-2</v>
      </c>
      <c r="S91" s="1">
        <f>IFERROR(Table8111241213[[#This Row],[dX]]/Table8111241213[[#This Row],[|AB|]],0)</f>
        <v>-0.99511178550341861</v>
      </c>
      <c r="T91" s="1">
        <f>Table8111241213[[#This Row],[X]] - Table8111241213[[#This Row],[Cos(a)]] * $H$2</f>
        <v>0.78941089278406151</v>
      </c>
      <c r="U91" s="1">
        <f>Table8111241213[[#This Row],[ Y]] + Table8111241213[[#This Row],[Sin(a)]] * $H$2</f>
        <v>-2.4526689396479009</v>
      </c>
      <c r="V91" s="1">
        <f>Table8111241213[[#This Row],[X]] + Table8111241213[[#This Row],[Cos(a)]] * $H$2</f>
        <v>0.8947625123863765</v>
      </c>
      <c r="W91" s="1">
        <f>Table8111241213[[#This Row],[ Y]] - Table8111241213[[#This Row],[Sin(a)]] * $H$2</f>
        <v>-1.391084994258639</v>
      </c>
      <c r="X91" s="1">
        <v>0.842086702585219</v>
      </c>
      <c r="Y91" s="1">
        <v>-1.92187696695327</v>
      </c>
      <c r="Z91" s="1">
        <v>0.88389560545638002</v>
      </c>
      <c r="AA91" s="1">
        <v>-1.7985355244625001</v>
      </c>
      <c r="AB91" s="1">
        <f>Table8111241213[[#This Row],[Xs]]-IF(Z92&lt;&gt;"",Z92,Z$2)</f>
        <v>-0.14174180336899989</v>
      </c>
      <c r="AC91" s="1">
        <f>Table8111241213[[#This Row],[ Ys]]-IF(AA92&lt;&gt;"",AA92,AA$2)</f>
        <v>3.2162797005429899E-2</v>
      </c>
      <c r="AD91" s="1">
        <f>SQRT(Table8111241213[[#This Row],[dXs]]*Table8111241213[[#This Row],[dXs]]+Table8111241213[[#This Row],[dYs]]*Table8111241213[[#This Row],[dYs]])</f>
        <v>0.14534505266265074</v>
      </c>
      <c r="AE91"/>
    </row>
    <row r="92" spans="1:31" x14ac:dyDescent="0.25">
      <c r="A92"/>
      <c r="O92" s="1">
        <f t="shared" si="2"/>
        <v>-0.29937234520912104</v>
      </c>
      <c r="P92" s="1">
        <f t="shared" si="3"/>
        <v>2.710503339767989E-2</v>
      </c>
      <c r="Q92" s="1">
        <f>SQRT(Table8111241213[[#This Row],[dX]]*Table8111241213[[#This Row],[dX]]+Table8111241213[[#This Row],[dY]]*Table8111241213[[#This Row],[dY]])</f>
        <v>0.30059687941077912</v>
      </c>
      <c r="R92" s="1">
        <f>IFERROR(Table8111241213[[#This Row],[dY]]/Table8111241213[[#This Row],[|AB|]],0)</f>
        <v>9.0170707862338273E-2</v>
      </c>
      <c r="S92" s="1">
        <f>IFERROR(Table8111241213[[#This Row],[dX]]/Table8111241213[[#This Row],[|AB|]],0)</f>
        <v>-0.9959263243049683</v>
      </c>
      <c r="T92" s="1">
        <f>Table8111241213[[#This Row],[X]] - Table8111241213[[#This Row],[Cos(a)]] * $H$2</f>
        <v>0.94363169690656667</v>
      </c>
      <c r="U92" s="1">
        <f>Table8111241213[[#This Row],[ Y]] + Table8111241213[[#This Row],[Sin(a)]] * $H$2</f>
        <v>-2.4671400099309539</v>
      </c>
      <c r="V92" s="1">
        <f>Table8111241213[[#This Row],[X]] + Table8111241213[[#This Row],[Cos(a)]] * $H$2</f>
        <v>1.0398256895871154</v>
      </c>
      <c r="W92" s="1">
        <f>Table8111241213[[#This Row],[ Y]] - Table8111241213[[#This Row],[Sin(a)]] * $H$2</f>
        <v>-1.404687115618346</v>
      </c>
      <c r="X92" s="1">
        <v>0.99172869324684099</v>
      </c>
      <c r="Y92" s="1">
        <v>-1.93591356277465</v>
      </c>
      <c r="Z92" s="1">
        <v>1.0256374088253799</v>
      </c>
      <c r="AA92" s="1">
        <v>-1.83069832146793</v>
      </c>
      <c r="AB92" s="1">
        <f>Table8111241213[[#This Row],[Xs]]-IF(Z93&lt;&gt;"",Z93,Z$2)</f>
        <v>-0.14306592439124999</v>
      </c>
      <c r="AC92" s="1">
        <f>Table8111241213[[#This Row],[ Ys]]-IF(AA93&lt;&gt;"",AA93,AA$2)</f>
        <v>2.869109493771993E-2</v>
      </c>
      <c r="AD92" s="1">
        <f>SQRT(Table8111241213[[#This Row],[dXs]]*Table8111241213[[#This Row],[dXs]]+Table8111241213[[#This Row],[dYs]]*Table8111241213[[#This Row],[dYs]])</f>
        <v>0.14591448745977253</v>
      </c>
      <c r="AE92"/>
    </row>
    <row r="93" spans="1:31" x14ac:dyDescent="0.25">
      <c r="A93"/>
      <c r="O93" s="1">
        <f t="shared" si="2"/>
        <v>-0.29951426386832902</v>
      </c>
      <c r="P93" s="1">
        <f t="shared" si="3"/>
        <v>2.5504410266879995E-2</v>
      </c>
      <c r="Q93" s="1">
        <f>SQRT(Table8111241213[[#This Row],[dX]]*Table8111241213[[#This Row],[dX]]+Table8111241213[[#This Row],[dY]]*Table8111241213[[#This Row],[dY]])</f>
        <v>0.30059818562933532</v>
      </c>
      <c r="R93" s="1">
        <f>IFERROR(Table8111241213[[#This Row],[dY]]/Table8111241213[[#This Row],[|AB|]],0)</f>
        <v>8.4845522981064278E-2</v>
      </c>
      <c r="S93" s="1">
        <f>IFERROR(Table8111241213[[#This Row],[dX]]/Table8111241213[[#This Row],[|AB|]],0)</f>
        <v>-0.99639411742044615</v>
      </c>
      <c r="T93" s="1">
        <f>Table8111241213[[#This Row],[X]] - Table8111241213[[#This Row],[Cos(a)]] * $H$2</f>
        <v>1.0962025015716022</v>
      </c>
      <c r="U93" s="1">
        <f>Table8111241213[[#This Row],[ Y]] + Table8111241213[[#This Row],[Sin(a)]] * $H$2</f>
        <v>-2.4804579680477543</v>
      </c>
      <c r="V93" s="1">
        <f>Table8111241213[[#This Row],[X]] + Table8111241213[[#This Row],[Cos(a)]] * $H$2</f>
        <v>1.1867155940170779</v>
      </c>
      <c r="W93" s="1">
        <f>Table8111241213[[#This Row],[ Y]] - Table8111241213[[#This Row],[Sin(a)]] * $H$2</f>
        <v>-1.4175060326541453</v>
      </c>
      <c r="X93" s="1">
        <v>1.14145904779434</v>
      </c>
      <c r="Y93" s="1">
        <v>-1.9489820003509499</v>
      </c>
      <c r="Z93" s="1">
        <v>1.1687033332166299</v>
      </c>
      <c r="AA93" s="1">
        <v>-1.8593894164056499</v>
      </c>
      <c r="AB93" s="1">
        <f>Table8111241213[[#This Row],[Xs]]-IF(Z94&lt;&gt;"",Z94,Z$2)</f>
        <v>-0.14424985135109014</v>
      </c>
      <c r="AC93" s="1">
        <f>Table8111241213[[#This Row],[ Ys]]-IF(AA94&lt;&gt;"",AA94,AA$2)</f>
        <v>2.5432006006510077E-2</v>
      </c>
      <c r="AD93" s="1">
        <f>SQRT(Table8111241213[[#This Row],[dXs]]*Table8111241213[[#This Row],[dXs]]+Table8111241213[[#This Row],[dYs]]*Table8111241213[[#This Row],[dYs]])</f>
        <v>0.14647459351138944</v>
      </c>
      <c r="AE93"/>
    </row>
    <row r="94" spans="1:31" x14ac:dyDescent="0.25">
      <c r="A94"/>
      <c r="O94" s="1">
        <f t="shared" si="2"/>
        <v>-0.29960793256759</v>
      </c>
      <c r="P94" s="1">
        <f t="shared" si="3"/>
        <v>2.4371981620790129E-2</v>
      </c>
      <c r="Q94" s="1">
        <f>SQRT(Table8111241213[[#This Row],[dX]]*Table8111241213[[#This Row],[dX]]+Table8111241213[[#This Row],[dY]]*Table8111241213[[#This Row],[dY]])</f>
        <v>0.30059758273404275</v>
      </c>
      <c r="R94" s="1">
        <f>IFERROR(Table8111241213[[#This Row],[dY]]/Table8111241213[[#This Row],[|AB|]],0)</f>
        <v>8.1078435159452122E-2</v>
      </c>
      <c r="S94" s="1">
        <f>IFERROR(Table8111241213[[#This Row],[dX]]/Table8111241213[[#This Row],[|AB|]],0)</f>
        <v>-0.9967077241358645</v>
      </c>
      <c r="T94" s="1">
        <f>Table8111241213[[#This Row],[X]] - Table8111241213[[#This Row],[Cos(a)]] * $H$2</f>
        <v>1.2479957730618649</v>
      </c>
      <c r="U94" s="1">
        <f>Table8111241213[[#This Row],[ Y]] + Table8111241213[[#This Row],[Sin(a)]] * $H$2</f>
        <v>-2.4930612183543293</v>
      </c>
      <c r="V94" s="1">
        <f>Table8111241213[[#This Row],[X]] + Table8111241213[[#This Row],[Cos(a)]] * $H$2</f>
        <v>1.3344901411684751</v>
      </c>
      <c r="W94" s="1">
        <f>Table8111241213[[#This Row],[ Y]] - Table8111241213[[#This Row],[Sin(a)]] * $H$2</f>
        <v>-1.4297747277287307</v>
      </c>
      <c r="X94" s="1">
        <v>1.29124295711517</v>
      </c>
      <c r="Y94" s="1">
        <v>-1.96141797304153</v>
      </c>
      <c r="Z94" s="1">
        <v>1.31295318456772</v>
      </c>
      <c r="AA94" s="1">
        <v>-1.88482142241216</v>
      </c>
      <c r="AB94" s="1">
        <f>Table8111241213[[#This Row],[Xs]]-IF(Z95&lt;&gt;"",Z95,Z$2)</f>
        <v>-0.1452914291493399</v>
      </c>
      <c r="AC94" s="1">
        <f>Table8111241213[[#This Row],[ Ys]]-IF(AA95&lt;&gt;"",AA95,AA$2)</f>
        <v>2.2403122406430054E-2</v>
      </c>
      <c r="AD94" s="1">
        <f>SQRT(Table8111241213[[#This Row],[dXs]]*Table8111241213[[#This Row],[dXs]]+Table8111241213[[#This Row],[dYs]]*Table8111241213[[#This Row],[dYs]])</f>
        <v>0.14700850069916074</v>
      </c>
      <c r="AE94"/>
    </row>
    <row r="95" spans="1:31" x14ac:dyDescent="0.25">
      <c r="A95"/>
      <c r="O95" s="1">
        <f t="shared" si="2"/>
        <v>-0.29968750476837003</v>
      </c>
      <c r="P95" s="1">
        <f t="shared" si="3"/>
        <v>2.337449789046997E-2</v>
      </c>
      <c r="Q95" s="1">
        <f>SQRT(Table8111241213[[#This Row],[dX]]*Table8111241213[[#This Row],[dX]]+Table8111241213[[#This Row],[dY]]*Table8111241213[[#This Row],[dY]])</f>
        <v>0.30059768406613413</v>
      </c>
      <c r="R95" s="1">
        <f>IFERROR(Table8111241213[[#This Row],[dY]]/Table8111241213[[#This Row],[|AB|]],0)</f>
        <v>7.7760073112630418E-2</v>
      </c>
      <c r="S95" s="1">
        <f>IFERROR(Table8111241213[[#This Row],[dX]]/Table8111241213[[#This Row],[|AB|]],0)</f>
        <v>-0.99697210142988379</v>
      </c>
      <c r="T95" s="1">
        <f>Table8111241213[[#This Row],[X]] - Table8111241213[[#This Row],[Cos(a)]] * $H$2</f>
        <v>1.3995898084445544</v>
      </c>
      <c r="U95" s="1">
        <f>Table8111241213[[#This Row],[ Y]] + Table8111241213[[#This Row],[Sin(a)]] * $H$2</f>
        <v>-2.5051382459594986</v>
      </c>
      <c r="V95" s="1">
        <f>Table8111241213[[#This Row],[X]] + Table8111241213[[#This Row],[Cos(a)]] * $H$2</f>
        <v>1.4825441522793057</v>
      </c>
      <c r="W95" s="1">
        <f>Table8111241213[[#This Row],[ Y]] - Table8111241213[[#This Row],[Sin(a)]] * $H$2</f>
        <v>-1.4415697179839815</v>
      </c>
      <c r="X95" s="1">
        <v>1.44106698036193</v>
      </c>
      <c r="Y95" s="1">
        <v>-1.9733539819717401</v>
      </c>
      <c r="Z95" s="1">
        <v>1.4582446137170599</v>
      </c>
      <c r="AA95" s="1">
        <v>-1.9072245448185901</v>
      </c>
      <c r="AB95" s="1">
        <f>Table8111241213[[#This Row],[Xs]]-IF(Z96&lt;&gt;"",Z96,Z$2)</f>
        <v>-0.14619330457690016</v>
      </c>
      <c r="AC95" s="1">
        <f>Table8111241213[[#This Row],[ Ys]]-IF(AA96&lt;&gt;"",AA96,AA$2)</f>
        <v>1.9609567508100056E-2</v>
      </c>
      <c r="AD95" s="1">
        <f>SQRT(Table8111241213[[#This Row],[dXs]]*Table8111241213[[#This Row],[dXs]]+Table8111241213[[#This Row],[dYs]]*Table8111241213[[#This Row],[dYs]])</f>
        <v>0.14750260147186908</v>
      </c>
      <c r="AE95"/>
    </row>
    <row r="96" spans="1:31" x14ac:dyDescent="0.25">
      <c r="A96"/>
      <c r="O96" s="1">
        <f t="shared" si="2"/>
        <v>-0.29977053403854992</v>
      </c>
      <c r="P96" s="1">
        <f t="shared" si="3"/>
        <v>2.2287011146539859E-2</v>
      </c>
      <c r="Q96" s="1">
        <f>SQRT(Table8111241213[[#This Row],[dX]]*Table8111241213[[#This Row],[dX]]+Table8111241213[[#This Row],[dY]]*Table8111241213[[#This Row],[dY]])</f>
        <v>0.30059787747687677</v>
      </c>
      <c r="R96" s="1">
        <f>IFERROR(Table8111241213[[#This Row],[dY]]/Table8111241213[[#This Row],[|AB|]],0)</f>
        <v>7.4142277163132222E-2</v>
      </c>
      <c r="S96" s="1">
        <f>IFERROR(Table8111241213[[#This Row],[dX]]/Table8111241213[[#This Row],[|AB|]],0)</f>
        <v>-0.99724767371855283</v>
      </c>
      <c r="T96" s="1">
        <f>Table8111241213[[#This Row],[X]] - Table8111241213[[#This Row],[Cos(a)]] * $H$2</f>
        <v>1.5513830199490823</v>
      </c>
      <c r="U96" s="1">
        <f>Table8111241213[[#This Row],[ Y]] + Table8111241213[[#This Row],[Sin(a)]] * $H$2</f>
        <v>-2.5167237249975098</v>
      </c>
      <c r="V96" s="1">
        <f>Table8111241213[[#This Row],[X]] + Table8111241213[[#This Row],[Cos(a)]] * $H$2</f>
        <v>1.6304779038179977</v>
      </c>
      <c r="W96" s="1">
        <f>Table8111241213[[#This Row],[ Y]] - Table8111241213[[#This Row],[Sin(a)]] * $H$2</f>
        <v>-1.4528612168664898</v>
      </c>
      <c r="X96" s="1">
        <v>1.59093046188354</v>
      </c>
      <c r="Y96" s="1">
        <v>-1.984792470932</v>
      </c>
      <c r="Z96" s="1">
        <v>1.6044379182939601</v>
      </c>
      <c r="AA96" s="1">
        <v>-1.9268341123266901</v>
      </c>
      <c r="AB96" s="1">
        <f>Table8111241213[[#This Row],[Xs]]-IF(Z97&lt;&gt;"",Z97,Z$2)</f>
        <v>-0.14696189849525987</v>
      </c>
      <c r="AC96" s="1">
        <f>Table8111241213[[#This Row],[ Ys]]-IF(AA97&lt;&gt;"",AA97,AA$2)</f>
        <v>1.7045831468869954E-2</v>
      </c>
      <c r="AD96" s="1">
        <f>SQRT(Table8111241213[[#This Row],[dXs]]*Table8111241213[[#This Row],[dXs]]+Table8111241213[[#This Row],[dYs]]*Table8111241213[[#This Row],[dYs]])</f>
        <v>0.1479471526586307</v>
      </c>
      <c r="AE96"/>
    </row>
    <row r="97" spans="1:31" x14ac:dyDescent="0.25">
      <c r="A97"/>
      <c r="O97" s="1">
        <f t="shared" si="2"/>
        <v>-0.29986500740051003</v>
      </c>
      <c r="P97" s="1">
        <f t="shared" si="3"/>
        <v>2.097254991532016E-2</v>
      </c>
      <c r="Q97" s="1">
        <f>SQRT(Table8111241213[[#This Row],[dX]]*Table8111241213[[#This Row],[dX]]+Table8111241213[[#This Row],[dY]]*Table8111241213[[#This Row],[dY]])</f>
        <v>0.30059752246693339</v>
      </c>
      <c r="R97" s="1">
        <f>IFERROR(Table8111241213[[#This Row],[dY]]/Table8111241213[[#This Row],[|AB|]],0)</f>
        <v>6.9769536831851969E-2</v>
      </c>
      <c r="S97" s="1">
        <f>IFERROR(Table8111241213[[#This Row],[dX]]/Table8111241213[[#This Row],[|AB|]],0)</f>
        <v>-0.99756313671379671</v>
      </c>
      <c r="T97" s="1">
        <f>Table8111241213[[#This Row],[X]] - Table8111241213[[#This Row],[Cos(a)]] * $H$2</f>
        <v>1.7036224892862566</v>
      </c>
      <c r="U97" s="1">
        <f>Table8111241213[[#This Row],[ Y]] + Table8111241213[[#This Row],[Sin(a)]] * $H$2</f>
        <v>-2.5277405149382242</v>
      </c>
      <c r="V97" s="1">
        <f>Table8111241213[[#This Row],[X]] + Table8111241213[[#This Row],[Cos(a)]] * $H$2</f>
        <v>1.7780525395147033</v>
      </c>
      <c r="W97" s="1">
        <f>Table8111241213[[#This Row],[ Y]] - Table8111241213[[#This Row],[Sin(a)]] * $H$2</f>
        <v>-1.4635414712983357</v>
      </c>
      <c r="X97" s="1">
        <v>1.74083751440048</v>
      </c>
      <c r="Y97" s="1">
        <v>-1.9956409931182799</v>
      </c>
      <c r="Z97" s="1">
        <v>1.75139981678922</v>
      </c>
      <c r="AA97" s="1">
        <v>-1.9438799437955601</v>
      </c>
      <c r="AB97" s="1">
        <f>Table8111241213[[#This Row],[Xs]]-IF(Z98&lt;&gt;"",Z98,Z$2)</f>
        <v>-0.14760633015185998</v>
      </c>
      <c r="AC97" s="1">
        <f>Table8111241213[[#This Row],[ Ys]]-IF(AA98&lt;&gt;"",AA98,AA$2)</f>
        <v>1.4697774767469918E-2</v>
      </c>
      <c r="AD97" s="1">
        <f>SQRT(Table8111241213[[#This Row],[dXs]]*Table8111241213[[#This Row],[dXs]]+Table8111241213[[#This Row],[dYs]]*Table8111241213[[#This Row],[dYs]])</f>
        <v>0.14833628444859728</v>
      </c>
      <c r="AE97"/>
    </row>
    <row r="98" spans="1:31" x14ac:dyDescent="0.25">
      <c r="A98"/>
      <c r="O98" s="1">
        <f t="shared" si="2"/>
        <v>-0.29996997117995994</v>
      </c>
      <c r="P98" s="1">
        <f t="shared" si="3"/>
        <v>1.940447092056008E-2</v>
      </c>
      <c r="Q98" s="1">
        <f>SQRT(Table8111241213[[#This Row],[dX]]*Table8111241213[[#This Row],[dX]]+Table8111241213[[#This Row],[dY]]*Table8111241213[[#This Row],[dY]])</f>
        <v>0.3005969346174589</v>
      </c>
      <c r="R98" s="1">
        <f>IFERROR(Table8111241213[[#This Row],[dY]]/Table8111241213[[#This Row],[|AB|]],0)</f>
        <v>6.4553123089077083E-2</v>
      </c>
      <c r="S98" s="1">
        <f>IFERROR(Table8111241213[[#This Row],[dX]]/Table8111241213[[#This Row],[|AB|]],0)</f>
        <v>-0.99791427201911809</v>
      </c>
      <c r="T98" s="1">
        <f>Table8111241213[[#This Row],[X]] - Table8111241213[[#This Row],[Cos(a)]] * $H$2</f>
        <v>1.8563628758335398</v>
      </c>
      <c r="U98" s="1">
        <f>Table8111241213[[#This Row],[ Y]] + Table8111241213[[#This Row],[Sin(a)]] * $H$2</f>
        <v>-2.5380518380084607</v>
      </c>
      <c r="V98" s="1">
        <f>Table8111241213[[#This Row],[X]] + Table8111241213[[#This Row],[Cos(a)]] * $H$2</f>
        <v>1.9252280627345604</v>
      </c>
      <c r="W98" s="1">
        <f>Table8111241213[[#This Row],[ Y]] - Table8111241213[[#This Row],[Sin(a)]] * $H$2</f>
        <v>-1.4734782036861795</v>
      </c>
      <c r="X98" s="1">
        <v>1.8907954692840501</v>
      </c>
      <c r="Y98" s="1">
        <v>-2.0057650208473201</v>
      </c>
      <c r="Z98" s="1">
        <v>1.8990061469410799</v>
      </c>
      <c r="AA98" s="1">
        <v>-1.95857771856303</v>
      </c>
      <c r="AB98" s="1">
        <f>Table8111241213[[#This Row],[Xs]]-IF(Z99&lt;&gt;"",Z99,Z$2)</f>
        <v>-0.14813737010914996</v>
      </c>
      <c r="AC98" s="1">
        <f>Table8111241213[[#This Row],[ Ys]]-IF(AA99&lt;&gt;"",AA99,AA$2)</f>
        <v>1.2544647582360069E-2</v>
      </c>
      <c r="AD98" s="1">
        <f>SQRT(Table8111241213[[#This Row],[dXs]]*Table8111241213[[#This Row],[dXs]]+Table8111241213[[#This Row],[dYs]]*Table8111241213[[#This Row],[dYs]])</f>
        <v>0.14866757752052359</v>
      </c>
      <c r="AE98"/>
    </row>
    <row r="99" spans="1:31" x14ac:dyDescent="0.25">
      <c r="A99"/>
      <c r="O99" s="1">
        <f t="shared" si="2"/>
        <v>-0.3000789880752599</v>
      </c>
      <c r="P99" s="1">
        <f t="shared" si="3"/>
        <v>1.7634928226470059E-2</v>
      </c>
      <c r="Q99" s="1">
        <f>SQRT(Table8111241213[[#This Row],[dX]]*Table8111241213[[#This Row],[dX]]+Table8111241213[[#This Row],[dY]]*Table8111241213[[#This Row],[dY]])</f>
        <v>0.30059672283280925</v>
      </c>
      <c r="R99" s="1">
        <f>IFERROR(Table8111241213[[#This Row],[dY]]/Table8111241213[[#This Row],[|AB|]],0)</f>
        <v>5.8666402149296012E-2</v>
      </c>
      <c r="S99" s="1">
        <f>IFERROR(Table8111241213[[#This Row],[dX]]/Table8111241213[[#This Row],[|AB|]],0)</f>
        <v>-0.99827764337325353</v>
      </c>
      <c r="T99" s="1">
        <f>Table8111241213[[#This Row],[X]] - Table8111241213[[#This Row],[Cos(a)]] * $H$2</f>
        <v>2.0095148652121986</v>
      </c>
      <c r="U99" s="1">
        <f>Table8111241213[[#This Row],[ Y]] + Table8111241213[[#This Row],[Sin(a)]] * $H$2</f>
        <v>-2.5475261032415766</v>
      </c>
      <c r="V99" s="1">
        <f>Table8111241213[[#This Row],[X]] + Table8111241213[[#This Row],[Cos(a)]] * $H$2</f>
        <v>2.0721001059486812</v>
      </c>
      <c r="W99" s="1">
        <f>Table8111241213[[#This Row],[ Y]] - Table8111241213[[#This Row],[Sin(a)]] * $H$2</f>
        <v>-1.4825648248361036</v>
      </c>
      <c r="X99" s="1">
        <v>2.0408074855804399</v>
      </c>
      <c r="Y99" s="1">
        <v>-2.01504546403884</v>
      </c>
      <c r="Z99" s="1">
        <v>2.0471435170502299</v>
      </c>
      <c r="AA99" s="1">
        <v>-1.97112236614539</v>
      </c>
      <c r="AB99" s="1">
        <f>Table8111241213[[#This Row],[Xs]]-IF(Z100&lt;&gt;"",Z100,Z$2)</f>
        <v>-0.14856647949329993</v>
      </c>
      <c r="AC99" s="1">
        <f>Table8111241213[[#This Row],[ Ys]]-IF(AA100&lt;&gt;"",AA100,AA$2)</f>
        <v>1.0560995846909949E-2</v>
      </c>
      <c r="AD99" s="1">
        <f>SQRT(Table8111241213[[#This Row],[dXs]]*Table8111241213[[#This Row],[dXs]]+Table8111241213[[#This Row],[dYs]]*Table8111241213[[#This Row],[dYs]])</f>
        <v>0.14894137592459511</v>
      </c>
      <c r="AE99"/>
    </row>
    <row r="100" spans="1:31" x14ac:dyDescent="0.25">
      <c r="A100"/>
      <c r="O100" s="1">
        <f t="shared" si="2"/>
        <v>-0.30018603801727028</v>
      </c>
      <c r="P100" s="1">
        <f t="shared" si="3"/>
        <v>1.5722990036009854E-2</v>
      </c>
      <c r="Q100" s="1">
        <f>SQRT(Table8111241213[[#This Row],[dX]]*Table8111241213[[#This Row],[dX]]+Table8111241213[[#This Row],[dY]]*Table8111241213[[#This Row],[dY]])</f>
        <v>0.30059752134070983</v>
      </c>
      <c r="R100" s="1">
        <f>IFERROR(Table8111241213[[#This Row],[dY]]/Table8111241213[[#This Row],[|AB|]],0)</f>
        <v>5.2305787372706768E-2</v>
      </c>
      <c r="S100" s="1">
        <f>IFERROR(Table8111241213[[#This Row],[dX]]/Table8111241213[[#This Row],[|AB|]],0)</f>
        <v>-0.99863111538111071</v>
      </c>
      <c r="T100" s="1">
        <f>Table8111241213[[#This Row],[X]] - Table8111241213[[#This Row],[Cos(a)]] * $H$2</f>
        <v>2.162974584734588</v>
      </c>
      <c r="U100" s="1">
        <f>Table8111241213[[#This Row],[ Y]] + Table8111241213[[#This Row],[Sin(a)]] * $H$2</f>
        <v>-2.5560691300133205</v>
      </c>
      <c r="V100" s="1">
        <f>Table8111241213[[#This Row],[X]] + Table8111241213[[#This Row],[Cos(a)]] * $H$2</f>
        <v>2.2187743299840319</v>
      </c>
      <c r="W100" s="1">
        <f>Table8111241213[[#This Row],[ Y]] - Table8111241213[[#This Row],[Sin(a)]] * $H$2</f>
        <v>-1.4907307681342599</v>
      </c>
      <c r="X100" s="1">
        <v>2.19087445735931</v>
      </c>
      <c r="Y100" s="1">
        <v>-2.0233999490737902</v>
      </c>
      <c r="Z100" s="1">
        <v>2.1957099965435298</v>
      </c>
      <c r="AA100" s="1">
        <v>-1.9816833619923</v>
      </c>
      <c r="AB100" s="1">
        <f>Table8111241213[[#This Row],[Xs]]-IF(Z101&lt;&gt;"",Z101,Z$2)</f>
        <v>-0.14890497304503025</v>
      </c>
      <c r="AC100" s="1">
        <f>Table8111241213[[#This Row],[ Ys]]-IF(AA101&lt;&gt;"",AA101,AA$2)</f>
        <v>8.7183545348499258E-3</v>
      </c>
      <c r="AD100" s="1">
        <f>SQRT(Table8111241213[[#This Row],[dXs]]*Table8111241213[[#This Row],[dXs]]+Table8111241213[[#This Row],[dYs]]*Table8111241213[[#This Row],[dYs]])</f>
        <v>0.14915998358586838</v>
      </c>
      <c r="AE100"/>
    </row>
    <row r="101" spans="1:31" x14ac:dyDescent="0.25">
      <c r="A101"/>
      <c r="O101" s="1">
        <f t="shared" si="2"/>
        <v>-0.30028402805328014</v>
      </c>
      <c r="P101" s="1">
        <f t="shared" si="3"/>
        <v>1.3707041740409931E-2</v>
      </c>
      <c r="Q101" s="1">
        <f>SQRT(Table8111241213[[#This Row],[dX]]*Table8111241213[[#This Row],[dX]]+Table8111241213[[#This Row],[dY]]*Table8111241213[[#This Row],[dY]])</f>
        <v>0.30059670739576716</v>
      </c>
      <c r="R101" s="1">
        <f>IFERROR(Table8111241213[[#This Row],[dY]]/Table8111241213[[#This Row],[|AB|]],0)</f>
        <v>4.5599440722958982E-2</v>
      </c>
      <c r="S101" s="1">
        <f>IFERROR(Table8111241213[[#This Row],[dX]]/Table8111241213[[#This Row],[|AB|]],0)</f>
        <v>-0.99895980449953714</v>
      </c>
      <c r="T101" s="1">
        <f>Table8111241213[[#This Row],[X]] - Table8111241213[[#This Row],[Cos(a)]] * $H$2</f>
        <v>2.3166708118705381</v>
      </c>
      <c r="U101" s="1">
        <f>Table8111241213[[#This Row],[ Y]] + Table8111241213[[#This Row],[Sin(a)]] * $H$2</f>
        <v>-2.5636129575742315</v>
      </c>
      <c r="V101" s="1">
        <f>Table8111241213[[#This Row],[X]] + Table8111241213[[#This Row],[Cos(a)]] * $H$2</f>
        <v>2.3653162353248822</v>
      </c>
      <c r="W101" s="1">
        <f>Table8111241213[[#This Row],[ Y]] - Table8111241213[[#This Row],[Sin(a)]] * $H$2</f>
        <v>-1.4979239505754682</v>
      </c>
      <c r="X101" s="1">
        <v>2.3409935235977102</v>
      </c>
      <c r="Y101" s="1">
        <v>-2.0307684540748498</v>
      </c>
      <c r="Z101" s="1">
        <v>2.3446149695885601</v>
      </c>
      <c r="AA101" s="1">
        <v>-1.9904017165271499</v>
      </c>
      <c r="AB101" s="1">
        <f>Table8111241213[[#This Row],[Xs]]-IF(Z102&lt;&gt;"",Z102,Z$2)</f>
        <v>-0.14916332406329014</v>
      </c>
      <c r="AC101" s="1">
        <f>Table8111241213[[#This Row],[ Ys]]-IF(AA102&lt;&gt;"",AA102,AA$2)</f>
        <v>6.9866619317600076E-3</v>
      </c>
      <c r="AD101" s="1">
        <f>SQRT(Table8111241213[[#This Row],[dXs]]*Table8111241213[[#This Row],[dXs]]+Table8111241213[[#This Row],[dYs]]*Table8111241213[[#This Row],[dYs]])</f>
        <v>0.14932685857058273</v>
      </c>
      <c r="AE101"/>
    </row>
    <row r="102" spans="1:31" x14ac:dyDescent="0.25">
      <c r="A102"/>
      <c r="O102" s="1">
        <f t="shared" si="2"/>
        <v>-0.30037200450896995</v>
      </c>
      <c r="P102" s="1">
        <f t="shared" si="3"/>
        <v>1.1615097522740037E-2</v>
      </c>
      <c r="Q102" s="1">
        <f>SQRT(Table8111241213[[#This Row],[dX]]*Table8111241213[[#This Row],[dX]]+Table8111241213[[#This Row],[dY]]*Table8111241213[[#This Row],[dY]])</f>
        <v>0.30059649296556906</v>
      </c>
      <c r="R102" s="1">
        <f>IFERROR(Table8111241213[[#This Row],[dY]]/Table8111241213[[#This Row],[|AB|]],0)</f>
        <v>3.8640163124160111E-2</v>
      </c>
      <c r="S102" s="1">
        <f>IFERROR(Table8111241213[[#This Row],[dX]]/Table8111241213[[#This Row],[|AB|]],0)</f>
        <v>-0.99925319003430679</v>
      </c>
      <c r="T102" s="1">
        <f>Table8111241213[[#This Row],[X]] - Table8111241213[[#This Row],[Cos(a)]] * $H$2</f>
        <v>2.4705478477850402</v>
      </c>
      <c r="U102" s="1">
        <f>Table8111241213[[#This Row],[ Y]] + Table8111241213[[#This Row],[Sin(a)]] * $H$2</f>
        <v>-2.5701079859651017</v>
      </c>
      <c r="V102" s="1">
        <f>Table8111241213[[#This Row],[X]] + Table8111241213[[#This Row],[Cos(a)]] * $H$2</f>
        <v>2.51176912304014</v>
      </c>
      <c r="W102" s="1">
        <f>Table8111241213[[#This Row],[ Y]] - Table8111241213[[#This Row],[Sin(a)]] * $H$2</f>
        <v>-1.5041059956632985</v>
      </c>
      <c r="X102" s="1">
        <v>2.4911584854125901</v>
      </c>
      <c r="Y102" s="1">
        <v>-2.0371069908142001</v>
      </c>
      <c r="Z102" s="1">
        <v>2.4937782936518502</v>
      </c>
      <c r="AA102" s="1">
        <v>-1.9973883784589099</v>
      </c>
      <c r="AB102" s="1">
        <f>Table8111241213[[#This Row],[Xs]]-IF(Z103&lt;&gt;"",Z103,Z$2)</f>
        <v>-0.14935061257479987</v>
      </c>
      <c r="AC102" s="1">
        <f>Table8111241213[[#This Row],[ Ys]]-IF(AA103&lt;&gt;"",AA103,AA$2)</f>
        <v>5.3353619198399649E-3</v>
      </c>
      <c r="AD102" s="1">
        <f>SQRT(Table8111241213[[#This Row],[dXs]]*Table8111241213[[#This Row],[dXs]]+Table8111241213[[#This Row],[dYs]]*Table8111241213[[#This Row],[dYs]])</f>
        <v>0.14944588172072071</v>
      </c>
      <c r="AE102"/>
    </row>
    <row r="103" spans="1:31" x14ac:dyDescent="0.25">
      <c r="A103"/>
      <c r="O103" s="1">
        <f t="shared" si="2"/>
        <v>-0.30044806003571001</v>
      </c>
      <c r="P103" s="1">
        <f t="shared" si="3"/>
        <v>9.4650387763999255E-3</v>
      </c>
      <c r="Q103" s="1">
        <f>SQRT(Table8111241213[[#This Row],[dX]]*Table8111241213[[#This Row],[dX]]+Table8111241213[[#This Row],[dY]]*Table8111241213[[#This Row],[dY]])</f>
        <v>0.30059711199254785</v>
      </c>
      <c r="R103" s="1">
        <f>IFERROR(Table8111241213[[#This Row],[dY]]/Table8111241213[[#This Row],[|AB|]],0)</f>
        <v>3.1487457459786157E-2</v>
      </c>
      <c r="S103" s="1">
        <f>IFERROR(Table8111241213[[#This Row],[dX]]/Table8111241213[[#This Row],[|AB|]],0)</f>
        <v>-0.99950414707629809</v>
      </c>
      <c r="T103" s="1">
        <f>Table8111241213[[#This Row],[X]] - Table8111241213[[#This Row],[Cos(a)]] * $H$2</f>
        <v>2.6245701389818663</v>
      </c>
      <c r="U103" s="1">
        <f>Table8111241213[[#This Row],[ Y]] + Table8111241213[[#This Row],[Sin(a)]] * $H$2</f>
        <v>-2.5755184070698349</v>
      </c>
      <c r="V103" s="1">
        <f>Table8111241213[[#This Row],[X]] + Table8111241213[[#This Row],[Cos(a)]] * $H$2</f>
        <v>2.6581609172314939</v>
      </c>
      <c r="W103" s="1">
        <f>Table8111241213[[#This Row],[ Y]] - Table8111241213[[#This Row],[Sin(a)]] * $H$2</f>
        <v>-1.5092486961253448</v>
      </c>
      <c r="X103" s="1">
        <v>2.6413655281066801</v>
      </c>
      <c r="Y103" s="1">
        <v>-2.0423835515975899</v>
      </c>
      <c r="Z103" s="1">
        <v>2.6431289062266501</v>
      </c>
      <c r="AA103" s="1">
        <v>-2.0027237403787499</v>
      </c>
      <c r="AB103" s="1">
        <f>Table8111241213[[#This Row],[Xs]]-IF(Z104&lt;&gt;"",Z104,Z$2)</f>
        <v>-0.14947410507163994</v>
      </c>
      <c r="AC103" s="1">
        <f>Table8111241213[[#This Row],[ Ys]]-IF(AA104&lt;&gt;"",AA104,AA$2)</f>
        <v>3.7341918861701906E-3</v>
      </c>
      <c r="AD103" s="1">
        <f>SQRT(Table8111241213[[#This Row],[dXs]]*Table8111241213[[#This Row],[dXs]]+Table8111241213[[#This Row],[dYs]]*Table8111241213[[#This Row],[dYs]])</f>
        <v>0.14952074195913553</v>
      </c>
      <c r="AE103"/>
    </row>
    <row r="104" spans="1:31" x14ac:dyDescent="0.25">
      <c r="A104"/>
      <c r="O104" s="1">
        <f t="shared" si="2"/>
        <v>-0.30050849914551003</v>
      </c>
      <c r="P104" s="1">
        <f t="shared" si="3"/>
        <v>7.2674751281702754E-3</v>
      </c>
      <c r="Q104" s="1">
        <f>SQRT(Table8111241213[[#This Row],[dX]]*Table8111241213[[#This Row],[dX]]+Table8111241213[[#This Row],[dY]]*Table8111241213[[#This Row],[dY]])</f>
        <v>0.30059636433833586</v>
      </c>
      <c r="R104" s="1">
        <f>IFERROR(Table8111241213[[#This Row],[dY]]/Table8111241213[[#This Row],[|AB|]],0)</f>
        <v>2.4176856377379128E-2</v>
      </c>
      <c r="S104" s="1">
        <f>IFERROR(Table8111241213[[#This Row],[dX]]/Table8111241213[[#This Row],[|AB|]],0)</f>
        <v>-0.99970769708735752</v>
      </c>
      <c r="T104" s="1">
        <f>Table8111241213[[#This Row],[X]] - Table8111241213[[#This Row],[Cos(a)]] * $H$2</f>
        <v>2.7787106261384791</v>
      </c>
      <c r="U104" s="1">
        <f>Table8111241213[[#This Row],[ Y]] + Table8111241213[[#This Row],[Sin(a)]] * $H$2</f>
        <v>-2.5798154585050312</v>
      </c>
      <c r="V104" s="1">
        <f>Table8111241213[[#This Row],[X]] + Table8111241213[[#This Row],[Cos(a)]] * $H$2</f>
        <v>2.8045024647581211</v>
      </c>
      <c r="W104" s="1">
        <f>Table8111241213[[#This Row],[ Y]] - Table8111241213[[#This Row],[Sin(a)]] * $H$2</f>
        <v>-1.5133286006761686</v>
      </c>
      <c r="X104" s="1">
        <v>2.7916065454483001</v>
      </c>
      <c r="Y104" s="1">
        <v>-2.0465720295906</v>
      </c>
      <c r="Z104" s="1">
        <v>2.79260301129829</v>
      </c>
      <c r="AA104" s="1">
        <v>-2.0064579322649201</v>
      </c>
      <c r="AB104" s="1">
        <f>Table8111241213[[#This Row],[Xs]]-IF(Z105&lt;&gt;"",Z105,Z$2)</f>
        <v>-0.14953894549344993</v>
      </c>
      <c r="AC104" s="1">
        <f>Table8111241213[[#This Row],[ Ys]]-IF(AA105&lt;&gt;"",AA105,AA$2)</f>
        <v>2.1536795618697369E-3</v>
      </c>
      <c r="AD104" s="1">
        <f>SQRT(Table8111241213[[#This Row],[dXs]]*Table8111241213[[#This Row],[dXs]]+Table8111241213[[#This Row],[dYs]]*Table8111241213[[#This Row],[dYs]])</f>
        <v>0.14955445347748159</v>
      </c>
      <c r="AE104"/>
    </row>
    <row r="105" spans="1:31" x14ac:dyDescent="0.25">
      <c r="A105"/>
      <c r="O105" s="1">
        <f t="shared" si="2"/>
        <v>-0.30055391788482977</v>
      </c>
      <c r="P105" s="1">
        <f t="shared" si="3"/>
        <v>5.0294995307900159E-3</v>
      </c>
      <c r="Q105" s="1">
        <f>SQRT(Table8111241213[[#This Row],[dX]]*Table8111241213[[#This Row],[dX]]+Table8111241213[[#This Row],[dY]]*Table8111241213[[#This Row],[dY]])</f>
        <v>0.30059599701501549</v>
      </c>
      <c r="R105" s="1">
        <f>IFERROR(Table8111241213[[#This Row],[dY]]/Table8111241213[[#This Row],[|AB|]],0)</f>
        <v>1.6731758176203457E-2</v>
      </c>
      <c r="S105" s="1">
        <f>IFERROR(Table8111241213[[#This Row],[dX]]/Table8111241213[[#This Row],[|AB|]],0)</f>
        <v>-0.99986001433617355</v>
      </c>
      <c r="T105" s="1">
        <f>Table8111241213[[#This Row],[X]] - Table8111241213[[#This Row],[Cos(a)]] * $H$2</f>
        <v>2.9329493184321618</v>
      </c>
      <c r="U105" s="1">
        <f>Table8111241213[[#This Row],[ Y]] + Table8111241213[[#This Row],[Sin(a)]] * $H$2</f>
        <v>-2.5829757015606525</v>
      </c>
      <c r="V105" s="1">
        <f>Table8111241213[[#This Row],[X]] + Table8111241213[[#This Row],[Cos(a)]] * $H$2</f>
        <v>2.9507987360722185</v>
      </c>
      <c r="W105" s="1">
        <f>Table8111241213[[#This Row],[ Y]] - Table8111241213[[#This Row],[Sin(a)]] * $H$2</f>
        <v>-1.5163263518908681</v>
      </c>
      <c r="X105" s="1">
        <v>2.9418740272521902</v>
      </c>
      <c r="Y105" s="1">
        <v>-2.0496510267257602</v>
      </c>
      <c r="Z105" s="1">
        <v>2.94214195679174</v>
      </c>
      <c r="AA105" s="1">
        <v>-2.0086116118267898</v>
      </c>
      <c r="AB105" s="1">
        <f>Table8111241213[[#This Row],[Xs]]-IF(Z106&lt;&gt;"",Z106,Z$2)</f>
        <v>-0.1495479327870699</v>
      </c>
      <c r="AC105" s="1">
        <f>Table8111241213[[#This Row],[ Ys]]-IF(AA106&lt;&gt;"",AA106,AA$2)</f>
        <v>5.6539168549019081E-4</v>
      </c>
      <c r="AD105" s="1">
        <f>SQRT(Table8111241213[[#This Row],[dXs]]*Table8111241213[[#This Row],[dXs]]+Table8111241213[[#This Row],[dYs]]*Table8111241213[[#This Row],[dYs]])</f>
        <v>0.14954900156351428</v>
      </c>
      <c r="AE105"/>
    </row>
    <row r="106" spans="1:31" x14ac:dyDescent="0.25">
      <c r="A106"/>
      <c r="O106" s="1">
        <f t="shared" si="2"/>
        <v>-0.30058348178863969</v>
      </c>
      <c r="P106" s="1">
        <f t="shared" si="3"/>
        <v>2.7503967285196218E-3</v>
      </c>
      <c r="Q106" s="1">
        <f>SQRT(Table8111241213[[#This Row],[dX]]*Table8111241213[[#This Row],[dX]]+Table8111241213[[#This Row],[dY]]*Table8111241213[[#This Row],[dY]])</f>
        <v>0.30059606485505719</v>
      </c>
      <c r="R106" s="1">
        <f>IFERROR(Table8111241213[[#This Row],[dY]]/Table8111241213[[#This Row],[|AB|]],0)</f>
        <v>9.1498094954962934E-3</v>
      </c>
      <c r="S106" s="1">
        <f>IFERROR(Table8111241213[[#This Row],[dX]]/Table8111241213[[#This Row],[|AB|]],0)</f>
        <v>-0.99995813961695224</v>
      </c>
      <c r="T106" s="1">
        <f>Table8111241213[[#This Row],[X]] - Table8111241213[[#This Row],[Cos(a)]] * $H$2</f>
        <v>3.0872799609587784</v>
      </c>
      <c r="U106" s="1">
        <f>Table8111241213[[#This Row],[ Y]] + Table8111241213[[#This Row],[Sin(a)]] * $H$2</f>
        <v>-2.5849785439165904</v>
      </c>
      <c r="V106" s="1">
        <f>Table8111241213[[#This Row],[X]] + Table8111241213[[#This Row],[Cos(a)]] * $H$2</f>
        <v>3.0970409657074813</v>
      </c>
      <c r="W106" s="1">
        <f>Table8111241213[[#This Row],[ Y]] - Table8111241213[[#This Row],[Sin(a)]] * $H$2</f>
        <v>-1.5182245143261894</v>
      </c>
      <c r="X106" s="1">
        <v>3.0921604633331299</v>
      </c>
      <c r="Y106" s="1">
        <v>-2.05160152912139</v>
      </c>
      <c r="Z106" s="1">
        <v>3.0916898895788099</v>
      </c>
      <c r="AA106" s="1">
        <v>-2.00917700351228</v>
      </c>
      <c r="AB106" s="1">
        <f>Table8111241213[[#This Row],[Xs]]-IF(Z107&lt;&gt;"",Z107,Z$2)</f>
        <v>-0.14950135997246017</v>
      </c>
      <c r="AC106" s="1">
        <f>Table8111241213[[#This Row],[ Ys]]-IF(AA107&lt;&gt;"",AA107,AA$2)</f>
        <v>-1.0580096654098092E-3</v>
      </c>
      <c r="AD106" s="1">
        <f>SQRT(Table8111241213[[#This Row],[dXs]]*Table8111241213[[#This Row],[dXs]]+Table8111241213[[#This Row],[dYs]]*Table8111241213[[#This Row],[dYs]])</f>
        <v>0.14950510365224062</v>
      </c>
      <c r="AE106"/>
    </row>
    <row r="107" spans="1:31" x14ac:dyDescent="0.25">
      <c r="A107"/>
      <c r="O107" s="1">
        <f t="shared" si="2"/>
        <v>-0.30059611797332009</v>
      </c>
      <c r="P107" s="1">
        <f t="shared" si="3"/>
        <v>4.2748451232998974E-4</v>
      </c>
      <c r="Q107" s="1">
        <f>SQRT(Table8111241213[[#This Row],[dX]]*Table8111241213[[#This Row],[dX]]+Table8111241213[[#This Row],[dY]]*Table8111241213[[#This Row],[dY]])</f>
        <v>0.3005964219408449</v>
      </c>
      <c r="R107" s="1">
        <f>IFERROR(Table8111241213[[#This Row],[dY]]/Table8111241213[[#This Row],[|AB|]],0)</f>
        <v>1.422121093690581E-3</v>
      </c>
      <c r="S107" s="1">
        <f>IFERROR(Table8111241213[[#This Row],[dX]]/Table8111241213[[#This Row],[|AB|]],0)</f>
        <v>-0.99999898878528604</v>
      </c>
      <c r="T107" s="1">
        <f>Table8111241213[[#This Row],[X]] - Table8111241213[[#This Row],[Cos(a)]] * $H$2</f>
        <v>3.2416989505836522</v>
      </c>
      <c r="U107" s="1">
        <f>Table8111241213[[#This Row],[ Y]] + Table8111241213[[#This Row],[Sin(a)]] * $H$2</f>
        <v>-2.5858002271690355</v>
      </c>
      <c r="V107" s="1">
        <f>Table8111241213[[#This Row],[X]] + Table8111241213[[#This Row],[Cos(a)]] * $H$2</f>
        <v>3.2432160674980075</v>
      </c>
      <c r="W107" s="1">
        <f>Table8111241213[[#This Row],[ Y]] - Table8111241213[[#This Row],[Sin(a)]] * $H$2</f>
        <v>-1.5190026197395241</v>
      </c>
      <c r="X107" s="1">
        <v>3.2424575090408299</v>
      </c>
      <c r="Y107" s="1">
        <v>-2.0524014234542798</v>
      </c>
      <c r="Z107" s="1">
        <v>3.24119124955127</v>
      </c>
      <c r="AA107" s="1">
        <v>-2.0081189938468702</v>
      </c>
      <c r="AB107" s="1">
        <f>Table8111241213[[#This Row],[Xs]]-IF(Z108&lt;&gt;"",Z108,Z$2)</f>
        <v>-0.14939689251005994</v>
      </c>
      <c r="AC107" s="1">
        <f>Table8111241213[[#This Row],[ Ys]]-IF(AA108&lt;&gt;"",AA108,AA$2)</f>
        <v>-2.7428406349603307E-3</v>
      </c>
      <c r="AD107" s="1">
        <f>SQRT(Table8111241213[[#This Row],[dXs]]*Table8111241213[[#This Row],[dXs]]+Table8111241213[[#This Row],[dYs]]*Table8111241213[[#This Row],[dYs]])</f>
        <v>0.14942206887341372</v>
      </c>
      <c r="AE107"/>
    </row>
    <row r="108" spans="1:31" x14ac:dyDescent="0.25">
      <c r="A108"/>
      <c r="O108" s="1">
        <f t="shared" si="2"/>
        <v>-0.3005900382995601</v>
      </c>
      <c r="P108" s="1">
        <f t="shared" si="3"/>
        <v>-1.9438862800598145E-3</v>
      </c>
      <c r="Q108" s="1">
        <f>SQRT(Table8111241213[[#This Row],[dX]]*Table8111241213[[#This Row],[dX]]+Table8111241213[[#This Row],[dY]]*Table8111241213[[#This Row],[dY]])</f>
        <v>0.30059632369475314</v>
      </c>
      <c r="R108" s="1">
        <f>IFERROR(Table8111241213[[#This Row],[dY]]/Table8111241213[[#This Row],[|AB|]],0)</f>
        <v>-6.4667666462673527E-3</v>
      </c>
      <c r="S108" s="1">
        <f>IFERROR(Table8111241213[[#This Row],[dX]]/Table8111241213[[#This Row],[|AB|]],0)</f>
        <v>-0.99997909024596243</v>
      </c>
      <c r="T108" s="1">
        <f>Table8111241213[[#This Row],[X]] - Table8111241213[[#This Row],[Cos(a)]] * $H$2</f>
        <v>3.3962059503875244</v>
      </c>
      <c r="U108" s="1">
        <f>Table8111241213[[#This Row],[ Y]] + Table8111241213[[#This Row],[Sin(a)]] * $H$2</f>
        <v>-2.5854172034806719</v>
      </c>
      <c r="V108" s="1">
        <f>Table8111241213[[#This Row],[X]] + Table8111241213[[#This Row],[Cos(a)]] * $H$2</f>
        <v>3.3893072122253756</v>
      </c>
      <c r="W108" s="1">
        <f>Table8111241213[[#This Row],[ Y]] - Table8111241213[[#This Row],[Sin(a)]] * $H$2</f>
        <v>-1.5186408237867681</v>
      </c>
      <c r="X108" s="1">
        <v>3.39275658130645</v>
      </c>
      <c r="Y108" s="1">
        <v>-2.05202901363372</v>
      </c>
      <c r="Z108" s="1">
        <v>3.39058814206133</v>
      </c>
      <c r="AA108" s="1">
        <v>-2.0053761532119099</v>
      </c>
      <c r="AB108" s="1">
        <f>Table8111241213[[#This Row],[Xs]]-IF(Z109&lt;&gt;"",Z109,Z$2)</f>
        <v>-0.14922946911033019</v>
      </c>
      <c r="AC108" s="1">
        <f>Table8111241213[[#This Row],[ Ys]]-IF(AA109&lt;&gt;"",AA109,AA$2)</f>
        <v>-4.5145356537399373E-3</v>
      </c>
      <c r="AD108" s="1">
        <f>SQRT(Table8111241213[[#This Row],[dXs]]*Table8111241213[[#This Row],[dXs]]+Table8111241213[[#This Row],[dYs]]*Table8111241213[[#This Row],[dYs]])</f>
        <v>0.14929774105163107</v>
      </c>
      <c r="AE108"/>
    </row>
    <row r="109" spans="1:31" x14ac:dyDescent="0.25">
      <c r="A109"/>
      <c r="O109" s="1">
        <f t="shared" si="2"/>
        <v>-0.30056440830231024</v>
      </c>
      <c r="P109" s="1">
        <f t="shared" si="3"/>
        <v>-4.3785572052001953E-3</v>
      </c>
      <c r="Q109" s="1">
        <f>SQRT(Table8111241213[[#This Row],[dX]]*Table8111241213[[#This Row],[dX]]+Table8111241213[[#This Row],[dY]]*Table8111241213[[#This Row],[dY]])</f>
        <v>0.30059629954694567</v>
      </c>
      <c r="R109" s="1">
        <f>IFERROR(Table8111241213[[#This Row],[dY]]/Table8111241213[[#This Row],[|AB|]],0)</f>
        <v>-1.4566237880504491E-2</v>
      </c>
      <c r="S109" s="1">
        <f>IFERROR(Table8111241213[[#This Row],[dX]]/Table8111241213[[#This Row],[|AB|]],0)</f>
        <v>-0.99989390672911316</v>
      </c>
      <c r="T109" s="1">
        <f>Table8111241213[[#This Row],[X]] - Table8111241213[[#This Row],[Cos(a)]] * $H$2</f>
        <v>3.5508171690572312</v>
      </c>
      <c r="U109" s="1">
        <f>Table8111241213[[#This Row],[ Y]] + Table8111241213[[#This Row],[Sin(a)]] * $H$2</f>
        <v>-2.5838002901892421</v>
      </c>
      <c r="V109" s="1">
        <f>Table8111241213[[#This Row],[X]] + Table8111241213[[#This Row],[Cos(a)]] * $H$2</f>
        <v>3.5352779256235487</v>
      </c>
      <c r="W109" s="1">
        <f>Table8111241213[[#This Row],[ Y]] - Table8111241213[[#This Row],[Sin(a)]] * $H$2</f>
        <v>-1.5171147841591979</v>
      </c>
      <c r="X109" s="1">
        <v>3.54304754734039</v>
      </c>
      <c r="Y109" s="1">
        <v>-2.05045753717422</v>
      </c>
      <c r="Z109" s="1">
        <v>3.5398176111716602</v>
      </c>
      <c r="AA109" s="1">
        <v>-2.0008616175581699</v>
      </c>
      <c r="AB109" s="1">
        <f>Table8111241213[[#This Row],[Xs]]-IF(Z110&lt;&gt;"",Z110,Z$2)</f>
        <v>-0.14899121510573998</v>
      </c>
      <c r="AC109" s="1">
        <f>Table8111241213[[#This Row],[ Ys]]-IF(AA110&lt;&gt;"",AA110,AA$2)</f>
        <v>-6.3977942338300231E-3</v>
      </c>
      <c r="AD109" s="1">
        <f>SQRT(Table8111241213[[#This Row],[dXs]]*Table8111241213[[#This Row],[dXs]]+Table8111241213[[#This Row],[dYs]]*Table8111241213[[#This Row],[dYs]])</f>
        <v>0.14912851487808532</v>
      </c>
      <c r="AE109"/>
    </row>
    <row r="110" spans="1:31" x14ac:dyDescent="0.25">
      <c r="A110"/>
      <c r="O110" s="1">
        <f t="shared" si="2"/>
        <v>-0.30051696300506014</v>
      </c>
      <c r="P110" s="1">
        <f t="shared" si="3"/>
        <v>-6.8939924240098982E-3</v>
      </c>
      <c r="Q110" s="1">
        <f>SQRT(Table8111241213[[#This Row],[dX]]*Table8111241213[[#This Row],[dX]]+Table8111241213[[#This Row],[dY]]*Table8111241213[[#This Row],[dY]])</f>
        <v>0.3005960282261344</v>
      </c>
      <c r="R110" s="1">
        <f>IFERROR(Table8111241213[[#This Row],[dY]]/Table8111241213[[#This Row],[|AB|]],0)</f>
        <v>-2.2934409561870987E-2</v>
      </c>
      <c r="S110" s="1">
        <f>IFERROR(Table8111241213[[#This Row],[dX]]/Table8111241213[[#This Row],[|AB|]],0)</f>
        <v>-0.99973697183711696</v>
      </c>
      <c r="T110" s="1">
        <f>Table8111241213[[#This Row],[X]] - Table8111241213[[#This Row],[Cos(a)]] * $H$2</f>
        <v>3.7055541886033572</v>
      </c>
      <c r="U110" s="1">
        <f>Table8111241213[[#This Row],[ Y]] + Table8111241213[[#This Row],[Sin(a)]] * $H$2</f>
        <v>-2.5809095004752423</v>
      </c>
      <c r="V110" s="1">
        <f>Table8111241213[[#This Row],[X]] + Table8111241213[[#This Row],[Cos(a)]] * $H$2</f>
        <v>3.6810877906141632</v>
      </c>
      <c r="W110" s="1">
        <f>Table8111241213[[#This Row],[ Y]] - Table8111241213[[#This Row],[Sin(a)]] * $H$2</f>
        <v>-1.5143914123817974</v>
      </c>
      <c r="X110" s="1">
        <v>3.6933209896087602</v>
      </c>
      <c r="Y110" s="1">
        <v>-2.0476504564285198</v>
      </c>
      <c r="Z110" s="1">
        <v>3.6888088262774001</v>
      </c>
      <c r="AA110" s="1">
        <v>-1.9944638233243399</v>
      </c>
      <c r="AB110" s="1">
        <f>Table8111241213[[#This Row],[Xs]]-IF(Z111&lt;&gt;"",Z111,Z$2)</f>
        <v>-0.14867136630920985</v>
      </c>
      <c r="AC110" s="1">
        <f>Table8111241213[[#This Row],[ Ys]]-IF(AA111&lt;&gt;"",AA111,AA$2)</f>
        <v>-8.4166817799999905E-3</v>
      </c>
      <c r="AD110" s="1">
        <f>SQRT(Table8111241213[[#This Row],[dXs]]*Table8111241213[[#This Row],[dXs]]+Table8111241213[[#This Row],[dYs]]*Table8111241213[[#This Row],[dYs]])</f>
        <v>0.14890942110032207</v>
      </c>
      <c r="AE110"/>
    </row>
    <row r="111" spans="1:31" x14ac:dyDescent="0.25">
      <c r="A111"/>
      <c r="O111" s="1">
        <f t="shared" si="2"/>
        <v>-0.30044448375701993</v>
      </c>
      <c r="P111" s="1">
        <f t="shared" si="3"/>
        <v>-9.5199942588797271E-3</v>
      </c>
      <c r="Q111" s="1">
        <f>SQRT(Table8111241213[[#This Row],[dX]]*Table8111241213[[#This Row],[dX]]+Table8111241213[[#This Row],[dY]]*Table8111241213[[#This Row],[dY]])</f>
        <v>0.30059527293474081</v>
      </c>
      <c r="R111" s="1">
        <f>IFERROR(Table8111241213[[#This Row],[dY]]/Table8111241213[[#This Row],[|AB|]],0)</f>
        <v>-3.1670472279670597E-2</v>
      </c>
      <c r="S111" s="1">
        <f>IFERROR(Table8111241213[[#This Row],[dX]]/Table8111241213[[#This Row],[|AB|]],0)</f>
        <v>-0.99949836477384124</v>
      </c>
      <c r="T111" s="1">
        <f>Table8111241213[[#This Row],[X]] - Table8111241213[[#This Row],[Cos(a)]] * $H$2</f>
        <v>3.8604575194549673</v>
      </c>
      <c r="U111" s="1">
        <f>Table8111241213[[#This Row],[ Y]] + Table8111241213[[#This Row],[Sin(a)]] * $H$2</f>
        <v>-2.576695315946123</v>
      </c>
      <c r="V111" s="1">
        <f>Table8111241213[[#This Row],[X]] + Table8111241213[[#This Row],[Cos(a)]] * $H$2</f>
        <v>3.8266715012359329</v>
      </c>
      <c r="W111" s="1">
        <f>Table8111241213[[#This Row],[ Y]] - Table8111241213[[#This Row],[Sin(a)]] * $H$2</f>
        <v>-1.5104317735542971</v>
      </c>
      <c r="X111" s="1">
        <v>3.8435645103454501</v>
      </c>
      <c r="Y111" s="1">
        <v>-2.0435635447502101</v>
      </c>
      <c r="Z111" s="1">
        <v>3.83748019258661</v>
      </c>
      <c r="AA111" s="1">
        <v>-1.9860471415443399</v>
      </c>
      <c r="AB111" s="1">
        <f>Table8111241213[[#This Row],[Xs]]-IF(Z112&lt;&gt;"",Z112,Z$2)</f>
        <v>-0.14825620914835991</v>
      </c>
      <c r="AC111" s="1">
        <f>Table8111241213[[#This Row],[ Ys]]-IF(AA112&lt;&gt;"",AA112,AA$2)</f>
        <v>-1.0594641108909952E-2</v>
      </c>
      <c r="AD111" s="1">
        <f>SQRT(Table8111241213[[#This Row],[dXs]]*Table8111241213[[#This Row],[dXs]]+Table8111241213[[#This Row],[dYs]]*Table8111241213[[#This Row],[dYs]])</f>
        <v>0.14863428262439604</v>
      </c>
      <c r="AE111"/>
    </row>
    <row r="112" spans="1:31" x14ac:dyDescent="0.25">
      <c r="A112"/>
      <c r="O112" s="1">
        <f t="shared" si="2"/>
        <v>-0.30034303665162021</v>
      </c>
      <c r="P112" s="1">
        <f t="shared" si="3"/>
        <v>-1.230907440185991E-2</v>
      </c>
      <c r="Q112" s="1">
        <f>SQRT(Table8111241213[[#This Row],[dX]]*Table8111241213[[#This Row],[dX]]+Table8111241213[[#This Row],[dY]]*Table8111241213[[#This Row],[dY]])</f>
        <v>0.30059516459475361</v>
      </c>
      <c r="R112" s="1">
        <f>IFERROR(Table8111241213[[#This Row],[dY]]/Table8111241213[[#This Row],[|AB|]],0)</f>
        <v>-4.0949010003052941E-2</v>
      </c>
      <c r="S112" s="1">
        <f>IFERROR(Table8111241213[[#This Row],[dX]]/Table8111241213[[#This Row],[|AB|]],0)</f>
        <v>-0.99916123752864316</v>
      </c>
      <c r="T112" s="1">
        <f>Table8111241213[[#This Row],[X]] - Table8111241213[[#This Row],[Cos(a)]] * $H$2</f>
        <v>4.0156076484018408</v>
      </c>
      <c r="U112" s="1">
        <f>Table8111241213[[#This Row],[ Y]] + Table8111241213[[#This Row],[Sin(a)]] * $H$2</f>
        <v>-2.5710824099144247</v>
      </c>
      <c r="V112" s="1">
        <f>Table8111241213[[#This Row],[X]] + Table8111241213[[#This Row],[Cos(a)]] * $H$2</f>
        <v>3.9719232983297195</v>
      </c>
      <c r="W112" s="1">
        <f>Table8111241213[[#This Row],[ Y]] - Table8111241213[[#This Row],[Sin(a)]] * $H$2</f>
        <v>-1.5051785144248555</v>
      </c>
      <c r="X112" s="1">
        <v>3.9937654733657801</v>
      </c>
      <c r="Y112" s="1">
        <v>-2.0381304621696401</v>
      </c>
      <c r="Z112" s="1">
        <v>3.9857364017349699</v>
      </c>
      <c r="AA112" s="1">
        <v>-1.97545250043543</v>
      </c>
      <c r="AB112" s="1">
        <f>Table8111241213[[#This Row],[Xs]]-IF(Z113&lt;&gt;"",Z113,Z$2)</f>
        <v>-0.14772905009052995</v>
      </c>
      <c r="AC112" s="1">
        <f>Table8111241213[[#This Row],[ Ys]]-IF(AA113&lt;&gt;"",AA113,AA$2)</f>
        <v>-1.2954382239739992E-2</v>
      </c>
      <c r="AD112" s="1">
        <f>SQRT(Table8111241213[[#This Row],[dXs]]*Table8111241213[[#This Row],[dXs]]+Table8111241213[[#This Row],[dYs]]*Table8111241213[[#This Row],[dYs]])</f>
        <v>0.14829594822470235</v>
      </c>
      <c r="AE112"/>
    </row>
    <row r="113" spans="1:31" x14ac:dyDescent="0.25">
      <c r="A113"/>
      <c r="O113" s="1">
        <f t="shared" si="2"/>
        <v>-0.30020391941070024</v>
      </c>
      <c r="P113" s="1">
        <f t="shared" si="3"/>
        <v>-1.5322029590600028E-2</v>
      </c>
      <c r="Q113" s="1">
        <f>SQRT(Table8111241213[[#This Row],[dX]]*Table8111241213[[#This Row],[dX]]+Table8111241213[[#This Row],[dY]]*Table8111241213[[#This Row],[dY]])</f>
        <v>0.30059467363930686</v>
      </c>
      <c r="R113" s="1">
        <f>IFERROR(Table8111241213[[#This Row],[dY]]/Table8111241213[[#This Row],[|AB|]],0)</f>
        <v>-5.0972392175469547E-2</v>
      </c>
      <c r="S113" s="1">
        <f>IFERROR(Table8111241213[[#This Row],[dX]]/Table8111241213[[#This Row],[|AB|]],0)</f>
        <v>-0.99870006269946254</v>
      </c>
      <c r="T113" s="1">
        <f>Table8111241213[[#This Row],[X]] - Table8111241213[[#This Row],[Cos(a)]] * $H$2</f>
        <v>4.1710961874994981</v>
      </c>
      <c r="U113" s="1">
        <f>Table8111241213[[#This Row],[ Y]] + Table8111241213[[#This Row],[Sin(a)]] * $H$2</f>
        <v>-2.5639604277421975</v>
      </c>
      <c r="V113" s="1">
        <f>Table8111241213[[#This Row],[X]] + Table8111241213[[#This Row],[Cos(a)]] * $H$2</f>
        <v>4.1167189064946426</v>
      </c>
      <c r="W113" s="1">
        <f>Table8111241213[[#This Row],[ Y]] - Table8111241213[[#This Row],[Sin(a)]] * $H$2</f>
        <v>-1.4985485129545029</v>
      </c>
      <c r="X113" s="1">
        <v>4.1439075469970703</v>
      </c>
      <c r="Y113" s="1">
        <v>-2.0312544703483502</v>
      </c>
      <c r="Z113" s="1">
        <v>4.1334654518254998</v>
      </c>
      <c r="AA113" s="1">
        <v>-1.96249811819569</v>
      </c>
      <c r="AB113" s="1">
        <f>Table8111241213[[#This Row],[Xs]]-IF(Z114&lt;&gt;"",Z114,Z$2)</f>
        <v>-0.14707023331328006</v>
      </c>
      <c r="AC113" s="1">
        <f>Table8111241213[[#This Row],[ Ys]]-IF(AA114&lt;&gt;"",AA114,AA$2)</f>
        <v>-1.5517629668609922E-2</v>
      </c>
      <c r="AD113" s="1">
        <f>SQRT(Table8111241213[[#This Row],[dXs]]*Table8111241213[[#This Row],[dXs]]+Table8111241213[[#This Row],[dYs]]*Table8111241213[[#This Row],[dYs]])</f>
        <v>0.14788661317832238</v>
      </c>
      <c r="AE113"/>
    </row>
    <row r="114" spans="1:31" x14ac:dyDescent="0.25">
      <c r="A114"/>
      <c r="O114" s="1">
        <f t="shared" si="2"/>
        <v>-0.30001640319823952</v>
      </c>
      <c r="P114" s="1">
        <f t="shared" si="3"/>
        <v>-1.8626511096950349E-2</v>
      </c>
      <c r="Q114" s="1">
        <f>SQRT(Table8111241213[[#This Row],[dX]]*Table8111241213[[#This Row],[dX]]+Table8111241213[[#This Row],[dY]]*Table8111241213[[#This Row],[dY]])</f>
        <v>0.30059406032663627</v>
      </c>
      <c r="R114" s="1">
        <f>IFERROR(Table8111241213[[#This Row],[dY]]/Table8111241213[[#This Row],[|AB|]],0)</f>
        <v>-6.1965665844195709E-2</v>
      </c>
      <c r="S114" s="1">
        <f>IFERROR(Table8111241213[[#This Row],[dX]]/Table8111241213[[#This Row],[|AB|]],0)</f>
        <v>-0.99807828162749113</v>
      </c>
      <c r="T114" s="1">
        <f>Table8111241213[[#This Row],[X]] - Table8111241213[[#This Row],[Cos(a)]] * $H$2</f>
        <v>4.327021838232282</v>
      </c>
      <c r="U114" s="1">
        <f>Table8111241213[[#This Row],[ Y]] + Table8111241213[[#This Row],[Sin(a)]] * $H$2</f>
        <v>-2.5551827323575482</v>
      </c>
      <c r="V114" s="1">
        <f>Table8111241213[[#This Row],[X]] + Table8111241213[[#This Row],[Cos(a)]] * $H$2</f>
        <v>4.2609169473206787</v>
      </c>
      <c r="W114" s="1">
        <f>Table8111241213[[#This Row],[ Y]] - Table8111241213[[#This Row],[Sin(a)]] * $H$2</f>
        <v>-1.4904341328005319</v>
      </c>
      <c r="X114" s="1">
        <v>4.2939693927764804</v>
      </c>
      <c r="Y114" s="1">
        <v>-2.0228084325790401</v>
      </c>
      <c r="Z114" s="1">
        <v>4.2805356851387799</v>
      </c>
      <c r="AA114" s="1">
        <v>-1.9469804885270801</v>
      </c>
      <c r="AB114" s="1">
        <f>Table8111241213[[#This Row],[Xs]]-IF(Z115&lt;&gt;"",Z115,Z$2)</f>
        <v>-0.14625722961669041</v>
      </c>
      <c r="AC114" s="1">
        <f>Table8111241213[[#This Row],[ Ys]]-IF(AA115&lt;&gt;"",AA115,AA$2)</f>
        <v>-1.8304718318230107E-2</v>
      </c>
      <c r="AD114" s="1">
        <f>SQRT(Table8111241213[[#This Row],[dXs]]*Table8111241213[[#This Row],[dXs]]+Table8111241213[[#This Row],[dYs]]*Table8111241213[[#This Row],[dYs]])</f>
        <v>0.14739823583699721</v>
      </c>
      <c r="AE114"/>
    </row>
    <row r="115" spans="1:31" x14ac:dyDescent="0.25">
      <c r="A115"/>
      <c r="O115" s="1">
        <f t="shared" si="2"/>
        <v>-0.29976344108581987</v>
      </c>
      <c r="P115" s="1">
        <f t="shared" si="3"/>
        <v>-2.2306382656100077E-2</v>
      </c>
      <c r="Q115" s="1">
        <f>SQRT(Table8111241213[[#This Row],[dX]]*Table8111241213[[#This Row],[dX]]+Table8111241213[[#This Row],[dY]]*Table8111241213[[#This Row],[dY]])</f>
        <v>0.30059224094911724</v>
      </c>
      <c r="R115" s="1">
        <f>IFERROR(Table8111241213[[#This Row],[dY]]/Table8111241213[[#This Row],[|AB|]],0)</f>
        <v>-7.4208111911564581E-2</v>
      </c>
      <c r="S115" s="1">
        <f>IFERROR(Table8111241213[[#This Row],[dX]]/Table8111241213[[#This Row],[|AB|]],0)</f>
        <v>-0.99724277692371421</v>
      </c>
      <c r="T115" s="1">
        <f>Table8111241213[[#This Row],[X]] - Table8111241213[[#This Row],[Cos(a)]] * $H$2</f>
        <v>4.4835065083413346</v>
      </c>
      <c r="U115" s="1">
        <f>Table8111241213[[#This Row],[ Y]] + Table8111241213[[#This Row],[Sin(a)]] * $H$2</f>
        <v>-2.5445566013697598</v>
      </c>
      <c r="V115" s="1">
        <f>Table8111241213[[#This Row],[X]] + Table8111241213[[#This Row],[Cos(a)]] * $H$2</f>
        <v>4.4043413920492851</v>
      </c>
      <c r="W115" s="1">
        <f>Table8111241213[[#This Row],[ Y]] - Table8111241213[[#This Row],[Sin(a)]] * $H$2</f>
        <v>-1.4806993171330398</v>
      </c>
      <c r="X115" s="1">
        <v>4.4439239501953098</v>
      </c>
      <c r="Y115" s="1">
        <v>-2.0126279592513998</v>
      </c>
      <c r="Z115" s="1">
        <v>4.4267929147554703</v>
      </c>
      <c r="AA115" s="1">
        <v>-1.9286757702088499</v>
      </c>
      <c r="AB115" s="1">
        <f>Table8111241213[[#This Row],[Xs]]-IF(Z116&lt;&gt;"",Z116,Z$2)</f>
        <v>-0.14526482118212947</v>
      </c>
      <c r="AC115" s="1">
        <f>Table8111241213[[#This Row],[ Ys]]-IF(AA116&lt;&gt;"",AA116,AA$2)</f>
        <v>-2.1334041344069909E-2</v>
      </c>
      <c r="AD115" s="1">
        <f>SQRT(Table8111241213[[#This Row],[dXs]]*Table8111241213[[#This Row],[dXs]]+Table8111241213[[#This Row],[dYs]]*Table8111241213[[#This Row],[dYs]])</f>
        <v>0.14682305538690624</v>
      </c>
      <c r="AE115"/>
    </row>
    <row r="116" spans="1:31" x14ac:dyDescent="0.25">
      <c r="A116"/>
      <c r="O116" s="1">
        <f t="shared" si="2"/>
        <v>-0.29942297935486017</v>
      </c>
      <c r="P116" s="1">
        <f t="shared" si="3"/>
        <v>-2.6460468769069712E-2</v>
      </c>
      <c r="Q116" s="1">
        <f>SQRT(Table8111241213[[#This Row],[dX]]*Table8111241213[[#This Row],[dX]]+Table8111241213[[#This Row],[dY]]*Table8111241213[[#This Row],[dY]])</f>
        <v>0.30058988168802347</v>
      </c>
      <c r="R116" s="1">
        <f>IFERROR(Table8111241213[[#This Row],[dY]]/Table8111241213[[#This Row],[|AB|]],0)</f>
        <v>-8.8028474612903071E-2</v>
      </c>
      <c r="S116" s="1">
        <f>IFERROR(Table8111241213[[#This Row],[dX]]/Table8111241213[[#This Row],[|AB|]],0)</f>
        <v>-0.99611795870635989</v>
      </c>
      <c r="T116" s="1">
        <f>Table8111241213[[#This Row],[X]] - Table8111241213[[#This Row],[Cos(a)]] * $H$2</f>
        <v>4.6406871643945671</v>
      </c>
      <c r="U116" s="1">
        <f>Table8111241213[[#This Row],[ Y]] + Table8111241213[[#This Row],[Sin(a)]] * $H$2</f>
        <v>-2.5318307147430605</v>
      </c>
      <c r="V116" s="1">
        <f>Table8111241213[[#This Row],[X]] + Table8111241213[[#This Row],[Cos(a)]] * $H$2</f>
        <v>4.5467785033300334</v>
      </c>
      <c r="W116" s="1">
        <f>Table8111241213[[#This Row],[ Y]] - Table8111241213[[#This Row],[Sin(a)]] * $H$2</f>
        <v>-1.4691733851028193</v>
      </c>
      <c r="X116" s="1">
        <v>4.5937328338623002</v>
      </c>
      <c r="Y116" s="1">
        <v>-2.00050204992294</v>
      </c>
      <c r="Z116" s="1">
        <v>4.5720577359375998</v>
      </c>
      <c r="AA116" s="1">
        <v>-1.90734172886478</v>
      </c>
      <c r="AB116" s="1">
        <f>Table8111241213[[#This Row],[Xs]]-IF(Z117&lt;&gt;"",Z117,Z$2)</f>
        <v>-0.14406540547859059</v>
      </c>
      <c r="AC116" s="1">
        <f>Table8111241213[[#This Row],[ Ys]]-IF(AA117&lt;&gt;"",AA117,AA$2)</f>
        <v>-2.462136475953014E-2</v>
      </c>
      <c r="AD116" s="1">
        <f>SQRT(Table8111241213[[#This Row],[dXs]]*Table8111241213[[#This Row],[dXs]]+Table8111241213[[#This Row],[dYs]]*Table8111241213[[#This Row],[dYs]])</f>
        <v>0.146154208486559</v>
      </c>
      <c r="AE116"/>
    </row>
    <row r="117" spans="1:31" x14ac:dyDescent="0.25">
      <c r="A117"/>
      <c r="O117" s="1">
        <f t="shared" si="2"/>
        <v>-0.29896306991576971</v>
      </c>
      <c r="P117" s="1">
        <f t="shared" si="3"/>
        <v>-3.1202018260960029E-2</v>
      </c>
      <c r="Q117" s="1">
        <f>SQRT(Table8111241213[[#This Row],[dX]]*Table8111241213[[#This Row],[dX]]+Table8111241213[[#This Row],[dY]]*Table8111241213[[#This Row],[dY]])</f>
        <v>0.30058689778002412</v>
      </c>
      <c r="R117" s="1">
        <f>IFERROR(Table8111241213[[#This Row],[dY]]/Table8111241213[[#This Row],[|AB|]],0)</f>
        <v>-0.10380365375670608</v>
      </c>
      <c r="S117" s="1">
        <f>IFERROR(Table8111241213[[#This Row],[dX]]/Table8111241213[[#This Row],[|AB|]],0)</f>
        <v>-0.99459780889903338</v>
      </c>
      <c r="T117" s="1">
        <f>Table8111241213[[#This Row],[X]] - Table8111241213[[#This Row],[Cos(a)]] * $H$2</f>
        <v>4.7987157302749637</v>
      </c>
      <c r="U117" s="1">
        <f>Table8111241213[[#This Row],[ Y]] + Table8111241213[[#This Row],[Sin(a)]] * $H$2</f>
        <v>-2.5166853083938152</v>
      </c>
      <c r="V117" s="1">
        <f>Table8111241213[[#This Row],[X]] + Table8111241213[[#This Row],[Cos(a)]] * $H$2</f>
        <v>4.6879781288253763</v>
      </c>
      <c r="W117" s="1">
        <f>Table8111241213[[#This Row],[ Y]] - Table8111241213[[#This Row],[Sin(a)]] * $H$2</f>
        <v>-1.455649672570845</v>
      </c>
      <c r="X117" s="1">
        <v>4.74334692955017</v>
      </c>
      <c r="Y117" s="1">
        <v>-1.9861674904823301</v>
      </c>
      <c r="Z117" s="1">
        <v>4.7161231414161904</v>
      </c>
      <c r="AA117" s="1">
        <v>-1.8827203641052499</v>
      </c>
      <c r="AB117" s="1">
        <f>Table8111241213[[#This Row],[Xs]]-IF(Z118&lt;&gt;"",Z118,Z$2)</f>
        <v>-0.14262943711376952</v>
      </c>
      <c r="AC117" s="1">
        <f>Table8111241213[[#This Row],[ Ys]]-IF(AA118&lt;&gt;"",AA118,AA$2)</f>
        <v>-2.8179035141859821E-2</v>
      </c>
      <c r="AD117" s="1">
        <f>SQRT(Table8111241213[[#This Row],[dXs]]*Table8111241213[[#This Row],[dXs]]+Table8111241213[[#This Row],[dYs]]*Table8111241213[[#This Row],[dYs]])</f>
        <v>0.14538643111692681</v>
      </c>
      <c r="AE117"/>
    </row>
    <row r="118" spans="1:31" x14ac:dyDescent="0.25">
      <c r="A118"/>
      <c r="O118" s="1">
        <f t="shared" si="2"/>
        <v>-0.29833817481994007</v>
      </c>
      <c r="P118" s="1">
        <f t="shared" si="3"/>
        <v>-3.6664426326760147E-2</v>
      </c>
      <c r="Q118" s="1">
        <f>SQRT(Table8111241213[[#This Row],[dX]]*Table8111241213[[#This Row],[dX]]+Table8111241213[[#This Row],[dY]]*Table8111241213[[#This Row],[dY]])</f>
        <v>0.30058267866389698</v>
      </c>
      <c r="R118" s="1">
        <f>IFERROR(Table8111241213[[#This Row],[dY]]/Table8111241213[[#This Row],[|AB|]],0)</f>
        <v>-0.12197784147022413</v>
      </c>
      <c r="S118" s="1">
        <f>IFERROR(Table8111241213[[#This Row],[dX]]/Table8111241213[[#This Row],[|AB|]],0)</f>
        <v>-0.99253282373444196</v>
      </c>
      <c r="T118" s="1">
        <f>Table8111241213[[#This Row],[X]] - Table8111241213[[#This Row],[Cos(a)]] * $H$2</f>
        <v>4.9577588042905578</v>
      </c>
      <c r="U118" s="1">
        <f>Table8111241213[[#This Row],[ Y]] + Table8111241213[[#This Row],[Sin(a)]] * $H$2</f>
        <v>-2.4987163878431691</v>
      </c>
      <c r="V118" s="1">
        <f>Table8111241213[[#This Row],[X]] + Table8111241213[[#This Row],[Cos(a)]] * $H$2</f>
        <v>4.8276330032655821</v>
      </c>
      <c r="W118" s="1">
        <f>Table8111241213[[#This Row],[ Y]] - Table8111241213[[#This Row],[Sin(a)]] * $H$2</f>
        <v>-1.4398836754807909</v>
      </c>
      <c r="X118" s="1">
        <v>4.89269590377807</v>
      </c>
      <c r="Y118" s="1">
        <v>-1.96930003166198</v>
      </c>
      <c r="Z118" s="1">
        <v>4.8587525785299599</v>
      </c>
      <c r="AA118" s="1">
        <v>-1.8545413289633901</v>
      </c>
      <c r="AB118" s="1">
        <f>Table8111241213[[#This Row],[Xs]]-IF(Z119&lt;&gt;"",Z119,Z$2)</f>
        <v>-0.14092601860601039</v>
      </c>
      <c r="AC118" s="1">
        <f>Table8111241213[[#This Row],[ Ys]]-IF(AA119&lt;&gt;"",AA119,AA$2)</f>
        <v>-3.2015117157690121E-2</v>
      </c>
      <c r="AD118" s="1">
        <f>SQRT(Table8111241213[[#This Row],[dXs]]*Table8111241213[[#This Row],[dXs]]+Table8111241213[[#This Row],[dYs]]*Table8111241213[[#This Row],[dYs]])</f>
        <v>0.14451681717627957</v>
      </c>
      <c r="AE118"/>
    </row>
    <row r="119" spans="1:31" x14ac:dyDescent="0.25">
      <c r="A119"/>
      <c r="O119" s="1">
        <f t="shared" si="2"/>
        <v>-0.29748654365539995</v>
      </c>
      <c r="P119" s="1">
        <f t="shared" si="3"/>
        <v>-4.2990982532499888E-2</v>
      </c>
      <c r="Q119" s="1">
        <f>SQRT(Table8111241213[[#This Row],[dX]]*Table8111241213[[#This Row],[dX]]+Table8111241213[[#This Row],[dY]]*Table8111241213[[#This Row],[dY]])</f>
        <v>0.3005768923838722</v>
      </c>
      <c r="R119" s="1">
        <f>IFERROR(Table8111241213[[#This Row],[dY]]/Table8111241213[[#This Row],[|AB|]],0)</f>
        <v>-0.14302823544264781</v>
      </c>
      <c r="S119" s="1">
        <f>IFERROR(Table8111241213[[#This Row],[dX]]/Table8111241213[[#This Row],[|AB|]],0)</f>
        <v>-0.98971860842673987</v>
      </c>
      <c r="T119" s="1">
        <f>Table8111241213[[#This Row],[X]] - Table8111241213[[#This Row],[Cos(a)]] * $H$2</f>
        <v>5.1179762711994012</v>
      </c>
      <c r="U119" s="1">
        <f>Table8111241213[[#This Row],[ Y]] + Table8111241213[[#This Row],[Sin(a)]] * $H$2</f>
        <v>-2.4774183197403001</v>
      </c>
      <c r="V119" s="1">
        <f>Table8111241213[[#This Row],[X]] + Table8111241213[[#This Row],[Cos(a)]] * $H$2</f>
        <v>4.9653939375408189</v>
      </c>
      <c r="W119" s="1">
        <f>Table8111241213[[#This Row],[ Y]] - Table8111241213[[#This Row],[Sin(a)]] * $H$2</f>
        <v>-1.4215878085708398</v>
      </c>
      <c r="X119" s="1">
        <v>5.0416851043701101</v>
      </c>
      <c r="Y119" s="1">
        <v>-1.94950306415557</v>
      </c>
      <c r="Z119" s="1">
        <v>4.9996785971359703</v>
      </c>
      <c r="AA119" s="1">
        <v>-1.8225262118057</v>
      </c>
      <c r="AB119" s="1">
        <f>Table8111241213[[#This Row],[Xs]]-IF(Z120&lt;&gt;"",Z120,Z$2)</f>
        <v>-0.1389236401794598</v>
      </c>
      <c r="AC119" s="1">
        <f>Table8111241213[[#This Row],[ Ys]]-IF(AA120&lt;&gt;"",AA120,AA$2)</f>
        <v>-3.6132506774649853E-2</v>
      </c>
      <c r="AD119" s="1">
        <f>SQRT(Table8111241213[[#This Row],[dXs]]*Table8111241213[[#This Row],[dXs]]+Table8111241213[[#This Row],[dYs]]*Table8111241213[[#This Row],[dYs]])</f>
        <v>0.14354558804272646</v>
      </c>
      <c r="AE119"/>
    </row>
    <row r="120" spans="1:31" x14ac:dyDescent="0.25">
      <c r="A120"/>
      <c r="O120" s="1">
        <f t="shared" si="2"/>
        <v>-0.29632902145386009</v>
      </c>
      <c r="P120" s="1">
        <f t="shared" si="3"/>
        <v>-5.0309538841240009E-2</v>
      </c>
      <c r="Q120" s="1">
        <f>SQRT(Table8111241213[[#This Row],[dX]]*Table8111241213[[#This Row],[dX]]+Table8111241213[[#This Row],[dY]]*Table8111241213[[#This Row],[dY]])</f>
        <v>0.30056935747713953</v>
      </c>
      <c r="R120" s="1">
        <f>IFERROR(Table8111241213[[#This Row],[dY]]/Table8111241213[[#This Row],[|AB|]],0)</f>
        <v>-0.16738079777499079</v>
      </c>
      <c r="S120" s="1">
        <f>IFERROR(Table8111241213[[#This Row],[dX]]/Table8111241213[[#This Row],[|AB|]],0)</f>
        <v>-0.98589232096421553</v>
      </c>
      <c r="T120" s="1">
        <f>Table8111241213[[#This Row],[X]] - Table8111241213[[#This Row],[Cos(a)]] * $H$2</f>
        <v>5.2794632550135381</v>
      </c>
      <c r="U120" s="1">
        <f>Table8111241213[[#This Row],[ Y]] + Table8111241213[[#This Row],[Sin(a)]] * $H$2</f>
        <v>-2.4521833654952032</v>
      </c>
      <c r="V120" s="1">
        <f>Table8111241213[[#This Row],[X]] + Table8111241213[[#This Row],[Cos(a)]] * $H$2</f>
        <v>5.1009016398534017</v>
      </c>
      <c r="W120" s="1">
        <f>Table8111241213[[#This Row],[ Y]] - Table8111241213[[#This Row],[Sin(a)]] * $H$2</f>
        <v>-1.400434732763757</v>
      </c>
      <c r="X120" s="1">
        <v>5.1901824474334699</v>
      </c>
      <c r="Y120" s="1">
        <v>-1.9263090491294801</v>
      </c>
      <c r="Z120" s="1">
        <v>5.1386022373154301</v>
      </c>
      <c r="AA120" s="1">
        <v>-1.7863937050310501</v>
      </c>
      <c r="AB120" s="1">
        <f>Table8111241213[[#This Row],[Xs]]-IF(Z121&lt;&gt;"",Z121,Z$2)</f>
        <v>-0.13659105532137961</v>
      </c>
      <c r="AC120" s="1">
        <f>Table8111241213[[#This Row],[ Ys]]-IF(AA121&lt;&gt;"",AA121,AA$2)</f>
        <v>-4.0528073163340173E-2</v>
      </c>
      <c r="AD120" s="1">
        <f>SQRT(Table8111241213[[#This Row],[dXs]]*Table8111241213[[#This Row],[dXs]]+Table8111241213[[#This Row],[dYs]]*Table8111241213[[#This Row],[dYs]])</f>
        <v>0.14247680901866536</v>
      </c>
      <c r="AE120"/>
    </row>
    <row r="121" spans="1:31" x14ac:dyDescent="0.25">
      <c r="A121"/>
      <c r="O121" s="1">
        <f t="shared" si="2"/>
        <v>-0.29477143287657981</v>
      </c>
      <c r="P121" s="1">
        <f t="shared" si="3"/>
        <v>-5.8704614639280006E-2</v>
      </c>
      <c r="Q121" s="1">
        <f>SQRT(Table8111241213[[#This Row],[dX]]*Table8111241213[[#This Row],[dX]]+Table8111241213[[#This Row],[dY]]*Table8111241213[[#This Row],[dY]])</f>
        <v>0.30056019267371115</v>
      </c>
      <c r="R121" s="1">
        <f>IFERROR(Table8111241213[[#This Row],[dY]]/Table8111241213[[#This Row],[|AB|]],0)</f>
        <v>-0.19531733100467458</v>
      </c>
      <c r="S121" s="1">
        <f>IFERROR(Table8111241213[[#This Row],[dX]]/Table8111241213[[#This Row],[|AB|]],0)</f>
        <v>-0.98074009819585251</v>
      </c>
      <c r="T121" s="1">
        <f>Table8111241213[[#This Row],[X]] - Table8111241213[[#This Row],[Cos(a)]] * $H$2</f>
        <v>5.4421962618771316</v>
      </c>
      <c r="U121" s="1">
        <f>Table8111241213[[#This Row],[ Y]] + Table8111241213[[#This Row],[Sin(a)]] * $H$2</f>
        <v>-2.4223196494399239</v>
      </c>
      <c r="V121" s="1">
        <f>Table8111241213[[#This Row],[X]] + Table8111241213[[#This Row],[Cos(a)]] * $H$2</f>
        <v>5.2338319897708088</v>
      </c>
      <c r="W121" s="1">
        <f>Table8111241213[[#This Row],[ Y]] - Table8111241213[[#This Row],[Sin(a)]] * $H$2</f>
        <v>-1.3760674011887359</v>
      </c>
      <c r="X121" s="1">
        <v>5.3380141258239702</v>
      </c>
      <c r="Y121" s="1">
        <v>-1.8991935253143299</v>
      </c>
      <c r="Z121" s="1">
        <v>5.2751932926368097</v>
      </c>
      <c r="AA121" s="1">
        <v>-1.7458656318677099</v>
      </c>
      <c r="AB121" s="1">
        <f>Table8111241213[[#This Row],[Xs]]-IF(Z122&lt;&gt;"",Z122,Z$2)</f>
        <v>-0.13389826407974059</v>
      </c>
      <c r="AC121" s="1">
        <f>Table8111241213[[#This Row],[ Ys]]-IF(AA122&lt;&gt;"",AA122,AA$2)</f>
        <v>-4.5191886650320034E-2</v>
      </c>
      <c r="AD121" s="1">
        <f>SQRT(Table8111241213[[#This Row],[dXs]]*Table8111241213[[#This Row],[dXs]]+Table8111241213[[#This Row],[dYs]]*Table8111241213[[#This Row],[dYs]])</f>
        <v>0.14131897163007989</v>
      </c>
      <c r="AE121"/>
    </row>
    <row r="122" spans="1:31" x14ac:dyDescent="0.25">
      <c r="A122"/>
      <c r="O122" s="1">
        <f t="shared" si="2"/>
        <v>-0.29271101951598943</v>
      </c>
      <c r="P122" s="1">
        <f t="shared" si="3"/>
        <v>-6.8184494972229892E-2</v>
      </c>
      <c r="Q122" s="1">
        <f>SQRT(Table8111241213[[#This Row],[dX]]*Table8111241213[[#This Row],[dX]]+Table8111241213[[#This Row],[dY]]*Table8111241213[[#This Row],[dY]])</f>
        <v>0.30054761070537228</v>
      </c>
      <c r="R122" s="1">
        <f>IFERROR(Table8111241213[[#This Row],[dY]]/Table8111241213[[#This Row],[|AB|]],0)</f>
        <v>-0.22686753294163217</v>
      </c>
      <c r="S122" s="1">
        <f>IFERROR(Table8111241213[[#This Row],[dX]]/Table8111241213[[#This Row],[|AB|]],0)</f>
        <v>-0.97392562472551114</v>
      </c>
      <c r="T122" s="1">
        <f>Table8111241213[[#This Row],[X]] - Table8111241213[[#This Row],[Cos(a)]] * $H$2</f>
        <v>5.6059648733509313</v>
      </c>
      <c r="U122" s="1">
        <f>Table8111241213[[#This Row],[ Y]] + Table8111241213[[#This Row],[Sin(a)]] * $H$2</f>
        <v>-2.3870957229431689</v>
      </c>
      <c r="V122" s="1">
        <f>Table8111241213[[#This Row],[X]] + Table8111241213[[#This Row],[Cos(a)]] * $H$2</f>
        <v>5.3639428872691681</v>
      </c>
      <c r="W122" s="1">
        <f>Table8111241213[[#This Row],[ Y]] - Table8111241213[[#This Row],[Sin(a)]] * $H$2</f>
        <v>-1.3481131460372315</v>
      </c>
      <c r="X122" s="1">
        <v>5.4849538803100497</v>
      </c>
      <c r="Y122" s="1">
        <v>-1.8676044344902001</v>
      </c>
      <c r="Z122" s="1">
        <v>5.4090915567165503</v>
      </c>
      <c r="AA122" s="1">
        <v>-1.7006737452173899</v>
      </c>
      <c r="AB122" s="1">
        <f>Table8111241213[[#This Row],[Xs]]-IF(Z123&lt;&gt;"",Z123,Z$2)</f>
        <v>-0.13081756128629962</v>
      </c>
      <c r="AC122" s="1">
        <f>Table8111241213[[#This Row],[ Ys]]-IF(AA123&lt;&gt;"",AA123,AA$2)</f>
        <v>-5.010659090776981E-2</v>
      </c>
      <c r="AD122" s="1">
        <f>SQRT(Table8111241213[[#This Row],[dXs]]*Table8111241213[[#This Row],[dXs]]+Table8111241213[[#This Row],[dYs]]*Table8111241213[[#This Row],[dYs]])</f>
        <v>0.14008534824632218</v>
      </c>
      <c r="AE122"/>
    </row>
    <row r="123" spans="1:31" x14ac:dyDescent="0.25">
      <c r="A123"/>
      <c r="O123" s="1">
        <f t="shared" si="2"/>
        <v>-0.29003548622132058</v>
      </c>
      <c r="P123" s="1">
        <f t="shared" si="3"/>
        <v>-7.8741490840910089E-2</v>
      </c>
      <c r="Q123" s="1">
        <f>SQRT(Table8111241213[[#This Row],[dX]]*Table8111241213[[#This Row],[dX]]+Table8111241213[[#This Row],[dY]]*Table8111241213[[#This Row],[dY]])</f>
        <v>0.30053420046225515</v>
      </c>
      <c r="R123" s="1">
        <f>IFERROR(Table8111241213[[#This Row],[dY]]/Table8111241213[[#This Row],[|AB|]],0)</f>
        <v>-0.26200509199883704</v>
      </c>
      <c r="S123" s="1">
        <f>IFERROR(Table8111241213[[#This Row],[dX]]/Table8111241213[[#This Row],[|AB|]],0)</f>
        <v>-0.96506649085266705</v>
      </c>
      <c r="T123" s="1">
        <f>Table8111241213[[#This Row],[X]] - Table8111241213[[#This Row],[Cos(a)]] * $H$2</f>
        <v>5.7704784892999514</v>
      </c>
      <c r="U123" s="1">
        <f>Table8111241213[[#This Row],[ Y]] + Table8111241213[[#This Row],[Sin(a)]] * $H$2</f>
        <v>-2.3457748626068939</v>
      </c>
      <c r="V123" s="1">
        <f>Table8111241213[[#This Row],[X]] + Table8111241213[[#This Row],[Cos(a)]] * $H$2</f>
        <v>5.4909718013799678</v>
      </c>
      <c r="W123" s="1">
        <f>Table8111241213[[#This Row],[ Y]] - Table8111241213[[#This Row],[Sin(a)]] * $H$2</f>
        <v>-1.3162431980773062</v>
      </c>
      <c r="X123" s="1">
        <v>5.6307251453399596</v>
      </c>
      <c r="Y123" s="1">
        <v>-1.8310090303421001</v>
      </c>
      <c r="Z123" s="1">
        <v>5.5399091180028499</v>
      </c>
      <c r="AA123" s="1">
        <v>-1.6505671543096201</v>
      </c>
      <c r="AB123" s="1">
        <f>Table8111241213[[#This Row],[Xs]]-IF(Z124&lt;&gt;"",Z124,Z$2)</f>
        <v>-0.12732459389431039</v>
      </c>
      <c r="AC123" s="1">
        <f>Table8111241213[[#This Row],[ Ys]]-IF(AA124&lt;&gt;"",AA124,AA$2)</f>
        <v>-5.5246974180449993E-2</v>
      </c>
      <c r="AD123" s="1">
        <f>SQRT(Table8111241213[[#This Row],[dXs]]*Table8111241213[[#This Row],[dXs]]+Table8111241213[[#This Row],[dYs]]*Table8111241213[[#This Row],[dYs]])</f>
        <v>0.13879402136420133</v>
      </c>
      <c r="AE123"/>
    </row>
    <row r="124" spans="1:31" x14ac:dyDescent="0.25">
      <c r="A124"/>
      <c r="O124" s="1">
        <f t="shared" si="2"/>
        <v>-0.28657841682434082</v>
      </c>
      <c r="P124" s="1">
        <f t="shared" si="3"/>
        <v>-9.0461015701300163E-2</v>
      </c>
      <c r="Q124" s="1">
        <f>SQRT(Table8111241213[[#This Row],[dX]]*Table8111241213[[#This Row],[dX]]+Table8111241213[[#This Row],[dY]]*Table8111241213[[#This Row],[dY]])</f>
        <v>0.30051686200820166</v>
      </c>
      <c r="R124" s="1">
        <f>IFERROR(Table8111241213[[#This Row],[dY]]/Table8111241213[[#This Row],[|AB|]],0)</f>
        <v>-0.30101810293370929</v>
      </c>
      <c r="S124" s="1">
        <f>IFERROR(Table8111241213[[#This Row],[dX]]/Table8111241213[[#This Row],[|AB|]],0)</f>
        <v>-0.95361842563270072</v>
      </c>
      <c r="T124" s="1">
        <f>Table8111241213[[#This Row],[X]] - Table8111241213[[#This Row],[Cos(a)]] * $H$2</f>
        <v>5.9355522248962211</v>
      </c>
      <c r="U124" s="1">
        <f>Table8111241213[[#This Row],[ Y]] + Table8111241213[[#This Row],[Sin(a)]] * $H$2</f>
        <v>-2.2975223854460332</v>
      </c>
      <c r="V124" s="1">
        <f>Table8111241213[[#This Row],[X]] + Table8111241213[[#This Row],[Cos(a)]] * $H$2</f>
        <v>5.6144265081665194</v>
      </c>
      <c r="W124" s="1">
        <f>Table8111241213[[#This Row],[ Y]] - Table8111241213[[#This Row],[Sin(a)]] * $H$2</f>
        <v>-1.2802035018525466</v>
      </c>
      <c r="X124" s="1">
        <v>5.7749893665313703</v>
      </c>
      <c r="Y124" s="1">
        <v>-1.78886294364929</v>
      </c>
      <c r="Z124" s="1">
        <v>5.6672337118971603</v>
      </c>
      <c r="AA124" s="1">
        <v>-1.5953201801291701</v>
      </c>
      <c r="AB124" s="1">
        <f>Table8111241213[[#This Row],[Xs]]-IF(Z125&lt;&gt;"",Z125,Z$2)</f>
        <v>-0.12339936220505976</v>
      </c>
      <c r="AC124" s="1">
        <f>Table8111241213[[#This Row],[ Ys]]-IF(AA125&lt;&gt;"",AA125,AA$2)</f>
        <v>-6.0579786420380088E-2</v>
      </c>
      <c r="AD124" s="1">
        <f>SQRT(Table8111241213[[#This Row],[dXs]]*Table8111241213[[#This Row],[dXs]]+Table8111241213[[#This Row],[dYs]]*Table8111241213[[#This Row],[dYs]])</f>
        <v>0.13746749839636421</v>
      </c>
      <c r="AE124"/>
    </row>
    <row r="125" spans="1:31" x14ac:dyDescent="0.25">
      <c r="A125"/>
      <c r="O125" s="1">
        <f t="shared" si="2"/>
        <v>-0.28211855888365989</v>
      </c>
      <c r="P125" s="1">
        <f t="shared" si="3"/>
        <v>-0.10346943140029996</v>
      </c>
      <c r="Q125" s="1">
        <f>SQRT(Table8111241213[[#This Row],[dX]]*Table8111241213[[#This Row],[dX]]+Table8111241213[[#This Row],[dY]]*Table8111241213[[#This Row],[dY]])</f>
        <v>0.30049426700170911</v>
      </c>
      <c r="R125" s="1">
        <f>IFERROR(Table8111241213[[#This Row],[dY]]/Table8111241213[[#This Row],[|AB|]],0)</f>
        <v>-0.34433080016036199</v>
      </c>
      <c r="S125" s="1">
        <f>IFERROR(Table8111241213[[#This Row],[dX]]/Table8111241213[[#This Row],[|AB|]],0)</f>
        <v>-0.9388483903490088</v>
      </c>
      <c r="T125" s="1">
        <f>Table8111241213[[#This Row],[X]] - Table8111241213[[#This Row],[Cos(a)]] * $H$2</f>
        <v>6.1009693847775646</v>
      </c>
      <c r="U125" s="1">
        <f>Table8111241213[[#This Row],[ Y]] + Table8111241213[[#This Row],[Sin(a)]] * $H$2</f>
        <v>-2.2413291293197171</v>
      </c>
      <c r="V125" s="1">
        <f>Table8111241213[[#This Row],[X]] + Table8111241213[[#This Row],[Cos(a)]] * $H$2</f>
        <v>5.7336377395510363</v>
      </c>
      <c r="W125" s="1">
        <f>Table8111241213[[#This Row],[ Y]] - Table8111241213[[#This Row],[Sin(a)]] * $H$2</f>
        <v>-1.2397668999618827</v>
      </c>
      <c r="X125" s="1">
        <v>5.9173035621643004</v>
      </c>
      <c r="Y125" s="1">
        <v>-1.7405480146407999</v>
      </c>
      <c r="Z125" s="1">
        <v>5.7906330741022201</v>
      </c>
      <c r="AA125" s="1">
        <v>-1.53474039370879</v>
      </c>
      <c r="AB125" s="1">
        <f>Table8111241213[[#This Row],[Xs]]-IF(Z126&lt;&gt;"",Z126,Z$2)</f>
        <v>-0.11902709581512028</v>
      </c>
      <c r="AC125" s="1">
        <f>Table8111241213[[#This Row],[ Ys]]-IF(AA126&lt;&gt;"",AA126,AA$2)</f>
        <v>-6.6063836748829985E-2</v>
      </c>
      <c r="AD125" s="1">
        <f>SQRT(Table8111241213[[#This Row],[dXs]]*Table8111241213[[#This Row],[dXs]]+Table8111241213[[#This Row],[dYs]]*Table8111241213[[#This Row],[dYs]])</f>
        <v>0.13613184808911499</v>
      </c>
      <c r="AE125"/>
    </row>
    <row r="126" spans="1:31" x14ac:dyDescent="0.25">
      <c r="A126"/>
      <c r="O126" s="1">
        <f t="shared" si="2"/>
        <v>-0.2763605117797896</v>
      </c>
      <c r="P126" s="1">
        <f t="shared" si="3"/>
        <v>-0.11791098117827992</v>
      </c>
      <c r="Q126" s="1">
        <f>SQRT(Table8111241213[[#This Row],[dX]]*Table8111241213[[#This Row],[dX]]+Table8111241213[[#This Row],[dY]]*Table8111241213[[#This Row],[dY]])</f>
        <v>0.30046319567230179</v>
      </c>
      <c r="R126" s="1">
        <f>IFERROR(Table8111241213[[#This Row],[dY]]/Table8111241213[[#This Row],[|AB|]],0)</f>
        <v>-0.39243069659313201</v>
      </c>
      <c r="S126" s="1">
        <f>IFERROR(Table8111241213[[#This Row],[dX]]/Table8111241213[[#This Row],[|AB|]],0)</f>
        <v>-0.91978157644705472</v>
      </c>
      <c r="T126" s="1">
        <f>Table8111241213[[#This Row],[X]] - Table8111241213[[#This Row],[Cos(a)]] * $H$2</f>
        <v>6.2664302011885207</v>
      </c>
      <c r="U126" s="1">
        <f>Table8111241213[[#This Row],[ Y]] + Table8111241213[[#This Row],[Sin(a)]] * $H$2</f>
        <v>-2.1760044009176709</v>
      </c>
      <c r="V126" s="1">
        <f>Table8111241213[[#This Row],[X]] + Table8111241213[[#This Row],[Cos(a)]] * $H$2</f>
        <v>5.8477856496415397</v>
      </c>
      <c r="W126" s="1">
        <f>Table8111241213[[#This Row],[ Y]] - Table8111241213[[#This Row],[Sin(a)]] * $H$2</f>
        <v>-1.1947826235803094</v>
      </c>
      <c r="X126" s="1">
        <v>6.0571079254150302</v>
      </c>
      <c r="Y126" s="1">
        <v>-1.68539351224899</v>
      </c>
      <c r="Z126" s="1">
        <v>5.9096601699173403</v>
      </c>
      <c r="AA126" s="1">
        <v>-1.46867655695996</v>
      </c>
      <c r="AB126" s="1">
        <f>Table8111241213[[#This Row],[Xs]]-IF(Z127&lt;&gt;"",Z127,Z$2)</f>
        <v>-0.11419893791637925</v>
      </c>
      <c r="AC126" s="1">
        <f>Table8111241213[[#This Row],[ Ys]]-IF(AA127&lt;&gt;"",AA127,AA$2)</f>
        <v>-7.165038931636003E-2</v>
      </c>
      <c r="AD126" s="1">
        <f>SQRT(Table8111241213[[#This Row],[dXs]]*Table8111241213[[#This Row],[dXs]]+Table8111241213[[#This Row],[dYs]]*Table8111241213[[#This Row],[dYs]])</f>
        <v>0.13481533929940986</v>
      </c>
      <c r="AE126"/>
    </row>
    <row r="127" spans="1:31" x14ac:dyDescent="0.25">
      <c r="A127"/>
      <c r="O127" s="1">
        <f t="shared" si="2"/>
        <v>-0.26890587806702015</v>
      </c>
      <c r="P127" s="1">
        <f t="shared" si="3"/>
        <v>-0.13395303487777999</v>
      </c>
      <c r="Q127" s="1">
        <f>SQRT(Table8111241213[[#This Row],[dX]]*Table8111241213[[#This Row],[dX]]+Table8111241213[[#This Row],[dY]]*Table8111241213[[#This Row],[dY]])</f>
        <v>0.30042268025560731</v>
      </c>
      <c r="R127" s="1">
        <f>IFERROR(Table8111241213[[#This Row],[dY]]/Table8111241213[[#This Row],[|AB|]],0)</f>
        <v>-0.44588189801052741</v>
      </c>
      <c r="S127" s="1">
        <f>IFERROR(Table8111241213[[#This Row],[dX]]/Table8111241213[[#This Row],[|AB|]],0)</f>
        <v>-0.89509180145196809</v>
      </c>
      <c r="T127" s="1">
        <f>Table8111241213[[#This Row],[X]] - Table8111241213[[#This Row],[Cos(a)]] * $H$2</f>
        <v>6.4314971854413123</v>
      </c>
      <c r="U127" s="1">
        <f>Table8111241213[[#This Row],[ Y]] + Table8111241213[[#This Row],[Sin(a)]] * $H$2</f>
        <v>-2.1000784123676328</v>
      </c>
      <c r="V127" s="1">
        <f>Table8111241213[[#This Row],[X]] + Table8111241213[[#This Row],[Cos(a)]] * $H$2</f>
        <v>5.9558309624468677</v>
      </c>
      <c r="W127" s="1">
        <f>Table8111241213[[#This Row],[ Y]] - Table8111241213[[#This Row],[Sin(a)]] * $H$2</f>
        <v>-1.1451956545574071</v>
      </c>
      <c r="X127" s="1">
        <v>6.19366407394409</v>
      </c>
      <c r="Y127" s="1">
        <v>-1.62263703346252</v>
      </c>
      <c r="Z127" s="1">
        <v>6.0238591078337196</v>
      </c>
      <c r="AA127" s="1">
        <v>-1.3970261676436</v>
      </c>
      <c r="AB127" s="1">
        <f>Table8111241213[[#This Row],[Xs]]-IF(Z128&lt;&gt;"",Z128,Z$2)</f>
        <v>-0.1089123819882305</v>
      </c>
      <c r="AC127" s="1">
        <f>Table8111241213[[#This Row],[ Ys]]-IF(AA128&lt;&gt;"",AA128,AA$2)</f>
        <v>-7.7283856503840065E-2</v>
      </c>
      <c r="AD127" s="1">
        <f>SQRT(Table8111241213[[#This Row],[dXs]]*Table8111241213[[#This Row],[dXs]]+Table8111241213[[#This Row],[dYs]]*Table8111241213[[#This Row],[dYs]])</f>
        <v>0.13354662641361023</v>
      </c>
      <c r="AE127"/>
    </row>
    <row r="128" spans="1:31" x14ac:dyDescent="0.25">
      <c r="A128"/>
      <c r="O128" s="1">
        <f t="shared" si="2"/>
        <v>-0.25920629501341974</v>
      </c>
      <c r="P128" s="1">
        <f t="shared" si="3"/>
        <v>-0.15175402164459006</v>
      </c>
      <c r="Q128" s="1">
        <f>SQRT(Table8111241213[[#This Row],[dX]]*Table8111241213[[#This Row],[dX]]+Table8111241213[[#This Row],[dY]]*Table8111241213[[#This Row],[dY]])</f>
        <v>0.3003617593168123</v>
      </c>
      <c r="R128" s="1">
        <f>IFERROR(Table8111241213[[#This Row],[dY]]/Table8111241213[[#This Row],[|AB|]],0)</f>
        <v>-0.50523749091682679</v>
      </c>
      <c r="S128" s="1">
        <f>IFERROR(Table8111241213[[#This Row],[dX]]/Table8111241213[[#This Row],[|AB|]],0)</f>
        <v>-0.86298034610996188</v>
      </c>
      <c r="T128" s="1">
        <f>Table8111241213[[#This Row],[X]] - Table8111241213[[#This Row],[Cos(a)]] * $H$2</f>
        <v>6.5955071492445674</v>
      </c>
      <c r="U128" s="1">
        <f>Table8111241213[[#This Row],[ Y]] + Table8111241213[[#This Row],[Sin(a)]] * $H$2</f>
        <v>-2.0117536270910397</v>
      </c>
      <c r="V128" s="1">
        <f>Table8111241213[[#This Row],[X]] + Table8111241213[[#This Row],[Cos(a)]] * $H$2</f>
        <v>6.0565204577195333</v>
      </c>
      <c r="W128" s="1">
        <f>Table8111241213[[#This Row],[ Y]] - Table8111241213[[#This Row],[Sin(a)]] * $H$2</f>
        <v>-1.0911273276513804</v>
      </c>
      <c r="X128" s="1">
        <v>6.3260138034820503</v>
      </c>
      <c r="Y128" s="1">
        <v>-1.55144047737121</v>
      </c>
      <c r="Z128" s="1">
        <v>6.1327714898219501</v>
      </c>
      <c r="AA128" s="1">
        <v>-1.3197423111397599</v>
      </c>
      <c r="AB128" s="1">
        <f>Table8111241213[[#This Row],[Xs]]-IF(Z129&lt;&gt;"",Z129,Z$2)</f>
        <v>-0.10317142261565948</v>
      </c>
      <c r="AC128" s="1">
        <f>Table8111241213[[#This Row],[ Ys]]-IF(AA129&lt;&gt;"",AA129,AA$2)</f>
        <v>-8.2902768188140019E-2</v>
      </c>
      <c r="AD128" s="1">
        <f>SQRT(Table8111241213[[#This Row],[dXs]]*Table8111241213[[#This Row],[dXs]]+Table8111241213[[#This Row],[dYs]]*Table8111241213[[#This Row],[dYs]])</f>
        <v>0.13235260261058523</v>
      </c>
      <c r="AE128"/>
    </row>
    <row r="129" spans="1:31" x14ac:dyDescent="0.25">
      <c r="A129"/>
      <c r="O129" s="1">
        <f t="shared" si="2"/>
        <v>-0.24658417701720925</v>
      </c>
      <c r="P129" s="1">
        <f t="shared" si="3"/>
        <v>-0.17137515544891002</v>
      </c>
      <c r="Q129" s="1">
        <f>SQRT(Table8111241213[[#This Row],[dX]]*Table8111241213[[#This Row],[dX]]+Table8111241213[[#This Row],[dY]]*Table8111241213[[#This Row],[dY]])</f>
        <v>0.30028852835296999</v>
      </c>
      <c r="R129" s="1">
        <f>IFERROR(Table8111241213[[#This Row],[dY]]/Table8111241213[[#This Row],[|AB|]],0)</f>
        <v>-0.57070163948277597</v>
      </c>
      <c r="S129" s="1">
        <f>IFERROR(Table8111241213[[#This Row],[dX]]/Table8111241213[[#This Row],[|AB|]],0)</f>
        <v>-0.82115749932133708</v>
      </c>
      <c r="T129" s="1">
        <f>Table8111241213[[#This Row],[X]] - Table8111241213[[#This Row],[Cos(a)]] * $H$2</f>
        <v>6.7572822485614443</v>
      </c>
      <c r="U129" s="1">
        <f>Table8111241213[[#This Row],[ Y]] + Table8111241213[[#This Row],[Sin(a)]] * $H$2</f>
        <v>-1.9088878825343016</v>
      </c>
      <c r="V129" s="1">
        <f>Table8111241213[[#This Row],[X]] + Table8111241213[[#This Row],[Cos(a)]] * $H$2</f>
        <v>6.1484584893535752</v>
      </c>
      <c r="W129" s="1">
        <f>Table8111241213[[#This Row],[ Y]] - Table8111241213[[#This Row],[Sin(a)]] * $H$2</f>
        <v>-1.0328781411015582</v>
      </c>
      <c r="X129" s="1">
        <v>6.4528703689575098</v>
      </c>
      <c r="Y129" s="1">
        <v>-1.4708830118179299</v>
      </c>
      <c r="Z129" s="1">
        <v>6.2359429124376096</v>
      </c>
      <c r="AA129" s="1">
        <v>-1.2368395429516199</v>
      </c>
      <c r="AB129" s="1">
        <f>Table8111241213[[#This Row],[Xs]]-IF(Z130&lt;&gt;"",Z130,Z$2)</f>
        <v>-9.6986406102750777E-2</v>
      </c>
      <c r="AC129" s="1">
        <f>Table8111241213[[#This Row],[ Ys]]-IF(AA130&lt;&gt;"",AA130,AA$2)</f>
        <v>-8.8440976471609867E-2</v>
      </c>
      <c r="AD129" s="1">
        <f>SQRT(Table8111241213[[#This Row],[dXs]]*Table8111241213[[#This Row],[dXs]]+Table8111241213[[#This Row],[dYs]]*Table8111241213[[#This Row],[dYs]])</f>
        <v>0.131256120954337</v>
      </c>
      <c r="AE129"/>
    </row>
    <row r="130" spans="1:31" x14ac:dyDescent="0.25">
      <c r="A130"/>
      <c r="O130" s="1">
        <f t="shared" ref="O130:O193" si="4">IF(ROW()&lt;&gt;2,X129,X$263)-IF(X131&lt;&gt;"",X131,X$2)</f>
        <v>-0.23032665252685991</v>
      </c>
      <c r="P130" s="1">
        <f t="shared" ref="P130:P193" si="5">IF(ROW()&lt;&gt;2,Y129,Y$263)-IF(Y131&lt;&gt;"",Y131,Y$2)</f>
        <v>-0.19252708554267994</v>
      </c>
      <c r="Q130" s="1">
        <f>SQRT(Table8111241213[[#This Row],[dX]]*Table8111241213[[#This Row],[dX]]+Table8111241213[[#This Row],[dY]]*Table8111241213[[#This Row],[dY]])</f>
        <v>0.30019501250318475</v>
      </c>
      <c r="R130" s="1">
        <f>IFERROR(Table8111241213[[#This Row],[dY]]/Table8111241213[[#This Row],[|AB|]],0)</f>
        <v>-0.64134005404449357</v>
      </c>
      <c r="S130" s="1">
        <f>IFERROR(Table8111241213[[#This Row],[dX]]/Table8111241213[[#This Row],[|AB|]],0)</f>
        <v>-0.7672567595519808</v>
      </c>
      <c r="T130" s="1">
        <f>Table8111241213[[#This Row],[X]] - Table8111241213[[#This Row],[Cos(a)]] * $H$2</f>
        <v>6.9146883440277582</v>
      </c>
      <c r="U130" s="1">
        <f>Table8111241213[[#This Row],[ Y]] + Table8111241213[[#This Row],[Sin(a)]] * $H$2</f>
        <v>-1.7893195734533076</v>
      </c>
      <c r="V130" s="1">
        <f>Table8111241213[[#This Row],[X]] + Table8111241213[[#This Row],[Cos(a)]] * $H$2</f>
        <v>6.2305076169707609</v>
      </c>
      <c r="W130" s="1">
        <f>Table8111241213[[#This Row],[ Y]] - Table8111241213[[#This Row],[Sin(a)]] * $H$2</f>
        <v>-0.97081107039129244</v>
      </c>
      <c r="X130" s="1">
        <v>6.5725979804992596</v>
      </c>
      <c r="Y130" s="1">
        <v>-1.3800653219223</v>
      </c>
      <c r="Z130" s="1">
        <v>6.3329293185403603</v>
      </c>
      <c r="AA130" s="1">
        <v>-1.14839856648001</v>
      </c>
      <c r="AB130" s="1">
        <f>Table8111241213[[#This Row],[Xs]]-IF(Z131&lt;&gt;"",Z131,Z$2)</f>
        <v>-9.0373594340920071E-2</v>
      </c>
      <c r="AC130" s="1">
        <f>Table8111241213[[#This Row],[ Ys]]-IF(AA131&lt;&gt;"",AA131,AA$2)</f>
        <v>-9.3829038991739999E-2</v>
      </c>
      <c r="AD130" s="1">
        <f>SQRT(Table8111241213[[#This Row],[dXs]]*Table8111241213[[#This Row],[dXs]]+Table8111241213[[#This Row],[dYs]]*Table8111241213[[#This Row],[dYs]])</f>
        <v>0.130273846616313</v>
      </c>
      <c r="AE130"/>
    </row>
    <row r="131" spans="1:31" x14ac:dyDescent="0.25">
      <c r="A131"/>
      <c r="O131" s="1">
        <f t="shared" si="4"/>
        <v>-0.21033787727356046</v>
      </c>
      <c r="P131" s="1">
        <f t="shared" si="5"/>
        <v>-0.21410098671912992</v>
      </c>
      <c r="Q131" s="1">
        <f>SQRT(Table8111241213[[#This Row],[dX]]*Table8111241213[[#This Row],[dX]]+Table8111241213[[#This Row],[dY]]*Table8111241213[[#This Row],[dY]])</f>
        <v>0.30013539466389572</v>
      </c>
      <c r="R131" s="1">
        <f>IFERROR(Table8111241213[[#This Row],[dY]]/Table8111241213[[#This Row],[|AB|]],0)</f>
        <v>-0.71334801068327591</v>
      </c>
      <c r="S131" s="1">
        <f>IFERROR(Table8111241213[[#This Row],[dX]]/Table8111241213[[#This Row],[|AB|]],0)</f>
        <v>-0.70080997114354238</v>
      </c>
      <c r="T131" s="1">
        <f>Table8111241213[[#This Row],[X]] - Table8111241213[[#This Row],[Cos(a)]] * $H$2</f>
        <v>7.063696381781682</v>
      </c>
      <c r="U131" s="1">
        <f>Table8111241213[[#This Row],[ Y]] + Table8111241213[[#This Row],[Sin(a)]] * $H$2</f>
        <v>-1.6521675045183561</v>
      </c>
      <c r="V131" s="1">
        <f>Table8111241213[[#This Row],[X]] + Table8111241213[[#This Row],[Cos(a)]] * $H$2</f>
        <v>6.3026976611870573</v>
      </c>
      <c r="W131" s="1">
        <f>Table8111241213[[#This Row],[ Y]] - Table8111241213[[#This Row],[Sin(a)]] * $H$2</f>
        <v>-0.90454434803214379</v>
      </c>
      <c r="X131" s="1">
        <v>6.6831970214843697</v>
      </c>
      <c r="Y131" s="1">
        <v>-1.27835592627525</v>
      </c>
      <c r="Z131" s="1">
        <v>6.4233029128812804</v>
      </c>
      <c r="AA131" s="1">
        <v>-1.05456952748827</v>
      </c>
      <c r="AB131" s="1">
        <f>Table8111241213[[#This Row],[Xs]]-IF(Z132&lt;&gt;"",Z132,Z$2)</f>
        <v>-8.3354484144170016E-2</v>
      </c>
      <c r="AC131" s="1">
        <f>Table8111241213[[#This Row],[ Ys]]-IF(AA132&lt;&gt;"",AA132,AA$2)</f>
        <v>-9.8995712626683052E-2</v>
      </c>
      <c r="AD131" s="1">
        <f>SQRT(Table8111241213[[#This Row],[dXs]]*Table8111241213[[#This Row],[dXs]]+Table8111241213[[#This Row],[dYs]]*Table8111241213[[#This Row],[dYs]])</f>
        <v>0.12941453220332524</v>
      </c>
      <c r="AE131"/>
    </row>
    <row r="132" spans="1:31" x14ac:dyDescent="0.25">
      <c r="A132"/>
      <c r="O132" s="1">
        <f t="shared" si="4"/>
        <v>-0.18747448921204057</v>
      </c>
      <c r="P132" s="1">
        <f t="shared" si="5"/>
        <v>-0.23437386751174993</v>
      </c>
      <c r="Q132" s="1">
        <f>SQRT(Table8111241213[[#This Row],[dX]]*Table8111241213[[#This Row],[dX]]+Table8111241213[[#This Row],[dY]]*Table8111241213[[#This Row],[dY]])</f>
        <v>0.30012962845698993</v>
      </c>
      <c r="R132" s="1">
        <f>IFERROR(Table8111241213[[#This Row],[dY]]/Table8111241213[[#This Row],[|AB|]],0)</f>
        <v>-0.78090879836389393</v>
      </c>
      <c r="S132" s="1">
        <f>IFERROR(Table8111241213[[#This Row],[dX]]/Table8111241213[[#This Row],[|AB|]],0)</f>
        <v>-0.62464505812329885</v>
      </c>
      <c r="T132" s="1">
        <f>Table8111241213[[#This Row],[X]] - Table8111241213[[#This Row],[Cos(a)]] * $H$2</f>
        <v>7.1994720978380231</v>
      </c>
      <c r="U132" s="1">
        <f>Table8111241213[[#This Row],[ Y]] + Table8111241213[[#This Row],[Sin(a)]] * $H$2</f>
        <v>-1.4991495988743129</v>
      </c>
      <c r="V132" s="1">
        <f>Table8111241213[[#This Row],[X]] + Table8111241213[[#This Row],[Cos(a)]] * $H$2</f>
        <v>6.366399617707617</v>
      </c>
      <c r="W132" s="1">
        <f>Table8111241213[[#This Row],[ Y]] - Table8111241213[[#This Row],[Sin(a)]] * $H$2</f>
        <v>-0.83277907153202735</v>
      </c>
      <c r="X132" s="1">
        <v>6.78293585777282</v>
      </c>
      <c r="Y132" s="1">
        <v>-1.1659643352031701</v>
      </c>
      <c r="Z132" s="1">
        <v>6.5066573970254504</v>
      </c>
      <c r="AA132" s="1">
        <v>-0.95557381486158699</v>
      </c>
      <c r="AB132" s="1">
        <f>Table8111241213[[#This Row],[Xs]]-IF(Z133&lt;&gt;"",Z133,Z$2)</f>
        <v>-7.595495024891985E-2</v>
      </c>
      <c r="AC132" s="1">
        <f>Table8111241213[[#This Row],[ Ys]]-IF(AA133&lt;&gt;"",AA133,AA$2)</f>
        <v>-0.10386948457432998</v>
      </c>
      <c r="AD132" s="1">
        <f>SQRT(Table8111241213[[#This Row],[dXs]]*Table8111241213[[#This Row],[dXs]]+Table8111241213[[#This Row],[dYs]]*Table8111241213[[#This Row],[dYs]])</f>
        <v>0.12867798682390422</v>
      </c>
      <c r="AE132"/>
    </row>
    <row r="133" spans="1:31" x14ac:dyDescent="0.25">
      <c r="A133"/>
      <c r="O133" s="1">
        <f t="shared" si="4"/>
        <v>-0.16313815116883035</v>
      </c>
      <c r="P133" s="1">
        <f t="shared" si="5"/>
        <v>-0.2519687116146081</v>
      </c>
      <c r="Q133" s="1">
        <f>SQRT(Table8111241213[[#This Row],[dX]]*Table8111241213[[#This Row],[dX]]+Table8111241213[[#This Row],[dY]]*Table8111241213[[#This Row],[dY]])</f>
        <v>0.30017043158763934</v>
      </c>
      <c r="R133" s="1">
        <f>IFERROR(Table8111241213[[#This Row],[dY]]/Table8111241213[[#This Row],[|AB|]],0)</f>
        <v>-0.8394188271040347</v>
      </c>
      <c r="S133" s="1">
        <f>IFERROR(Table8111241213[[#This Row],[dX]]/Table8111241213[[#This Row],[|AB|]],0)</f>
        <v>-0.54348508047902</v>
      </c>
      <c r="T133" s="1">
        <f>Table8111241213[[#This Row],[X]] - Table8111241213[[#This Row],[Cos(a)]] * $H$2</f>
        <v>7.3184169616561343</v>
      </c>
      <c r="U133" s="1">
        <f>Table8111241213[[#This Row],[ Y]] + Table8111241213[[#This Row],[Sin(a)]] * $H$2</f>
        <v>-1.3338766436734968</v>
      </c>
      <c r="V133" s="1">
        <f>Table8111241213[[#This Row],[X]] + Table8111241213[[#This Row],[Cos(a)]] * $H$2</f>
        <v>6.4229260597366862</v>
      </c>
      <c r="W133" s="1">
        <f>Table8111241213[[#This Row],[ Y]] - Table8111241213[[#This Row],[Sin(a)]] * $H$2</f>
        <v>-0.75408747385350328</v>
      </c>
      <c r="X133" s="1">
        <v>6.8706715106964102</v>
      </c>
      <c r="Y133" s="1">
        <v>-1.0439820587635</v>
      </c>
      <c r="Z133" s="1">
        <v>6.5826123472743703</v>
      </c>
      <c r="AA133" s="1">
        <v>-0.85170433028725701</v>
      </c>
      <c r="AB133" s="1">
        <f>Table8111241213[[#This Row],[Xs]]-IF(Z134&lt;&gt;"",Z134,Z$2)</f>
        <v>-6.8204299973380067E-2</v>
      </c>
      <c r="AC133" s="1">
        <f>Table8111241213[[#This Row],[ Ys]]-IF(AA134&lt;&gt;"",AA134,AA$2)</f>
        <v>-0.10838007016529005</v>
      </c>
      <c r="AD133" s="1">
        <f>SQRT(Table8111241213[[#This Row],[dXs]]*Table8111241213[[#This Row],[dXs]]+Table8111241213[[#This Row],[dYs]]*Table8111241213[[#This Row],[dYs]])</f>
        <v>0.12805493408647717</v>
      </c>
      <c r="AE133"/>
    </row>
    <row r="134" spans="1:31" x14ac:dyDescent="0.25">
      <c r="A134"/>
      <c r="O134" s="1">
        <f t="shared" si="4"/>
        <v>-0.13883304595946999</v>
      </c>
      <c r="P134" s="1">
        <f t="shared" si="5"/>
        <v>-0.26621359586715299</v>
      </c>
      <c r="Q134" s="1">
        <f>SQRT(Table8111241213[[#This Row],[dX]]*Table8111241213[[#This Row],[dX]]+Table8111241213[[#This Row],[dY]]*Table8111241213[[#This Row],[dY]])</f>
        <v>0.30024039247726841</v>
      </c>
      <c r="R134" s="1">
        <f>IFERROR(Table8111241213[[#This Row],[dY]]/Table8111241213[[#This Row],[|AB|]],0)</f>
        <v>-0.88666815837348856</v>
      </c>
      <c r="S134" s="1">
        <f>IFERROR(Table8111241213[[#This Row],[dX]]/Table8111241213[[#This Row],[|AB|]],0)</f>
        <v>-0.46240628988646565</v>
      </c>
      <c r="T134" s="1">
        <f>Table8111241213[[#This Row],[X]] - Table8111241213[[#This Row],[Cos(a)]] * $H$2</f>
        <v>7.4190222221622273</v>
      </c>
      <c r="U134" s="1">
        <f>Table8111241213[[#This Row],[ Y]] + Table8111241213[[#This Row],[Sin(a)]] * $H$2</f>
        <v>-1.1606428348574707</v>
      </c>
      <c r="V134" s="1">
        <f>Table8111241213[[#This Row],[X]] + Table8111241213[[#This Row],[Cos(a)]] * $H$2</f>
        <v>6.4731257957210735</v>
      </c>
      <c r="W134" s="1">
        <f>Table8111241213[[#This Row],[ Y]] - Table8111241213[[#This Row],[Sin(a)]] * $H$2</f>
        <v>-0.66734841231965347</v>
      </c>
      <c r="X134" s="1">
        <v>6.9460740089416504</v>
      </c>
      <c r="Y134" s="1">
        <v>-0.91399562358856201</v>
      </c>
      <c r="Z134" s="1">
        <v>6.6508166472477503</v>
      </c>
      <c r="AA134" s="1">
        <v>-0.74332426012196695</v>
      </c>
      <c r="AB134" s="1">
        <f>Table8111241213[[#This Row],[Xs]]-IF(Z135&lt;&gt;"",Z135,Z$2)</f>
        <v>-6.0134337887800093E-2</v>
      </c>
      <c r="AC134" s="1">
        <f>Table8111241213[[#This Row],[ Ys]]-IF(AA135&lt;&gt;"",AA135,AA$2)</f>
        <v>-0.11245981621191692</v>
      </c>
      <c r="AD134" s="1">
        <f>SQRT(Table8111241213[[#This Row],[dXs]]*Table8111241213[[#This Row],[dXs]]+Table8111241213[[#This Row],[dYs]]*Table8111241213[[#This Row],[dYs]])</f>
        <v>0.12752783561098432</v>
      </c>
      <c r="AE134"/>
    </row>
    <row r="135" spans="1:31" x14ac:dyDescent="0.25">
      <c r="A135"/>
      <c r="O135" s="1">
        <f t="shared" si="4"/>
        <v>-0.11571431159972967</v>
      </c>
      <c r="P135" s="1">
        <f t="shared" si="5"/>
        <v>-0.27712503075599704</v>
      </c>
      <c r="Q135" s="1">
        <f>SQRT(Table8111241213[[#This Row],[dX]]*Table8111241213[[#This Row],[dX]]+Table8111241213[[#This Row],[dY]]*Table8111241213[[#This Row],[dY]])</f>
        <v>0.30031331069486683</v>
      </c>
      <c r="R135" s="1">
        <f>IFERROR(Table8111241213[[#This Row],[dY]]/Table8111241213[[#This Row],[|AB|]],0)</f>
        <v>-0.92278637305413935</v>
      </c>
      <c r="S135" s="1">
        <f>IFERROR(Table8111241213[[#This Row],[dX]]/Table8111241213[[#This Row],[|AB|]],0)</f>
        <v>-0.38531196413502006</v>
      </c>
      <c r="T135" s="1">
        <f>Table8111241213[[#This Row],[X]] - Table8111241213[[#This Row],[Cos(a)]] * $H$2</f>
        <v>7.5017182018609168</v>
      </c>
      <c r="U135" s="1">
        <f>Table8111241213[[#This Row],[ Y]] + Table8111241213[[#This Row],[Sin(a)]] * $H$2</f>
        <v>-0.98329361145300398</v>
      </c>
      <c r="V135" s="1">
        <f>Table8111241213[[#This Row],[X]] + Table8111241213[[#This Row],[Cos(a)]] * $H$2</f>
        <v>6.5172909114508437</v>
      </c>
      <c r="W135" s="1">
        <f>Table8111241213[[#This Row],[ Y]] - Table8111241213[[#This Row],[Sin(a)]] * $H$2</f>
        <v>-0.57224331433969011</v>
      </c>
      <c r="X135" s="1">
        <v>7.0095045566558802</v>
      </c>
      <c r="Y135" s="1">
        <v>-0.77776846289634705</v>
      </c>
      <c r="Z135" s="1">
        <v>6.7109509851355504</v>
      </c>
      <c r="AA135" s="1">
        <v>-0.63086444391005003</v>
      </c>
      <c r="AB135" s="1">
        <f>Table8111241213[[#This Row],[Xs]]-IF(Z136&lt;&gt;"",Z136,Z$2)</f>
        <v>-5.1778537837309457E-2</v>
      </c>
      <c r="AC135" s="1">
        <f>Table8111241213[[#This Row],[ Ys]]-IF(AA136&lt;&gt;"",AA136,AA$2)</f>
        <v>-0.11604496416209498</v>
      </c>
      <c r="AD135" s="1">
        <f>SQRT(Table8111241213[[#This Row],[dXs]]*Table8111241213[[#This Row],[dXs]]+Table8111241213[[#This Row],[dYs]]*Table8111241213[[#This Row],[dYs]])</f>
        <v>0.12707261974143602</v>
      </c>
      <c r="AE135"/>
    </row>
    <row r="136" spans="1:31" x14ac:dyDescent="0.25">
      <c r="A136"/>
      <c r="O136" s="1">
        <f t="shared" si="4"/>
        <v>-9.4516515731809747E-2</v>
      </c>
      <c r="P136" s="1">
        <f t="shared" si="5"/>
        <v>-0.28512451052665805</v>
      </c>
      <c r="Q136" s="1">
        <f>SQRT(Table8111241213[[#This Row],[dX]]*Table8111241213[[#This Row],[dX]]+Table8111241213[[#This Row],[dY]]*Table8111241213[[#This Row],[dY]])</f>
        <v>0.30038202051578883</v>
      </c>
      <c r="R136" s="1">
        <f>IFERROR(Table8111241213[[#This Row],[dY]]/Table8111241213[[#This Row],[|AB|]],0)</f>
        <v>-0.94920631413647205</v>
      </c>
      <c r="S136" s="1">
        <f>IFERROR(Table8111241213[[#This Row],[dX]]/Table8111241213[[#This Row],[|AB|]],0)</f>
        <v>-0.31465437102232197</v>
      </c>
      <c r="T136" s="1">
        <f>Table8111241213[[#This Row],[X]] - Table8111241213[[#This Row],[Cos(a)]] * $H$2</f>
        <v>7.5680943449643685</v>
      </c>
      <c r="U136" s="1">
        <f>Table8111241213[[#This Row],[ Y]] + Table8111241213[[#This Row],[Sin(a)]] * $H$2</f>
        <v>-0.80470702763816282</v>
      </c>
      <c r="V136" s="1">
        <f>Table8111241213[[#This Row],[X]] + Table8111241213[[#This Row],[Cos(a)]] * $H$2</f>
        <v>6.5554822961183916</v>
      </c>
      <c r="W136" s="1">
        <f>Table8111241213[[#This Row],[ Y]] - Table8111241213[[#This Row],[Sin(a)]] * $H$2</f>
        <v>-0.46903415802696713</v>
      </c>
      <c r="X136" s="1">
        <v>7.0617883205413801</v>
      </c>
      <c r="Y136" s="1">
        <v>-0.63687059283256497</v>
      </c>
      <c r="Z136" s="1">
        <v>6.7627295229728599</v>
      </c>
      <c r="AA136" s="1">
        <v>-0.51481947974795506</v>
      </c>
      <c r="AB136" s="1">
        <f>Table8111241213[[#This Row],[Xs]]-IF(Z137&lt;&gt;"",Z137,Z$2)</f>
        <v>-4.3171406476189667E-2</v>
      </c>
      <c r="AC136" s="1">
        <f>Table8111241213[[#This Row],[ Ys]]-IF(AA137&lt;&gt;"",AA137,AA$2)</f>
        <v>-0.11907674690064907</v>
      </c>
      <c r="AD136" s="1">
        <f>SQRT(Table8111241213[[#This Row],[dXs]]*Table8111241213[[#This Row],[dXs]]+Table8111241213[[#This Row],[dYs]]*Table8111241213[[#This Row],[dYs]])</f>
        <v>0.12666113053961595</v>
      </c>
      <c r="AE136"/>
    </row>
    <row r="137" spans="1:31" x14ac:dyDescent="0.25">
      <c r="A137"/>
      <c r="O137" s="1">
        <f t="shared" si="4"/>
        <v>-7.5534582138059747E-2</v>
      </c>
      <c r="P137" s="1">
        <f t="shared" si="5"/>
        <v>-0.29078193753957898</v>
      </c>
      <c r="Q137" s="1">
        <f>SQRT(Table8111241213[[#This Row],[dX]]*Table8111241213[[#This Row],[dX]]+Table8111241213[[#This Row],[dY]]*Table8111241213[[#This Row],[dY]])</f>
        <v>0.30043236892525899</v>
      </c>
      <c r="R137" s="1">
        <f>IFERROR(Table8111241213[[#This Row],[dY]]/Table8111241213[[#This Row],[|AB|]],0)</f>
        <v>-0.9678781902888739</v>
      </c>
      <c r="S137" s="1">
        <f>IFERROR(Table8111241213[[#This Row],[dX]]/Table8111241213[[#This Row],[|AB|]],0)</f>
        <v>-0.25141958707136214</v>
      </c>
      <c r="T137" s="1">
        <f>Table8111241213[[#This Row],[X]] - Table8111241213[[#This Row],[Cos(a)]] * $H$2</f>
        <v>7.6202866632847401</v>
      </c>
      <c r="U137" s="1">
        <f>Table8111241213[[#This Row],[ Y]] + Table8111241213[[#This Row],[Sin(a)]] * $H$2</f>
        <v>-0.62675099495502617</v>
      </c>
      <c r="V137" s="1">
        <f>Table8111241213[[#This Row],[X]] + Table8111241213[[#This Row],[Cos(a)]] * $H$2</f>
        <v>6.5877554814906398</v>
      </c>
      <c r="W137" s="1">
        <f>Table8111241213[[#This Row],[ Y]] - Table8111241213[[#This Row],[Sin(a)]] * $H$2</f>
        <v>-0.35853690978435182</v>
      </c>
      <c r="X137" s="1">
        <v>7.10402107238769</v>
      </c>
      <c r="Y137" s="1">
        <v>-0.492643952369689</v>
      </c>
      <c r="Z137" s="1">
        <v>6.8059009294490496</v>
      </c>
      <c r="AA137" s="1">
        <v>-0.39574273284730599</v>
      </c>
      <c r="AB137" s="1">
        <f>Table8111241213[[#This Row],[Xs]]-IF(Z138&lt;&gt;"",Z138,Z$2)</f>
        <v>-3.4348098199300736E-2</v>
      </c>
      <c r="AC137" s="1">
        <f>Table8111241213[[#This Row],[ Ys]]-IF(AA138&lt;&gt;"",AA138,AA$2)</f>
        <v>-0.12150231432365299</v>
      </c>
      <c r="AD137" s="1">
        <f>SQRT(Table8111241213[[#This Row],[dXs]]*Table8111241213[[#This Row],[dXs]]+Table8111241213[[#This Row],[dYs]]*Table8111241213[[#This Row],[dYs]])</f>
        <v>0.12626402589776939</v>
      </c>
      <c r="AE137"/>
    </row>
    <row r="138" spans="1:31" x14ac:dyDescent="0.25">
      <c r="A138"/>
      <c r="O138" s="1">
        <f t="shared" si="4"/>
        <v>-5.8709383010869587E-2</v>
      </c>
      <c r="P138" s="1">
        <f t="shared" si="5"/>
        <v>-0.29468414932489301</v>
      </c>
      <c r="Q138" s="1">
        <f>SQRT(Table8111241213[[#This Row],[dX]]*Table8111241213[[#This Row],[dX]]+Table8111241213[[#This Row],[dY]]*Table8111241213[[#This Row],[dY]])</f>
        <v>0.30047552232561775</v>
      </c>
      <c r="R138" s="1">
        <f>IFERROR(Table8111241213[[#This Row],[dY]]/Table8111241213[[#This Row],[|AB|]],0)</f>
        <v>-0.98072597409632334</v>
      </c>
      <c r="S138" s="1">
        <f>IFERROR(Table8111241213[[#This Row],[dX]]/Table8111241213[[#This Row],[|AB|]],0)</f>
        <v>-0.19538823847104494</v>
      </c>
      <c r="T138" s="1">
        <f>Table8111241213[[#This Row],[X]] - Table8111241213[[#This Row],[Cos(a)]] * $H$2</f>
        <v>7.660441493019623</v>
      </c>
      <c r="U138" s="1">
        <f>Table8111241213[[#This Row],[ Y]] + Table8111241213[[#This Row],[Sin(a)]] * $H$2</f>
        <v>-0.45030861334212985</v>
      </c>
      <c r="V138" s="1">
        <f>Table8111241213[[#This Row],[X]] + Table8111241213[[#This Row],[Cos(a)]] * $H$2</f>
        <v>6.6142043123392567</v>
      </c>
      <c r="W138" s="1">
        <f>Table8111241213[[#This Row],[ Y]] - Table8111241213[[#This Row],[Sin(a)]] * $H$2</f>
        <v>-0.24186869724384213</v>
      </c>
      <c r="X138" s="1">
        <v>7.1373229026794398</v>
      </c>
      <c r="Y138" s="1">
        <v>-0.34608865529298599</v>
      </c>
      <c r="Z138" s="1">
        <v>6.8402490276483503</v>
      </c>
      <c r="AA138" s="1">
        <v>-0.274240418523653</v>
      </c>
      <c r="AB138" s="1">
        <f>Table8111241213[[#This Row],[Xs]]-IF(Z139&lt;&gt;"",Z139,Z$2)</f>
        <v>-2.5344308446610064E-2</v>
      </c>
      <c r="AC138" s="1">
        <f>Table8111241213[[#This Row],[ Ys]]-IF(AA139&lt;&gt;"",AA139,AA$2)</f>
        <v>-0.12327550305187698</v>
      </c>
      <c r="AD138" s="1">
        <f>SQRT(Table8111241213[[#This Row],[dXs]]*Table8111241213[[#This Row],[dXs]]+Table8111241213[[#This Row],[dYs]]*Table8111241213[[#This Row],[dYs]])</f>
        <v>0.12585381846940616</v>
      </c>
      <c r="AE138"/>
    </row>
    <row r="139" spans="1:31" x14ac:dyDescent="0.25">
      <c r="A139"/>
      <c r="O139" s="1">
        <f t="shared" si="4"/>
        <v>-4.3572187423699837E-2</v>
      </c>
      <c r="P139" s="1">
        <f t="shared" si="5"/>
        <v>-0.29731839522719211</v>
      </c>
      <c r="Q139" s="1">
        <f>SQRT(Table8111241213[[#This Row],[dX]]*Table8111241213[[#This Row],[dX]]+Table8111241213[[#This Row],[dY]]*Table8111241213[[#This Row],[dY]])</f>
        <v>0.30049419904111102</v>
      </c>
      <c r="R139" s="1">
        <f>IFERROR(Table8111241213[[#This Row],[dY]]/Table8111241213[[#This Row],[|AB|]],0)</f>
        <v>-0.98943139726472917</v>
      </c>
      <c r="S139" s="1">
        <f>IFERROR(Table8111241213[[#This Row],[dX]]/Table8111241213[[#This Row],[|AB|]],0)</f>
        <v>-0.14500175897817805</v>
      </c>
      <c r="T139" s="1">
        <f>Table8111241213[[#This Row],[X]] - Table8111241213[[#This Row],[Cos(a)]] * $H$2</f>
        <v>7.6904925127381434</v>
      </c>
      <c r="U139" s="1">
        <f>Table8111241213[[#This Row],[ Y]] + Table8111241213[[#This Row],[Sin(a)]] * $H$2</f>
        <v>-0.27530364603152357</v>
      </c>
      <c r="V139" s="1">
        <f>Table8111241213[[#This Row],[X]] + Table8111241213[[#This Row],[Cos(a)]] * $H$2</f>
        <v>6.6349683980589758</v>
      </c>
      <c r="W139" s="1">
        <f>Table8111241213[[#This Row],[ Y]] - Table8111241213[[#This Row],[Sin(a)]] * $H$2</f>
        <v>-0.12061596005806841</v>
      </c>
      <c r="X139" s="1">
        <v>7.1627304553985596</v>
      </c>
      <c r="Y139" s="1">
        <v>-0.19795980304479599</v>
      </c>
      <c r="Z139" s="1">
        <v>6.8655933360949604</v>
      </c>
      <c r="AA139" s="1">
        <v>-0.15096491547177601</v>
      </c>
      <c r="AB139" s="1">
        <f>Table8111241213[[#This Row],[Xs]]-IF(Z140&lt;&gt;"",Z140,Z$2)</f>
        <v>-1.6196434788399827E-2</v>
      </c>
      <c r="AC139" s="1">
        <f>Table8111241213[[#This Row],[ Ys]]-IF(AA140&lt;&gt;"",AA140,AA$2)</f>
        <v>-0.12435748235004711</v>
      </c>
      <c r="AD139" s="1">
        <f>SQRT(Table8111241213[[#This Row],[dXs]]*Table8111241213[[#This Row],[dXs]]+Table8111241213[[#This Row],[dYs]]*Table8111241213[[#This Row],[dYs]])</f>
        <v>0.12540776657088334</v>
      </c>
      <c r="AE139"/>
    </row>
    <row r="140" spans="1:31" x14ac:dyDescent="0.25">
      <c r="A140"/>
      <c r="O140" s="1">
        <f t="shared" si="4"/>
        <v>-2.9292345046990853E-2</v>
      </c>
      <c r="P140" s="1">
        <f t="shared" si="5"/>
        <v>-0.29907165095209998</v>
      </c>
      <c r="Q140" s="1">
        <f>SQRT(Table8111241213[[#This Row],[dX]]*Table8111241213[[#This Row],[dX]]+Table8111241213[[#This Row],[dY]]*Table8111241213[[#This Row],[dY]])</f>
        <v>0.30050273523142296</v>
      </c>
      <c r="R140" s="1">
        <f>IFERROR(Table8111241213[[#This Row],[dY]]/Table8111241213[[#This Row],[|AB|]],0)</f>
        <v>-0.99523769965614162</v>
      </c>
      <c r="S140" s="1">
        <f>IFERROR(Table8111241213[[#This Row],[dX]]/Table8111241213[[#This Row],[|AB|]],0)</f>
        <v>-9.747779841149283E-2</v>
      </c>
      <c r="T140" s="1">
        <f>Table8111241213[[#This Row],[X]] - Table8111241213[[#This Row],[Cos(a)]] * $H$2</f>
        <v>7.7117542253241194</v>
      </c>
      <c r="U140" s="1">
        <f>Table8111241213[[#This Row],[ Y]] + Table8111241213[[#This Row],[Sin(a)]] * $H$2</f>
        <v>-0.10076485370493043</v>
      </c>
      <c r="V140" s="1">
        <f>Table8111241213[[#This Row],[X]] + Table8111241213[[#This Row],[Cos(a)]] * $H$2</f>
        <v>6.6500359548821599</v>
      </c>
      <c r="W140" s="1">
        <f>Table8111241213[[#This Row],[ Y]] - Table8111241213[[#This Row],[Sin(a)]] * $H$2</f>
        <v>3.2243335733426332E-3</v>
      </c>
      <c r="X140" s="1">
        <v>7.1808950901031396</v>
      </c>
      <c r="Y140" s="1">
        <v>-4.8770260065793901E-2</v>
      </c>
      <c r="Z140" s="1">
        <v>6.8817897708833602</v>
      </c>
      <c r="AA140" s="1">
        <v>-2.6607433121728901E-2</v>
      </c>
      <c r="AB140" s="1">
        <f>Table8111241213[[#This Row],[Xs]]-IF(Z141&lt;&gt;"",Z141,Z$2)</f>
        <v>-6.9419576138898265E-3</v>
      </c>
      <c r="AC140" s="1">
        <f>Table8111241213[[#This Row],[ Ys]]-IF(AA141&lt;&gt;"",AA141,AA$2)</f>
        <v>-0.1247173193042469</v>
      </c>
      <c r="AD140" s="1">
        <f>SQRT(Table8111241213[[#This Row],[dXs]]*Table8111241213[[#This Row],[dXs]]+Table8111241213[[#This Row],[dYs]]*Table8111241213[[#This Row],[dYs]])</f>
        <v>0.12491036990558678</v>
      </c>
      <c r="AE140"/>
    </row>
    <row r="141" spans="1:31" x14ac:dyDescent="0.25">
      <c r="A141"/>
      <c r="O141" s="1">
        <f t="shared" si="4"/>
        <v>-1.501250267029075E-2</v>
      </c>
      <c r="P141" s="1">
        <f t="shared" si="5"/>
        <v>-0.30012216791510488</v>
      </c>
      <c r="Q141" s="1">
        <f>SQRT(Table8111241213[[#This Row],[dX]]*Table8111241213[[#This Row],[dX]]+Table8111241213[[#This Row],[dY]]*Table8111241213[[#This Row],[dY]])</f>
        <v>0.30049740582988049</v>
      </c>
      <c r="R141" s="1">
        <f>IFERROR(Table8111241213[[#This Row],[dY]]/Table8111241213[[#This Row],[|AB|]],0)</f>
        <v>-0.99875127735715608</v>
      </c>
      <c r="S141" s="1">
        <f>IFERROR(Table8111241213[[#This Row],[dX]]/Table8111241213[[#This Row],[|AB|]],0)</f>
        <v>-4.9958842835367848E-2</v>
      </c>
      <c r="T141" s="1">
        <f>Table8111241213[[#This Row],[X]] - Table8111241213[[#This Row],[Cos(a)]] * $H$2</f>
        <v>7.7247560757041684</v>
      </c>
      <c r="U141" s="1">
        <f>Table8111241213[[#This Row],[ Y]] + Table8111241213[[#This Row],[Sin(a)]] * $H$2</f>
        <v>7.4463833957081491E-2</v>
      </c>
      <c r="V141" s="1">
        <f>Table8111241213[[#This Row],[X]] + Table8111241213[[#This Row],[Cos(a)]] * $H$2</f>
        <v>6.6592895251869324</v>
      </c>
      <c r="W141" s="1">
        <f>Table8111241213[[#This Row],[ Y]] - Table8111241213[[#This Row],[Sin(a)]] * $H$2</f>
        <v>0.12775986185752652</v>
      </c>
      <c r="X141" s="1">
        <v>7.1920228004455504</v>
      </c>
      <c r="Y141" s="1">
        <v>0.101111847907304</v>
      </c>
      <c r="Z141" s="1">
        <v>6.88873172849725</v>
      </c>
      <c r="AA141" s="1">
        <v>9.8109886182517994E-2</v>
      </c>
      <c r="AB141" s="1">
        <f>Table8111241213[[#This Row],[Xs]]-IF(Z142&lt;&gt;"",Z142,Z$2)</f>
        <v>2.3800403990499319E-3</v>
      </c>
      <c r="AC141" s="1">
        <f>Table8111241213[[#This Row],[ Ys]]-IF(AA142&lt;&gt;"",AA142,AA$2)</f>
        <v>-0.12433251026708102</v>
      </c>
      <c r="AD141" s="1">
        <f>SQRT(Table8111241213[[#This Row],[dXs]]*Table8111241213[[#This Row],[dXs]]+Table8111241213[[#This Row],[dYs]]*Table8111241213[[#This Row],[dYs]])</f>
        <v>0.12435528819320438</v>
      </c>
      <c r="AE141"/>
    </row>
    <row r="142" spans="1:31" x14ac:dyDescent="0.25">
      <c r="A142"/>
      <c r="O142" s="1">
        <f t="shared" si="4"/>
        <v>8.6307525630324733E-5</v>
      </c>
      <c r="P142" s="1">
        <f t="shared" si="5"/>
        <v>-0.30047754570841601</v>
      </c>
      <c r="Q142" s="1">
        <f>SQRT(Table8111241213[[#This Row],[dX]]*Table8111241213[[#This Row],[dX]]+Table8111241213[[#This Row],[dY]]*Table8111241213[[#This Row],[dY]])</f>
        <v>0.30047755810366639</v>
      </c>
      <c r="R142" s="1">
        <f>IFERROR(Table8111241213[[#This Row],[dY]]/Table8111241213[[#This Row],[|AB|]],0)</f>
        <v>-0.99999995874816594</v>
      </c>
      <c r="S142" s="1">
        <f>IFERROR(Table8111241213[[#This Row],[dX]]/Table8111241213[[#This Row],[|AB|]],0)</f>
        <v>2.8723451486699104E-4</v>
      </c>
      <c r="T142" s="1">
        <f>Table8111241213[[#This Row],[X]] - Table8111241213[[#This Row],[Cos(a)]] * $H$2</f>
        <v>7.7293069138657495</v>
      </c>
      <c r="U142" s="1">
        <f>Table8111241213[[#This Row],[ Y]] + Table8111241213[[#This Row],[Sin(a)]] * $H$2</f>
        <v>0.25150511855085556</v>
      </c>
      <c r="V142" s="1">
        <f>Table8111241213[[#This Row],[X]] + Table8111241213[[#This Row],[Cos(a)]] * $H$2</f>
        <v>6.6625082716811113</v>
      </c>
      <c r="W142" s="1">
        <f>Table8111241213[[#This Row],[ Y]] - Table8111241213[[#This Row],[Sin(a)]] * $H$2</f>
        <v>0.25119869714776644</v>
      </c>
      <c r="X142" s="1">
        <v>7.1959075927734304</v>
      </c>
      <c r="Y142" s="1">
        <v>0.251351907849311</v>
      </c>
      <c r="Z142" s="1">
        <v>6.8863516880982001</v>
      </c>
      <c r="AA142" s="1">
        <v>0.22244239644959901</v>
      </c>
      <c r="AB142" s="1">
        <f>Table8111241213[[#This Row],[Xs]]-IF(Z143&lt;&gt;"",Z143,Z$2)</f>
        <v>1.1728320209599907E-2</v>
      </c>
      <c r="AC142" s="1">
        <f>Table8111241213[[#This Row],[ Ys]]-IF(AA143&lt;&gt;"",AA143,AA$2)</f>
        <v>-0.12318952189555399</v>
      </c>
      <c r="AD142" s="1">
        <f>SQRT(Table8111241213[[#This Row],[dXs]]*Table8111241213[[#This Row],[dXs]]+Table8111241213[[#This Row],[dYs]]*Table8111241213[[#This Row],[dYs]])</f>
        <v>0.12374656277971556</v>
      </c>
      <c r="AE142"/>
    </row>
    <row r="143" spans="1:31" x14ac:dyDescent="0.25">
      <c r="A143"/>
      <c r="O143" s="1">
        <f t="shared" si="4"/>
        <v>1.6857147216790658E-2</v>
      </c>
      <c r="P143" s="1">
        <f t="shared" si="5"/>
        <v>-0.299969792366028</v>
      </c>
      <c r="Q143" s="1">
        <f>SQRT(Table8111241213[[#This Row],[dX]]*Table8111241213[[#This Row],[dX]]+Table8111241213[[#This Row],[dY]]*Table8111241213[[#This Row],[dY]])</f>
        <v>0.30044307238544626</v>
      </c>
      <c r="R143" s="1">
        <f>IFERROR(Table8111241213[[#This Row],[dY]]/Table8111241213[[#This Row],[|AB|]],0)</f>
        <v>-0.99842472646927571</v>
      </c>
      <c r="S143" s="1">
        <f>IFERROR(Table8111241213[[#This Row],[dX]]/Table8111241213[[#This Row],[|AB|]],0)</f>
        <v>5.6107624925244348E-2</v>
      </c>
      <c r="T143" s="1">
        <f>Table8111241213[[#This Row],[X]] - Table8111241213[[#This Row],[Cos(a)]] * $H$2</f>
        <v>7.7244955861494553</v>
      </c>
      <c r="U143" s="1">
        <f>Table8111241213[[#This Row],[ Y]] + Table8111241213[[#This Row],[Sin(a)]] * $H$2</f>
        <v>0.43151716389352318</v>
      </c>
      <c r="V143" s="1">
        <f>Table8111241213[[#This Row],[X]] + Table8111241213[[#This Row],[Cos(a)]] * $H$2</f>
        <v>6.6593773996903849</v>
      </c>
      <c r="W143" s="1">
        <f>Table8111241213[[#This Row],[ Y]] - Table8111241213[[#This Row],[Sin(a)]] * $H$2</f>
        <v>0.3716616233379168</v>
      </c>
      <c r="X143" s="1">
        <v>7.1919364929199201</v>
      </c>
      <c r="Y143" s="1">
        <v>0.40158939361571999</v>
      </c>
      <c r="Z143" s="1">
        <v>6.8746233678886002</v>
      </c>
      <c r="AA143" s="1">
        <v>0.345631918345153</v>
      </c>
      <c r="AB143" s="1">
        <f>Table8111241213[[#This Row],[Xs]]-IF(Z144&lt;&gt;"",Z144,Z$2)</f>
        <v>2.105901272835986E-2</v>
      </c>
      <c r="AC143" s="1">
        <f>Table8111241213[[#This Row],[ Ys]]-IF(AA144&lt;&gt;"",AA144,AA$2)</f>
        <v>-0.12128437416009502</v>
      </c>
      <c r="AD143" s="1">
        <f>SQRT(Table8111241213[[#This Row],[dXs]]*Table8111241213[[#This Row],[dXs]]+Table8111241213[[#This Row],[dYs]]*Table8111241213[[#This Row],[dYs]])</f>
        <v>0.12309907161509849</v>
      </c>
      <c r="AE143"/>
    </row>
    <row r="144" spans="1:31" x14ac:dyDescent="0.25">
      <c r="A144"/>
      <c r="O144" s="1">
        <f t="shared" si="4"/>
        <v>3.6155462265019978E-2</v>
      </c>
      <c r="P144" s="1">
        <f t="shared" si="5"/>
        <v>-0.29819840192795</v>
      </c>
      <c r="Q144" s="1">
        <f>SQRT(Table8111241213[[#This Row],[dX]]*Table8111241213[[#This Row],[dX]]+Table8111241213[[#This Row],[dY]]*Table8111241213[[#This Row],[dY]])</f>
        <v>0.30038226373070115</v>
      </c>
      <c r="R144" s="1">
        <f>IFERROR(Table8111241213[[#This Row],[dY]]/Table8111241213[[#This Row],[|AB|]],0)</f>
        <v>-0.99272972453290709</v>
      </c>
      <c r="S144" s="1">
        <f>IFERROR(Table8111241213[[#This Row],[dX]]/Table8111241213[[#This Row],[|AB|]],0)</f>
        <v>0.12036483717771729</v>
      </c>
      <c r="T144" s="1">
        <f>Table8111241213[[#This Row],[X]] - Table8111241213[[#This Row],[Cos(a)]] * $H$2</f>
        <v>7.7085718284943852</v>
      </c>
      <c r="U144" s="1">
        <f>Table8111241213[[#This Row],[ Y]] + Table8111241213[[#This Row],[Sin(a)]] * $H$2</f>
        <v>0.61552422529779283</v>
      </c>
      <c r="V144" s="1">
        <f>Table8111241213[[#This Row],[X]] + Table8111241213[[#This Row],[Cos(a)]] * $H$2</f>
        <v>6.6495290626188943</v>
      </c>
      <c r="W144" s="1">
        <f>Table8111241213[[#This Row],[ Y]] - Table8111241213[[#This Row],[Sin(a)]] * $H$2</f>
        <v>0.48711917513288516</v>
      </c>
      <c r="X144" s="1">
        <v>7.1790504455566397</v>
      </c>
      <c r="Y144" s="1">
        <v>0.55132170021533899</v>
      </c>
      <c r="Z144" s="1">
        <v>6.8535643551602403</v>
      </c>
      <c r="AA144" s="1">
        <v>0.46691629250524802</v>
      </c>
      <c r="AB144" s="1">
        <f>Table8111241213[[#This Row],[Xs]]-IF(Z145&lt;&gt;"",Z145,Z$2)</f>
        <v>3.0325337152680376E-2</v>
      </c>
      <c r="AC144" s="1">
        <f>Table8111241213[[#This Row],[ Ys]]-IF(AA145&lt;&gt;"",AA145,AA$2)</f>
        <v>-0.11862328046881299</v>
      </c>
      <c r="AD144" s="1">
        <f>SQRT(Table8111241213[[#This Row],[dXs]]*Table8111241213[[#This Row],[dXs]]+Table8111241213[[#This Row],[dYs]]*Table8111241213[[#This Row],[dYs]])</f>
        <v>0.12243818335227948</v>
      </c>
      <c r="AE144"/>
    </row>
    <row r="145" spans="1:31" x14ac:dyDescent="0.25">
      <c r="A145"/>
      <c r="O145" s="1">
        <f t="shared" si="4"/>
        <v>5.8679580688480115E-2</v>
      </c>
      <c r="P145" s="1">
        <f t="shared" si="5"/>
        <v>-0.29450534284114904</v>
      </c>
      <c r="Q145" s="1">
        <f>SQRT(Table8111241213[[#This Row],[dX]]*Table8111241213[[#This Row],[dX]]+Table8111241213[[#This Row],[dY]]*Table8111241213[[#This Row],[dY]])</f>
        <v>0.30029433919366277</v>
      </c>
      <c r="R145" s="1">
        <f>IFERROR(Table8111241213[[#This Row],[dY]]/Table8111241213[[#This Row],[|AB|]],0)</f>
        <v>-0.98072225947362812</v>
      </c>
      <c r="S145" s="1">
        <f>IFERROR(Table8111241213[[#This Row],[dX]]/Table8111241213[[#This Row],[|AB|]],0)</f>
        <v>0.19540688261405112</v>
      </c>
      <c r="T145" s="1">
        <f>Table8111241213[[#This Row],[X]] - Table8111241213[[#This Row],[Cos(a)]] * $H$2</f>
        <v>7.6788976396177775</v>
      </c>
      <c r="U145" s="1">
        <f>Table8111241213[[#This Row],[ Y]] + Table8111241213[[#This Row],[Sin(a)]] * $H$2</f>
        <v>0.80401769836644599</v>
      </c>
      <c r="V145" s="1">
        <f>Table8111241213[[#This Row],[X]] + Table8111241213[[#This Row],[Cos(a)]] * $H$2</f>
        <v>6.6326644216920227</v>
      </c>
      <c r="W145" s="1">
        <f>Table8111241213[[#This Row],[ Y]] - Table8111241213[[#This Row],[Sin(a)]] * $H$2</f>
        <v>0.59555789272089399</v>
      </c>
      <c r="X145" s="1">
        <v>7.1557810306549001</v>
      </c>
      <c r="Y145" s="1">
        <v>0.69978779554366999</v>
      </c>
      <c r="Z145" s="1">
        <v>6.8232390180075599</v>
      </c>
      <c r="AA145" s="1">
        <v>0.58553957297406101</v>
      </c>
      <c r="AB145" s="1">
        <f>Table8111241213[[#This Row],[Xs]]-IF(Z146&lt;&gt;"",Z146,Z$2)</f>
        <v>3.947760571807013E-2</v>
      </c>
      <c r="AC145" s="1">
        <f>Table8111241213[[#This Row],[ Ys]]-IF(AA146&lt;&gt;"",AA146,AA$2)</f>
        <v>-0.11522333819005204</v>
      </c>
      <c r="AD145" s="1">
        <f>SQRT(Table8111241213[[#This Row],[dXs]]*Table8111241213[[#This Row],[dXs]]+Table8111241213[[#This Row],[dYs]]*Table8111241213[[#This Row],[dYs]])</f>
        <v>0.12179860022549728</v>
      </c>
      <c r="AE145"/>
    </row>
    <row r="146" spans="1:31" x14ac:dyDescent="0.25">
      <c r="A146"/>
      <c r="O146" s="1">
        <f t="shared" si="4"/>
        <v>8.4666013717650479E-2</v>
      </c>
      <c r="P146" s="1">
        <f t="shared" si="5"/>
        <v>-0.28799912333488598</v>
      </c>
      <c r="Q146" s="1">
        <f>SQRT(Table8111241213[[#This Row],[dX]]*Table8111241213[[#This Row],[dX]]+Table8111241213[[#This Row],[dY]]*Table8111241213[[#This Row],[dY]])</f>
        <v>0.30018632367331499</v>
      </c>
      <c r="R146" s="1">
        <f>IFERROR(Table8111241213[[#This Row],[dY]]/Table8111241213[[#This Row],[|AB|]],0)</f>
        <v>-0.95940121392175071</v>
      </c>
      <c r="S146" s="1">
        <f>IFERROR(Table8111241213[[#This Row],[dX]]/Table8111241213[[#This Row],[|AB|]],0)</f>
        <v>0.28204487360253733</v>
      </c>
      <c r="T146" s="1">
        <f>Table8111241213[[#This Row],[X]] - Table8111241213[[#This Row],[Cos(a)]] * $H$2</f>
        <v>7.6321148421395453</v>
      </c>
      <c r="U146" s="1">
        <f>Table8111241213[[#This Row],[ Y]] + Table8111241213[[#This Row],[Sin(a)]] * $H$2</f>
        <v>0.99626959335968146</v>
      </c>
      <c r="V146" s="1">
        <f>Table8111241213[[#This Row],[X]] + Table8111241213[[#This Row],[Cos(a)]] * $H$2</f>
        <v>6.608626887596774</v>
      </c>
      <c r="W146" s="1">
        <f>Table8111241213[[#This Row],[ Y]] - Table8111241213[[#This Row],[Sin(a)]] * $H$2</f>
        <v>0.69538449275329461</v>
      </c>
      <c r="X146" s="1">
        <v>7.1203708648681596</v>
      </c>
      <c r="Y146" s="1">
        <v>0.84582704305648804</v>
      </c>
      <c r="Z146" s="1">
        <v>6.7837614122894898</v>
      </c>
      <c r="AA146" s="1">
        <v>0.70076291116411304</v>
      </c>
      <c r="AB146" s="1">
        <f>Table8111241213[[#This Row],[Xs]]-IF(Z147&lt;&gt;"",Z147,Z$2)</f>
        <v>4.846358006089968E-2</v>
      </c>
      <c r="AC146" s="1">
        <f>Table8111241213[[#This Row],[ Ys]]-IF(AA147&lt;&gt;"",AA147,AA$2)</f>
        <v>-0.11111323825056196</v>
      </c>
      <c r="AD146" s="1">
        <f>SQRT(Table8111241213[[#This Row],[dXs]]*Table8111241213[[#This Row],[dXs]]+Table8111241213[[#This Row],[dYs]]*Table8111241213[[#This Row],[dYs]])</f>
        <v>0.12122240018596142</v>
      </c>
      <c r="AE146"/>
    </row>
    <row r="147" spans="1:31" x14ac:dyDescent="0.25">
      <c r="A147"/>
      <c r="O147" s="1">
        <f t="shared" si="4"/>
        <v>0.11324429512023926</v>
      </c>
      <c r="P147" s="1">
        <f t="shared" si="5"/>
        <v>-0.27790611982345204</v>
      </c>
      <c r="Q147" s="1">
        <f>SQRT(Table8111241213[[#This Row],[dX]]*Table8111241213[[#This Row],[dX]]+Table8111241213[[#This Row],[dY]]*Table8111241213[[#This Row],[dY]])</f>
        <v>0.30009345513124197</v>
      </c>
      <c r="R147" s="1">
        <f>IFERROR(Table8111241213[[#This Row],[dY]]/Table8111241213[[#This Row],[|AB|]],0)</f>
        <v>-0.92606524758066922</v>
      </c>
      <c r="S147" s="1">
        <f>IFERROR(Table8111241213[[#This Row],[dX]]/Table8111241213[[#This Row],[|AB|]],0)</f>
        <v>0.37736342857165389</v>
      </c>
      <c r="T147" s="1">
        <f>Table8111241213[[#This Row],[X]] - Table8111241213[[#This Row],[Cos(a)]] * $H$2</f>
        <v>7.5650776116608318</v>
      </c>
      <c r="U147" s="1">
        <f>Table8111241213[[#This Row],[ Y]] + Table8111241213[[#This Row],[Sin(a)]] * $H$2</f>
        <v>1.1890723237871379</v>
      </c>
      <c r="V147" s="1">
        <f>Table8111241213[[#This Row],[X]] + Table8111241213[[#This Row],[Cos(a)]] * $H$2</f>
        <v>6.5771524222136675</v>
      </c>
      <c r="W147" s="1">
        <f>Table8111241213[[#This Row],[ Y]] - Table8111241213[[#This Row],[Sin(a)]] * $H$2</f>
        <v>0.78650151396997392</v>
      </c>
      <c r="X147" s="1">
        <v>7.0711150169372496</v>
      </c>
      <c r="Y147" s="1">
        <v>0.98778691887855596</v>
      </c>
      <c r="Z147" s="1">
        <v>6.7352978322285901</v>
      </c>
      <c r="AA147" s="1">
        <v>0.81187614941467501</v>
      </c>
      <c r="AB147" s="1">
        <f>Table8111241213[[#This Row],[Xs]]-IF(Z148&lt;&gt;"",Z148,Z$2)</f>
        <v>5.7229206984720449E-2</v>
      </c>
      <c r="AC147" s="1">
        <f>Table8111241213[[#This Row],[ Ys]]-IF(AA148&lt;&gt;"",AA148,AA$2)</f>
        <v>-0.10633393732673002</v>
      </c>
      <c r="AD147" s="1">
        <f>SQRT(Table8111241213[[#This Row],[dXs]]*Table8111241213[[#This Row],[dXs]]+Table8111241213[[#This Row],[dYs]]*Table8111241213[[#This Row],[dYs]])</f>
        <v>0.12075631809352637</v>
      </c>
      <c r="AE147"/>
    </row>
    <row r="148" spans="1:31" x14ac:dyDescent="0.25">
      <c r="A148"/>
      <c r="O148" s="1">
        <f t="shared" si="4"/>
        <v>0.14241194725036976</v>
      </c>
      <c r="P148" s="1">
        <f t="shared" si="5"/>
        <v>-0.26411899924277393</v>
      </c>
      <c r="Q148" s="1">
        <f>SQRT(Table8111241213[[#This Row],[dX]]*Table8111241213[[#This Row],[dX]]+Table8111241213[[#This Row],[dY]]*Table8111241213[[#This Row],[dY]])</f>
        <v>0.30006667339217546</v>
      </c>
      <c r="R148" s="1">
        <f>IFERROR(Table8111241213[[#This Row],[dY]]/Table8111241213[[#This Row],[|AB|]],0)</f>
        <v>-0.88020104417787404</v>
      </c>
      <c r="S148" s="1">
        <f>IFERROR(Table8111241213[[#This Row],[dX]]/Table8111241213[[#This Row],[|AB|]],0)</f>
        <v>0.47460101330294313</v>
      </c>
      <c r="T148" s="1">
        <f>Table8111241213[[#This Row],[X]] - Table8111241213[[#This Row],[Cos(a)]] * $H$2</f>
        <v>7.4766252285048296</v>
      </c>
      <c r="U148" s="1">
        <f>Table8111241213[[#This Row],[ Y]] + Table8111241213[[#This Row],[Sin(a)]] * $H$2</f>
        <v>1.3768850316084353</v>
      </c>
      <c r="V148" s="1">
        <f>Table8111241213[[#This Row],[X]] + Table8111241213[[#This Row],[Cos(a)]] * $H$2</f>
        <v>6.5376279109910111</v>
      </c>
      <c r="W148" s="1">
        <f>Table8111241213[[#This Row],[ Y]] - Table8111241213[[#This Row],[Sin(a)]] * $H$2</f>
        <v>0.87058129415144481</v>
      </c>
      <c r="X148" s="1">
        <v>7.0071265697479204</v>
      </c>
      <c r="Y148" s="1">
        <v>1.1237331628799401</v>
      </c>
      <c r="Z148" s="1">
        <v>6.6780686252438697</v>
      </c>
      <c r="AA148" s="1">
        <v>0.91821008674140503</v>
      </c>
      <c r="AB148" s="1">
        <f>Table8111241213[[#This Row],[Xs]]-IF(Z149&lt;&gt;"",Z149,Z$2)</f>
        <v>6.5719720002209492E-2</v>
      </c>
      <c r="AC148" s="1">
        <f>Table8111241213[[#This Row],[ Ys]]-IF(AA149&lt;&gt;"",AA149,AA$2)</f>
        <v>-0.1009392125686549</v>
      </c>
      <c r="AD148" s="1">
        <f>SQRT(Table8111241213[[#This Row],[dXs]]*Table8111241213[[#This Row],[dXs]]+Table8111241213[[#This Row],[dYs]]*Table8111241213[[#This Row],[dYs]])</f>
        <v>0.12044835503712334</v>
      </c>
      <c r="AE148"/>
    </row>
    <row r="149" spans="1:31" x14ac:dyDescent="0.25">
      <c r="A149"/>
      <c r="O149" s="1">
        <f t="shared" si="4"/>
        <v>0.1700596809387207</v>
      </c>
      <c r="P149" s="1">
        <f t="shared" si="5"/>
        <v>-0.24725234508513982</v>
      </c>
      <c r="Q149" s="1">
        <f>SQRT(Table8111241213[[#This Row],[dX]]*Table8111241213[[#This Row],[dX]]+Table8111241213[[#This Row],[dY]]*Table8111241213[[#This Row],[dY]])</f>
        <v>0.30009001521390305</v>
      </c>
      <c r="R149" s="1">
        <f>IFERROR(Table8111241213[[#This Row],[dY]]/Table8111241213[[#This Row],[|AB|]],0)</f>
        <v>-0.82392726365420477</v>
      </c>
      <c r="S149" s="1">
        <f>IFERROR(Table8111241213[[#This Row],[dX]]/Table8111241213[[#This Row],[|AB|]],0)</f>
        <v>0.56669556572051483</v>
      </c>
      <c r="T149" s="1">
        <f>Table8111241213[[#This Row],[X]] - Table8111241213[[#This Row],[Cos(a)]] * $H$2</f>
        <v>7.3681853308789336</v>
      </c>
      <c r="U149" s="1">
        <f>Table8111241213[[#This Row],[ Y]] + Table8111241213[[#This Row],[Sin(a)]] * $H$2</f>
        <v>1.55418096061208</v>
      </c>
      <c r="V149" s="1">
        <f>Table8111241213[[#This Row],[X]] + Table8111241213[[#This Row],[Cos(a)]] * $H$2</f>
        <v>6.4892208084948262</v>
      </c>
      <c r="W149" s="1">
        <f>Table8111241213[[#This Row],[ Y]] - Table8111241213[[#This Row],[Sin(a)]] * $H$2</f>
        <v>0.9496308756305798</v>
      </c>
      <c r="X149" s="1">
        <v>6.9287030696868799</v>
      </c>
      <c r="Y149" s="1">
        <v>1.2519059181213299</v>
      </c>
      <c r="Z149" s="1">
        <v>6.6123489052416602</v>
      </c>
      <c r="AA149" s="1">
        <v>1.0191492993100599</v>
      </c>
      <c r="AB149" s="1">
        <f>Table8111241213[[#This Row],[Xs]]-IF(Z150&lt;&gt;"",Z150,Z$2)</f>
        <v>7.3881052989650087E-2</v>
      </c>
      <c r="AC149" s="1">
        <f>Table8111241213[[#This Row],[ Ys]]-IF(AA150&lt;&gt;"",AA150,AA$2)</f>
        <v>-9.4995999124850128E-2</v>
      </c>
      <c r="AD149" s="1">
        <f>SQRT(Table8111241213[[#This Row],[dXs]]*Table8111241213[[#This Row],[dXs]]+Table8111241213[[#This Row],[dYs]]*Table8111241213[[#This Row],[dYs]])</f>
        <v>0.12034388160844743</v>
      </c>
      <c r="AE149"/>
    </row>
    <row r="150" spans="1:31" x14ac:dyDescent="0.25">
      <c r="A150"/>
      <c r="O150" s="1">
        <f t="shared" si="4"/>
        <v>0.19487857818602983</v>
      </c>
      <c r="P150" s="1">
        <f t="shared" si="5"/>
        <v>-0.22826808691025002</v>
      </c>
      <c r="Q150" s="1">
        <f>SQRT(Table8111241213[[#This Row],[dX]]*Table8111241213[[#This Row],[dX]]+Table8111241213[[#This Row],[dY]]*Table8111241213[[#This Row],[dY]])</f>
        <v>0.30013993359343905</v>
      </c>
      <c r="R150" s="1">
        <f>IFERROR(Table8111241213[[#This Row],[dY]]/Table8111241213[[#This Row],[|AB|]],0)</f>
        <v>-0.76053887324255698</v>
      </c>
      <c r="S150" s="1">
        <f>IFERROR(Table8111241213[[#This Row],[dX]]/Table8111241213[[#This Row],[|AB|]],0)</f>
        <v>0.64929240122377974</v>
      </c>
      <c r="T150" s="1">
        <f>Table8111241213[[#This Row],[X]] - Table8111241213[[#This Row],[Cos(a)]] * $H$2</f>
        <v>7.2427378241957667</v>
      </c>
      <c r="U150" s="1">
        <f>Table8111241213[[#This Row],[ Y]] + Table8111241213[[#This Row],[Sin(a)]] * $H$2</f>
        <v>1.7173176482550814</v>
      </c>
      <c r="V150" s="1">
        <f>Table8111241213[[#This Row],[X]] + Table8111241213[[#This Row],[Cos(a)]] * $H$2</f>
        <v>6.4313959534226326</v>
      </c>
      <c r="W150" s="1">
        <f>Table8111241213[[#This Row],[ Y]] - Table8111241213[[#This Row],[Sin(a)]] * $H$2</f>
        <v>1.0246533676750784</v>
      </c>
      <c r="X150" s="1">
        <v>6.8370668888091997</v>
      </c>
      <c r="Y150" s="1">
        <v>1.3709855079650799</v>
      </c>
      <c r="Z150" s="1">
        <v>6.5384678522520101</v>
      </c>
      <c r="AA150" s="1">
        <v>1.1141452984349101</v>
      </c>
      <c r="AB150" s="1">
        <f>Table8111241213[[#This Row],[Xs]]-IF(Z151&lt;&gt;"",Z151,Z$2)</f>
        <v>8.1661477438450092E-2</v>
      </c>
      <c r="AC150" s="1">
        <f>Table8111241213[[#This Row],[ Ys]]-IF(AA151&lt;&gt;"",AA151,AA$2)</f>
        <v>-8.8584397166749929E-2</v>
      </c>
      <c r="AD150" s="1">
        <f>SQRT(Table8111241213[[#This Row],[dXs]]*Table8111241213[[#This Row],[dXs]]+Table8111241213[[#This Row],[dYs]]*Table8111241213[[#This Row],[dYs]])</f>
        <v>0.1204815019778015</v>
      </c>
      <c r="AE150"/>
    </row>
    <row r="151" spans="1:31" x14ac:dyDescent="0.25">
      <c r="A151"/>
      <c r="O151" s="1">
        <f t="shared" si="4"/>
        <v>0.21643400192261009</v>
      </c>
      <c r="P151" s="1">
        <f t="shared" si="5"/>
        <v>-0.20802849531174017</v>
      </c>
      <c r="Q151" s="1">
        <f>SQRT(Table8111241213[[#This Row],[dX]]*Table8111241213[[#This Row],[dX]]+Table8111241213[[#This Row],[dY]]*Table8111241213[[#This Row],[dY]])</f>
        <v>0.30019915397932601</v>
      </c>
      <c r="R151" s="1">
        <f>IFERROR(Table8111241213[[#This Row],[dY]]/Table8111241213[[#This Row],[|AB|]],0)</f>
        <v>-0.69296829306210039</v>
      </c>
      <c r="S151" s="1">
        <f>IFERROR(Table8111241213[[#This Row],[dX]]/Table8111241213[[#This Row],[|AB|]],0)</f>
        <v>0.72096806088106224</v>
      </c>
      <c r="T151" s="1">
        <f>Table8111241213[[#This Row],[X]] - Table8111241213[[#This Row],[Cos(a)]] * $H$2</f>
        <v>7.1034533238065443</v>
      </c>
      <c r="U151" s="1">
        <f>Table8111241213[[#This Row],[ Y]] + Table8111241213[[#This Row],[Sin(a)]] * $H$2</f>
        <v>1.8647378950987499</v>
      </c>
      <c r="V151" s="1">
        <f>Table8111241213[[#This Row],[X]] + Table8111241213[[#This Row],[Cos(a)]] * $H$2</f>
        <v>6.3641956591951558</v>
      </c>
      <c r="W151" s="1">
        <f>Table8111241213[[#This Row],[ Y]] - Table8111241213[[#This Row],[Sin(a)]] * $H$2</f>
        <v>1.09561011496441</v>
      </c>
      <c r="X151" s="1">
        <v>6.7338244915008501</v>
      </c>
      <c r="Y151" s="1">
        <v>1.4801740050315799</v>
      </c>
      <c r="Z151" s="1">
        <v>6.45680637481356</v>
      </c>
      <c r="AA151" s="1">
        <v>1.20272969560166</v>
      </c>
      <c r="AB151" s="1">
        <f>Table8111241213[[#This Row],[Xs]]-IF(Z152&lt;&gt;"",Z152,Z$2)</f>
        <v>8.9013349943890319E-2</v>
      </c>
      <c r="AC151" s="1">
        <f>Table8111241213[[#This Row],[ Ys]]-IF(AA152&lt;&gt;"",AA152,AA$2)</f>
        <v>-8.1797230118870079E-2</v>
      </c>
      <c r="AD151" s="1">
        <f>SQRT(Table8111241213[[#This Row],[dXs]]*Table8111241213[[#This Row],[dXs]]+Table8111241213[[#This Row],[dYs]]*Table8111241213[[#This Row],[dYs]])</f>
        <v>0.12088905377805248</v>
      </c>
      <c r="AE151"/>
    </row>
    <row r="152" spans="1:31" x14ac:dyDescent="0.25">
      <c r="A152"/>
      <c r="O152" s="1">
        <f t="shared" si="4"/>
        <v>0.23487496376038042</v>
      </c>
      <c r="P152" s="1">
        <f t="shared" si="5"/>
        <v>-0.18701398372650013</v>
      </c>
      <c r="Q152" s="1">
        <f>SQRT(Table8111241213[[#This Row],[dX]]*Table8111241213[[#This Row],[dX]]+Table8111241213[[#This Row],[dY]]*Table8111241213[[#This Row],[dY]])</f>
        <v>0.30023403989337327</v>
      </c>
      <c r="R152" s="1">
        <f>IFERROR(Table8111241213[[#This Row],[dY]]/Table8111241213[[#This Row],[|AB|]],0)</f>
        <v>-0.62289400559948926</v>
      </c>
      <c r="S152" s="1">
        <f>IFERROR(Table8111241213[[#This Row],[dX]]/Table8111241213[[#This Row],[|AB|]],0)</f>
        <v>0.782306242968969</v>
      </c>
      <c r="T152" s="1">
        <f>Table8111241213[[#This Row],[X]] - Table8111241213[[#This Row],[Cos(a)]] * $H$2</f>
        <v>6.9528841402918058</v>
      </c>
      <c r="U152" s="1">
        <f>Table8111241213[[#This Row],[ Y]] + Table8111241213[[#This Row],[Sin(a)]] * $H$2</f>
        <v>1.9962956393763835</v>
      </c>
      <c r="V152" s="1">
        <f>Table8111241213[[#This Row],[X]] + Table8111241213[[#This Row],[Cos(a)]] * $H$2</f>
        <v>6.2883816334813734</v>
      </c>
      <c r="W152" s="1">
        <f>Table8111241213[[#This Row],[ Y]] - Table8111241213[[#This Row],[Sin(a)]] * $H$2</f>
        <v>1.1617323671772566</v>
      </c>
      <c r="X152" s="1">
        <v>6.6206328868865896</v>
      </c>
      <c r="Y152" s="1">
        <v>1.5790140032768201</v>
      </c>
      <c r="Z152" s="1">
        <v>6.3677930248696697</v>
      </c>
      <c r="AA152" s="1">
        <v>1.2845269257205301</v>
      </c>
      <c r="AB152" s="1">
        <f>Table8111241213[[#This Row],[Xs]]-IF(Z153&lt;&gt;"",Z153,Z$2)</f>
        <v>9.5894842524339552E-2</v>
      </c>
      <c r="AC152" s="1">
        <f>Table8111241213[[#This Row],[ Ys]]-IF(AA153&lt;&gt;"",AA153,AA$2)</f>
        <v>-7.4739041523789851E-2</v>
      </c>
      <c r="AD152" s="1">
        <f>SQRT(Table8111241213[[#This Row],[dXs]]*Table8111241213[[#This Row],[dXs]]+Table8111241213[[#This Row],[dYs]]*Table8111241213[[#This Row],[dYs]])</f>
        <v>0.1215802004878371</v>
      </c>
      <c r="AE152"/>
    </row>
    <row r="153" spans="1:31" x14ac:dyDescent="0.25">
      <c r="A153"/>
      <c r="O153" s="1">
        <f t="shared" si="4"/>
        <v>0.25066852569579989</v>
      </c>
      <c r="P153" s="1">
        <f t="shared" si="5"/>
        <v>-0.16529905796051003</v>
      </c>
      <c r="Q153" s="1">
        <f>SQRT(Table8111241213[[#This Row],[dX]]*Table8111241213[[#This Row],[dX]]+Table8111241213[[#This Row],[dY]]*Table8111241213[[#This Row],[dY]])</f>
        <v>0.30026403104124533</v>
      </c>
      <c r="R153" s="1">
        <f>IFERROR(Table8111241213[[#This Row],[dY]]/Table8111241213[[#This Row],[|AB|]],0)</f>
        <v>-0.55051235203661131</v>
      </c>
      <c r="S153" s="1">
        <f>IFERROR(Table8111241213[[#This Row],[dX]]/Table8111241213[[#This Row],[|AB|]],0)</f>
        <v>0.83482701816311522</v>
      </c>
      <c r="T153" s="1">
        <f>Table8111241213[[#This Row],[X]] - Table8111241213[[#This Row],[Cos(a)]] * $H$2</f>
        <v>6.7925924546830432</v>
      </c>
      <c r="U153" s="1">
        <f>Table8111241213[[#This Row],[ Y]] + Table8111241213[[#This Row],[Sin(a)]] * $H$2</f>
        <v>2.1124841718450948</v>
      </c>
      <c r="V153" s="1">
        <f>Table8111241213[[#This Row],[X]] + Table8111241213[[#This Row],[Cos(a)]] * $H$2</f>
        <v>6.2053066007978961</v>
      </c>
      <c r="W153" s="1">
        <f>Table8111241213[[#This Row],[ Y]] - Table8111241213[[#This Row],[Sin(a)]] * $H$2</f>
        <v>1.2218918056710653</v>
      </c>
      <c r="X153" s="1">
        <v>6.4989495277404696</v>
      </c>
      <c r="Y153" s="1">
        <v>1.6671879887580801</v>
      </c>
      <c r="Z153" s="1">
        <v>6.2718981823453301</v>
      </c>
      <c r="AA153" s="1">
        <v>1.3592659672443199</v>
      </c>
      <c r="AB153" s="1">
        <f>Table8111241213[[#This Row],[Xs]]-IF(Z154&lt;&gt;"",Z154,Z$2)</f>
        <v>0.10227152827076047</v>
      </c>
      <c r="AC153" s="1">
        <f>Table8111241213[[#This Row],[ Ys]]-IF(AA154&lt;&gt;"",AA154,AA$2)</f>
        <v>-6.7524436745980188E-2</v>
      </c>
      <c r="AD153" s="1">
        <f>SQRT(Table8111241213[[#This Row],[dXs]]*Table8111241213[[#This Row],[dXs]]+Table8111241213[[#This Row],[dYs]]*Table8111241213[[#This Row],[dYs]])</f>
        <v>0.12255209118043983</v>
      </c>
      <c r="AE153"/>
    </row>
    <row r="154" spans="1:31" x14ac:dyDescent="0.25">
      <c r="A154"/>
      <c r="O154" s="1">
        <f t="shared" si="4"/>
        <v>0.26426696777343928</v>
      </c>
      <c r="P154" s="1">
        <f t="shared" si="5"/>
        <v>-0.14254844188689986</v>
      </c>
      <c r="Q154" s="1">
        <f>SQRT(Table8111241213[[#This Row],[dX]]*Table8111241213[[#This Row],[dX]]+Table8111241213[[#This Row],[dY]]*Table8111241213[[#This Row],[dY]])</f>
        <v>0.30026170008935682</v>
      </c>
      <c r="R154" s="1">
        <f>IFERROR(Table8111241213[[#This Row],[dY]]/Table8111241213[[#This Row],[|AB|]],0)</f>
        <v>-0.47474733488979093</v>
      </c>
      <c r="S154" s="1">
        <f>IFERROR(Table8111241213[[#This Row],[dX]]/Table8111241213[[#This Row],[|AB|]],0)</f>
        <v>0.88012213244244719</v>
      </c>
      <c r="T154" s="1">
        <f>Table8111241213[[#This Row],[X]] - Table8111241213[[#This Row],[Cos(a)]] * $H$2</f>
        <v>6.6231942777575901</v>
      </c>
      <c r="U154" s="1">
        <f>Table8111241213[[#This Row],[ Y]] + Table8111241213[[#This Row],[Sin(a)]] * $H$2</f>
        <v>2.2137696285263999</v>
      </c>
      <c r="V154" s="1">
        <f>Table8111241213[[#This Row],[X]] + Table8111241213[[#This Row],[Cos(a)]] * $H$2</f>
        <v>6.1167344446239893</v>
      </c>
      <c r="W154" s="1">
        <f>Table8111241213[[#This Row],[ Y]] - Table8111241213[[#This Row],[Sin(a)]] * $H$2</f>
        <v>1.2748564939482605</v>
      </c>
      <c r="X154" s="1">
        <v>6.3699643611907897</v>
      </c>
      <c r="Y154" s="1">
        <v>1.7443130612373301</v>
      </c>
      <c r="Z154" s="1">
        <v>6.1696266540745697</v>
      </c>
      <c r="AA154" s="1">
        <v>1.4267904039903001</v>
      </c>
      <c r="AB154" s="1">
        <f>Table8111241213[[#This Row],[Xs]]-IF(Z155&lt;&gt;"",Z155,Z$2)</f>
        <v>0.10811770496615924</v>
      </c>
      <c r="AC154" s="1">
        <f>Table8111241213[[#This Row],[ Ys]]-IF(AA155&lt;&gt;"",AA155,AA$2)</f>
        <v>-6.027570871943988E-2</v>
      </c>
      <c r="AD154" s="1">
        <f>SQRT(Table8111241213[[#This Row],[dXs]]*Table8111241213[[#This Row],[dXs]]+Table8111241213[[#This Row],[dYs]]*Table8111241213[[#This Row],[dYs]])</f>
        <v>0.12378448686640914</v>
      </c>
      <c r="AE154"/>
    </row>
    <row r="155" spans="1:31" x14ac:dyDescent="0.25">
      <c r="A155"/>
      <c r="O155" s="1">
        <f t="shared" si="4"/>
        <v>0.27595090866088956</v>
      </c>
      <c r="P155" s="1">
        <f t="shared" si="5"/>
        <v>-0.11828339099883989</v>
      </c>
      <c r="Q155" s="1">
        <f>SQRT(Table8111241213[[#This Row],[dX]]*Table8111241213[[#This Row],[dX]]+Table8111241213[[#This Row],[dY]]*Table8111241213[[#This Row],[dY]])</f>
        <v>0.30023301713328437</v>
      </c>
      <c r="R155" s="1">
        <f>IFERROR(Table8111241213[[#This Row],[dY]]/Table8111241213[[#This Row],[|AB|]],0)</f>
        <v>-0.39397196260506412</v>
      </c>
      <c r="S155" s="1">
        <f>IFERROR(Table8111241213[[#This Row],[dX]]/Table8111241213[[#This Row],[|AB|]],0)</f>
        <v>0.9191224579353473</v>
      </c>
      <c r="T155" s="1">
        <f>Table8111241213[[#This Row],[X]] - Table8111241213[[#This Row],[Cos(a)]] * $H$2</f>
        <v>6.4448269460188214</v>
      </c>
      <c r="U155" s="1">
        <f>Table8111241213[[#This Row],[ Y]] + Table8111241213[[#This Row],[Sin(a)]] * $H$2</f>
        <v>2.2999957459324936</v>
      </c>
      <c r="V155" s="1">
        <f>Table8111241213[[#This Row],[X]] + Table8111241213[[#This Row],[Cos(a)]] * $H$2</f>
        <v>6.0245381739152393</v>
      </c>
      <c r="W155" s="1">
        <f>Table8111241213[[#This Row],[ Y]] - Table8111241213[[#This Row],[Sin(a)]] * $H$2</f>
        <v>1.3194771153574663</v>
      </c>
      <c r="X155" s="1">
        <v>6.2346825599670304</v>
      </c>
      <c r="Y155" s="1">
        <v>1.8097364306449799</v>
      </c>
      <c r="Z155" s="1">
        <v>6.0615089491084104</v>
      </c>
      <c r="AA155" s="1">
        <v>1.48706611270974</v>
      </c>
      <c r="AB155" s="1">
        <f>Table8111241213[[#This Row],[Xs]]-IF(Z156&lt;&gt;"",Z156,Z$2)</f>
        <v>0.11341736202507047</v>
      </c>
      <c r="AC155" s="1">
        <f>Table8111241213[[#This Row],[ Ys]]-IF(AA156&lt;&gt;"",AA156,AA$2)</f>
        <v>-5.3119735063839935E-2</v>
      </c>
      <c r="AD155" s="1">
        <f>SQRT(Table8111241213[[#This Row],[dXs]]*Table8111241213[[#This Row],[dXs]]+Table8111241213[[#This Row],[dYs]]*Table8111241213[[#This Row],[dYs]])</f>
        <v>0.12524058552233952</v>
      </c>
      <c r="AE155"/>
    </row>
    <row r="156" spans="1:31" x14ac:dyDescent="0.25">
      <c r="A156"/>
      <c r="O156" s="1">
        <f t="shared" si="4"/>
        <v>0.28568005561827992</v>
      </c>
      <c r="P156" s="1">
        <f t="shared" si="5"/>
        <v>-9.230810403824008E-2</v>
      </c>
      <c r="Q156" s="1">
        <f>SQRT(Table8111241213[[#This Row],[dX]]*Table8111241213[[#This Row],[dX]]+Table8111241213[[#This Row],[dY]]*Table8111241213[[#This Row],[dY]])</f>
        <v>0.30022305082920941</v>
      </c>
      <c r="R156" s="1">
        <f>IFERROR(Table8111241213[[#This Row],[dY]]/Table8111241213[[#This Row],[|AB|]],0)</f>
        <v>-0.30746507899139369</v>
      </c>
      <c r="S156" s="1">
        <f>IFERROR(Table8111241213[[#This Row],[dX]]/Table8111241213[[#This Row],[|AB|]],0)</f>
        <v>0.95155936504288374</v>
      </c>
      <c r="T156" s="1">
        <f>Table8111241213[[#This Row],[X]] - Table8111241213[[#This Row],[Cos(a)]] * $H$2</f>
        <v>6.2580151236888755</v>
      </c>
      <c r="U156" s="1">
        <f>Table8111241213[[#This Row],[ Y]] + Table8111241213[[#This Row],[Sin(a)]] * $H$2</f>
        <v>2.37015759246691</v>
      </c>
      <c r="V156" s="1">
        <f>Table8111241213[[#This Row],[X]] + Table8111241213[[#This Row],[Cos(a)]] * $H$2</f>
        <v>5.9300117813709248</v>
      </c>
      <c r="W156" s="1">
        <f>Table8111241213[[#This Row],[ Y]] - Table8111241213[[#This Row],[Sin(a)]] * $H$2</f>
        <v>1.3550353120054299</v>
      </c>
      <c r="X156" s="1">
        <v>6.0940134525299001</v>
      </c>
      <c r="Y156" s="1">
        <v>1.86259645223617</v>
      </c>
      <c r="Z156" s="1">
        <v>5.94809158708334</v>
      </c>
      <c r="AA156" s="1">
        <v>1.5401858477735799</v>
      </c>
      <c r="AB156" s="1">
        <f>Table8111241213[[#This Row],[Xs]]-IF(Z157&lt;&gt;"",Z157,Z$2)</f>
        <v>0.11816472287545032</v>
      </c>
      <c r="AC156" s="1">
        <f>Table8111241213[[#This Row],[ Ys]]-IF(AA157&lt;&gt;"",AA157,AA$2)</f>
        <v>-4.6184195328070166E-2</v>
      </c>
      <c r="AD156" s="1">
        <f>SQRT(Table8111241213[[#This Row],[dXs]]*Table8111241213[[#This Row],[dXs]]+Table8111241213[[#This Row],[dYs]]*Table8111241213[[#This Row],[dYs]])</f>
        <v>0.1268695457165876</v>
      </c>
      <c r="AE156"/>
    </row>
    <row r="157" spans="1:31" x14ac:dyDescent="0.25">
      <c r="A157"/>
      <c r="O157" s="1">
        <f t="shared" si="4"/>
        <v>0.29311537742614036</v>
      </c>
      <c r="P157" s="1">
        <f t="shared" si="5"/>
        <v>-6.4838588237760009E-2</v>
      </c>
      <c r="Q157" s="1">
        <f>SQRT(Table8111241213[[#This Row],[dX]]*Table8111241213[[#This Row],[dX]]+Table8111241213[[#This Row],[dY]]*Table8111241213[[#This Row],[dY]])</f>
        <v>0.30020104431586259</v>
      </c>
      <c r="R157" s="1">
        <f>IFERROR(Table8111241213[[#This Row],[dY]]/Table8111241213[[#This Row],[|AB|]],0)</f>
        <v>-0.21598388635030458</v>
      </c>
      <c r="S157" s="1">
        <f>IFERROR(Table8111241213[[#This Row],[dX]]/Table8111241213[[#This Row],[|AB|]],0)</f>
        <v>0.97639692791252619</v>
      </c>
      <c r="T157" s="1">
        <f>Table8111241213[[#This Row],[X]] - Table8111241213[[#This Row],[Cos(a)]] * $H$2</f>
        <v>6.0642081674473287</v>
      </c>
      <c r="U157" s="1">
        <f>Table8111241213[[#This Row],[ Y]] + Table8111241213[[#This Row],[Sin(a)]] * $H$2</f>
        <v>2.4228540146327333</v>
      </c>
      <c r="V157" s="1">
        <f>Table8111241213[[#This Row],[X]] + Table8111241213[[#This Row],[Cos(a)]] * $H$2</f>
        <v>5.8337968412501722</v>
      </c>
      <c r="W157" s="1">
        <f>Table8111241213[[#This Row],[ Y]] - Table8111241213[[#This Row],[Sin(a)]] * $H$2</f>
        <v>1.3812350547337067</v>
      </c>
      <c r="X157" s="1">
        <v>5.9490025043487504</v>
      </c>
      <c r="Y157" s="1">
        <v>1.90204453468322</v>
      </c>
      <c r="Z157" s="1">
        <v>5.8299268642078896</v>
      </c>
      <c r="AA157" s="1">
        <v>1.5863700431016501</v>
      </c>
      <c r="AB157" s="1">
        <f>Table8111241213[[#This Row],[Xs]]-IF(Z158&lt;&gt;"",Z158,Z$2)</f>
        <v>0.12236432984357926</v>
      </c>
      <c r="AC157" s="1">
        <f>Table8111241213[[#This Row],[ Ys]]-IF(AA158&lt;&gt;"",AA158,AA$2)</f>
        <v>-3.9593229372019811E-2</v>
      </c>
      <c r="AD157" s="1">
        <f>SQRT(Table8111241213[[#This Row],[dXs]]*Table8111241213[[#This Row],[dXs]]+Table8111241213[[#This Row],[dYs]]*Table8111241213[[#This Row],[dYs]])</f>
        <v>0.12861047014210636</v>
      </c>
      <c r="AE157"/>
    </row>
    <row r="158" spans="1:31" x14ac:dyDescent="0.25">
      <c r="A158"/>
      <c r="O158" s="1">
        <f t="shared" si="4"/>
        <v>0.29797148704529075</v>
      </c>
      <c r="P158" s="1">
        <f t="shared" si="5"/>
        <v>-3.6450445652010055E-2</v>
      </c>
      <c r="Q158" s="1">
        <f>SQRT(Table8111241213[[#This Row],[dX]]*Table8111241213[[#This Row],[dX]]+Table8111241213[[#This Row],[dY]]*Table8111241213[[#This Row],[dY]])</f>
        <v>0.30019267492764046</v>
      </c>
      <c r="R158" s="1">
        <f>IFERROR(Table8111241213[[#This Row],[dY]]/Table8111241213[[#This Row],[|AB|]],0)</f>
        <v>-0.12142350129228238</v>
      </c>
      <c r="S158" s="1">
        <f>IFERROR(Table8111241213[[#This Row],[dX]]/Table8111241213[[#This Row],[|AB|]],0)</f>
        <v>0.99260079253137967</v>
      </c>
      <c r="T158" s="1">
        <f>Table8111241213[[#This Row],[X]] - Table8111241213[[#This Row],[Cos(a)]] * $H$2</f>
        <v>5.8656652909294822</v>
      </c>
      <c r="U158" s="1">
        <f>Table8111241213[[#This Row],[ Y]] + Table8111241213[[#This Row],[Sin(a)]] * $H$2</f>
        <v>2.456887651166757</v>
      </c>
      <c r="V158" s="1">
        <f>Table8111241213[[#This Row],[X]] + Table8111241213[[#This Row],[Cos(a)]] * $H$2</f>
        <v>5.7361308592780373</v>
      </c>
      <c r="W158" s="1">
        <f>Table8111241213[[#This Row],[ Y]] - Table8111241213[[#This Row],[Sin(a)]] * $H$2</f>
        <v>1.3979824297811032</v>
      </c>
      <c r="X158" s="1">
        <v>5.8008980751037598</v>
      </c>
      <c r="Y158" s="1">
        <v>1.92743504047393</v>
      </c>
      <c r="Z158" s="1">
        <v>5.7075625343643104</v>
      </c>
      <c r="AA158" s="1">
        <v>1.6259632724736699</v>
      </c>
      <c r="AB158" s="1">
        <f>Table8111241213[[#This Row],[Xs]]-IF(Z159&lt;&gt;"",Z159,Z$2)</f>
        <v>0.1260306686110102</v>
      </c>
      <c r="AC158" s="1">
        <f>Table8111241213[[#This Row],[ Ys]]-IF(AA159&lt;&gt;"",AA159,AA$2)</f>
        <v>-3.3462734195790045E-2</v>
      </c>
      <c r="AD158" s="1">
        <f>SQRT(Table8111241213[[#This Row],[dXs]]*Table8111241213[[#This Row],[dXs]]+Table8111241213[[#This Row],[dYs]]*Table8111241213[[#This Row],[dYs]])</f>
        <v>0.13039740798956231</v>
      </c>
      <c r="AE158"/>
    </row>
    <row r="159" spans="1:31" x14ac:dyDescent="0.25">
      <c r="A159"/>
      <c r="O159" s="1">
        <f t="shared" si="4"/>
        <v>0.30011057853698997</v>
      </c>
      <c r="P159" s="1">
        <f t="shared" si="5"/>
        <v>-7.9809427261399168E-3</v>
      </c>
      <c r="Q159" s="1">
        <f>SQRT(Table8111241213[[#This Row],[dX]]*Table8111241213[[#This Row],[dX]]+Table8111241213[[#This Row],[dY]]*Table8111241213[[#This Row],[dY]])</f>
        <v>0.30021667974415533</v>
      </c>
      <c r="R159" s="1">
        <f>IFERROR(Table8111241213[[#This Row],[dY]]/Table8111241213[[#This Row],[|AB|]],0)</f>
        <v>-2.6583941748144296E-2</v>
      </c>
      <c r="S159" s="1">
        <f>IFERROR(Table8111241213[[#This Row],[dX]]/Table8111241213[[#This Row],[|AB|]],0)</f>
        <v>0.99964658456933242</v>
      </c>
      <c r="T159" s="1">
        <f>Table8111241213[[#This Row],[X]] - Table8111241213[[#This Row],[Cos(a)]] * $H$2</f>
        <v>5.6652108743688228</v>
      </c>
      <c r="U159" s="1">
        <f>Table8111241213[[#This Row],[ Y]] + Table8111241213[[#This Row],[Sin(a)]] * $H$2</f>
        <v>2.4717058118726918</v>
      </c>
      <c r="V159" s="1">
        <f>Table8111241213[[#This Row],[X]] + Table8111241213[[#This Row],[Cos(a)]] * $H$2</f>
        <v>5.6368511602380966</v>
      </c>
      <c r="W159" s="1">
        <f>Table8111241213[[#This Row],[ Y]] - Table8111241213[[#This Row],[Sin(a)]] * $H$2</f>
        <v>1.4052841487977681</v>
      </c>
      <c r="X159" s="1">
        <v>5.6510310173034597</v>
      </c>
      <c r="Y159" s="1">
        <v>1.93849498033523</v>
      </c>
      <c r="Z159" s="1">
        <v>5.5815318657533002</v>
      </c>
      <c r="AA159" s="1">
        <v>1.6594260066694599</v>
      </c>
      <c r="AB159" s="1">
        <f>Table8111241213[[#This Row],[Xs]]-IF(Z160&lt;&gt;"",Z160,Z$2)</f>
        <v>0.1291873637030605</v>
      </c>
      <c r="AC159" s="1">
        <f>Table8111241213[[#This Row],[ Ys]]-IF(AA160&lt;&gt;"",AA160,AA$2)</f>
        <v>-2.7895570197580044E-2</v>
      </c>
      <c r="AD159" s="1">
        <f>SQRT(Table8111241213[[#This Row],[dXs]]*Table8111241213[[#This Row],[dXs]]+Table8111241213[[#This Row],[dYs]]*Table8111241213[[#This Row],[dYs]])</f>
        <v>0.13216481293141133</v>
      </c>
      <c r="AE159"/>
    </row>
    <row r="160" spans="1:31" x14ac:dyDescent="0.25">
      <c r="A160"/>
      <c r="O160" s="1">
        <f t="shared" si="4"/>
        <v>0.29960608482360929</v>
      </c>
      <c r="P160" s="1">
        <f t="shared" si="5"/>
        <v>1.9578456878660111E-2</v>
      </c>
      <c r="Q160" s="1">
        <f>SQRT(Table8111241213[[#This Row],[dX]]*Table8111241213[[#This Row],[dX]]+Table8111241213[[#This Row],[dY]]*Table8111241213[[#This Row],[dY]])</f>
        <v>0.30024510326911463</v>
      </c>
      <c r="R160" s="1">
        <f>IFERROR(Table8111241213[[#This Row],[dY]]/Table8111241213[[#This Row],[|AB|]],0)</f>
        <v>6.5208247080424886E-2</v>
      </c>
      <c r="S160" s="1">
        <f>IFERROR(Table8111241213[[#This Row],[dX]]/Table8111241213[[#This Row],[|AB|]],0)</f>
        <v>0.99787167737775695</v>
      </c>
      <c r="T160" s="1">
        <f>Table8111241213[[#This Row],[X]] - Table8111241213[[#This Row],[Cos(a)]] * $H$2</f>
        <v>5.4660054604096278</v>
      </c>
      <c r="U160" s="1">
        <f>Table8111241213[[#This Row],[ Y]] + Table8111241213[[#This Row],[Sin(a)]] * $H$2</f>
        <v>2.4676800804074892</v>
      </c>
      <c r="V160" s="1">
        <f>Table8111241213[[#This Row],[X]] + Table8111241213[[#This Row],[Cos(a)]] * $H$2</f>
        <v>5.5355695327239118</v>
      </c>
      <c r="W160" s="1">
        <f>Table8111241213[[#This Row],[ Y]] - Table8111241213[[#This Row],[Sin(a)]] * $H$2</f>
        <v>1.4031518859926506</v>
      </c>
      <c r="X160" s="1">
        <v>5.5007874965667698</v>
      </c>
      <c r="Y160" s="1">
        <v>1.9354159832000699</v>
      </c>
      <c r="Z160" s="1">
        <v>5.4523445020502397</v>
      </c>
      <c r="AA160" s="1">
        <v>1.68732157686704</v>
      </c>
      <c r="AB160" s="1">
        <f>Table8111241213[[#This Row],[Xs]]-IF(Z161&lt;&gt;"",Z161,Z$2)</f>
        <v>0.13186599727313997</v>
      </c>
      <c r="AC160" s="1">
        <f>Table8111241213[[#This Row],[ Ys]]-IF(AA161&lt;&gt;"",AA161,AA$2)</f>
        <v>-2.2977007403919947E-2</v>
      </c>
      <c r="AD160" s="1">
        <f>SQRT(Table8111241213[[#This Row],[dXs]]*Table8111241213[[#This Row],[dXs]]+Table8111241213[[#This Row],[dYs]]*Table8111241213[[#This Row],[dYs]])</f>
        <v>0.13385284496819463</v>
      </c>
      <c r="AE160"/>
    </row>
    <row r="161" spans="1:31" x14ac:dyDescent="0.25">
      <c r="A161"/>
      <c r="O161" s="1">
        <f t="shared" si="4"/>
        <v>0.29687905311585006</v>
      </c>
      <c r="P161" s="1">
        <f t="shared" si="5"/>
        <v>4.5207560062410002E-2</v>
      </c>
      <c r="Q161" s="1">
        <f>SQRT(Table8111241213[[#This Row],[dX]]*Table8111241213[[#This Row],[dX]]+Table8111241213[[#This Row],[dY]]*Table8111241213[[#This Row],[dY]])</f>
        <v>0.30030134143183596</v>
      </c>
      <c r="R161" s="1">
        <f>IFERROR(Table8111241213[[#This Row],[dY]]/Table8111241213[[#This Row],[|AB|]],0)</f>
        <v>0.15054065308819628</v>
      </c>
      <c r="S161" s="1">
        <f>IFERROR(Table8111241213[[#This Row],[dX]]/Table8111241213[[#This Row],[|AB|]],0)</f>
        <v>0.98860381941796049</v>
      </c>
      <c r="T161" s="1">
        <f>Table8111241213[[#This Row],[X]] - Table8111241213[[#This Row],[Cos(a)]] * $H$2</f>
        <v>5.2711266470133609</v>
      </c>
      <c r="U161" s="1">
        <f>Table8111241213[[#This Row],[ Y]] + Table8111241213[[#This Row],[Sin(a)]] * $H$2</f>
        <v>2.4462371513163266</v>
      </c>
      <c r="V161" s="1">
        <f>Table8111241213[[#This Row],[X]] + Table8111241213[[#This Row],[Cos(a)]] * $H$2</f>
        <v>5.4317232179463399</v>
      </c>
      <c r="W161" s="1">
        <f>Table8111241213[[#This Row],[ Y]] - Table8111241213[[#This Row],[Sin(a)]] * $H$2</f>
        <v>1.3915958955968133</v>
      </c>
      <c r="X161" s="1">
        <v>5.3514249324798504</v>
      </c>
      <c r="Y161" s="1">
        <v>1.9189165234565699</v>
      </c>
      <c r="Z161" s="1">
        <v>5.3204785047770997</v>
      </c>
      <c r="AA161" s="1">
        <v>1.7102985842709599</v>
      </c>
      <c r="AB161" s="1">
        <f>Table8111241213[[#This Row],[Xs]]-IF(Z162&lt;&gt;"",Z162,Z$2)</f>
        <v>0.13410462848483995</v>
      </c>
      <c r="AC161" s="1">
        <f>Table8111241213[[#This Row],[ Ys]]-IF(AA162&lt;&gt;"",AA162,AA$2)</f>
        <v>-1.8770779307630159E-2</v>
      </c>
      <c r="AD161" s="1">
        <f>SQRT(Table8111241213[[#This Row],[dXs]]*Table8111241213[[#This Row],[dXs]]+Table8111241213[[#This Row],[dYs]]*Table8111241213[[#This Row],[dYs]])</f>
        <v>0.13541194015622368</v>
      </c>
      <c r="AE161"/>
    </row>
    <row r="162" spans="1:31" x14ac:dyDescent="0.25">
      <c r="A162"/>
      <c r="O162" s="1">
        <f t="shared" si="4"/>
        <v>0.29260778427123046</v>
      </c>
      <c r="P162" s="1">
        <f t="shared" si="5"/>
        <v>6.7864060401919835E-2</v>
      </c>
      <c r="Q162" s="1">
        <f>SQRT(Table8111241213[[#This Row],[dX]]*Table8111241213[[#This Row],[dX]]+Table8111241213[[#This Row],[dY]]*Table8111241213[[#This Row],[dY]])</f>
        <v>0.3003745097546634</v>
      </c>
      <c r="R162" s="1">
        <f>IFERROR(Table8111241213[[#This Row],[dY]]/Table8111241213[[#This Row],[|AB|]],0)</f>
        <v>0.2259314895173665</v>
      </c>
      <c r="S162" s="1">
        <f>IFERROR(Table8111241213[[#This Row],[dX]]/Table8111241213[[#This Row],[|AB|]],0)</f>
        <v>0.97414319380903336</v>
      </c>
      <c r="T162" s="1">
        <f>Table8111241213[[#This Row],[X]] - Table8111241213[[#This Row],[Cos(a)]] * $H$2</f>
        <v>5.0833967353576508</v>
      </c>
      <c r="U162" s="1">
        <f>Table8111241213[[#This Row],[ Y]] + Table8111241213[[#This Row],[Sin(a)]] * $H$2</f>
        <v>2.4098157627968573</v>
      </c>
      <c r="V162" s="1">
        <f>Table8111241213[[#This Row],[X]] + Table8111241213[[#This Row],[Cos(a)]] * $H$2</f>
        <v>5.3244201515441887</v>
      </c>
      <c r="W162" s="1">
        <f>Table8111241213[[#This Row],[ Y]] - Table8111241213[[#This Row],[Sin(a)]] * $H$2</f>
        <v>1.3706010834784625</v>
      </c>
      <c r="X162" s="1">
        <v>5.2039084434509197</v>
      </c>
      <c r="Y162" s="1">
        <v>1.8902084231376599</v>
      </c>
      <c r="Z162" s="1">
        <v>5.1863738762922598</v>
      </c>
      <c r="AA162" s="1">
        <v>1.7290693635785901</v>
      </c>
      <c r="AB162" s="1">
        <f>Table8111241213[[#This Row],[Xs]]-IF(Z163&lt;&gt;"",Z163,Z$2)</f>
        <v>0.13594609586979978</v>
      </c>
      <c r="AC162" s="1">
        <f>Table8111241213[[#This Row],[ Ys]]-IF(AA163&lt;&gt;"",AA163,AA$2)</f>
        <v>-1.531611439454994E-2</v>
      </c>
      <c r="AD162" s="1">
        <f>SQRT(Table8111241213[[#This Row],[dXs]]*Table8111241213[[#This Row],[dXs]]+Table8111241213[[#This Row],[dYs]]*Table8111241213[[#This Row],[dYs]])</f>
        <v>0.13680615608366362</v>
      </c>
      <c r="AE162"/>
    </row>
    <row r="163" spans="1:31" x14ac:dyDescent="0.25">
      <c r="A163"/>
      <c r="O163" s="1">
        <f t="shared" si="4"/>
        <v>0.28770542144774947</v>
      </c>
      <c r="P163" s="1">
        <f t="shared" si="5"/>
        <v>8.6579442024229847E-2</v>
      </c>
      <c r="Q163" s="1">
        <f>SQRT(Table8111241213[[#This Row],[dX]]*Table8111241213[[#This Row],[dX]]+Table8111241213[[#This Row],[dY]]*Table8111241213[[#This Row],[dY]])</f>
        <v>0.30045034416963834</v>
      </c>
      <c r="R163" s="1">
        <f>IFERROR(Table8111241213[[#This Row],[dY]]/Table8111241213[[#This Row],[|AB|]],0)</f>
        <v>0.28816556114625691</v>
      </c>
      <c r="S163" s="1">
        <f>IFERROR(Table8111241213[[#This Row],[dX]]/Table8111241213[[#This Row],[|AB|]],0)</f>
        <v>0.95758060202223327</v>
      </c>
      <c r="T163" s="1">
        <f>Table8111241213[[#This Row],[X]] - Table8111241213[[#This Row],[Cos(a)]] * $H$2</f>
        <v>4.9051098271903104</v>
      </c>
      <c r="U163" s="1">
        <f>Table8111241213[[#This Row],[ Y]] + Table8111241213[[#This Row],[Sin(a)]] * $H$2</f>
        <v>2.3618253271348006</v>
      </c>
      <c r="V163" s="1">
        <f>Table8111241213[[#This Row],[X]] + Table8111241213[[#This Row],[Cos(a)]] * $H$2</f>
        <v>5.2125244692269295</v>
      </c>
      <c r="W163" s="1">
        <f>Table8111241213[[#This Row],[ Y]] - Table8111241213[[#This Row],[Sin(a)]] * $H$2</f>
        <v>1.3402795989744996</v>
      </c>
      <c r="X163" s="1">
        <v>5.0588171482086199</v>
      </c>
      <c r="Y163" s="1">
        <v>1.8510524630546501</v>
      </c>
      <c r="Z163" s="1">
        <v>5.05042778042246</v>
      </c>
      <c r="AA163" s="1">
        <v>1.74438547797314</v>
      </c>
      <c r="AB163" s="1">
        <f>Table8111241213[[#This Row],[Xs]]-IF(Z164&lt;&gt;"",Z164,Z$2)</f>
        <v>0.1374361988707502</v>
      </c>
      <c r="AC163" s="1">
        <f>Table8111241213[[#This Row],[ Ys]]-IF(AA164&lt;&gt;"",AA164,AA$2)</f>
        <v>-1.262607924114989E-2</v>
      </c>
      <c r="AD163" s="1">
        <f>SQRT(Table8111241213[[#This Row],[dXs]]*Table8111241213[[#This Row],[dXs]]+Table8111241213[[#This Row],[dYs]]*Table8111241213[[#This Row],[dYs]])</f>
        <v>0.13801495077361797</v>
      </c>
      <c r="AE163"/>
    </row>
    <row r="164" spans="1:31" x14ac:dyDescent="0.25">
      <c r="A164"/>
      <c r="O164" s="1">
        <f t="shared" si="4"/>
        <v>0.28317165374756037</v>
      </c>
      <c r="P164" s="1">
        <f t="shared" si="5"/>
        <v>0.10063999891281017</v>
      </c>
      <c r="Q164" s="1">
        <f>SQRT(Table8111241213[[#This Row],[dX]]*Table8111241213[[#This Row],[dX]]+Table8111241213[[#This Row],[dY]]*Table8111241213[[#This Row],[dY]])</f>
        <v>0.30052386738377146</v>
      </c>
      <c r="R164" s="1">
        <f>IFERROR(Table8111241213[[#This Row],[dY]]/Table8111241213[[#This Row],[|AB|]],0)</f>
        <v>0.33488188405446034</v>
      </c>
      <c r="S164" s="1">
        <f>IFERROR(Table8111241213[[#This Row],[dX]]/Table8111241213[[#This Row],[|AB|]],0)</f>
        <v>0.94226011468815496</v>
      </c>
      <c r="T164" s="1">
        <f>Table8111241213[[#This Row],[X]] - Table8111241213[[#This Row],[Cos(a)]] * $H$2</f>
        <v>4.7375772450337639</v>
      </c>
      <c r="U164" s="1">
        <f>Table8111241213[[#This Row],[ Y]] + Table8111241213[[#This Row],[Sin(a)]] * $H$2</f>
        <v>2.3062299073136723</v>
      </c>
      <c r="V164" s="1">
        <f>Table8111241213[[#This Row],[X]] + Table8111241213[[#This Row],[Cos(a)]] * $H$2</f>
        <v>5.0948287989725767</v>
      </c>
      <c r="W164" s="1">
        <f>Table8111241213[[#This Row],[ Y]] - Table8111241213[[#This Row],[Sin(a)]] * $H$2</f>
        <v>1.3010280549131878</v>
      </c>
      <c r="X164" s="1">
        <v>4.9162030220031703</v>
      </c>
      <c r="Y164" s="1">
        <v>1.8036289811134301</v>
      </c>
      <c r="Z164" s="1">
        <v>4.9129915815517098</v>
      </c>
      <c r="AA164" s="1">
        <v>1.7570115572142899</v>
      </c>
      <c r="AB164" s="1">
        <f>Table8111241213[[#This Row],[Xs]]-IF(Z165&lt;&gt;"",Z165,Z$2)</f>
        <v>0.13862184460647953</v>
      </c>
      <c r="AC164" s="1">
        <f>Table8111241213[[#This Row],[ Ys]]-IF(AA165&lt;&gt;"",AA165,AA$2)</f>
        <v>-1.0687485937190155E-2</v>
      </c>
      <c r="AD164" s="1">
        <f>SQRT(Table8111241213[[#This Row],[dXs]]*Table8111241213[[#This Row],[dXs]]+Table8111241213[[#This Row],[dYs]]*Table8111241213[[#This Row],[dYs]])</f>
        <v>0.1390332268120128</v>
      </c>
      <c r="AE164"/>
    </row>
    <row r="165" spans="1:31" x14ac:dyDescent="0.25">
      <c r="A165"/>
      <c r="O165" s="1">
        <f t="shared" si="4"/>
        <v>0.27993822097778054</v>
      </c>
      <c r="P165" s="1">
        <f t="shared" si="5"/>
        <v>0.10945653915405007</v>
      </c>
      <c r="Q165" s="1">
        <f>SQRT(Table8111241213[[#This Row],[dX]]*Table8111241213[[#This Row],[dX]]+Table8111241213[[#This Row],[dY]]*Table8111241213[[#This Row],[dY]])</f>
        <v>0.30057634891618934</v>
      </c>
      <c r="R165" s="1">
        <f>IFERROR(Table8111241213[[#This Row],[dY]]/Table8111241213[[#This Row],[|AB|]],0)</f>
        <v>0.36415552836650561</v>
      </c>
      <c r="S165" s="1">
        <f>IFERROR(Table8111241213[[#This Row],[dX]]/Table8111241213[[#This Row],[|AB|]],0)</f>
        <v>0.93133815081317861</v>
      </c>
      <c r="T165" s="1">
        <f>Table8111241213[[#This Row],[X]] - Table8111241213[[#This Row],[Cos(a)]] * $H$2</f>
        <v>4.5814051748455817</v>
      </c>
      <c r="U165" s="1">
        <f>Table8111241213[[#This Row],[ Y]] + Table8111241213[[#This Row],[Sin(a)]] * $H$2</f>
        <v>2.2471876219858515</v>
      </c>
      <c r="V165" s="1">
        <f>Table8111241213[[#This Row],[X]] + Table8111241213[[#This Row],[Cos(a)]] * $H$2</f>
        <v>4.9698858140765374</v>
      </c>
      <c r="W165" s="1">
        <f>Table8111241213[[#This Row],[ Y]] - Table8111241213[[#This Row],[Sin(a)]] * $H$2</f>
        <v>1.2536373062978283</v>
      </c>
      <c r="X165" s="1">
        <v>4.7756454944610596</v>
      </c>
      <c r="Y165" s="1">
        <v>1.7504124641418399</v>
      </c>
      <c r="Z165" s="1">
        <v>4.7743697369452303</v>
      </c>
      <c r="AA165" s="1">
        <v>1.7676990431514801</v>
      </c>
      <c r="AB165" s="1">
        <f>Table8111241213[[#This Row],[Xs]]-IF(Z166&lt;&gt;"",Z166,Z$2)</f>
        <v>0.13954925242459026</v>
      </c>
      <c r="AC165" s="1">
        <f>Table8111241213[[#This Row],[ Ys]]-IF(AA166&lt;&gt;"",AA166,AA$2)</f>
        <v>-9.4624975512900278E-3</v>
      </c>
      <c r="AD165" s="1">
        <f>SQRT(Table8111241213[[#This Row],[dXs]]*Table8111241213[[#This Row],[dXs]]+Table8111241213[[#This Row],[dYs]]*Table8111241213[[#This Row],[dYs]])</f>
        <v>0.13986969904940164</v>
      </c>
      <c r="AE165"/>
    </row>
    <row r="166" spans="1:31" x14ac:dyDescent="0.25">
      <c r="A166"/>
      <c r="O166" s="1">
        <f t="shared" si="4"/>
        <v>0.2792129516601598</v>
      </c>
      <c r="P166" s="1">
        <f t="shared" si="5"/>
        <v>0.11133497953414984</v>
      </c>
      <c r="Q166" s="1">
        <f>SQRT(Table8111241213[[#This Row],[dX]]*Table8111241213[[#This Row],[dX]]+Table8111241213[[#This Row],[dY]]*Table8111241213[[#This Row],[dY]])</f>
        <v>0.30059166662209436</v>
      </c>
      <c r="R166" s="1">
        <f>IFERROR(Table8111241213[[#This Row],[dY]]/Table8111241213[[#This Row],[|AB|]],0)</f>
        <v>0.37038611477583255</v>
      </c>
      <c r="S166" s="1">
        <f>IFERROR(Table8111241213[[#This Row],[dX]]/Table8111241213[[#This Row],[|AB|]],0)</f>
        <v>0.92887788539789429</v>
      </c>
      <c r="T166" s="1">
        <f>Table8111241213[[#This Row],[X]] - Table8111241213[[#This Row],[Cos(a)]] * $H$2</f>
        <v>4.4387010907120734</v>
      </c>
      <c r="U166" s="1">
        <f>Table8111241213[[#This Row],[ Y]] + Table8111241213[[#This Row],[Sin(a)]] * $H$2</f>
        <v>2.1896352958470371</v>
      </c>
      <c r="V166" s="1">
        <f>Table8111241213[[#This Row],[X]] + Table8111241213[[#This Row],[Cos(a)]] * $H$2</f>
        <v>4.8338285113387061</v>
      </c>
      <c r="W166" s="1">
        <f>Table8111241213[[#This Row],[ Y]] - Table8111241213[[#This Row],[Sin(a)]] * $H$2</f>
        <v>1.1987095880717229</v>
      </c>
      <c r="X166" s="1">
        <v>4.6362648010253897</v>
      </c>
      <c r="Y166" s="1">
        <v>1.69417244195938</v>
      </c>
      <c r="Z166" s="1">
        <v>4.63482048452064</v>
      </c>
      <c r="AA166" s="1">
        <v>1.7771615407027701</v>
      </c>
      <c r="AB166" s="1">
        <f>Table8111241213[[#This Row],[Xs]]-IF(Z167&lt;&gt;"",Z167,Z$2)</f>
        <v>0.14026228817243958</v>
      </c>
      <c r="AC166" s="1">
        <f>Table8111241213[[#This Row],[ Ys]]-IF(AA167&lt;&gt;"",AA167,AA$2)</f>
        <v>-8.8919129145399456E-3</v>
      </c>
      <c r="AD166" s="1">
        <f>SQRT(Table8111241213[[#This Row],[dXs]]*Table8111241213[[#This Row],[dXs]]+Table8111241213[[#This Row],[dYs]]*Table8111241213[[#This Row],[dYs]])</f>
        <v>0.14054385649557311</v>
      </c>
      <c r="AE166"/>
    </row>
    <row r="167" spans="1:31" x14ac:dyDescent="0.25">
      <c r="A167"/>
      <c r="O167" s="1">
        <f t="shared" si="4"/>
        <v>0.28293490409850985</v>
      </c>
      <c r="P167" s="1">
        <f t="shared" si="5"/>
        <v>0.10084551572799993</v>
      </c>
      <c r="Q167" s="1">
        <f>SQRT(Table8111241213[[#This Row],[dX]]*Table8111241213[[#This Row],[dX]]+Table8111241213[[#This Row],[dY]]*Table8111241213[[#This Row],[dY]])</f>
        <v>0.30036973549224172</v>
      </c>
      <c r="R167" s="1">
        <f>IFERROR(Table8111241213[[#This Row],[dY]]/Table8111241213[[#This Row],[|AB|]],0)</f>
        <v>0.33573793832036947</v>
      </c>
      <c r="S167" s="1">
        <f>IFERROR(Table8111241213[[#This Row],[dX]]/Table8111241213[[#This Row],[|AB|]],0)</f>
        <v>0.9419554324767111</v>
      </c>
      <c r="T167" s="1">
        <f>Table8111241213[[#This Row],[X]] - Table8111241213[[#This Row],[Cos(a)]] * $H$2</f>
        <v>4.317350147048403</v>
      </c>
      <c r="U167" s="1">
        <f>Table8111241213[[#This Row],[ Y]] + Table8111241213[[#This Row],[Sin(a)]] * $H$2</f>
        <v>2.1415158935164951</v>
      </c>
      <c r="V167" s="1">
        <f>Table8111241213[[#This Row],[X]] + Table8111241213[[#This Row],[Cos(a)]] * $H$2</f>
        <v>4.6755149385533965</v>
      </c>
      <c r="W167" s="1">
        <f>Table8111241213[[#This Row],[ Y]] - Table8111241213[[#This Row],[Sin(a)]] * $H$2</f>
        <v>1.1366390756988851</v>
      </c>
      <c r="X167" s="1">
        <v>4.4964325428008998</v>
      </c>
      <c r="Y167" s="1">
        <v>1.6390774846076901</v>
      </c>
      <c r="Z167" s="1">
        <v>4.4945581963482004</v>
      </c>
      <c r="AA167" s="1">
        <v>1.78605345361731</v>
      </c>
      <c r="AB167" s="1">
        <f>Table8111241213[[#This Row],[Xs]]-IF(Z168&lt;&gt;"",Z168,Z$2)</f>
        <v>0.14080100480381041</v>
      </c>
      <c r="AC167" s="1">
        <f>Table8111241213[[#This Row],[ Ys]]-IF(AA168&lt;&gt;"",AA168,AA$2)</f>
        <v>-8.8999463612300378E-3</v>
      </c>
      <c r="AD167" s="1">
        <f>SQRT(Table8111241213[[#This Row],[dXs]]*Table8111241213[[#This Row],[dXs]]+Table8111241213[[#This Row],[dYs]]*Table8111241213[[#This Row],[dYs]])</f>
        <v>0.1410820045186324</v>
      </c>
      <c r="AE167"/>
    </row>
    <row r="168" spans="1:31" x14ac:dyDescent="0.25">
      <c r="A168"/>
      <c r="O168" s="1">
        <f t="shared" si="4"/>
        <v>0.29184794425964</v>
      </c>
      <c r="P168" s="1">
        <f t="shared" si="5"/>
        <v>6.4394533634180018E-2</v>
      </c>
      <c r="Q168" s="1">
        <f>SQRT(Table8111241213[[#This Row],[dX]]*Table8111241213[[#This Row],[dX]]+Table8111241213[[#This Row],[dY]]*Table8111241213[[#This Row],[dY]])</f>
        <v>0.29886766056323572</v>
      </c>
      <c r="R168" s="1">
        <f>IFERROR(Table8111241213[[#This Row],[dY]]/Table8111241213[[#This Row],[|AB|]],0)</f>
        <v>0.21546169803994281</v>
      </c>
      <c r="S168" s="1">
        <f>IFERROR(Table8111241213[[#This Row],[dX]]/Table8111241213[[#This Row],[|AB|]],0)</f>
        <v>0.97651229212834001</v>
      </c>
      <c r="T168" s="1">
        <f>Table8111241213[[#This Row],[X]] - Table8111241213[[#This Row],[Cos(a)]] * $H$2</f>
        <v>4.2384027687300216</v>
      </c>
      <c r="U168" s="1">
        <f>Table8111241213[[#This Row],[ Y]] + Table8111241213[[#This Row],[Sin(a)]] * $H$2</f>
        <v>2.1141979413778254</v>
      </c>
      <c r="V168" s="1">
        <f>Table8111241213[[#This Row],[X]] + Table8111241213[[#This Row],[Cos(a)]] * $H$2</f>
        <v>4.4682570251237381</v>
      </c>
      <c r="W168" s="1">
        <f>Table8111241213[[#This Row],[ Y]] - Table8111241213[[#This Row],[Sin(a)]] * $H$2</f>
        <v>1.0724559110849348</v>
      </c>
      <c r="X168" s="1">
        <v>4.3533298969268799</v>
      </c>
      <c r="Y168" s="1">
        <v>1.5933269262313801</v>
      </c>
      <c r="Z168" s="1">
        <v>4.35375719154439</v>
      </c>
      <c r="AA168" s="1">
        <v>1.7949533999785401</v>
      </c>
      <c r="AB168" s="1">
        <f>Table8111241213[[#This Row],[Xs]]-IF(Z169&lt;&gt;"",Z169,Z$2)</f>
        <v>0.14120043948862993</v>
      </c>
      <c r="AC168" s="1">
        <f>Table8111241213[[#This Row],[ Ys]]-IF(AA169&lt;&gt;"",AA169,AA$2)</f>
        <v>-9.4001529723699573E-3</v>
      </c>
      <c r="AD168" s="1">
        <f>SQRT(Table8111241213[[#This Row],[dXs]]*Table8111241213[[#This Row],[dXs]]+Table8111241213[[#This Row],[dYs]]*Table8111241213[[#This Row],[dYs]])</f>
        <v>0.14151299229288525</v>
      </c>
      <c r="AE168"/>
    </row>
    <row r="169" spans="1:31" x14ac:dyDescent="0.25">
      <c r="A169"/>
      <c r="O169" s="1">
        <f t="shared" si="4"/>
        <v>0.30341184139251975</v>
      </c>
      <c r="P169" s="1">
        <f t="shared" si="5"/>
        <v>-8.3295106887799619E-3</v>
      </c>
      <c r="Q169" s="1">
        <f>SQRT(Table8111241213[[#This Row],[dX]]*Table8111241213[[#This Row],[dX]]+Table8111241213[[#This Row],[dY]]*Table8111241213[[#This Row],[dY]])</f>
        <v>0.30352615413752088</v>
      </c>
      <c r="R169" s="1">
        <f>IFERROR(Table8111241213[[#This Row],[dY]]/Table8111241213[[#This Row],[|AB|]],0)</f>
        <v>-2.7442480903988417E-2</v>
      </c>
      <c r="S169" s="1">
        <f>IFERROR(Table8111241213[[#This Row],[dX]]/Table8111241213[[#This Row],[|AB|]],0)</f>
        <v>0.99962338420118702</v>
      </c>
      <c r="T169" s="1">
        <f>Table8111241213[[#This Row],[X]] - Table8111241213[[#This Row],[Cos(a)]] * $H$2</f>
        <v>4.2192223998283724</v>
      </c>
      <c r="U169" s="1">
        <f>Table8111241213[[#This Row],[ Y]] + Table8111241213[[#This Row],[Sin(a)]] * $H$2</f>
        <v>2.1078814074498435</v>
      </c>
      <c r="V169" s="1">
        <f>Table8111241213[[#This Row],[X]] + Table8111241213[[#This Row],[Cos(a)]] * $H$2</f>
        <v>4.1899467972541471</v>
      </c>
      <c r="W169" s="1">
        <f>Table8111241213[[#This Row],[ Y]] - Table8111241213[[#This Row],[Sin(a)]] * $H$2</f>
        <v>1.0414844944971766</v>
      </c>
      <c r="X169" s="1">
        <v>4.2045845985412598</v>
      </c>
      <c r="Y169" s="1">
        <v>1.5746829509735101</v>
      </c>
      <c r="Z169" s="1">
        <v>4.2125567520557601</v>
      </c>
      <c r="AA169" s="1">
        <v>1.80435355295091</v>
      </c>
      <c r="AB169" s="1">
        <f>Table8111241213[[#This Row],[Xs]]-IF(Z170&lt;&gt;"",Z170,Z$2)</f>
        <v>0.14148972289529027</v>
      </c>
      <c r="AC169" s="1">
        <f>Table8111241213[[#This Row],[ Ys]]-IF(AA170&lt;&gt;"",AA170,AA$2)</f>
        <v>-1.0302012872349886E-2</v>
      </c>
      <c r="AD169" s="1">
        <f>SQRT(Table8111241213[[#This Row],[dXs]]*Table8111241213[[#This Row],[dXs]]+Table8111241213[[#This Row],[dYs]]*Table8111241213[[#This Row],[dYs]])</f>
        <v>0.14186427723076761</v>
      </c>
      <c r="AE169"/>
    </row>
    <row r="170" spans="1:31" x14ac:dyDescent="0.25">
      <c r="A170"/>
      <c r="O170" s="1">
        <f t="shared" si="4"/>
        <v>0.28476762771606978</v>
      </c>
      <c r="P170" s="1">
        <f t="shared" si="5"/>
        <v>-8.747106790542003E-2</v>
      </c>
      <c r="Q170" s="1">
        <f>SQRT(Table8111241213[[#This Row],[dX]]*Table8111241213[[#This Row],[dX]]+Table8111241213[[#This Row],[dY]]*Table8111241213[[#This Row],[dY]])</f>
        <v>0.29789895856741883</v>
      </c>
      <c r="R170" s="1">
        <f>IFERROR(Table8111241213[[#This Row],[dY]]/Table8111241213[[#This Row],[|AB|]],0)</f>
        <v>-0.29362663208379114</v>
      </c>
      <c r="S170" s="1">
        <f>IFERROR(Table8111241213[[#This Row],[dX]]/Table8111241213[[#This Row],[|AB|]],0)</f>
        <v>0.95592018543973112</v>
      </c>
      <c r="T170" s="1">
        <f>Table8111241213[[#This Row],[X]] - Table8111241213[[#This Row],[Cos(a)]] * $H$2</f>
        <v>4.206538308203351</v>
      </c>
      <c r="U170" s="1">
        <f>Table8111241213[[#This Row],[ Y]] + Table8111241213[[#This Row],[Sin(a)]] * $H$2</f>
        <v>2.1115436358859383</v>
      </c>
      <c r="V170" s="1">
        <f>Table8111241213[[#This Row],[X]] + Table8111241213[[#This Row],[Cos(a)]] * $H$2</f>
        <v>3.8932978028653693</v>
      </c>
      <c r="W170" s="1">
        <f>Table8111241213[[#This Row],[ Y]] - Table8111241213[[#This Row],[Sin(a)]] * $H$2</f>
        <v>1.0917692379543817</v>
      </c>
      <c r="X170" s="1">
        <v>4.0499180555343601</v>
      </c>
      <c r="Y170" s="1">
        <v>1.60165643692016</v>
      </c>
      <c r="Z170" s="1">
        <v>4.0710670291604698</v>
      </c>
      <c r="AA170" s="1">
        <v>1.8146555658232599</v>
      </c>
      <c r="AB170" s="1">
        <f>Table8111241213[[#This Row],[Xs]]-IF(Z171&lt;&gt;"",Z171,Z$2)</f>
        <v>0.14169152549721975</v>
      </c>
      <c r="AC170" s="1">
        <f>Table8111241213[[#This Row],[ Ys]]-IF(AA171&lt;&gt;"",AA171,AA$2)</f>
        <v>-1.1517593017110084E-2</v>
      </c>
      <c r="AD170" s="1">
        <f>SQRT(Table8111241213[[#This Row],[dXs]]*Table8111241213[[#This Row],[dXs]]+Table8111241213[[#This Row],[dYs]]*Table8111241213[[#This Row],[dYs]])</f>
        <v>0.14215886657763227</v>
      </c>
      <c r="AE170"/>
    </row>
    <row r="171" spans="1:31" x14ac:dyDescent="0.25">
      <c r="A171"/>
      <c r="O171" s="1">
        <f t="shared" si="4"/>
        <v>0.2613254785537702</v>
      </c>
      <c r="P171" s="1">
        <f t="shared" si="5"/>
        <v>-0.13375908136367998</v>
      </c>
      <c r="Q171" s="1">
        <f>SQRT(Table8111241213[[#This Row],[dX]]*Table8111241213[[#This Row],[dX]]+Table8111241213[[#This Row],[dY]]*Table8111241213[[#This Row],[dY]])</f>
        <v>0.29356855688001154</v>
      </c>
      <c r="R171" s="1">
        <f>IFERROR(Table8111241213[[#This Row],[dY]]/Table8111241213[[#This Row],[|AB|]],0)</f>
        <v>-0.45563149809109321</v>
      </c>
      <c r="S171" s="1">
        <f>IFERROR(Table8111241213[[#This Row],[dX]]/Table8111241213[[#This Row],[|AB|]],0)</f>
        <v>0.8901684885162281</v>
      </c>
      <c r="T171" s="1">
        <f>Table8111241213[[#This Row],[X]] - Table8111241213[[#This Row],[Cos(a)]] * $H$2</f>
        <v>4.1628505126008344</v>
      </c>
      <c r="U171" s="1">
        <f>Table8111241213[[#This Row],[ Y]] + Table8111241213[[#This Row],[Sin(a)]] * $H$2</f>
        <v>2.1369693058982633</v>
      </c>
      <c r="V171" s="1">
        <f>Table8111241213[[#This Row],[X]] + Table8111241213[[#This Row],[Cos(a)]] * $H$2</f>
        <v>3.6767834290495456</v>
      </c>
      <c r="W171" s="1">
        <f>Table8111241213[[#This Row],[ Y]] - Table8111241213[[#This Row],[Sin(a)]] * $H$2</f>
        <v>1.1873387318595969</v>
      </c>
      <c r="X171" s="1">
        <v>3.91981697082519</v>
      </c>
      <c r="Y171" s="1">
        <v>1.6621540188789301</v>
      </c>
      <c r="Z171" s="1">
        <v>3.9293755036632501</v>
      </c>
      <c r="AA171" s="1">
        <v>1.82617315884037</v>
      </c>
      <c r="AB171" s="1">
        <f>Table8111241213[[#This Row],[Xs]]-IF(Z172&lt;&gt;"",Z172,Z$2)</f>
        <v>0.14182187049464012</v>
      </c>
      <c r="AC171" s="1">
        <f>Table8111241213[[#This Row],[ Ys]]-IF(AA172&lt;&gt;"",AA172,AA$2)</f>
        <v>-1.2967674411950014E-2</v>
      </c>
      <c r="AD171" s="1">
        <f>SQRT(Table8111241213[[#This Row],[dXs]]*Table8111241213[[#This Row],[dXs]]+Table8111241213[[#This Row],[dYs]]*Table8111241213[[#This Row],[dYs]])</f>
        <v>0.14241349490217847</v>
      </c>
      <c r="AE171"/>
    </row>
    <row r="172" spans="1:31" x14ac:dyDescent="0.25">
      <c r="A172"/>
      <c r="O172" s="1">
        <f t="shared" si="4"/>
        <v>0.26161348819732977</v>
      </c>
      <c r="P172" s="1">
        <f t="shared" si="5"/>
        <v>-0.14801549911498979</v>
      </c>
      <c r="Q172" s="1">
        <f>SQRT(Table8111241213[[#This Row],[dX]]*Table8111241213[[#This Row],[dX]]+Table8111241213[[#This Row],[dY]]*Table8111241213[[#This Row],[dY]])</f>
        <v>0.3005831086156272</v>
      </c>
      <c r="R172" s="1">
        <f>IFERROR(Table8111241213[[#This Row],[dY]]/Table8111241213[[#This Row],[|AB|]],0)</f>
        <v>-0.49242786727668608</v>
      </c>
      <c r="S172" s="1">
        <f>IFERROR(Table8111241213[[#This Row],[dX]]/Table8111241213[[#This Row],[|AB|]],0)</f>
        <v>0.87035325904447236</v>
      </c>
      <c r="T172" s="1">
        <f>Table8111241213[[#This Row],[X]] - Table8111241213[[#This Row],[Cos(a)]] * $H$2</f>
        <v>4.051253277908148</v>
      </c>
      <c r="U172" s="1">
        <f>Table8111241213[[#This Row],[ Y]] + Table8111241213[[#This Row],[Sin(a)]] * $H$2</f>
        <v>2.1996613749196419</v>
      </c>
      <c r="V172" s="1">
        <f>Table8111241213[[#This Row],[X]] + Table8111241213[[#This Row],[Cos(a)]] * $H$2</f>
        <v>3.5259318760530314</v>
      </c>
      <c r="W172" s="1">
        <f>Table8111241213[[#This Row],[ Y]] - Table8111241213[[#This Row],[Sin(a)]] * $H$2</f>
        <v>1.2711696616480384</v>
      </c>
      <c r="X172" s="1">
        <v>3.7885925769805899</v>
      </c>
      <c r="Y172" s="1">
        <v>1.73541551828384</v>
      </c>
      <c r="Z172" s="1">
        <v>3.7875536331686099</v>
      </c>
      <c r="AA172" s="1">
        <v>1.83914083325232</v>
      </c>
      <c r="AB172" s="1">
        <f>Table8111241213[[#This Row],[Xs]]-IF(Z173&lt;&gt;"",Z173,Z$2)</f>
        <v>0.14189030664193991</v>
      </c>
      <c r="AC172" s="1">
        <f>Table8111241213[[#This Row],[ Ys]]-IF(AA173&lt;&gt;"",AA173,AA$2)</f>
        <v>-1.4586768489009971E-2</v>
      </c>
      <c r="AD172" s="1">
        <f>SQRT(Table8111241213[[#This Row],[dXs]]*Table8111241213[[#This Row],[dXs]]+Table8111241213[[#This Row],[dYs]]*Table8111241213[[#This Row],[dYs]])</f>
        <v>0.14263811879681992</v>
      </c>
      <c r="AE172"/>
    </row>
    <row r="173" spans="1:31" x14ac:dyDescent="0.25">
      <c r="A173"/>
      <c r="O173" s="1">
        <f t="shared" si="4"/>
        <v>0.26363861560821977</v>
      </c>
      <c r="P173" s="1">
        <f t="shared" si="5"/>
        <v>-0.1442459821701001</v>
      </c>
      <c r="Q173" s="1">
        <f>SQRT(Table8111241213[[#This Row],[dX]]*Table8111241213[[#This Row],[dX]]+Table8111241213[[#This Row],[dY]]*Table8111241213[[#This Row],[dY]])</f>
        <v>0.3005199211567105</v>
      </c>
      <c r="R173" s="1">
        <f>IFERROR(Table8111241213[[#This Row],[dY]]/Table8111241213[[#This Row],[|AB|]],0)</f>
        <v>-0.47998808736170578</v>
      </c>
      <c r="S173" s="1">
        <f>IFERROR(Table8111241213[[#This Row],[dX]]/Table8111241213[[#This Row],[|AB|]],0)</f>
        <v>0.87727500590798291</v>
      </c>
      <c r="T173" s="1">
        <f>Table8111241213[[#This Row],[X]] - Table8111241213[[#This Row],[Cos(a)]] * $H$2</f>
        <v>3.9142288131205092</v>
      </c>
      <c r="U173" s="1">
        <f>Table8111241213[[#This Row],[ Y]] + Table8111241213[[#This Row],[Sin(a)]] * $H$2</f>
        <v>2.2781074298597952</v>
      </c>
      <c r="V173" s="1">
        <f>Table8111241213[[#This Row],[X]] + Table8111241213[[#This Row],[Cos(a)]] * $H$2</f>
        <v>3.4021781521352112</v>
      </c>
      <c r="W173" s="1">
        <f>Table8111241213[[#This Row],[ Y]] - Table8111241213[[#This Row],[Sin(a)]] * $H$2</f>
        <v>1.3422316061280448</v>
      </c>
      <c r="X173" s="1">
        <v>3.6582034826278602</v>
      </c>
      <c r="Y173" s="1">
        <v>1.8101695179939199</v>
      </c>
      <c r="Z173" s="1">
        <v>3.64566332652667</v>
      </c>
      <c r="AA173" s="1">
        <v>1.85372760174133</v>
      </c>
      <c r="AB173" s="1">
        <f>Table8111241213[[#This Row],[Xs]]-IF(Z174&lt;&gt;"",Z174,Z$2)</f>
        <v>0.14190043512249995</v>
      </c>
      <c r="AC173" s="1">
        <f>Table8111241213[[#This Row],[ Ys]]-IF(AA174&lt;&gt;"",AA174,AA$2)</f>
        <v>-1.6326554986719977E-2</v>
      </c>
      <c r="AD173" s="1">
        <f>SQRT(Table8111241213[[#This Row],[dXs]]*Table8111241213[[#This Row],[dXs]]+Table8111241213[[#This Row],[dYs]]*Table8111241213[[#This Row],[dYs]])</f>
        <v>0.14283658454922957</v>
      </c>
      <c r="AE173"/>
    </row>
    <row r="174" spans="1:31" x14ac:dyDescent="0.25">
      <c r="A174"/>
      <c r="O174" s="1">
        <f t="shared" si="4"/>
        <v>0.27173793315887007</v>
      </c>
      <c r="P174" s="1">
        <f t="shared" si="5"/>
        <v>-0.12778699398041016</v>
      </c>
      <c r="Q174" s="1">
        <f>SQRT(Table8111241213[[#This Row],[dX]]*Table8111241213[[#This Row],[dX]]+Table8111241213[[#This Row],[dY]]*Table8111241213[[#This Row],[dY]])</f>
        <v>0.30028489830160277</v>
      </c>
      <c r="R174" s="1">
        <f>IFERROR(Table8111241213[[#This Row],[dY]]/Table8111241213[[#This Row],[|AB|]],0)</f>
        <v>-0.4255525159712239</v>
      </c>
      <c r="S174" s="1">
        <f>IFERROR(Table8111241213[[#This Row],[dX]]/Table8111241213[[#This Row],[|AB|]],0)</f>
        <v>0.90493373025352597</v>
      </c>
      <c r="T174" s="1">
        <f>Table8111241213[[#This Row],[X]] - Table8111241213[[#This Row],[Cos(a)]] * $H$2</f>
        <v>3.7519433938442797</v>
      </c>
      <c r="U174" s="1">
        <f>Table8111241213[[#This Row],[ Y]] + Table8111241213[[#This Row],[Sin(a)]] * $H$2</f>
        <v>2.3623525577166018</v>
      </c>
      <c r="V174" s="1">
        <f>Table8111241213[[#This Row],[X]] + Table8111241213[[#This Row],[Cos(a)]] * $H$2</f>
        <v>3.2979645289004607</v>
      </c>
      <c r="W174" s="1">
        <f>Table8111241213[[#This Row],[ Y]] - Table8111241213[[#This Row],[Sin(a)]] * $H$2</f>
        <v>1.3969704431912784</v>
      </c>
      <c r="X174" s="1">
        <v>3.5249539613723702</v>
      </c>
      <c r="Y174" s="1">
        <v>1.8796615004539401</v>
      </c>
      <c r="Z174" s="1">
        <v>3.5037628914041701</v>
      </c>
      <c r="AA174" s="1">
        <v>1.87005415672805</v>
      </c>
      <c r="AB174" s="1">
        <f>Table8111241213[[#This Row],[Xs]]-IF(Z175&lt;&gt;"",Z175,Z$2)</f>
        <v>0.14185074308150014</v>
      </c>
      <c r="AC174" s="1">
        <f>Table8111241213[[#This Row],[ Ys]]-IF(AA175&lt;&gt;"",AA175,AA$2)</f>
        <v>-1.8157437793760112E-2</v>
      </c>
      <c r="AD174" s="1">
        <f>SQRT(Table8111241213[[#This Row],[dXs]]*Table8111241213[[#This Row],[dXs]]+Table8111241213[[#This Row],[dYs]]*Table8111241213[[#This Row],[dYs]])</f>
        <v>0.14300813214642036</v>
      </c>
      <c r="AE174"/>
    </row>
    <row r="175" spans="1:31" x14ac:dyDescent="0.25">
      <c r="A175"/>
      <c r="O175" s="1">
        <f t="shared" si="4"/>
        <v>0.28274238109589023</v>
      </c>
      <c r="P175" s="1">
        <f t="shared" si="5"/>
        <v>-0.10025298595429</v>
      </c>
      <c r="Q175" s="1">
        <f>SQRT(Table8111241213[[#This Row],[dX]]*Table8111241213[[#This Row],[dX]]+Table8111241213[[#This Row],[dY]]*Table8111241213[[#This Row],[dY]])</f>
        <v>0.2999898585961277</v>
      </c>
      <c r="R175" s="1">
        <f>IFERROR(Table8111241213[[#This Row],[dY]]/Table8111241213[[#This Row],[|AB|]],0)</f>
        <v>-0.33418791696308386</v>
      </c>
      <c r="S175" s="1">
        <f>IFERROR(Table8111241213[[#This Row],[dX]]/Table8111241213[[#This Row],[|AB|]],0)</f>
        <v>0.94250646478200617</v>
      </c>
      <c r="T175" s="1">
        <f>Table8111241213[[#This Row],[X]] - Table8111241213[[#This Row],[Cos(a)]] * $H$2</f>
        <v>3.5647211648477262</v>
      </c>
      <c r="U175" s="1">
        <f>Table8111241213[[#This Row],[ Y]] + Table8111241213[[#This Row],[Sin(a)]] * $H$2</f>
        <v>2.440688841152804</v>
      </c>
      <c r="V175" s="1">
        <f>Table8111241213[[#This Row],[X]] + Table8111241213[[#This Row],[Cos(a)]] * $H$2</f>
        <v>3.2082099340902541</v>
      </c>
      <c r="W175" s="1">
        <f>Table8111241213[[#This Row],[ Y]] - Table8111241213[[#This Row],[Sin(a)]] * $H$2</f>
        <v>1.4352241827958558</v>
      </c>
      <c r="X175" s="1">
        <v>3.3864655494689901</v>
      </c>
      <c r="Y175" s="1">
        <v>1.9379565119743301</v>
      </c>
      <c r="Z175" s="1">
        <v>3.3619121483226699</v>
      </c>
      <c r="AA175" s="1">
        <v>1.8882115945218101</v>
      </c>
      <c r="AB175" s="1">
        <f>Table8111241213[[#This Row],[Xs]]-IF(Z176&lt;&gt;"",Z176,Z$2)</f>
        <v>0.14173569351792015</v>
      </c>
      <c r="AC175" s="1">
        <f>Table8111241213[[#This Row],[ Ys]]-IF(AA176&lt;&gt;"",AA176,AA$2)</f>
        <v>-2.0068122628779994E-2</v>
      </c>
      <c r="AD175" s="1">
        <f>SQRT(Table8111241213[[#This Row],[dXs]]*Table8111241213[[#This Row],[dXs]]+Table8111241213[[#This Row],[dYs]]*Table8111241213[[#This Row],[dYs]])</f>
        <v>0.14314934985129882</v>
      </c>
      <c r="AE175"/>
    </row>
    <row r="176" spans="1:31" x14ac:dyDescent="0.25">
      <c r="A176"/>
      <c r="O176" s="1">
        <f t="shared" si="4"/>
        <v>0.29270803928375022</v>
      </c>
      <c r="P176" s="1">
        <f t="shared" si="5"/>
        <v>-6.4934432506559725E-2</v>
      </c>
      <c r="Q176" s="1">
        <f>SQRT(Table8111241213[[#This Row],[dX]]*Table8111241213[[#This Row],[dX]]+Table8111241213[[#This Row],[dY]]*Table8111241213[[#This Row],[dY]])</f>
        <v>0.29982407639528619</v>
      </c>
      <c r="R176" s="1">
        <f>IFERROR(Table8111241213[[#This Row],[dY]]/Table8111241213[[#This Row],[|AB|]],0)</f>
        <v>-0.21657511060236062</v>
      </c>
      <c r="S176" s="1">
        <f>IFERROR(Table8111241213[[#This Row],[dX]]/Table8111241213[[#This Row],[|AB|]],0)</f>
        <v>0.97626595836768548</v>
      </c>
      <c r="T176" s="1">
        <f>Table8111241213[[#This Row],[X]] - Table8111241213[[#This Row],[Cos(a)]] * $H$2</f>
        <v>3.3577326020027272</v>
      </c>
      <c r="U176" s="1">
        <f>Table8111241213[[#This Row],[ Y]] + Table8111241213[[#This Row],[Sin(a)]] * $H$2</f>
        <v>2.5006541072885602</v>
      </c>
      <c r="V176" s="1">
        <f>Table8111241213[[#This Row],[X]] + Table8111241213[[#This Row],[Cos(a)]] * $H$2</f>
        <v>3.1266905585502327</v>
      </c>
      <c r="W176" s="1">
        <f>Table8111241213[[#This Row],[ Y]] - Table8111241213[[#This Row],[Sin(a)]] * $H$2</f>
        <v>1.4591748655279002</v>
      </c>
      <c r="X176" s="1">
        <v>3.2422115802764799</v>
      </c>
      <c r="Y176" s="1">
        <v>1.9799144864082301</v>
      </c>
      <c r="Z176" s="1">
        <v>3.2201764548047498</v>
      </c>
      <c r="AA176" s="1">
        <v>1.9082797171505901</v>
      </c>
      <c r="AB176" s="1">
        <f>Table8111241213[[#This Row],[Xs]]-IF(Z177&lt;&gt;"",Z177,Z$2)</f>
        <v>0.14154698002603983</v>
      </c>
      <c r="AC176" s="1">
        <f>Table8111241213[[#This Row],[ Ys]]-IF(AA177&lt;&gt;"",AA177,AA$2)</f>
        <v>-2.2063339109180014E-2</v>
      </c>
      <c r="AD176" s="1">
        <f>SQRT(Table8111241213[[#This Row],[dXs]]*Table8111241213[[#This Row],[dXs]]+Table8111241213[[#This Row],[dYs]]*Table8111241213[[#This Row],[dYs]])</f>
        <v>0.14325619877387083</v>
      </c>
      <c r="AE176"/>
    </row>
    <row r="177" spans="1:31" x14ac:dyDescent="0.25">
      <c r="A177"/>
      <c r="O177" s="1">
        <f t="shared" si="4"/>
        <v>0.29863607883453014</v>
      </c>
      <c r="P177" s="1">
        <f t="shared" si="5"/>
        <v>-2.7544021606439983E-2</v>
      </c>
      <c r="Q177" s="1">
        <f>SQRT(Table8111241213[[#This Row],[dX]]*Table8111241213[[#This Row],[dX]]+Table8111241213[[#This Row],[dY]]*Table8111241213[[#This Row],[dY]])</f>
        <v>0.29990361903104762</v>
      </c>
      <c r="R177" s="1">
        <f>IFERROR(Table8111241213[[#This Row],[dY]]/Table8111241213[[#This Row],[|AB|]],0)</f>
        <v>-9.1842911717542428E-2</v>
      </c>
      <c r="S177" s="1">
        <f>IFERROR(Table8111241213[[#This Row],[dX]]/Table8111241213[[#This Row],[|AB|]],0)</f>
        <v>0.9957735081670146</v>
      </c>
      <c r="T177" s="1">
        <f>Table8111241213[[#This Row],[X]] - Table8111241213[[#This Row],[Cos(a)]] * $H$2</f>
        <v>3.1427464589634027</v>
      </c>
      <c r="U177" s="1">
        <f>Table8111241213[[#This Row],[ Y]] + Table8111241213[[#This Row],[Sin(a)]] * $H$2</f>
        <v>2.5340358796095948</v>
      </c>
      <c r="V177" s="1">
        <f>Table8111241213[[#This Row],[X]] + Table8111241213[[#This Row],[Cos(a)]] * $H$2</f>
        <v>3.0447685614070772</v>
      </c>
      <c r="W177" s="1">
        <f>Table8111241213[[#This Row],[ Y]] - Table8111241213[[#This Row],[Sin(a)]] * $H$2</f>
        <v>1.4717460093521848</v>
      </c>
      <c r="X177" s="1">
        <v>3.0937575101852399</v>
      </c>
      <c r="Y177" s="1">
        <v>2.0028909444808898</v>
      </c>
      <c r="Z177" s="1">
        <v>3.07862947477871</v>
      </c>
      <c r="AA177" s="1">
        <v>1.9303430562597701</v>
      </c>
      <c r="AB177" s="1">
        <f>Table8111241213[[#This Row],[Xs]]-IF(Z178&lt;&gt;"",Z178,Z$2)</f>
        <v>0.14127485442356003</v>
      </c>
      <c r="AC177" s="1">
        <f>Table8111241213[[#This Row],[ Ys]]-IF(AA178&lt;&gt;"",AA178,AA$2)</f>
        <v>-2.4160037805309953E-2</v>
      </c>
      <c r="AD177" s="1">
        <f>SQRT(Table8111241213[[#This Row],[dXs]]*Table8111241213[[#This Row],[dXs]]+Table8111241213[[#This Row],[dYs]]*Table8111241213[[#This Row],[dYs]])</f>
        <v>0.14332582432748148</v>
      </c>
      <c r="AE177"/>
    </row>
    <row r="178" spans="1:31" x14ac:dyDescent="0.25">
      <c r="A178"/>
      <c r="O178" s="1">
        <f t="shared" si="4"/>
        <v>0.30009996891021995</v>
      </c>
      <c r="P178" s="1">
        <f t="shared" si="5"/>
        <v>5.734980106349763E-3</v>
      </c>
      <c r="Q178" s="1">
        <f>SQRT(Table8111241213[[#This Row],[dX]]*Table8111241213[[#This Row],[dX]]+Table8111241213[[#This Row],[dY]]*Table8111241213[[#This Row],[dY]])</f>
        <v>0.30015476230893823</v>
      </c>
      <c r="R178" s="1">
        <f>IFERROR(Table8111241213[[#This Row],[dY]]/Table8111241213[[#This Row],[|AB|]],0)</f>
        <v>1.910674367527429E-2</v>
      </c>
      <c r="S178" s="1">
        <f>IFERROR(Table8111241213[[#This Row],[dX]]/Table8111241213[[#This Row],[|AB|]],0)</f>
        <v>0.99981744951072316</v>
      </c>
      <c r="T178" s="1">
        <f>Table8111241213[[#This Row],[X]] - Table8111241213[[#This Row],[Cos(a)]] * $H$2</f>
        <v>2.9333839769168546</v>
      </c>
      <c r="U178" s="1">
        <f>Table8111241213[[#This Row],[ Y]] + Table8111241213[[#This Row],[Sin(a)]] * $H$2</f>
        <v>2.5407604787996281</v>
      </c>
      <c r="V178" s="1">
        <f>Table8111241213[[#This Row],[X]] + Table8111241213[[#This Row],[Cos(a)]] * $H$2</f>
        <v>2.953767025967045</v>
      </c>
      <c r="W178" s="1">
        <f>Table8111241213[[#This Row],[ Y]] - Table8111241213[[#This Row],[Sin(a)]] * $H$2</f>
        <v>1.4741565372297121</v>
      </c>
      <c r="X178" s="1">
        <v>2.9435755014419498</v>
      </c>
      <c r="Y178" s="1">
        <v>2.0074585080146701</v>
      </c>
      <c r="Z178" s="1">
        <v>2.9373546203551499</v>
      </c>
      <c r="AA178" s="1">
        <v>1.95450309406508</v>
      </c>
      <c r="AB178" s="1">
        <f>Table8111241213[[#This Row],[Xs]]-IF(Z179&lt;&gt;"",Z179,Z$2)</f>
        <v>0.14090940536443997</v>
      </c>
      <c r="AC178" s="1">
        <f>Table8111241213[[#This Row],[ Ys]]-IF(AA179&lt;&gt;"",AA179,AA$2)</f>
        <v>-2.638255762437991E-2</v>
      </c>
      <c r="AD178" s="1">
        <f>SQRT(Table8111241213[[#This Row],[dXs]]*Table8111241213[[#This Row],[dXs]]+Table8111241213[[#This Row],[dYs]]*Table8111241213[[#This Row],[dYs]])</f>
        <v>0.14335794315964423</v>
      </c>
      <c r="AE178"/>
    </row>
    <row r="179" spans="1:31" x14ac:dyDescent="0.25">
      <c r="A179"/>
      <c r="O179" s="1">
        <f t="shared" si="4"/>
        <v>0.29890143871306973</v>
      </c>
      <c r="P179" s="1">
        <f t="shared" si="5"/>
        <v>3.0090987682340087E-2</v>
      </c>
      <c r="Q179" s="1">
        <f>SQRT(Table8111241213[[#This Row],[dX]]*Table8111241213[[#This Row],[dX]]+Table8111241213[[#This Row],[dY]]*Table8111241213[[#This Row],[dY]])</f>
        <v>0.300412279383586</v>
      </c>
      <c r="R179" s="1">
        <f>IFERROR(Table8111241213[[#This Row],[dY]]/Table8111241213[[#This Row],[|AB|]],0)</f>
        <v>0.10016563818257891</v>
      </c>
      <c r="S179" s="1">
        <f>IFERROR(Table8111241213[[#This Row],[dX]]/Table8111241213[[#This Row],[|AB|]],0)</f>
        <v>0.99497077591629624</v>
      </c>
      <c r="T179" s="1">
        <f>Table8111241213[[#This Row],[X]] - Table8111241213[[#This Row],[Cos(a)]] * $H$2</f>
        <v>2.7402292556676389</v>
      </c>
      <c r="U179" s="1">
        <f>Table8111241213[[#This Row],[ Y]] + Table8111241213[[#This Row],[Sin(a)]] * $H$2</f>
        <v>2.5278727226480298</v>
      </c>
      <c r="V179" s="1">
        <f>Table8111241213[[#This Row],[X]] + Table8111241213[[#This Row],[Cos(a)]] * $H$2</f>
        <v>2.8470858268824011</v>
      </c>
      <c r="W179" s="1">
        <f>Table8111241213[[#This Row],[ Y]] - Table8111241213[[#This Row],[Sin(a)]] * $H$2</f>
        <v>1.4664392061010503</v>
      </c>
      <c r="X179" s="1">
        <v>2.79365754127502</v>
      </c>
      <c r="Y179" s="1">
        <v>1.99715596437454</v>
      </c>
      <c r="Z179" s="1">
        <v>2.79644521499071</v>
      </c>
      <c r="AA179" s="1">
        <v>1.98088565168946</v>
      </c>
      <c r="AB179" s="1">
        <f>Table8111241213[[#This Row],[Xs]]-IF(Z180&lt;&gt;"",Z180,Z$2)</f>
        <v>0.14044167823166998</v>
      </c>
      <c r="AC179" s="1">
        <f>Table8111241213[[#This Row],[ Ys]]-IF(AA180&lt;&gt;"",AA180,AA$2)</f>
        <v>-2.87573641779999E-2</v>
      </c>
      <c r="AD179" s="1">
        <f>SQRT(Table8111241213[[#This Row],[dXs]]*Table8111241213[[#This Row],[dXs]]+Table8111241213[[#This Row],[dYs]]*Table8111241213[[#This Row],[dYs]])</f>
        <v>0.14335567996767354</v>
      </c>
      <c r="AE179"/>
    </row>
    <row r="180" spans="1:31" x14ac:dyDescent="0.25">
      <c r="A180"/>
      <c r="O180" s="1">
        <f t="shared" si="4"/>
        <v>0.29750847816467019</v>
      </c>
      <c r="P180" s="1">
        <f t="shared" si="5"/>
        <v>4.282146692276001E-2</v>
      </c>
      <c r="Q180" s="1">
        <f>SQRT(Table8111241213[[#This Row],[dX]]*Table8111241213[[#This Row],[dX]]+Table8111241213[[#This Row],[dY]]*Table8111241213[[#This Row],[dY]])</f>
        <v>0.30057440444800865</v>
      </c>
      <c r="R180" s="1">
        <f>IFERROR(Table8111241213[[#This Row],[dY]]/Table8111241213[[#This Row],[|AB|]],0)</f>
        <v>0.1424654471208209</v>
      </c>
      <c r="S180" s="1">
        <f>IFERROR(Table8111241213[[#This Row],[dX]]/Table8111241213[[#This Row],[|AB|]],0)</f>
        <v>0.98979977590251278</v>
      </c>
      <c r="T180" s="1">
        <f>Table8111241213[[#This Row],[X]] - Table8111241213[[#This Row],[Cos(a)]] * $H$2</f>
        <v>2.5686830868207533</v>
      </c>
      <c r="U180" s="1">
        <f>Table8111241213[[#This Row],[ Y]] + Table8111241213[[#This Row],[Sin(a)]] * $H$2</f>
        <v>2.5053260705953182</v>
      </c>
      <c r="V180" s="1">
        <f>Table8111241213[[#This Row],[X]] + Table8111241213[[#This Row],[Cos(a)]] * $H$2</f>
        <v>2.7206650386370068</v>
      </c>
      <c r="W180" s="1">
        <f>Table8111241213[[#This Row],[ Y]] - Table8111241213[[#This Row],[Sin(a)]] * $H$2</f>
        <v>1.4494089700693418</v>
      </c>
      <c r="X180" s="1">
        <v>2.6446740627288801</v>
      </c>
      <c r="Y180" s="1">
        <v>1.97736752033233</v>
      </c>
      <c r="Z180" s="1">
        <v>2.65600353675904</v>
      </c>
      <c r="AA180" s="1">
        <v>2.0096430158674599</v>
      </c>
      <c r="AB180" s="1">
        <f>Table8111241213[[#This Row],[Xs]]-IF(Z181&lt;&gt;"",Z181,Z$2)</f>
        <v>0.13986451932419985</v>
      </c>
      <c r="AC180" s="1">
        <f>Table8111241213[[#This Row],[ Ys]]-IF(AA181&lt;&gt;"",AA181,AA$2)</f>
        <v>-3.1307987787710267E-2</v>
      </c>
      <c r="AD180" s="1">
        <f>SQRT(Table8111241213[[#This Row],[dXs]]*Table8111241213[[#This Row],[dXs]]+Table8111241213[[#This Row],[dYs]]*Table8111241213[[#This Row],[dYs]])</f>
        <v>0.14332576134493369</v>
      </c>
      <c r="AE180"/>
    </row>
    <row r="181" spans="1:31" x14ac:dyDescent="0.25">
      <c r="A181"/>
      <c r="O181" s="1">
        <f t="shared" si="4"/>
        <v>0.29762911796570002</v>
      </c>
      <c r="P181" s="1">
        <f t="shared" si="5"/>
        <v>4.1856586933129991E-2</v>
      </c>
      <c r="Q181" s="1">
        <f>SQRT(Table8111241213[[#This Row],[dX]]*Table8111241213[[#This Row],[dX]]+Table8111241213[[#This Row],[dY]]*Table8111241213[[#This Row],[dY]])</f>
        <v>0.300557924085743</v>
      </c>
      <c r="R181" s="1">
        <f>IFERROR(Table8111241213[[#This Row],[dY]]/Table8111241213[[#This Row],[|AB|]],0)</f>
        <v>0.13926296257352766</v>
      </c>
      <c r="S181" s="1">
        <f>IFERROR(Table8111241213[[#This Row],[dX]]/Table8111241213[[#This Row],[|AB|]],0)</f>
        <v>0.99025543535758698</v>
      </c>
      <c r="T181" s="1">
        <f>Table8111241213[[#This Row],[X]] - Table8111241213[[#This Row],[Cos(a)]] * $H$2</f>
        <v>2.4218662903560246</v>
      </c>
      <c r="U181" s="1">
        <f>Table8111241213[[#This Row],[ Y]] + Table8111241213[[#This Row],[Sin(a)]] * $H$2</f>
        <v>2.4825360961687801</v>
      </c>
      <c r="V181" s="1">
        <f>Table8111241213[[#This Row],[X]] + Table8111241213[[#This Row],[Cos(a)]] * $H$2</f>
        <v>2.5704318358646749</v>
      </c>
      <c r="W181" s="1">
        <f>Table8111241213[[#This Row],[ Y]] - Table8111241213[[#This Row],[Sin(a)]] * $H$2</f>
        <v>1.4261328987347799</v>
      </c>
      <c r="X181" s="1">
        <v>2.4961490631103498</v>
      </c>
      <c r="Y181" s="1">
        <v>1.95433449745178</v>
      </c>
      <c r="Z181" s="1">
        <v>2.5161390174348401</v>
      </c>
      <c r="AA181" s="1">
        <v>2.0409510036551701</v>
      </c>
      <c r="AB181" s="1">
        <f>Table8111241213[[#This Row],[Xs]]-IF(Z182&lt;&gt;"",Z182,Z$2)</f>
        <v>0.13917305991939033</v>
      </c>
      <c r="AC181" s="1">
        <f>Table8111241213[[#This Row],[ Ys]]-IF(AA182&lt;&gt;"",AA182,AA$2)</f>
        <v>-3.4050742112719856E-2</v>
      </c>
      <c r="AD181" s="1">
        <f>SQRT(Table8111241213[[#This Row],[dXs]]*Table8111241213[[#This Row],[dXs]]+Table8111241213[[#This Row],[dYs]]*Table8111241213[[#This Row],[dYs]])</f>
        <v>0.14327802918016833</v>
      </c>
      <c r="AE181"/>
    </row>
    <row r="182" spans="1:31" x14ac:dyDescent="0.25">
      <c r="A182"/>
      <c r="O182" s="1">
        <f t="shared" si="4"/>
        <v>0.29920208454131991</v>
      </c>
      <c r="P182" s="1">
        <f t="shared" si="5"/>
        <v>2.5932550430300072E-2</v>
      </c>
      <c r="Q182" s="1">
        <f>SQRT(Table8111241213[[#This Row],[dX]]*Table8111241213[[#This Row],[dX]]+Table8111241213[[#This Row],[dY]]*Table8111241213[[#This Row],[dY]])</f>
        <v>0.30032379953258981</v>
      </c>
      <c r="R182" s="1">
        <f>IFERROR(Table8111241213[[#This Row],[dY]]/Table8111241213[[#This Row],[|AB|]],0)</f>
        <v>8.634863594114188E-2</v>
      </c>
      <c r="S182" s="1">
        <f>IFERROR(Table8111241213[[#This Row],[dX]]/Table8111241213[[#This Row],[|AB|]],0)</f>
        <v>0.99626498135340691</v>
      </c>
      <c r="T182" s="1">
        <f>Table8111241213[[#This Row],[X]] - Table8111241213[[#This Row],[Cos(a)]] * $H$2</f>
        <v>2.3009866390749374</v>
      </c>
      <c r="U182" s="1">
        <f>Table8111241213[[#This Row],[ Y]] + Table8111241213[[#This Row],[Sin(a)]] * $H$2</f>
        <v>2.4669180200026757</v>
      </c>
      <c r="V182" s="1">
        <f>Table8111241213[[#This Row],[X]] + Table8111241213[[#This Row],[Cos(a)]] * $H$2</f>
        <v>2.3931032504514227</v>
      </c>
      <c r="W182" s="1">
        <f>Table8111241213[[#This Row],[ Y]] - Table8111241213[[#This Row],[Sin(a)]] * $H$2</f>
        <v>1.4041038467957241</v>
      </c>
      <c r="X182" s="1">
        <v>2.34704494476318</v>
      </c>
      <c r="Y182" s="1">
        <v>1.9355109333992</v>
      </c>
      <c r="Z182" s="1">
        <v>2.3769659575154498</v>
      </c>
      <c r="AA182" s="1">
        <v>2.07500174576789</v>
      </c>
      <c r="AB182" s="1">
        <f>Table8111241213[[#This Row],[Xs]]-IF(Z183&lt;&gt;"",Z183,Z$2)</f>
        <v>0.13836477557232962</v>
      </c>
      <c r="AC182" s="1">
        <f>Table8111241213[[#This Row],[ Ys]]-IF(AA183&lt;&gt;"",AA183,AA$2)</f>
        <v>-3.6991685123910045E-2</v>
      </c>
      <c r="AD182" s="1">
        <f>SQRT(Table8111241213[[#This Row],[dXs]]*Table8111241213[[#This Row],[dXs]]+Table8111241213[[#This Row],[dYs]]*Table8111241213[[#This Row],[dYs]])</f>
        <v>0.14322428525738104</v>
      </c>
      <c r="AE182"/>
    </row>
    <row r="183" spans="1:31" x14ac:dyDescent="0.25">
      <c r="A183"/>
      <c r="O183" s="1">
        <f t="shared" si="4"/>
        <v>0.29994344711304022</v>
      </c>
      <c r="P183" s="1">
        <f t="shared" si="5"/>
        <v>-3.5675764083800132E-3</v>
      </c>
      <c r="Q183" s="1">
        <f>SQRT(Table8111241213[[#This Row],[dX]]*Table8111241213[[#This Row],[dX]]+Table8111241213[[#This Row],[dY]]*Table8111241213[[#This Row],[dY]])</f>
        <v>0.29996466303130237</v>
      </c>
      <c r="R183" s="1">
        <f>IFERROR(Table8111241213[[#This Row],[dY]]/Table8111241213[[#This Row],[|AB|]],0)</f>
        <v>-1.1893322274456455E-2</v>
      </c>
      <c r="S183" s="1">
        <f>IFERROR(Table8111241213[[#This Row],[dX]]/Table8111241213[[#This Row],[|AB|]],0)</f>
        <v>0.9999292719414089</v>
      </c>
      <c r="T183" s="1">
        <f>Table8111241213[[#This Row],[X]] - Table8111241213[[#This Row],[Cos(a)]] * $H$2</f>
        <v>2.2032908688574544</v>
      </c>
      <c r="U183" s="1">
        <f>Table8111241213[[#This Row],[ Y]] + Table8111241213[[#This Row],[Sin(a)]] * $H$2</f>
        <v>2.461763563817509</v>
      </c>
      <c r="V183" s="1">
        <f>Table8111241213[[#This Row],[X]] + Table8111241213[[#This Row],[Cos(a)]] * $H$2</f>
        <v>2.1906030882806053</v>
      </c>
      <c r="W183" s="1">
        <f>Table8111241213[[#This Row],[ Y]] - Table8111241213[[#This Row],[Sin(a)]] * $H$2</f>
        <v>1.3950403302254508</v>
      </c>
      <c r="X183" s="1">
        <v>2.1969469785690299</v>
      </c>
      <c r="Y183" s="1">
        <v>1.9284019470214799</v>
      </c>
      <c r="Z183" s="1">
        <v>2.2386011819431202</v>
      </c>
      <c r="AA183" s="1">
        <v>2.1119934308918</v>
      </c>
      <c r="AB183" s="1">
        <f>Table8111241213[[#This Row],[Xs]]-IF(Z184&lt;&gt;"",Z184,Z$2)</f>
        <v>0.13743910738208998</v>
      </c>
      <c r="AC183" s="1">
        <f>Table8111241213[[#This Row],[ Ys]]-IF(AA184&lt;&gt;"",AA184,AA$2)</f>
        <v>-4.0125113713139982E-2</v>
      </c>
      <c r="AD183" s="1">
        <f>SQRT(Table8111241213[[#This Row],[dXs]]*Table8111241213[[#This Row],[dXs]]+Table8111241213[[#This Row],[dYs]]*Table8111241213[[#This Row],[dYs]])</f>
        <v>0.14317657974849823</v>
      </c>
      <c r="AE183"/>
    </row>
    <row r="184" spans="1:31" x14ac:dyDescent="0.25">
      <c r="A184"/>
      <c r="O184" s="1">
        <f t="shared" si="4"/>
        <v>0.2967720031738299</v>
      </c>
      <c r="P184" s="1">
        <f t="shared" si="5"/>
        <v>-4.2028546333310102E-2</v>
      </c>
      <c r="Q184" s="1">
        <f>SQRT(Table8111241213[[#This Row],[dX]]*Table8111241213[[#This Row],[dX]]+Table8111241213[[#This Row],[dY]]*Table8111241213[[#This Row],[dY]])</f>
        <v>0.29973324903103243</v>
      </c>
      <c r="R184" s="1">
        <f>IFERROR(Table8111241213[[#This Row],[dY]]/Table8111241213[[#This Row],[|AB|]],0)</f>
        <v>-0.14021983369939295</v>
      </c>
      <c r="S184" s="1">
        <f>IFERROR(Table8111241213[[#This Row],[dX]]/Table8111241213[[#This Row],[|AB|]],0)</f>
        <v>0.99012039582937317</v>
      </c>
      <c r="T184" s="1">
        <f>Table8111241213[[#This Row],[X]] - Table8111241213[[#This Row],[Cos(a)]] * $H$2</f>
        <v>2.121894664834429</v>
      </c>
      <c r="U184" s="1">
        <f>Table8111241213[[#This Row],[ Y]] + Table8111241213[[#This Row],[Sin(a)]] * $H$2</f>
        <v>2.4672080785289392</v>
      </c>
      <c r="V184" s="1">
        <f>Table8111241213[[#This Row],[X]] + Table8111241213[[#This Row],[Cos(a)]] * $H$2</f>
        <v>1.9723083304658504</v>
      </c>
      <c r="W184" s="1">
        <f>Table8111241213[[#This Row],[ Y]] - Table8111241213[[#This Row],[Sin(a)]] * $H$2</f>
        <v>1.410948941086221</v>
      </c>
      <c r="X184" s="1">
        <v>2.0471014976501398</v>
      </c>
      <c r="Y184" s="1">
        <v>1.93907850980758</v>
      </c>
      <c r="Z184" s="1">
        <v>2.1011620745610302</v>
      </c>
      <c r="AA184" s="1">
        <v>2.15211854460494</v>
      </c>
      <c r="AB184" s="1">
        <f>Table8111241213[[#This Row],[Xs]]-IF(Z185&lt;&gt;"",Z185,Z$2)</f>
        <v>0.13639667110149012</v>
      </c>
      <c r="AC184" s="1">
        <f>Table8111241213[[#This Row],[ Ys]]-IF(AA185&lt;&gt;"",AA185,AA$2)</f>
        <v>-4.3433682428120068E-2</v>
      </c>
      <c r="AD184" s="1">
        <f>SQRT(Table8111241213[[#This Row],[dXs]]*Table8111241213[[#This Row],[dXs]]+Table8111241213[[#This Row],[dYs]]*Table8111241213[[#This Row],[dYs]])</f>
        <v>0.1431451593901619</v>
      </c>
      <c r="AE184"/>
    </row>
    <row r="185" spans="1:31" x14ac:dyDescent="0.25">
      <c r="A185"/>
      <c r="O185" s="1">
        <f t="shared" si="4"/>
        <v>0.28816401958464977</v>
      </c>
      <c r="P185" s="1">
        <f t="shared" si="5"/>
        <v>-8.2555532455450109E-2</v>
      </c>
      <c r="Q185" s="1">
        <f>SQRT(Table8111241213[[#This Row],[dX]]*Table8111241213[[#This Row],[dX]]+Table8111241213[[#This Row],[dY]]*Table8111241213[[#This Row],[dY]])</f>
        <v>0.29975643132747842</v>
      </c>
      <c r="R185" s="1">
        <f>IFERROR(Table8111241213[[#This Row],[dY]]/Table8111241213[[#This Row],[|AB|]],0)</f>
        <v>-0.27540871129887351</v>
      </c>
      <c r="S185" s="1">
        <f>IFERROR(Table8111241213[[#This Row],[dX]]/Table8111241213[[#This Row],[|AB|]],0)</f>
        <v>0.96132722927247505</v>
      </c>
      <c r="T185" s="1">
        <f>Table8111241213[[#This Row],[X]] - Table8111241213[[#This Row],[Cos(a)]] * $H$2</f>
        <v>2.0470778010849404</v>
      </c>
      <c r="U185" s="1">
        <f>Table8111241213[[#This Row],[ Y]] + Table8111241213[[#This Row],[Sin(a)]] * $H$2</f>
        <v>2.4832018059490455</v>
      </c>
      <c r="V185" s="1">
        <f>Table8111241213[[#This Row],[X]] + Table8111241213[[#This Row],[Cos(a)]] * $H$2</f>
        <v>1.7532721497054595</v>
      </c>
      <c r="W185" s="1">
        <f>Table8111241213[[#This Row],[ Y]] - Table8111241213[[#This Row],[Sin(a)]] * $H$2</f>
        <v>1.4576591807605348</v>
      </c>
      <c r="X185" s="1">
        <v>1.9001749753952</v>
      </c>
      <c r="Y185" s="1">
        <v>1.97043049335479</v>
      </c>
      <c r="Z185" s="1">
        <v>1.9647654034595401</v>
      </c>
      <c r="AA185" s="1">
        <v>2.1955522270330601</v>
      </c>
      <c r="AB185" s="1">
        <f>Table8111241213[[#This Row],[Xs]]-IF(Z186&lt;&gt;"",Z186,Z$2)</f>
        <v>0.13523813676172014</v>
      </c>
      <c r="AC185" s="1">
        <f>Table8111241213[[#This Row],[ Ys]]-IF(AA186&lt;&gt;"",AA186,AA$2)</f>
        <v>-4.6890034690020066E-2</v>
      </c>
      <c r="AD185" s="1">
        <f>SQRT(Table8111241213[[#This Row],[dXs]]*Table8111241213[[#This Row],[dXs]]+Table8111241213[[#This Row],[dYs]]*Table8111241213[[#This Row],[dYs]])</f>
        <v>0.14313639994080124</v>
      </c>
      <c r="AE185"/>
    </row>
    <row r="186" spans="1:31" x14ac:dyDescent="0.25">
      <c r="A186"/>
      <c r="O186" s="1">
        <f t="shared" si="4"/>
        <v>0.27549594640731989</v>
      </c>
      <c r="P186" s="1">
        <f t="shared" si="5"/>
        <v>-0.1187099814414998</v>
      </c>
      <c r="Q186" s="1">
        <f>SQRT(Table8111241213[[#This Row],[dX]]*Table8111241213[[#This Row],[dX]]+Table8111241213[[#This Row],[dY]]*Table8111241213[[#This Row],[dY]])</f>
        <v>0.29998345984521563</v>
      </c>
      <c r="R186" s="1">
        <f>IFERROR(Table8111241213[[#This Row],[dY]]/Table8111241213[[#This Row],[|AB|]],0)</f>
        <v>-0.39572175580197438</v>
      </c>
      <c r="S186" s="1">
        <f>IFERROR(Table8111241213[[#This Row],[dX]]/Table8111241213[[#This Row],[|AB|]],0)</f>
        <v>0.91837045465596434</v>
      </c>
      <c r="T186" s="1">
        <f>Table8111241213[[#This Row],[X]] - Table8111241213[[#This Row],[Cos(a)]] * $H$2</f>
        <v>1.9700152026590669</v>
      </c>
      <c r="U186" s="1">
        <f>Table8111241213[[#This Row],[ Y]] + Table8111241213[[#This Row],[Sin(a)]] * $H$2</f>
        <v>2.5114922394953147</v>
      </c>
      <c r="V186" s="1">
        <f>Table8111241213[[#This Row],[X]] + Table8111241213[[#This Row],[Cos(a)]] * $H$2</f>
        <v>1.5478597534719132</v>
      </c>
      <c r="W186" s="1">
        <f>Table8111241213[[#This Row],[ Y]] - Table8111241213[[#This Row],[Sin(a)]] * $H$2</f>
        <v>1.5317758450307455</v>
      </c>
      <c r="X186" s="1">
        <v>1.7589374780654901</v>
      </c>
      <c r="Y186" s="1">
        <v>2.0216340422630301</v>
      </c>
      <c r="Z186" s="1">
        <v>1.82952726669782</v>
      </c>
      <c r="AA186" s="1">
        <v>2.2424422617230801</v>
      </c>
      <c r="AB186" s="1">
        <f>Table8111241213[[#This Row],[Xs]]-IF(Z187&lt;&gt;"",Z187,Z$2)</f>
        <v>0.13396290114409992</v>
      </c>
      <c r="AC186" s="1">
        <f>Table8111241213[[#This Row],[ Ys]]-IF(AA187&lt;&gt;"",AA187,AA$2)</f>
        <v>-5.0459655180209673E-2</v>
      </c>
      <c r="AD186" s="1">
        <f>SQRT(Table8111241213[[#This Row],[dXs]]*Table8111241213[[#This Row],[dXs]]+Table8111241213[[#This Row],[dYs]]*Table8111241213[[#This Row],[dYs]])</f>
        <v>0.14315109389679687</v>
      </c>
      <c r="AE186"/>
    </row>
    <row r="187" spans="1:31" x14ac:dyDescent="0.25">
      <c r="A187"/>
      <c r="O187" s="1">
        <f t="shared" si="4"/>
        <v>0.26192498207092996</v>
      </c>
      <c r="P187" s="1">
        <f t="shared" si="5"/>
        <v>-0.1467863917350698</v>
      </c>
      <c r="Q187" s="1">
        <f>SQRT(Table8111241213[[#This Row],[dX]]*Table8111241213[[#This Row],[dX]]+Table8111241213[[#This Row],[dY]]*Table8111241213[[#This Row],[dY]])</f>
        <v>0.30025146299636635</v>
      </c>
      <c r="R187" s="1">
        <f>IFERROR(Table8111241213[[#This Row],[dY]]/Table8111241213[[#This Row],[|AB|]],0)</f>
        <v>-0.48887818986862425</v>
      </c>
      <c r="S187" s="1">
        <f>IFERROR(Table8111241213[[#This Row],[dX]]/Table8111241213[[#This Row],[|AB|]],0)</f>
        <v>0.87235205936065596</v>
      </c>
      <c r="T187" s="1">
        <f>Table8111241213[[#This Row],[X]] - Table8111241213[[#This Row],[Cos(a)]] * $H$2</f>
        <v>1.8854463343177756</v>
      </c>
      <c r="U187" s="1">
        <f>Table8111241213[[#This Row],[ Y]] + Table8111241213[[#This Row],[Sin(a)]] * $H$2</f>
        <v>2.5544524902077241</v>
      </c>
      <c r="V187" s="1">
        <f>Table8111241213[[#This Row],[X]] + Table8111241213[[#This Row],[Cos(a)]] * $H$2</f>
        <v>1.3639117236579845</v>
      </c>
      <c r="W187" s="1">
        <f>Table8111241213[[#This Row],[ Y]] - Table8111241213[[#This Row],[Sin(a)]] * $H$2</f>
        <v>1.6238284593848558</v>
      </c>
      <c r="X187" s="1">
        <v>1.6246790289878801</v>
      </c>
      <c r="Y187" s="1">
        <v>2.0891404747962898</v>
      </c>
      <c r="Z187" s="1">
        <v>1.69556436555372</v>
      </c>
      <c r="AA187" s="1">
        <v>2.2929019169032898</v>
      </c>
      <c r="AB187" s="1">
        <f>Table8111241213[[#This Row],[Xs]]-IF(Z188&lt;&gt;"",Z188,Z$2)</f>
        <v>0.1325677166066801</v>
      </c>
      <c r="AC187" s="1">
        <f>Table8111241213[[#This Row],[ Ys]]-IF(AA188&lt;&gt;"",AA188,AA$2)</f>
        <v>-5.4104518035650084E-2</v>
      </c>
      <c r="AD187" s="1">
        <f>SQRT(Table8111241213[[#This Row],[dXs]]*Table8111241213[[#This Row],[dXs]]+Table8111241213[[#This Row],[dYs]]*Table8111241213[[#This Row],[dYs]])</f>
        <v>0.1431834430308862</v>
      </c>
      <c r="AE187"/>
    </row>
    <row r="188" spans="1:31" x14ac:dyDescent="0.25">
      <c r="A188"/>
      <c r="O188" s="1">
        <f t="shared" si="4"/>
        <v>0.25021201372146007</v>
      </c>
      <c r="P188" s="1">
        <f t="shared" si="5"/>
        <v>-0.16629046201706021</v>
      </c>
      <c r="Q188" s="1">
        <f>SQRT(Table8111241213[[#This Row],[dX]]*Table8111241213[[#This Row],[dX]]+Table8111241213[[#This Row],[dY]]*Table8111241213[[#This Row],[dY]])</f>
        <v>0.30043064019569554</v>
      </c>
      <c r="R188" s="1">
        <f>IFERROR(Table8111241213[[#This Row],[dY]]/Table8111241213[[#This Row],[|AB|]],0)</f>
        <v>-0.55350699884918986</v>
      </c>
      <c r="S188" s="1">
        <f>IFERROR(Table8111241213[[#This Row],[dX]]/Table8111241213[[#This Row],[|AB|]],0)</f>
        <v>0.832844524641282</v>
      </c>
      <c r="T188" s="1">
        <f>Table8111241213[[#This Row],[X]] - Table8111241213[[#This Row],[Cos(a)]] * $H$2</f>
        <v>1.7922527655797675</v>
      </c>
      <c r="U188" s="1">
        <f>Table8111241213[[#This Row],[ Y]] + Table8111241213[[#This Row],[Sin(a)]] * $H$2</f>
        <v>2.6126591563428767</v>
      </c>
      <c r="V188" s="1">
        <f>Table8111241213[[#This Row],[X]] + Table8111241213[[#This Row],[Cos(a)]] * $H$2</f>
        <v>1.2017722264093527</v>
      </c>
      <c r="W188" s="1">
        <f>Table8111241213[[#This Row],[ Y]] - Table8111241213[[#This Row],[Sin(a)]] * $H$2</f>
        <v>1.7241817116533231</v>
      </c>
      <c r="X188" s="1">
        <v>1.4970124959945601</v>
      </c>
      <c r="Y188" s="1">
        <v>2.1684204339980999</v>
      </c>
      <c r="Z188" s="1">
        <v>1.5629966489470399</v>
      </c>
      <c r="AA188" s="1">
        <v>2.3470064349389399</v>
      </c>
      <c r="AB188" s="1">
        <f>Table8111241213[[#This Row],[Xs]]-IF(Z189&lt;&gt;"",Z189,Z$2)</f>
        <v>0.13104545740748996</v>
      </c>
      <c r="AC188" s="1">
        <f>Table8111241213[[#This Row],[ Ys]]-IF(AA189&lt;&gt;"",AA189,AA$2)</f>
        <v>-5.7787030210409984E-2</v>
      </c>
      <c r="AD188" s="1">
        <f>SQRT(Table8111241213[[#This Row],[dXs]]*Table8111241213[[#This Row],[dXs]]+Table8111241213[[#This Row],[dYs]]*Table8111241213[[#This Row],[dYs]])</f>
        <v>0.14322099276180536</v>
      </c>
      <c r="AE188"/>
    </row>
    <row r="189" spans="1:31" x14ac:dyDescent="0.25">
      <c r="A189"/>
      <c r="O189" s="1">
        <f t="shared" si="4"/>
        <v>0.24196797609329002</v>
      </c>
      <c r="P189" s="1">
        <f t="shared" si="5"/>
        <v>-0.17827004194259999</v>
      </c>
      <c r="Q189" s="1">
        <f>SQRT(Table8111241213[[#This Row],[dX]]*Table8111241213[[#This Row],[dX]]+Table8111241213[[#This Row],[dY]]*Table8111241213[[#This Row],[dY]])</f>
        <v>0.30054734952898743</v>
      </c>
      <c r="R189" s="1">
        <f>IFERROR(Table8111241213[[#This Row],[dY]]/Table8111241213[[#This Row],[|AB|]],0)</f>
        <v>-0.5931512695819201</v>
      </c>
      <c r="S189" s="1">
        <f>IFERROR(Table8111241213[[#This Row],[dX]]/Table8111241213[[#This Row],[|AB|]],0)</f>
        <v>0.80509103298531171</v>
      </c>
      <c r="T189" s="1">
        <f>Table8111241213[[#This Row],[X]] - Table8111241213[[#This Row],[Cos(a)]] * $H$2</f>
        <v>1.6908535128179865</v>
      </c>
      <c r="U189" s="1">
        <f>Table8111241213[[#This Row],[ Y]] + Table8111241213[[#This Row],[Sin(a)]] * $H$2</f>
        <v>2.6848659649402116</v>
      </c>
      <c r="V189" s="1">
        <f>Table8111241213[[#This Row],[X]] + Table8111241213[[#This Row],[Cos(a)]] * $H$2</f>
        <v>1.0580805177148536</v>
      </c>
      <c r="W189" s="1">
        <f>Table8111241213[[#This Row],[ Y]] - Table8111241213[[#This Row],[Sin(a)]] * $H$2</f>
        <v>1.8259959086864885</v>
      </c>
      <c r="X189" s="1">
        <v>1.37446701526642</v>
      </c>
      <c r="Y189" s="1">
        <v>2.2554309368133501</v>
      </c>
      <c r="Z189" s="1">
        <v>1.43195119153955</v>
      </c>
      <c r="AA189" s="1">
        <v>2.4047934651493499</v>
      </c>
      <c r="AB189" s="1">
        <f>Table8111241213[[#This Row],[Xs]]-IF(Z190&lt;&gt;"",Z190,Z$2)</f>
        <v>0.12938421097584007</v>
      </c>
      <c r="AC189" s="1">
        <f>Table8111241213[[#This Row],[ Ys]]-IF(AA190&lt;&gt;"",AA190,AA$2)</f>
        <v>-6.1473759999890021E-2</v>
      </c>
      <c r="AD189" s="1">
        <f>SQRT(Table8111241213[[#This Row],[dXs]]*Table8111241213[[#This Row],[dXs]]+Table8111241213[[#This Row],[dYs]]*Table8111241213[[#This Row],[dYs]])</f>
        <v>0.14324558359113476</v>
      </c>
      <c r="AE189"/>
    </row>
    <row r="190" spans="1:31" x14ac:dyDescent="0.25">
      <c r="A190"/>
      <c r="O190" s="1">
        <f t="shared" si="4"/>
        <v>0.23784351348877997</v>
      </c>
      <c r="P190" s="1">
        <f t="shared" si="5"/>
        <v>-0.18381404876708984</v>
      </c>
      <c r="Q190" s="1">
        <f>SQRT(Table8111241213[[#This Row],[dX]]*Table8111241213[[#This Row],[dX]]+Table8111241213[[#This Row],[dY]]*Table8111241213[[#This Row],[dY]])</f>
        <v>0.30059464638086547</v>
      </c>
      <c r="R190" s="1">
        <f>IFERROR(Table8111241213[[#This Row],[dY]]/Table8111241213[[#This Row],[|AB|]],0)</f>
        <v>-0.6115014055645891</v>
      </c>
      <c r="S190" s="1">
        <f>IFERROR(Table8111241213[[#This Row],[dX]]/Table8111241213[[#This Row],[|AB|]],0)</f>
        <v>0.79124334499099058</v>
      </c>
      <c r="T190" s="1">
        <f>Table8111241213[[#This Row],[X]] - Table8111241213[[#This Row],[Cos(a)]] * $H$2</f>
        <v>1.5812189679317148</v>
      </c>
      <c r="U190" s="1">
        <f>Table8111241213[[#This Row],[ Y]] + Table8111241213[[#This Row],[Sin(a)]] * $H$2</f>
        <v>2.768739156387992</v>
      </c>
      <c r="V190" s="1">
        <f>Table8111241213[[#This Row],[X]] + Table8111241213[[#This Row],[Cos(a)]] * $H$2</f>
        <v>0.92887007187082538</v>
      </c>
      <c r="W190" s="1">
        <f>Table8111241213[[#This Row],[ Y]] - Table8111241213[[#This Row],[Sin(a)]] * $H$2</f>
        <v>1.9246417954934081</v>
      </c>
      <c r="X190" s="1">
        <v>1.2550445199012701</v>
      </c>
      <c r="Y190" s="1">
        <v>2.3466904759406999</v>
      </c>
      <c r="Z190" s="1">
        <v>1.3025669805637099</v>
      </c>
      <c r="AA190" s="1">
        <v>2.4662672251492399</v>
      </c>
      <c r="AB190" s="1">
        <f>Table8111241213[[#This Row],[Xs]]-IF(Z191&lt;&gt;"",Z191,Z$2)</f>
        <v>0.12756686182252985</v>
      </c>
      <c r="AC190" s="1">
        <f>Table8111241213[[#This Row],[ Ys]]-IF(AA191&lt;&gt;"",AA191,AA$2)</f>
        <v>-6.5138493661350161E-2</v>
      </c>
      <c r="AD190" s="1">
        <f>SQRT(Table8111241213[[#This Row],[dXs]]*Table8111241213[[#This Row],[dXs]]+Table8111241213[[#This Row],[dYs]]*Table8111241213[[#This Row],[dYs]])</f>
        <v>0.14323521770751138</v>
      </c>
      <c r="AE190"/>
    </row>
    <row r="191" spans="1:31" x14ac:dyDescent="0.25">
      <c r="A191"/>
      <c r="O191" s="1">
        <f t="shared" si="4"/>
        <v>0.23751226067543008</v>
      </c>
      <c r="P191" s="1">
        <f t="shared" si="5"/>
        <v>-0.18424445390701027</v>
      </c>
      <c r="Q191" s="1">
        <f>SQRT(Table8111241213[[#This Row],[dX]]*Table8111241213[[#This Row],[dX]]+Table8111241213[[#This Row],[dY]]*Table8111241213[[#This Row],[dY]])</f>
        <v>0.30059622879644693</v>
      </c>
      <c r="R191" s="1">
        <f>IFERROR(Table8111241213[[#This Row],[dY]]/Table8111241213[[#This Row],[|AB|]],0)</f>
        <v>-0.61293002458714829</v>
      </c>
      <c r="S191" s="1">
        <f>IFERROR(Table8111241213[[#This Row],[dX]]/Table8111241213[[#This Row],[|AB|]],0)</f>
        <v>0.79013719375789282</v>
      </c>
      <c r="T191" s="1">
        <f>Table8111241213[[#This Row],[X]] - Table8111241213[[#This Row],[Cos(a)]] * $H$2</f>
        <v>1.4635599742562524</v>
      </c>
      <c r="U191" s="1">
        <f>Table8111241213[[#This Row],[ Y]] + Table8111241213[[#This Row],[Sin(a)]] * $H$2</f>
        <v>2.8607036456866326</v>
      </c>
      <c r="V191" s="1">
        <f>Table8111241213[[#This Row],[X]] + Table8111241213[[#This Row],[Cos(a)]] * $H$2</f>
        <v>0.80968702929902769</v>
      </c>
      <c r="W191" s="1">
        <f>Table8111241213[[#This Row],[ Y]] - Table8111241213[[#This Row],[Sin(a)]] * $H$2</f>
        <v>2.0177863254742472</v>
      </c>
      <c r="X191" s="1">
        <v>1.13662350177764</v>
      </c>
      <c r="Y191" s="1">
        <v>2.4392449855804399</v>
      </c>
      <c r="Z191" s="1">
        <v>1.17500011874118</v>
      </c>
      <c r="AA191" s="1">
        <v>2.5314057188105901</v>
      </c>
      <c r="AB191" s="1">
        <f>Table8111241213[[#This Row],[Xs]]-IF(Z192&lt;&gt;"",Z192,Z$2)</f>
        <v>0.12557130017382012</v>
      </c>
      <c r="AC191" s="1">
        <f>Table8111241213[[#This Row],[ Ys]]-IF(AA192&lt;&gt;"",AA192,AA$2)</f>
        <v>-6.8764268595760125E-2</v>
      </c>
      <c r="AD191" s="1">
        <f>SQRT(Table8111241213[[#This Row],[dXs]]*Table8111241213[[#This Row],[dXs]]+Table8111241213[[#This Row],[dYs]]*Table8111241213[[#This Row],[dYs]])</f>
        <v>0.14316660247017626</v>
      </c>
      <c r="AE191"/>
    </row>
    <row r="192" spans="1:31" x14ac:dyDescent="0.25">
      <c r="A192"/>
      <c r="O192" s="1">
        <f t="shared" si="4"/>
        <v>0.24003466963767206</v>
      </c>
      <c r="P192" s="1">
        <f t="shared" si="5"/>
        <v>-0.18092000484466997</v>
      </c>
      <c r="Q192" s="1">
        <f>SQRT(Table8111241213[[#This Row],[dX]]*Table8111241213[[#This Row],[dX]]+Table8111241213[[#This Row],[dY]]*Table8111241213[[#This Row],[dY]])</f>
        <v>0.30058058949483379</v>
      </c>
      <c r="R192" s="1">
        <f>IFERROR(Table8111241213[[#This Row],[dY]]/Table8111241213[[#This Row],[|AB|]],0)</f>
        <v>-0.60190182323060326</v>
      </c>
      <c r="S192" s="1">
        <f>IFERROR(Table8111241213[[#This Row],[dX]]/Table8111241213[[#This Row],[|AB|]],0)</f>
        <v>0.79857009410049629</v>
      </c>
      <c r="T192" s="1">
        <f>Table8111241213[[#This Row],[X]] - Table8111241213[[#This Row],[Cos(a)]] * $H$2</f>
        <v>1.3385862963453405</v>
      </c>
      <c r="U192" s="1">
        <f>Table8111241213[[#This Row],[ Y]] + Table8111241213[[#This Row],[Sin(a)]] * $H$2</f>
        <v>2.9568916934570417</v>
      </c>
      <c r="V192" s="1">
        <f>Table8111241213[[#This Row],[X]] + Table8111241213[[#This Row],[Cos(a)]] * $H$2</f>
        <v>0.69647822210633947</v>
      </c>
      <c r="W192" s="1">
        <f>Table8111241213[[#This Row],[ Y]] - Table8111241213[[#This Row],[Sin(a)]] * $H$2</f>
        <v>2.1049781662383786</v>
      </c>
      <c r="X192" s="1">
        <v>1.01753225922584</v>
      </c>
      <c r="Y192" s="1">
        <v>2.5309349298477102</v>
      </c>
      <c r="Z192" s="1">
        <v>1.0494288185673599</v>
      </c>
      <c r="AA192" s="1">
        <v>2.6001699874063502</v>
      </c>
      <c r="AB192" s="1">
        <f>Table8111241213[[#This Row],[Xs]]-IF(Z193&lt;&gt;"",Z193,Z$2)</f>
        <v>0.12337133101041087</v>
      </c>
      <c r="AC192" s="1">
        <f>Table8111241213[[#This Row],[ Ys]]-IF(AA193&lt;&gt;"",AA193,AA$2)</f>
        <v>-7.2344172742799806E-2</v>
      </c>
      <c r="AD192" s="1">
        <f>SQRT(Table8111241213[[#This Row],[dXs]]*Table8111241213[[#This Row],[dXs]]+Table8111241213[[#This Row],[dYs]]*Table8111241213[[#This Row],[dYs]])</f>
        <v>0.14301805705966092</v>
      </c>
      <c r="AE192"/>
    </row>
    <row r="193" spans="1:31" x14ac:dyDescent="0.25">
      <c r="A193"/>
      <c r="O193" s="1">
        <f t="shared" si="4"/>
        <v>0.24452084302902</v>
      </c>
      <c r="P193" s="1">
        <f t="shared" si="5"/>
        <v>-0.17477405071258989</v>
      </c>
      <c r="Q193" s="1">
        <f>SQRT(Table8111241213[[#This Row],[dX]]*Table8111241213[[#This Row],[dX]]+Table8111241213[[#This Row],[dY]]*Table8111241213[[#This Row],[dY]])</f>
        <v>0.30056016282619624</v>
      </c>
      <c r="R193" s="1">
        <f>IFERROR(Table8111241213[[#This Row],[dY]]/Table8111241213[[#This Row],[|AB|]],0)</f>
        <v>-0.58149439722540941</v>
      </c>
      <c r="S193" s="1">
        <f>IFERROR(Table8111241213[[#This Row],[dX]]/Table8111241213[[#This Row],[|AB|]],0)</f>
        <v>0.81355040777782017</v>
      </c>
      <c r="T193" s="1">
        <f>Table8111241213[[#This Row],[X]] - Table8111241213[[#This Row],[Cos(a)]] * $H$2</f>
        <v>1.2067575616340176</v>
      </c>
      <c r="U193" s="1">
        <f>Table8111241213[[#This Row],[ Y]] + Table8111241213[[#This Row],[Sin(a)]] * $H$2</f>
        <v>3.0541122435092984</v>
      </c>
      <c r="V193" s="1">
        <f>Table8111241213[[#This Row],[X]] + Table8111241213[[#This Row],[Cos(a)]] * $H$2</f>
        <v>0.58642010264591848</v>
      </c>
      <c r="W193" s="1">
        <f>Table8111241213[[#This Row],[ Y]] - Table8111241213[[#This Row],[Sin(a)]] * $H$2</f>
        <v>2.1862177373409213</v>
      </c>
      <c r="X193" s="1">
        <v>0.89658883213996798</v>
      </c>
      <c r="Y193" s="1">
        <v>2.6201649904251099</v>
      </c>
      <c r="Z193" s="1">
        <v>0.92605748755694905</v>
      </c>
      <c r="AA193" s="1">
        <v>2.67251416014915</v>
      </c>
      <c r="AB193" s="1">
        <f>Table8111241213[[#This Row],[Xs]]-IF(Z194&lt;&gt;"",Z194,Z$2)</f>
        <v>0.12093829266240008</v>
      </c>
      <c r="AC193" s="1">
        <f>Table8111241213[[#This Row],[ Ys]]-IF(AA194&lt;&gt;"",AA194,AA$2)</f>
        <v>-7.5880857576399841E-2</v>
      </c>
      <c r="AD193" s="1">
        <f>SQRT(Table8111241213[[#This Row],[dXs]]*Table8111241213[[#This Row],[dXs]]+Table8111241213[[#This Row],[dYs]]*Table8111241213[[#This Row],[dYs]])</f>
        <v>0.14277245945428765</v>
      </c>
      <c r="AE193"/>
    </row>
    <row r="194" spans="1:31" x14ac:dyDescent="0.25">
      <c r="A194"/>
      <c r="O194" s="1">
        <f t="shared" ref="O194:O257" si="6">IF(ROW()&lt;&gt;2,X193,X$263)-IF(X195&lt;&gt;"",X195,X$2)</f>
        <v>0.250193551182746</v>
      </c>
      <c r="P194" s="1">
        <f t="shared" ref="P194:P257" si="7">IF(ROW()&lt;&gt;2,Y193,Y$263)-IF(Y195&lt;&gt;"",Y195,Y$2)</f>
        <v>-0.16652297973632013</v>
      </c>
      <c r="Q194" s="1">
        <f>SQRT(Table8111241213[[#This Row],[dX]]*Table8111241213[[#This Row],[dX]]+Table8111241213[[#This Row],[dY]]*Table8111241213[[#This Row],[dY]])</f>
        <v>0.30054403310279881</v>
      </c>
      <c r="R194" s="1">
        <f>IFERROR(Table8111241213[[#This Row],[dY]]/Table8111241213[[#This Row],[|AB|]],0)</f>
        <v>-0.55407182108108</v>
      </c>
      <c r="S194" s="1">
        <f>IFERROR(Table8111241213[[#This Row],[dX]]/Table8111241213[[#This Row],[|AB|]],0)</f>
        <v>0.83246886853737401</v>
      </c>
      <c r="T194" s="1">
        <f>Table8111241213[[#This Row],[X]] - Table8111241213[[#This Row],[Cos(a)]] * $H$2</f>
        <v>1.0685529615894835</v>
      </c>
      <c r="U194" s="1">
        <f>Table8111241213[[#This Row],[ Y]] + Table8111241213[[#This Row],[Sin(a)]] * $H$2</f>
        <v>3.1497473281860224</v>
      </c>
      <c r="V194" s="1">
        <f>Table8111241213[[#This Row],[X]] + Table8111241213[[#This Row],[Cos(a)]] * $H$2</f>
        <v>0.47746987080415643</v>
      </c>
      <c r="W194" s="1">
        <f>Table8111241213[[#This Row],[ Y]] - Table8111241213[[#This Row],[Sin(a)]] * $H$2</f>
        <v>2.2616706329345777</v>
      </c>
      <c r="X194" s="1">
        <v>0.77301141619682001</v>
      </c>
      <c r="Y194" s="1">
        <v>2.7057089805603001</v>
      </c>
      <c r="Z194" s="1">
        <v>0.80511919489454897</v>
      </c>
      <c r="AA194" s="1">
        <v>2.7483950177255498</v>
      </c>
      <c r="AB194" s="1">
        <f>Table8111241213[[#This Row],[Xs]]-IF(Z195&lt;&gt;"",Z195,Z$2)</f>
        <v>0.11824331992958192</v>
      </c>
      <c r="AC194" s="1">
        <f>Table8111241213[[#This Row],[ Ys]]-IF(AA195&lt;&gt;"",AA195,AA$2)</f>
        <v>-7.9384865698010287E-2</v>
      </c>
      <c r="AD194" s="1">
        <f>SQRT(Table8111241213[[#This Row],[dXs]]*Table8111241213[[#This Row],[dXs]]+Table8111241213[[#This Row],[dYs]]*Table8111241213[[#This Row],[dYs]])</f>
        <v>0.14241994105412556</v>
      </c>
      <c r="AE194"/>
    </row>
    <row r="195" spans="1:31" x14ac:dyDescent="0.25">
      <c r="A195"/>
      <c r="O195" s="1">
        <f t="shared" si="6"/>
        <v>0.25629785656928705</v>
      </c>
      <c r="P195" s="1">
        <f t="shared" si="7"/>
        <v>-0.15694761276244984</v>
      </c>
      <c r="Q195" s="1">
        <f>SQRT(Table8111241213[[#This Row],[dX]]*Table8111241213[[#This Row],[dX]]+Table8111241213[[#This Row],[dY]]*Table8111241213[[#This Row],[dY]])</f>
        <v>0.30053476410199659</v>
      </c>
      <c r="R195" s="1">
        <f>IFERROR(Table8111241213[[#This Row],[dY]]/Table8111241213[[#This Row],[|AB|]],0)</f>
        <v>-0.52222781358227288</v>
      </c>
      <c r="S195" s="1">
        <f>IFERROR(Table8111241213[[#This Row],[dX]]/Table8111241213[[#This Row],[|AB|]],0)</f>
        <v>0.8528060217429746</v>
      </c>
      <c r="T195" s="1">
        <f>Table8111241213[[#This Row],[X]] - Table8111241213[[#This Row],[Cos(a)]] * $H$2</f>
        <v>0.92495125366847719</v>
      </c>
      <c r="U195" s="1">
        <f>Table8111241213[[#This Row],[ Y]] + Table8111241213[[#This Row],[Sin(a)]] * $H$2</f>
        <v>3.2415741419474626</v>
      </c>
      <c r="V195" s="1">
        <f>Table8111241213[[#This Row],[X]] + Table8111241213[[#This Row],[Cos(a)]] * $H$2</f>
        <v>0.36783930824596683</v>
      </c>
      <c r="W195" s="1">
        <f>Table8111241213[[#This Row],[ Y]] - Table8111241213[[#This Row],[Sin(a)]] * $H$2</f>
        <v>2.3318017983753974</v>
      </c>
      <c r="X195" s="1">
        <v>0.64639528095722198</v>
      </c>
      <c r="Y195" s="1">
        <v>2.78668797016143</v>
      </c>
      <c r="Z195" s="1">
        <v>0.68687587496496705</v>
      </c>
      <c r="AA195" s="1">
        <v>2.8277798834235601</v>
      </c>
      <c r="AB195" s="1">
        <f>Table8111241213[[#This Row],[Xs]]-IF(Z196&lt;&gt;"",Z196,Z$2)</f>
        <v>0.11526011568139005</v>
      </c>
      <c r="AC195" s="1">
        <f>Table8111241213[[#This Row],[ Ys]]-IF(AA196&lt;&gt;"",AA196,AA$2)</f>
        <v>-8.2872005674029747E-2</v>
      </c>
      <c r="AD195" s="1">
        <f>SQRT(Table8111241213[[#This Row],[dXs]]*Table8111241213[[#This Row],[dXs]]+Table8111241213[[#This Row],[dYs]]*Table8111241213[[#This Row],[dYs]])</f>
        <v>0.14196007745603634</v>
      </c>
      <c r="AE195"/>
    </row>
    <row r="196" spans="1:31" x14ac:dyDescent="0.25">
      <c r="A196"/>
      <c r="O196" s="1">
        <f t="shared" si="6"/>
        <v>0.26207491755485596</v>
      </c>
      <c r="P196" s="1">
        <f t="shared" si="7"/>
        <v>-0.14710807800293013</v>
      </c>
      <c r="Q196" s="1">
        <f>SQRT(Table8111241213[[#This Row],[dX]]*Table8111241213[[#This Row],[dX]]+Table8111241213[[#This Row],[dY]]*Table8111241213[[#This Row],[dY]])</f>
        <v>0.30053959643464739</v>
      </c>
      <c r="R196" s="1">
        <f>IFERROR(Table8111241213[[#This Row],[dY]]/Table8111241213[[#This Row],[|AB|]],0)</f>
        <v>-0.48947985472829009</v>
      </c>
      <c r="S196" s="1">
        <f>IFERROR(Table8111241213[[#This Row],[dX]]/Table8111241213[[#This Row],[|AB|]],0)</f>
        <v>0.87201460527629471</v>
      </c>
      <c r="T196" s="1">
        <f>Table8111241213[[#This Row],[X]] - Table8111241213[[#This Row],[Cos(a)]] * $H$2</f>
        <v>0.77780179259833826</v>
      </c>
      <c r="U196" s="1">
        <f>Table8111241213[[#This Row],[ Y]] + Table8111241213[[#This Row],[Sin(a)]] * $H$2</f>
        <v>3.3277886109472608</v>
      </c>
      <c r="V196" s="1">
        <f>Table8111241213[[#This Row],[X]] + Table8111241213[[#This Row],[Cos(a)]] * $H$2</f>
        <v>0.25562532665672771</v>
      </c>
      <c r="W196" s="1">
        <f>Table8111241213[[#This Row],[ Y]] - Table8111241213[[#This Row],[Sin(a)]] * $H$2</f>
        <v>2.3975245756982391</v>
      </c>
      <c r="X196" s="1">
        <v>0.51671355962753296</v>
      </c>
      <c r="Y196" s="1">
        <v>2.8626565933227499</v>
      </c>
      <c r="Z196" s="1">
        <v>0.571615759283577</v>
      </c>
      <c r="AA196" s="1">
        <v>2.9106518890975899</v>
      </c>
      <c r="AB196" s="1">
        <f>Table8111241213[[#This Row],[Xs]]-IF(Z197&lt;&gt;"",Z197,Z$2)</f>
        <v>0.111968032831744</v>
      </c>
      <c r="AC196" s="1">
        <f>Table8111241213[[#This Row],[ Ys]]-IF(AA197&lt;&gt;"",AA197,AA$2)</f>
        <v>-8.6360101948430135E-2</v>
      </c>
      <c r="AD196" s="1">
        <f>SQRT(Table8111241213[[#This Row],[dXs]]*Table8111241213[[#This Row],[dXs]]+Table8111241213[[#This Row],[dYs]]*Table8111241213[[#This Row],[dYs]])</f>
        <v>0.14140335068432341</v>
      </c>
      <c r="AE196"/>
    </row>
    <row r="197" spans="1:31" x14ac:dyDescent="0.25">
      <c r="A197"/>
      <c r="O197" s="1">
        <f t="shared" si="6"/>
        <v>0.26677116844802695</v>
      </c>
      <c r="P197" s="1">
        <f t="shared" si="7"/>
        <v>-0.13845992088318004</v>
      </c>
      <c r="Q197" s="1">
        <f>SQRT(Table8111241213[[#This Row],[dX]]*Table8111241213[[#This Row],[dX]]+Table8111241213[[#This Row],[dY]]*Table8111241213[[#This Row],[dY]])</f>
        <v>0.30056281540819724</v>
      </c>
      <c r="R197" s="1">
        <f>IFERROR(Table8111241213[[#This Row],[dY]]/Table8111241213[[#This Row],[|AB|]],0)</f>
        <v>-0.46066883122297181</v>
      </c>
      <c r="S197" s="1">
        <f>IFERROR(Table8111241213[[#This Row],[dX]]/Table8111241213[[#This Row],[|AB|]],0)</f>
        <v>0.88757209731923248</v>
      </c>
      <c r="T197" s="1">
        <f>Table8111241213[[#This Row],[X]] - Table8111241213[[#This Row],[Cos(a)]] * $H$2</f>
        <v>0.63004081536151046</v>
      </c>
      <c r="U197" s="1">
        <f>Table8111241213[[#This Row],[ Y]] + Table8111241213[[#This Row],[Sin(a)]] * $H$2</f>
        <v>3.4072264218247956</v>
      </c>
      <c r="V197" s="1">
        <f>Table8111241213[[#This Row],[X]] + Table8111241213[[#This Row],[Cos(a)]] * $H$2</f>
        <v>0.13859991144322156</v>
      </c>
      <c r="W197" s="1">
        <f>Table8111241213[[#This Row],[ Y]] - Table8111241213[[#This Row],[Sin(a)]] * $H$2</f>
        <v>2.4603656745039246</v>
      </c>
      <c r="X197" s="1">
        <v>0.38432036340236603</v>
      </c>
      <c r="Y197" s="1">
        <v>2.9337960481643601</v>
      </c>
      <c r="Z197" s="1">
        <v>0.45964772645183299</v>
      </c>
      <c r="AA197" s="1">
        <v>2.99701199104602</v>
      </c>
      <c r="AB197" s="1">
        <f>Table8111241213[[#This Row],[Xs]]-IF(Z198&lt;&gt;"",Z198,Z$2)</f>
        <v>0.10835522400157399</v>
      </c>
      <c r="AC197" s="1">
        <f>Table8111241213[[#This Row],[ Ys]]-IF(AA198&lt;&gt;"",AA198,AA$2)</f>
        <v>-8.9865498098430141E-2</v>
      </c>
      <c r="AD197" s="1">
        <f>SQRT(Table8111241213[[#This Row],[dXs]]*Table8111241213[[#This Row],[dXs]]+Table8111241213[[#This Row],[dYs]]*Table8111241213[[#This Row],[dYs]])</f>
        <v>0.14077166730883819</v>
      </c>
      <c r="AE197"/>
    </row>
    <row r="198" spans="1:31" x14ac:dyDescent="0.25">
      <c r="A198"/>
      <c r="O198" s="1">
        <f t="shared" si="6"/>
        <v>0.26953311264514901</v>
      </c>
      <c r="P198" s="1">
        <f t="shared" si="7"/>
        <v>-0.13307046890258967</v>
      </c>
      <c r="Q198" s="1">
        <f>SQRT(Table8111241213[[#This Row],[dX]]*Table8111241213[[#This Row],[dX]]+Table8111241213[[#This Row],[dY]]*Table8111241213[[#This Row],[dY]])</f>
        <v>0.3005924957581903</v>
      </c>
      <c r="R198" s="1">
        <f>IFERROR(Table8111241213[[#This Row],[dY]]/Table8111241213[[#This Row],[|AB|]],0)</f>
        <v>-0.44269391545169295</v>
      </c>
      <c r="S198" s="1">
        <f>IFERROR(Table8111241213[[#This Row],[dX]]/Table8111241213[[#This Row],[|AB|]],0)</f>
        <v>0.8966727927299063</v>
      </c>
      <c r="T198" s="1">
        <f>Table8111241213[[#This Row],[X]] - Table8111241213[[#This Row],[Cos(a)]] * $H$2</f>
        <v>0.48607503487404402</v>
      </c>
      <c r="U198" s="1">
        <f>Table8111241213[[#This Row],[ Y]] + Table8111241213[[#This Row],[Sin(a)]] * $H$2</f>
        <v>3.4794011928201356</v>
      </c>
      <c r="V198" s="1">
        <f>Table8111241213[[#This Row],[X]] + Table8111241213[[#This Row],[Cos(a)]] * $H$2</f>
        <v>1.3809747484967966E-2</v>
      </c>
      <c r="W198" s="1">
        <f>Table8111241213[[#This Row],[ Y]] - Table8111241213[[#This Row],[Sin(a)]] * $H$2</f>
        <v>2.5228318355917243</v>
      </c>
      <c r="X198" s="1">
        <v>0.24994239117950601</v>
      </c>
      <c r="Y198" s="1">
        <v>3.00111651420593</v>
      </c>
      <c r="Z198" s="1">
        <v>0.351292502450259</v>
      </c>
      <c r="AA198" s="1">
        <v>3.0868774891444501</v>
      </c>
      <c r="AB198" s="1">
        <f>Table8111241213[[#This Row],[Xs]]-IF(Z199&lt;&gt;"",Z199,Z$2)</f>
        <v>0.10442159352390101</v>
      </c>
      <c r="AC198" s="1">
        <f>Table8111241213[[#This Row],[ Ys]]-IF(AA199&lt;&gt;"",AA199,AA$2)</f>
        <v>-9.3399694562799951E-2</v>
      </c>
      <c r="AD198" s="1">
        <f>SQRT(Table8111241213[[#This Row],[dXs]]*Table8111241213[[#This Row],[dXs]]+Table8111241213[[#This Row],[dYs]]*Table8111241213[[#This Row],[dYs]])</f>
        <v>0.1400977235307381</v>
      </c>
      <c r="AE198"/>
    </row>
    <row r="199" spans="1:31" x14ac:dyDescent="0.25">
      <c r="A199"/>
      <c r="O199" s="1">
        <f t="shared" si="6"/>
        <v>0.26918508764356769</v>
      </c>
      <c r="P199" s="1">
        <f t="shared" si="7"/>
        <v>-0.13375496864319025</v>
      </c>
      <c r="Q199" s="1">
        <f>SQRT(Table8111241213[[#This Row],[dX]]*Table8111241213[[#This Row],[dX]]+Table8111241213[[#This Row],[dY]]*Table8111241213[[#This Row],[dY]])</f>
        <v>0.30058443580201555</v>
      </c>
      <c r="R199" s="1">
        <f>IFERROR(Table8111241213[[#This Row],[dY]]/Table8111241213[[#This Row],[|AB|]],0)</f>
        <v>-0.4449830154588908</v>
      </c>
      <c r="S199" s="1">
        <f>IFERROR(Table8111241213[[#This Row],[dX]]/Table8111241213[[#This Row],[|AB|]],0)</f>
        <v>0.89553900861610314</v>
      </c>
      <c r="T199" s="1">
        <f>Table8111241213[[#This Row],[X]] - Table8111241213[[#This Row],[Cos(a)]] * $H$2</f>
        <v>0.35214089889187544</v>
      </c>
      <c r="U199" s="1">
        <f>Table8111241213[[#This Row],[ Y]] + Table8111241213[[#This Row],[Sin(a)]] * $H$2</f>
        <v>3.5445464359796404</v>
      </c>
      <c r="V199" s="1">
        <f>Table8111241213[[#This Row],[X]] + Table8111241213[[#This Row],[Cos(a)]] * $H$2</f>
        <v>-0.12256639737744145</v>
      </c>
      <c r="W199" s="1">
        <f>Table8111241213[[#This Row],[ Y]] - Table8111241213[[#This Row],[Sin(a)]] * $H$2</f>
        <v>2.5891865981542592</v>
      </c>
      <c r="X199" s="1">
        <v>0.114787250757217</v>
      </c>
      <c r="Y199" s="1">
        <v>3.0668665170669498</v>
      </c>
      <c r="Z199" s="1">
        <v>0.24687090892635799</v>
      </c>
      <c r="AA199" s="1">
        <v>3.1802771837072501</v>
      </c>
      <c r="AB199" s="1">
        <f>Table8111241213[[#This Row],[Xs]]-IF(Z200&lt;&gt;"",Z200,Z$2)</f>
        <v>0.10018128910438798</v>
      </c>
      <c r="AC199" s="1">
        <f>Table8111241213[[#This Row],[ Ys]]-IF(AA200&lt;&gt;"",AA200,AA$2)</f>
        <v>-9.6966461064940113E-2</v>
      </c>
      <c r="AD199" s="1">
        <f>SQRT(Table8111241213[[#This Row],[dXs]]*Table8111241213[[#This Row],[dXs]]+Table8111241213[[#This Row],[dYs]]*Table8111241213[[#This Row],[dYs]])</f>
        <v>0.139423044214633</v>
      </c>
      <c r="AE199"/>
    </row>
    <row r="200" spans="1:31" x14ac:dyDescent="0.25">
      <c r="A200"/>
      <c r="O200" s="1">
        <f t="shared" si="6"/>
        <v>0.26422420144080799</v>
      </c>
      <c r="P200" s="1">
        <f t="shared" si="7"/>
        <v>-0.1430693864822401</v>
      </c>
      <c r="Q200" s="1">
        <f>SQRT(Table8111241213[[#This Row],[dX]]*Table8111241213[[#This Row],[dX]]+Table8111241213[[#This Row],[dY]]*Table8111241213[[#This Row],[dY]])</f>
        <v>0.30047175903142259</v>
      </c>
      <c r="R200" s="1">
        <f>IFERROR(Table8111241213[[#This Row],[dY]]/Table8111241213[[#This Row],[|AB|]],0)</f>
        <v>-0.47614919599574834</v>
      </c>
      <c r="S200" s="1">
        <f>IFERROR(Table8111241213[[#This Row],[dX]]/Table8111241213[[#This Row],[|AB|]],0)</f>
        <v>0.87936451096948542</v>
      </c>
      <c r="T200" s="1">
        <f>Table8111241213[[#This Row],[X]] - Table8111241213[[#This Row],[Cos(a)]] * $H$2</f>
        <v>0.23473497189576856</v>
      </c>
      <c r="U200" s="1">
        <f>Table8111241213[[#This Row],[ Y]] + Table8111241213[[#This Row],[Sin(a)]] * $H$2</f>
        <v>3.6039239353421966</v>
      </c>
      <c r="V200" s="1">
        <f>Table8111241213[[#This Row],[X]] + Table8111241213[[#This Row],[Cos(a)]] * $H$2</f>
        <v>-0.27322036482389195</v>
      </c>
      <c r="W200" s="1">
        <f>Table8111241213[[#This Row],[ Y]] - Table8111241213[[#This Row],[Sin(a)]] * $H$2</f>
        <v>2.6658190303560438</v>
      </c>
      <c r="X200" s="1">
        <v>-1.9242696464061699E-2</v>
      </c>
      <c r="Y200" s="1">
        <v>3.1348714828491202</v>
      </c>
      <c r="Z200" s="1">
        <v>0.14668961982197001</v>
      </c>
      <c r="AA200" s="1">
        <v>3.2772436447721902</v>
      </c>
      <c r="AB200" s="1">
        <f>Table8111241213[[#This Row],[Xs]]-IF(Z201&lt;&gt;"",Z201,Z$2)</f>
        <v>9.5664498223973021E-2</v>
      </c>
      <c r="AC200" s="1">
        <f>Table8111241213[[#This Row],[ Ys]]-IF(AA201&lt;&gt;"",AA201,AA$2)</f>
        <v>-0.10055968746892985</v>
      </c>
      <c r="AD200" s="1">
        <f>SQRT(Table8111241213[[#This Row],[dXs]]*Table8111241213[[#This Row],[dXs]]+Table8111241213[[#This Row],[dYs]]*Table8111241213[[#This Row],[dYs]])</f>
        <v>0.13879462152509148</v>
      </c>
      <c r="AE200"/>
    </row>
    <row r="201" spans="1:31" x14ac:dyDescent="0.25">
      <c r="A201"/>
      <c r="O201" s="1">
        <f t="shared" si="6"/>
        <v>0.25283856131136334</v>
      </c>
      <c r="P201" s="1">
        <f t="shared" si="7"/>
        <v>-0.16185545921324973</v>
      </c>
      <c r="Q201" s="1">
        <f>SQRT(Table8111241213[[#This Row],[dX]]*Table8111241213[[#This Row],[dX]]+Table8111241213[[#This Row],[dY]]*Table8111241213[[#This Row],[dY]])</f>
        <v>0.30020747452908625</v>
      </c>
      <c r="R201" s="1">
        <f>IFERROR(Table8111241213[[#This Row],[dY]]/Table8111241213[[#This Row],[|AB|]],0)</f>
        <v>-0.53914533429635847</v>
      </c>
      <c r="S201" s="1">
        <f>IFERROR(Table8111241213[[#This Row],[dX]]/Table8111241213[[#This Row],[|AB|]],0)</f>
        <v>0.84221274539540669</v>
      </c>
      <c r="T201" s="1">
        <f>Table8111241213[[#This Row],[X]] - Table8111241213[[#This Row],[Cos(a)]] * $H$2</f>
        <v>0.1381428164633707</v>
      </c>
      <c r="U201" s="1">
        <f>Table8111241213[[#This Row],[ Y]] + Table8111241213[[#This Row],[Sin(a)]] * $H$2</f>
        <v>3.6591716286901952</v>
      </c>
      <c r="V201" s="1">
        <f>Table8111241213[[#This Row],[X]] + Table8111241213[[#This Row],[Cos(a)]] * $H$2</f>
        <v>-0.43701671783055274</v>
      </c>
      <c r="W201" s="1">
        <f>Table8111241213[[#This Row],[ Y]] - Table8111241213[[#This Row],[Sin(a)]] * $H$2</f>
        <v>2.7607001784081846</v>
      </c>
      <c r="X201" s="1">
        <v>-0.149436950683591</v>
      </c>
      <c r="Y201" s="1">
        <v>3.2099359035491899</v>
      </c>
      <c r="Z201" s="1">
        <v>5.1025121597996999E-2</v>
      </c>
      <c r="AA201" s="1">
        <v>3.3778033322411201</v>
      </c>
      <c r="AB201" s="1">
        <f>Table8111241213[[#This Row],[Xs]]-IF(Z202&lt;&gt;"",Z202,Z$2)</f>
        <v>9.0918364377653105E-2</v>
      </c>
      <c r="AC201" s="1">
        <f>Table8111241213[[#This Row],[ Ys]]-IF(AA202&lt;&gt;"",AA202,AA$2)</f>
        <v>-0.10416213725408996</v>
      </c>
      <c r="AD201" s="1">
        <f>SQRT(Table8111241213[[#This Row],[dXs]]*Table8111241213[[#This Row],[dXs]]+Table8111241213[[#This Row],[dYs]]*Table8111241213[[#This Row],[dYs]])</f>
        <v>0.13826026116873777</v>
      </c>
      <c r="AE201"/>
    </row>
    <row r="202" spans="1:31" x14ac:dyDescent="0.25">
      <c r="A202"/>
      <c r="O202" s="1">
        <f t="shared" si="6"/>
        <v>0.23333519743755701</v>
      </c>
      <c r="P202" s="1">
        <f t="shared" si="7"/>
        <v>-0.18835866451263028</v>
      </c>
      <c r="Q202" s="1">
        <f>SQRT(Table8111241213[[#This Row],[dX]]*Table8111241213[[#This Row],[dX]]+Table8111241213[[#This Row],[dY]]*Table8111241213[[#This Row],[dY]])</f>
        <v>0.29987380822640264</v>
      </c>
      <c r="R202" s="1">
        <f>IFERROR(Table8111241213[[#This Row],[dY]]/Table8111241213[[#This Row],[|AB|]],0)</f>
        <v>-0.62812642966944554</v>
      </c>
      <c r="S202" s="1">
        <f>IFERROR(Table8111241213[[#This Row],[dX]]/Table8111241213[[#This Row],[|AB|]],0)</f>
        <v>0.7781112956066859</v>
      </c>
      <c r="T202" s="1">
        <f>Table8111241213[[#This Row],[X]] - Table8111241213[[#This Row],[Cos(a)]] * $H$2</f>
        <v>6.2960967191505623E-2</v>
      </c>
      <c r="U202" s="1">
        <f>Table8111241213[[#This Row],[ Y]] + Table8111241213[[#This Row],[Sin(a)]] * $H$2</f>
        <v>3.7117709959945691</v>
      </c>
      <c r="V202" s="1">
        <f>Table8111241213[[#This Row],[X]] + Table8111241213[[#This Row],[Cos(a)]] * $H$2</f>
        <v>-0.60712348274235572</v>
      </c>
      <c r="W202" s="1">
        <f>Table8111241213[[#This Row],[ Y]] - Table8111241213[[#This Row],[Sin(a)]] * $H$2</f>
        <v>2.8816828881301708</v>
      </c>
      <c r="X202" s="1">
        <v>-0.27208125777542502</v>
      </c>
      <c r="Y202" s="1">
        <v>3.2967269420623699</v>
      </c>
      <c r="Z202" s="1">
        <v>-3.9893242779656099E-2</v>
      </c>
      <c r="AA202" s="1">
        <v>3.48196546949521</v>
      </c>
      <c r="AB202" s="1">
        <f>Table8111241213[[#This Row],[Xs]]-IF(Z203&lt;&gt;"",Z203,Z$2)</f>
        <v>8.6006905236704914E-2</v>
      </c>
      <c r="AC202" s="1">
        <f>Table8111241213[[#This Row],[ Ys]]-IF(AA203&lt;&gt;"",AA203,AA$2)</f>
        <v>-0.10774515879068991</v>
      </c>
      <c r="AD202" s="1">
        <f>SQRT(Table8111241213[[#This Row],[dXs]]*Table8111241213[[#This Row],[dXs]]+Table8111241213[[#This Row],[dYs]]*Table8111241213[[#This Row],[dYs]])</f>
        <v>0.13786300080596869</v>
      </c>
      <c r="AE202"/>
    </row>
    <row r="203" spans="1:31" x14ac:dyDescent="0.25">
      <c r="A203"/>
      <c r="O203" s="1">
        <f t="shared" si="6"/>
        <v>0.205252790823578</v>
      </c>
      <c r="P203" s="1">
        <f t="shared" si="7"/>
        <v>-0.21827912330628019</v>
      </c>
      <c r="Q203" s="1">
        <f>SQRT(Table8111241213[[#This Row],[dX]]*Table8111241213[[#This Row],[dX]]+Table8111241213[[#This Row],[dY]]*Table8111241213[[#This Row],[dY]])</f>
        <v>0.29962390393996557</v>
      </c>
      <c r="R203" s="1">
        <f>IFERROR(Table8111241213[[#This Row],[dY]]/Table8111241213[[#This Row],[|AB|]],0)</f>
        <v>-0.72851037729625168</v>
      </c>
      <c r="S203" s="1">
        <f>IFERROR(Table8111241213[[#This Row],[dX]]/Table8111241213[[#This Row],[|AB|]],0)</f>
        <v>0.68503476566643917</v>
      </c>
      <c r="T203" s="1">
        <f>Table8111241213[[#This Row],[X]] - Table8111241213[[#This Row],[Cos(a)]] * $H$2</f>
        <v>5.8148085673063177E-3</v>
      </c>
      <c r="U203" s="1">
        <f>Table8111241213[[#This Row],[ Y]] + Table8111241213[[#This Row],[Sin(a)]] * $H$2</f>
        <v>3.7636916620662348</v>
      </c>
      <c r="V203" s="1">
        <f>Table8111241213[[#This Row],[X]] + Table8111241213[[#This Row],[Cos(a)]] * $H$2</f>
        <v>-0.77135910480960235</v>
      </c>
      <c r="W203" s="1">
        <f>Table8111241213[[#This Row],[ Y]] - Table8111241213[[#This Row],[Sin(a)]] * $H$2</f>
        <v>3.0328974740574055</v>
      </c>
      <c r="X203" s="1">
        <v>-0.38277214812114801</v>
      </c>
      <c r="Y203" s="1">
        <v>3.3982945680618202</v>
      </c>
      <c r="Z203" s="1">
        <v>-0.12590014801636101</v>
      </c>
      <c r="AA203" s="1">
        <v>3.5897106282858999</v>
      </c>
      <c r="AB203" s="1">
        <f>Table8111241213[[#This Row],[Xs]]-IF(Z204&lt;&gt;"",Z204,Z$2)</f>
        <v>8.1009891343778978E-2</v>
      </c>
      <c r="AC203" s="1">
        <f>Table8111241213[[#This Row],[ Ys]]-IF(AA204&lt;&gt;"",AA204,AA$2)</f>
        <v>-0.11126930543897995</v>
      </c>
      <c r="AD203" s="1">
        <f>SQRT(Table8111241213[[#This Row],[dXs]]*Table8111241213[[#This Row],[dXs]]+Table8111241213[[#This Row],[dYs]]*Table8111241213[[#This Row],[dYs]])</f>
        <v>0.1376352455892163</v>
      </c>
      <c r="AE203"/>
    </row>
    <row r="204" spans="1:31" x14ac:dyDescent="0.25">
      <c r="A204"/>
      <c r="O204" s="1">
        <f t="shared" si="6"/>
        <v>0.17102396069094494</v>
      </c>
      <c r="P204" s="1">
        <f t="shared" si="7"/>
        <v>-0.24601447582244962</v>
      </c>
      <c r="Q204" s="1">
        <f>SQRT(Table8111241213[[#This Row],[dX]]*Table8111241213[[#This Row],[dX]]+Table8111241213[[#This Row],[dY]]*Table8111241213[[#This Row],[dY]])</f>
        <v>0.29962028877332814</v>
      </c>
      <c r="R204" s="1">
        <f>IFERROR(Table8111241213[[#This Row],[dY]]/Table8111241213[[#This Row],[|AB|]],0)</f>
        <v>-0.82108750655589635</v>
      </c>
      <c r="S204" s="1">
        <f>IFERROR(Table8111241213[[#This Row],[dX]]/Table8111241213[[#This Row],[|AB|]],0)</f>
        <v>0.57080233582022133</v>
      </c>
      <c r="T204" s="1">
        <f>Table8111241213[[#This Row],[X]] - Table8111241213[[#This Row],[Cos(a)]] * $H$2</f>
        <v>-3.9366511977738883E-2</v>
      </c>
      <c r="U204" s="1">
        <f>Table8111241213[[#This Row],[ Y]] + Table8111241213[[#This Row],[Sin(a)]] * $H$2</f>
        <v>3.8194716563328299</v>
      </c>
      <c r="V204" s="1">
        <f>Table8111241213[[#This Row],[X]] + Table8111241213[[#This Row],[Cos(a)]] * $H$2</f>
        <v>-0.91530158522026717</v>
      </c>
      <c r="W204" s="1">
        <f>Table8111241213[[#This Row],[ Y]] - Table8111241213[[#This Row],[Sin(a)]] * $H$2</f>
        <v>3.2105404744044703</v>
      </c>
      <c r="X204" s="1">
        <v>-0.47733404859900302</v>
      </c>
      <c r="Y204" s="1">
        <v>3.5150060653686501</v>
      </c>
      <c r="Z204" s="1">
        <v>-0.20691003936013999</v>
      </c>
      <c r="AA204" s="1">
        <v>3.7009799337248799</v>
      </c>
      <c r="AB204" s="1">
        <f>Table8111241213[[#This Row],[Xs]]-IF(Z205&lt;&gt;"",Z205,Z$2)</f>
        <v>7.6020722351860998E-2</v>
      </c>
      <c r="AC204" s="1">
        <f>Table8111241213[[#This Row],[ Ys]]-IF(AA205&lt;&gt;"",AA205,AA$2)</f>
        <v>-0.11468572787606002</v>
      </c>
      <c r="AD204" s="1">
        <f>SQRT(Table8111241213[[#This Row],[dXs]]*Table8111241213[[#This Row],[dXs]]+Table8111241213[[#This Row],[dYs]]*Table8111241213[[#This Row],[dYs]])</f>
        <v>0.13759348242326169</v>
      </c>
      <c r="AE204"/>
    </row>
    <row r="205" spans="1:31" x14ac:dyDescent="0.25">
      <c r="A205"/>
      <c r="O205" s="1">
        <f t="shared" si="6"/>
        <v>0.13564335554838397</v>
      </c>
      <c r="P205" s="1">
        <f t="shared" si="7"/>
        <v>-0.26741290092467995</v>
      </c>
      <c r="Q205" s="1">
        <f>SQRT(Table8111241213[[#This Row],[dX]]*Table8111241213[[#This Row],[dX]]+Table8111241213[[#This Row],[dY]]*Table8111241213[[#This Row],[dY]])</f>
        <v>0.29984792726543569</v>
      </c>
      <c r="R205" s="1">
        <f>IFERROR(Table8111241213[[#This Row],[dY]]/Table8111241213[[#This Row],[|AB|]],0)</f>
        <v>-0.89182841236703581</v>
      </c>
      <c r="S205" s="1">
        <f>IFERROR(Table8111241213[[#This Row],[dX]]/Table8111241213[[#This Row],[|AB|]],0)</f>
        <v>0.4523738309129875</v>
      </c>
      <c r="T205" s="1">
        <f>Table8111241213[[#This Row],[X]] - Table8111241213[[#This Row],[Cos(a)]] * $H$2</f>
        <v>-7.8095419501149621E-2</v>
      </c>
      <c r="U205" s="1">
        <f>Table8111241213[[#This Row],[ Y]] + Table8111241213[[#This Row],[Sin(a)]] * $H$2</f>
        <v>3.8856049481270873</v>
      </c>
      <c r="V205" s="1">
        <f>Table8111241213[[#This Row],[X]] + Table8111241213[[#This Row],[Cos(a)]] * $H$2</f>
        <v>-1.0294967981230363</v>
      </c>
      <c r="W205" s="1">
        <f>Table8111241213[[#This Row],[ Y]] - Table8111241213[[#This Row],[Sin(a)]] * $H$2</f>
        <v>3.4030131396414522</v>
      </c>
      <c r="X205" s="1">
        <v>-0.55379610881209296</v>
      </c>
      <c r="Y205" s="1">
        <v>3.6443090438842698</v>
      </c>
      <c r="Z205" s="1">
        <v>-0.28293076171200099</v>
      </c>
      <c r="AA205" s="1">
        <v>3.8156656616009399</v>
      </c>
      <c r="AB205" s="1">
        <f>Table8111241213[[#This Row],[Xs]]-IF(Z206&lt;&gt;"",Z206,Z$2)</f>
        <v>7.1143409970501004E-2</v>
      </c>
      <c r="AC205" s="1">
        <f>Table8111241213[[#This Row],[ Ys]]-IF(AA206&lt;&gt;"",AA206,AA$2)</f>
        <v>-0.11793814023657001</v>
      </c>
      <c r="AD205" s="1">
        <f>SQRT(Table8111241213[[#This Row],[dXs]]*Table8111241213[[#This Row],[dXs]]+Table8111241213[[#This Row],[dYs]]*Table8111241213[[#This Row],[dYs]])</f>
        <v>0.13773448988794215</v>
      </c>
      <c r="AE205"/>
    </row>
    <row r="206" spans="1:31" x14ac:dyDescent="0.25">
      <c r="A206"/>
      <c r="O206" s="1">
        <f t="shared" si="6"/>
        <v>0.10390920564532302</v>
      </c>
      <c r="P206" s="1">
        <f t="shared" si="7"/>
        <v>-0.28156661987304998</v>
      </c>
      <c r="Q206" s="1">
        <f>SQRT(Table8111241213[[#This Row],[dX]]*Table8111241213[[#This Row],[dX]]+Table8111241213[[#This Row],[dY]]*Table8111241213[[#This Row],[dY]])</f>
        <v>0.30012811338589501</v>
      </c>
      <c r="R206" s="1">
        <f>IFERROR(Table8111241213[[#This Row],[dY]]/Table8111241213[[#This Row],[|AB|]],0)</f>
        <v>-0.93815476563177114</v>
      </c>
      <c r="S206" s="1">
        <f>IFERROR(Table8111241213[[#This Row],[dX]]/Table8111241213[[#This Row],[|AB|]],0)</f>
        <v>0.34621616906550812</v>
      </c>
      <c r="T206" s="1">
        <f>Table8111241213[[#This Row],[X]] - Table8111241213[[#This Row],[Cos(a)]] * $H$2</f>
        <v>-0.11256626843699968</v>
      </c>
      <c r="U206" s="1">
        <f>Table8111241213[[#This Row],[ Y]] + Table8111241213[[#This Row],[Sin(a)]] * $H$2</f>
        <v>3.9670904434420926</v>
      </c>
      <c r="V206" s="1">
        <f>Table8111241213[[#This Row],[X]] + Table8111241213[[#This Row],[Cos(a)]] * $H$2</f>
        <v>-1.1133885398577743</v>
      </c>
      <c r="W206" s="1">
        <f>Table8111241213[[#This Row],[ Y]] - Table8111241213[[#This Row],[Sin(a)]] * $H$2</f>
        <v>3.5977474891445675</v>
      </c>
      <c r="X206" s="1">
        <v>-0.61297740414738699</v>
      </c>
      <c r="Y206" s="1">
        <v>3.7824189662933301</v>
      </c>
      <c r="Z206" s="1">
        <v>-0.35407417168250199</v>
      </c>
      <c r="AA206" s="1">
        <v>3.9336038018375099</v>
      </c>
      <c r="AB206" s="1">
        <f>Table8111241213[[#This Row],[Xs]]-IF(Z207&lt;&gt;"",Z207,Z$2)</f>
        <v>6.6488836671055984E-2</v>
      </c>
      <c r="AC206" s="1">
        <f>Table8111241213[[#This Row],[ Ys]]-IF(AA207&lt;&gt;"",AA207,AA$2)</f>
        <v>-0.12096512997656994</v>
      </c>
      <c r="AD206" s="1">
        <f>SQRT(Table8111241213[[#This Row],[dXs]]*Table8111241213[[#This Row],[dXs]]+Table8111241213[[#This Row],[dYs]]*Table8111241213[[#This Row],[dYs]])</f>
        <v>0.13803379322513318</v>
      </c>
      <c r="AE206"/>
    </row>
    <row r="207" spans="1:31" x14ac:dyDescent="0.25">
      <c r="A207"/>
      <c r="O207" s="1">
        <f t="shared" si="6"/>
        <v>7.8365299850700953E-2</v>
      </c>
      <c r="P207" s="1">
        <f t="shared" si="7"/>
        <v>-0.28993165493011963</v>
      </c>
      <c r="Q207" s="1">
        <f>SQRT(Table8111241213[[#This Row],[dX]]*Table8111241213[[#This Row],[dX]]+Table8111241213[[#This Row],[dY]]*Table8111241213[[#This Row],[dY]])</f>
        <v>0.30033562018383408</v>
      </c>
      <c r="R207" s="1">
        <f>IFERROR(Table8111241213[[#This Row],[dY]]/Table8111241213[[#This Row],[|AB|]],0)</f>
        <v>-0.96535887002898213</v>
      </c>
      <c r="S207" s="1">
        <f>IFERROR(Table8111241213[[#This Row],[dX]]/Table8111241213[[#This Row],[|AB|]],0)</f>
        <v>0.2609257596642513</v>
      </c>
      <c r="T207" s="1">
        <f>Table8111241213[[#This Row],[X]] - Table8111241213[[#This Row],[Cos(a)]] * $H$2</f>
        <v>-0.1427835273320408</v>
      </c>
      <c r="U207" s="1">
        <f>Table8111241213[[#This Row],[ Y]] + Table8111241213[[#This Row],[Sin(a)]] * $H$2</f>
        <v>4.0650532925590612</v>
      </c>
      <c r="V207" s="1">
        <f>Table8111241213[[#This Row],[X]] + Table8111241213[[#This Row],[Cos(a)]] * $H$2</f>
        <v>-1.1726271015827912</v>
      </c>
      <c r="W207" s="1">
        <f>Table8111241213[[#This Row],[ Y]] - Table8111241213[[#This Row],[Sin(a)]] * $H$2</f>
        <v>3.7866980349555783</v>
      </c>
      <c r="X207" s="1">
        <v>-0.65770531445741598</v>
      </c>
      <c r="Y207" s="1">
        <v>3.9258756637573198</v>
      </c>
      <c r="Z207" s="1">
        <v>-0.42056300835355798</v>
      </c>
      <c r="AA207" s="1">
        <v>4.0545689318140798</v>
      </c>
      <c r="AB207" s="1">
        <f>Table8111241213[[#This Row],[Xs]]-IF(Z208&lt;&gt;"",Z208,Z$2)</f>
        <v>6.2170501936106015E-2</v>
      </c>
      <c r="AC207" s="1">
        <f>Table8111241213[[#This Row],[ Ys]]-IF(AA208&lt;&gt;"",AA208,AA$2)</f>
        <v>-0.12370258059470984</v>
      </c>
      <c r="AD207" s="1">
        <f>SQRT(Table8111241213[[#This Row],[dXs]]*Table8111241213[[#This Row],[dXs]]+Table8111241213[[#This Row],[dYs]]*Table8111241213[[#This Row],[dYs]])</f>
        <v>0.13844673978385352</v>
      </c>
      <c r="AE207"/>
    </row>
    <row r="208" spans="1:31" x14ac:dyDescent="0.25">
      <c r="A208"/>
      <c r="O208" s="1">
        <f t="shared" si="6"/>
        <v>5.9153787791727974E-2</v>
      </c>
      <c r="P208" s="1">
        <f t="shared" si="7"/>
        <v>-0.29458498954772061</v>
      </c>
      <c r="Q208" s="1">
        <f>SQRT(Table8111241213[[#This Row],[dX]]*Table8111241213[[#This Row],[dX]]+Table8111241213[[#This Row],[dY]]*Table8111241213[[#This Row],[dY]])</f>
        <v>0.30046545005530911</v>
      </c>
      <c r="R208" s="1">
        <f>IFERROR(Table8111241213[[#This Row],[dY]]/Table8111241213[[#This Row],[|AB|]],0)</f>
        <v>-0.9804288296491126</v>
      </c>
      <c r="S208" s="1">
        <f>IFERROR(Table8111241213[[#This Row],[dX]]/Table8111241213[[#This Row],[|AB|]],0)</f>
        <v>0.19687384283563736</v>
      </c>
      <c r="T208" s="1">
        <f>Table8111241213[[#This Row],[X]] - Table8111241213[[#This Row],[Cos(a)]] * $H$2</f>
        <v>-0.16838261031085155</v>
      </c>
      <c r="U208" s="1">
        <f>Table8111241213[[#This Row],[ Y]] + Table8111241213[[#This Row],[Sin(a)]] * $H$2</f>
        <v>4.1773629996647674</v>
      </c>
      <c r="V208" s="1">
        <f>Table8111241213[[#This Row],[X]] + Table8111241213[[#This Row],[Cos(a)]] * $H$2</f>
        <v>-1.2143027976853245</v>
      </c>
      <c r="W208" s="1">
        <f>Table8111241213[[#This Row],[ Y]] - Table8111241213[[#This Row],[Sin(a)]] * $H$2</f>
        <v>3.9673382427821315</v>
      </c>
      <c r="X208" s="1">
        <v>-0.69134270399808795</v>
      </c>
      <c r="Y208" s="1">
        <v>4.0723506212234497</v>
      </c>
      <c r="Z208" s="1">
        <v>-0.48273351028966399</v>
      </c>
      <c r="AA208" s="1">
        <v>4.1782715124087897</v>
      </c>
      <c r="AB208" s="1">
        <f>Table8111241213[[#This Row],[Xs]]-IF(Z209&lt;&gt;"",Z209,Z$2)</f>
        <v>5.8299991888171976E-2</v>
      </c>
      <c r="AC208" s="1">
        <f>Table8111241213[[#This Row],[ Ys]]-IF(AA209&lt;&gt;"",AA209,AA$2)</f>
        <v>-0.12608600239058987</v>
      </c>
      <c r="AD208" s="1">
        <f>SQRT(Table8111241213[[#This Row],[dXs]]*Table8111241213[[#This Row],[dXs]]+Table8111241213[[#This Row],[dYs]]*Table8111241213[[#This Row],[dYs]])</f>
        <v>0.13891209109721425</v>
      </c>
      <c r="AE208"/>
    </row>
    <row r="209" spans="1:31" x14ac:dyDescent="0.25">
      <c r="A209"/>
      <c r="O209" s="1">
        <f t="shared" si="6"/>
        <v>4.5037053525449067E-2</v>
      </c>
      <c r="P209" s="1">
        <f t="shared" si="7"/>
        <v>-0.29713189601898016</v>
      </c>
      <c r="Q209" s="1">
        <f>SQRT(Table8111241213[[#This Row],[dX]]*Table8111241213[[#This Row],[dX]]+Table8111241213[[#This Row],[dY]]*Table8111241213[[#This Row],[dY]])</f>
        <v>0.3005257057592382</v>
      </c>
      <c r="R209" s="1">
        <f>IFERROR(Table8111241213[[#This Row],[dY]]/Table8111241213[[#This Row],[|AB|]],0)</f>
        <v>-0.98870709002518087</v>
      </c>
      <c r="S209" s="1">
        <f>IFERROR(Table8111241213[[#This Row],[dX]]/Table8111241213[[#This Row],[|AB|]],0)</f>
        <v>0.14986090261952448</v>
      </c>
      <c r="T209" s="1">
        <f>Table8111241213[[#This Row],[X]] - Table8111241213[[#This Row],[Cos(a)]] * $H$2</f>
        <v>-0.18948338991533498</v>
      </c>
      <c r="U209" s="1">
        <f>Table8111241213[[#This Row],[ Y]] + Table8111241213[[#This Row],[Sin(a)]] * $H$2</f>
        <v>4.3003963603180715</v>
      </c>
      <c r="V209" s="1">
        <f>Table8111241213[[#This Row],[X]] + Table8111241213[[#This Row],[Cos(a)]] * $H$2</f>
        <v>-1.2442348145829529</v>
      </c>
      <c r="W209" s="1">
        <f>Table8111241213[[#This Row],[ Y]] - Table8111241213[[#This Row],[Sin(a)]] * $H$2</f>
        <v>4.1405249462920093</v>
      </c>
      <c r="X209" s="1">
        <v>-0.71685910224914395</v>
      </c>
      <c r="Y209" s="1">
        <v>4.2204606533050404</v>
      </c>
      <c r="Z209" s="1">
        <v>-0.54103350217783597</v>
      </c>
      <c r="AA209" s="1">
        <v>4.3043575147993796</v>
      </c>
      <c r="AB209" s="1">
        <f>Table8111241213[[#This Row],[Xs]]-IF(Z210&lt;&gt;"",Z210,Z$2)</f>
        <v>5.4982413427215993E-2</v>
      </c>
      <c r="AC209" s="1">
        <f>Table8111241213[[#This Row],[ Ys]]-IF(AA210&lt;&gt;"",AA210,AA$2)</f>
        <v>-0.12805261285538005</v>
      </c>
      <c r="AD209" s="1">
        <f>SQRT(Table8111241213[[#This Row],[dXs]]*Table8111241213[[#This Row],[dXs]]+Table8111241213[[#This Row],[dYs]]*Table8111241213[[#This Row],[dYs]])</f>
        <v>0.13935758840253784</v>
      </c>
      <c r="AE209"/>
    </row>
    <row r="210" spans="1:31" x14ac:dyDescent="0.25">
      <c r="A210"/>
      <c r="O210" s="1">
        <f t="shared" si="6"/>
        <v>3.4682475030423099E-2</v>
      </c>
      <c r="P210" s="1">
        <f t="shared" si="7"/>
        <v>-0.29855227470398926</v>
      </c>
      <c r="Q210" s="1">
        <f>SQRT(Table8111241213[[#This Row],[dX]]*Table8111241213[[#This Row],[dX]]+Table8111241213[[#This Row],[dY]]*Table8111241213[[#This Row],[dY]])</f>
        <v>0.30056003527608621</v>
      </c>
      <c r="R210" s="1">
        <f>IFERROR(Table8111241213[[#This Row],[dY]]/Table8111241213[[#This Row],[|AB|]],0)</f>
        <v>-0.99331993499983229</v>
      </c>
      <c r="S210" s="1">
        <f>IFERROR(Table8111241213[[#This Row],[dX]]/Table8111241213[[#This Row],[|AB|]],0)</f>
        <v>0.11539283657111873</v>
      </c>
      <c r="T210" s="1">
        <f>Table8111241213[[#This Row],[X]] - Table8111241213[[#This Row],[Cos(a)]] * $H$2</f>
        <v>-0.20654355671044522</v>
      </c>
      <c r="U210" s="1">
        <f>Table8111241213[[#This Row],[ Y]] + Table8111241213[[#This Row],[Sin(a)]] * $H$2</f>
        <v>4.4310329804674513</v>
      </c>
      <c r="V210" s="1">
        <f>Table8111241213[[#This Row],[X]] + Table8111241213[[#This Row],[Cos(a)]] * $H$2</f>
        <v>-1.2662159583366288</v>
      </c>
      <c r="W210" s="1">
        <f>Table8111241213[[#This Row],[ Y]] - Table8111241213[[#This Row],[Sin(a)]] * $H$2</f>
        <v>4.3079320540174084</v>
      </c>
      <c r="X210" s="1">
        <v>-0.73637975752353702</v>
      </c>
      <c r="Y210" s="1">
        <v>4.3694825172424299</v>
      </c>
      <c r="Z210" s="1">
        <v>-0.59601591560505196</v>
      </c>
      <c r="AA210" s="1">
        <v>4.4324101276547596</v>
      </c>
      <c r="AB210" s="1">
        <f>Table8111241213[[#This Row],[Xs]]-IF(Z211&lt;&gt;"",Z211,Z$2)</f>
        <v>5.231202341001806E-2</v>
      </c>
      <c r="AC210" s="1">
        <f>Table8111241213[[#This Row],[ Ys]]-IF(AA211&lt;&gt;"",AA211,AA$2)</f>
        <v>-0.12954306595997078</v>
      </c>
      <c r="AD210" s="1">
        <f>SQRT(Table8111241213[[#This Row],[dXs]]*Table8111241213[[#This Row],[dXs]]+Table8111241213[[#This Row],[dYs]]*Table8111241213[[#This Row],[dYs]])</f>
        <v>0.13970667031877762</v>
      </c>
      <c r="AE210"/>
    </row>
    <row r="211" spans="1:31" x14ac:dyDescent="0.25">
      <c r="A211"/>
      <c r="O211" s="1">
        <f t="shared" si="6"/>
        <v>2.7255684137343028E-2</v>
      </c>
      <c r="P211" s="1">
        <f t="shared" si="7"/>
        <v>-0.29934144020080033</v>
      </c>
      <c r="Q211" s="1">
        <f>SQRT(Table8111241213[[#This Row],[dX]]*Table8111241213[[#This Row],[dX]]+Table8111241213[[#This Row],[dY]]*Table8111241213[[#This Row],[dY]])</f>
        <v>0.30057972343337458</v>
      </c>
      <c r="R211" s="1">
        <f>IFERROR(Table8111241213[[#This Row],[dY]]/Table8111241213[[#This Row],[|AB|]],0)</f>
        <v>-0.99588035008339904</v>
      </c>
      <c r="S211" s="1">
        <f>IFERROR(Table8111241213[[#This Row],[dX]]/Table8111241213[[#This Row],[|AB|]],0)</f>
        <v>9.0677055078814808E-2</v>
      </c>
      <c r="T211" s="1">
        <f>Table8111241213[[#This Row],[X]] - Table8111241213[[#This Row],[Cos(a)]] * $H$2</f>
        <v>-0.22033965274284761</v>
      </c>
      <c r="U211" s="1">
        <f>Table8111241213[[#This Row],[ Y]] + Table8111241213[[#This Row],[Sin(a)]] * $H$2</f>
        <v>4.5673800096219512</v>
      </c>
      <c r="V211" s="1">
        <f>Table8111241213[[#This Row],[X]] + Table8111241213[[#This Row],[Cos(a)]] * $H$2</f>
        <v>-1.2827435018162865</v>
      </c>
      <c r="W211" s="1">
        <f>Table8111241213[[#This Row],[ Y]] - Table8111241213[[#This Row],[Sin(a)]] * $H$2</f>
        <v>4.4706458463961081</v>
      </c>
      <c r="X211" s="1">
        <v>-0.75154157727956705</v>
      </c>
      <c r="Y211" s="1">
        <v>4.5190129280090297</v>
      </c>
      <c r="Z211" s="1">
        <v>-0.64832793901507002</v>
      </c>
      <c r="AA211" s="1">
        <v>4.5619531936147304</v>
      </c>
      <c r="AB211" s="1">
        <f>Table8111241213[[#This Row],[Xs]]-IF(Z212&lt;&gt;"",Z212,Z$2)</f>
        <v>5.0368260168814016E-2</v>
      </c>
      <c r="AC211" s="1">
        <f>Table8111241213[[#This Row],[ Ys]]-IF(AA212&lt;&gt;"",AA212,AA$2)</f>
        <v>-0.1305027896785198</v>
      </c>
      <c r="AD211" s="1">
        <f>SQRT(Table8111241213[[#This Row],[dXs]]*Table8111241213[[#This Row],[dXs]]+Table8111241213[[#This Row],[dYs]]*Table8111241213[[#This Row],[dYs]])</f>
        <v>0.13988545223256529</v>
      </c>
      <c r="AE211"/>
    </row>
    <row r="212" spans="1:31" x14ac:dyDescent="0.25">
      <c r="A212"/>
      <c r="O212" s="1">
        <f t="shared" si="6"/>
        <v>2.219159156084094E-2</v>
      </c>
      <c r="P212" s="1">
        <f t="shared" si="7"/>
        <v>-0.29977059364319025</v>
      </c>
      <c r="Q212" s="1">
        <f>SQRT(Table8111241213[[#This Row],[dX]]*Table8111241213[[#This Row],[dX]]+Table8111241213[[#This Row],[dY]]*Table8111241213[[#This Row],[dY]])</f>
        <v>0.30059087735524159</v>
      </c>
      <c r="R212" s="1">
        <f>IFERROR(Table8111241213[[#This Row],[dY]]/Table8111241213[[#This Row],[|AB|]],0)</f>
        <v>-0.9972710957855121</v>
      </c>
      <c r="S212" s="1">
        <f>IFERROR(Table8111241213[[#This Row],[dX]]/Table8111241213[[#This Row],[|AB|]],0)</f>
        <v>7.3826563720410826E-2</v>
      </c>
      <c r="T212" s="1">
        <f>Table8111241213[[#This Row],[X]] - Table8111241213[[#This Row],[Cos(a)]] * $H$2</f>
        <v>-0.23169169428023983</v>
      </c>
      <c r="U212" s="1">
        <f>Table8111241213[[#This Row],[ Y]] + Table8111241213[[#This Row],[Sin(a)]] * $H$2</f>
        <v>4.708202998034734</v>
      </c>
      <c r="V212" s="1">
        <f>Table8111241213[[#This Row],[X]] + Table8111241213[[#This Row],[Cos(a)]] * $H$2</f>
        <v>-1.2955791890415203</v>
      </c>
      <c r="W212" s="1">
        <f>Table8111241213[[#This Row],[ Y]] - Table8111241213[[#This Row],[Sin(a)]] * $H$2</f>
        <v>4.6294449168517264</v>
      </c>
      <c r="X212" s="1">
        <v>-0.76363544166088004</v>
      </c>
      <c r="Y212" s="1">
        <v>4.6688239574432302</v>
      </c>
      <c r="Z212" s="1">
        <v>-0.69869619918388404</v>
      </c>
      <c r="AA212" s="1">
        <v>4.6924559832932502</v>
      </c>
      <c r="AB212" s="1">
        <f>Table8111241213[[#This Row],[Xs]]-IF(Z213&lt;&gt;"",Z213,Z$2)</f>
        <v>4.9212353387051988E-2</v>
      </c>
      <c r="AC212" s="1">
        <f>Table8111241213[[#This Row],[ Ys]]-IF(AA213&lt;&gt;"",AA213,AA$2)</f>
        <v>-0.13088294491120944</v>
      </c>
      <c r="AD212" s="1">
        <f>SQRT(Table8111241213[[#This Row],[dXs]]*Table8111241213[[#This Row],[dXs]]+Table8111241213[[#This Row],[dYs]]*Table8111241213[[#This Row],[dYs]])</f>
        <v>0.13982918505992506</v>
      </c>
      <c r="AE212"/>
    </row>
    <row r="213" spans="1:31" x14ac:dyDescent="0.25">
      <c r="A213"/>
      <c r="O213" s="1">
        <f t="shared" si="6"/>
        <v>1.9086614251137002E-2</v>
      </c>
      <c r="P213" s="1">
        <f t="shared" si="7"/>
        <v>-0.29998898506164995</v>
      </c>
      <c r="Q213" s="1">
        <f>SQRT(Table8111241213[[#This Row],[dX]]*Table8111241213[[#This Row],[dX]]+Table8111241213[[#This Row],[dY]]*Table8111241213[[#This Row],[dY]])</f>
        <v>0.30059555885257278</v>
      </c>
      <c r="R213" s="1">
        <f>IFERROR(Table8111241213[[#This Row],[dY]]/Table8111241213[[#This Row],[|AB|]],0)</f>
        <v>-0.99798209330424503</v>
      </c>
      <c r="S213" s="1">
        <f>IFERROR(Table8111241213[[#This Row],[dX]]/Table8111241213[[#This Row],[|AB|]],0)</f>
        <v>6.3495995496387361E-2</v>
      </c>
      <c r="T213" s="1">
        <f>Table8111241213[[#This Row],[X]] - Table8111241213[[#This Row],[Cos(a)]] * $H$2</f>
        <v>-0.24141017585033275</v>
      </c>
      <c r="U213" s="1">
        <f>Table8111241213[[#This Row],[ Y]] + Table8111241213[[#This Row],[Sin(a)]] * $H$2</f>
        <v>4.8526522439392208</v>
      </c>
      <c r="V213" s="1">
        <f>Table8111241213[[#This Row],[X]] + Table8111241213[[#This Row],[Cos(a)]] * $H$2</f>
        <v>-1.3060561618304831</v>
      </c>
      <c r="W213" s="1">
        <f>Table8111241213[[#This Row],[ Y]] - Table8111241213[[#This Row],[Sin(a)]] * $H$2</f>
        <v>4.784914799365219</v>
      </c>
      <c r="X213" s="1">
        <v>-0.77373316884040799</v>
      </c>
      <c r="Y213" s="1">
        <v>4.8187835216522199</v>
      </c>
      <c r="Z213" s="1">
        <v>-0.74790855257093602</v>
      </c>
      <c r="AA213" s="1">
        <v>4.8233389282044596</v>
      </c>
      <c r="AB213" s="1">
        <f>Table8111241213[[#This Row],[Xs]]-IF(Z214&lt;&gt;"",Z214,Z$2)</f>
        <v>4.8884652492756975E-2</v>
      </c>
      <c r="AC213" s="1">
        <f>Table8111241213[[#This Row],[ Ys]]-IF(AA214&lt;&gt;"",AA214,AA$2)</f>
        <v>-0.13064106053678071</v>
      </c>
      <c r="AD213" s="1">
        <f>SQRT(Table8111241213[[#This Row],[dXs]]*Table8111241213[[#This Row],[dXs]]+Table8111241213[[#This Row],[dYs]]*Table8111241213[[#This Row],[dYs]])</f>
        <v>0.13948761933416318</v>
      </c>
      <c r="AE213"/>
    </row>
    <row r="214" spans="1:31" x14ac:dyDescent="0.25">
      <c r="A214"/>
      <c r="O214" s="1">
        <f t="shared" si="6"/>
        <v>1.7552420496941057E-2</v>
      </c>
      <c r="P214" s="1">
        <f t="shared" si="7"/>
        <v>-0.30008435249328969</v>
      </c>
      <c r="Q214" s="1">
        <f>SQRT(Table8111241213[[#This Row],[dX]]*Table8111241213[[#This Row],[dX]]+Table8111241213[[#This Row],[dY]]*Table8111241213[[#This Row],[dY]])</f>
        <v>0.30059724895051582</v>
      </c>
      <c r="R214" s="1">
        <f>IFERROR(Table8111241213[[#This Row],[dY]]/Table8111241213[[#This Row],[|AB|]],0)</f>
        <v>-0.99829374201188859</v>
      </c>
      <c r="S214" s="1">
        <f>IFERROR(Table8111241213[[#This Row],[dX]]/Table8111241213[[#This Row],[|AB|]],0)</f>
        <v>5.8391820145468225E-2</v>
      </c>
      <c r="T214" s="1">
        <f>Table8111241213[[#This Row],[X]] - Table8111241213[[#This Row],[Cos(a)]] * $H$2</f>
        <v>-0.25023282970600802</v>
      </c>
      <c r="U214" s="1">
        <f>Table8111241213[[#This Row],[ Y]] + Table8111241213[[#This Row],[Sin(a)]] * $H$2</f>
        <v>4.9999591010126538</v>
      </c>
      <c r="V214" s="1">
        <f>Table8111241213[[#This Row],[X]] + Table8111241213[[#This Row],[Cos(a)]] * $H$2</f>
        <v>-1.315211282118026</v>
      </c>
      <c r="W214" s="1">
        <f>Table8111241213[[#This Row],[ Y]] - Table8111241213[[#This Row],[Sin(a)]] * $H$2</f>
        <v>4.9376667839971065</v>
      </c>
      <c r="X214" s="1">
        <v>-0.78272205591201705</v>
      </c>
      <c r="Y214" s="1">
        <v>4.9688129425048801</v>
      </c>
      <c r="Z214" s="1">
        <v>-0.796793205063693</v>
      </c>
      <c r="AA214" s="1">
        <v>4.9539799887412403</v>
      </c>
      <c r="AB214" s="1">
        <f>Table8111241213[[#This Row],[Xs]]-IF(Z215&lt;&gt;"",Z215,Z$2)</f>
        <v>4.9402776613293953E-2</v>
      </c>
      <c r="AC214" s="1">
        <f>Table8111241213[[#This Row],[ Ys]]-IF(AA215&lt;&gt;"",AA215,AA$2)</f>
        <v>-0.12974142471066941</v>
      </c>
      <c r="AD214" s="1">
        <f>SQRT(Table8111241213[[#This Row],[dXs]]*Table8111241213[[#This Row],[dXs]]+Table8111241213[[#This Row],[dYs]]*Table8111241213[[#This Row],[dYs]])</f>
        <v>0.13882892934492191</v>
      </c>
      <c r="AE214"/>
    </row>
    <row r="215" spans="1:31" x14ac:dyDescent="0.25">
      <c r="A215"/>
      <c r="O215" s="1">
        <f t="shared" si="6"/>
        <v>1.7180815339088995E-2</v>
      </c>
      <c r="P215" s="1">
        <f t="shared" si="7"/>
        <v>-0.30010771751403986</v>
      </c>
      <c r="Q215" s="1">
        <f>SQRT(Table8111241213[[#This Row],[dX]]*Table8111241213[[#This Row],[dX]]+Table8111241213[[#This Row],[dY]]*Table8111241213[[#This Row],[dY]])</f>
        <v>0.30059910599867495</v>
      </c>
      <c r="R215" s="1">
        <f>IFERROR(Table8111241213[[#This Row],[dY]]/Table8111241213[[#This Row],[|AB|]],0)</f>
        <v>-0.9983653029073305</v>
      </c>
      <c r="S215" s="1">
        <f>IFERROR(Table8111241213[[#This Row],[dX]]/Table8111241213[[#This Row],[|AB|]],0)</f>
        <v>5.7155244297914604E-2</v>
      </c>
      <c r="T215" s="1">
        <f>Table8111241213[[#This Row],[X]] - Table8111241213[[#This Row],[Cos(a)]] * $H$2</f>
        <v>-0.25875819259671995</v>
      </c>
      <c r="U215" s="1">
        <f>Table8111241213[[#This Row],[ Y]] + Table8111241213[[#This Row],[Sin(a)]] * $H$2</f>
        <v>5.1493544439085097</v>
      </c>
      <c r="V215" s="1">
        <f>Table8111241213[[#This Row],[X]] + Table8111241213[[#This Row],[Cos(a)]] * $H$2</f>
        <v>-1.3238129860779781</v>
      </c>
      <c r="W215" s="1">
        <f>Table8111241213[[#This Row],[ Y]] - Table8111241213[[#This Row],[Sin(a)]] * $H$2</f>
        <v>5.0883813043825095</v>
      </c>
      <c r="X215" s="1">
        <v>-0.79128558933734905</v>
      </c>
      <c r="Y215" s="1">
        <v>5.1188678741455096</v>
      </c>
      <c r="Z215" s="1">
        <v>-0.84619598167698695</v>
      </c>
      <c r="AA215" s="1">
        <v>5.0837214134519098</v>
      </c>
      <c r="AB215" s="1">
        <f>Table8111241213[[#This Row],[Xs]]-IF(Z216&lt;&gt;"",Z216,Z$2)</f>
        <v>5.0760652231157999E-2</v>
      </c>
      <c r="AC215" s="1">
        <f>Table8111241213[[#This Row],[ Ys]]-IF(AA216&lt;&gt;"",AA216,AA$2)</f>
        <v>-0.12815532120044981</v>
      </c>
      <c r="AD215" s="1">
        <f>SQRT(Table8111241213[[#This Row],[dXs]]*Table8111241213[[#This Row],[dXs]]+Table8111241213[[#This Row],[dYs]]*Table8111241213[[#This Row],[dYs]])</f>
        <v>0.13784204789150162</v>
      </c>
      <c r="AE215"/>
    </row>
    <row r="216" spans="1:31" x14ac:dyDescent="0.25">
      <c r="A216"/>
      <c r="O216" s="1">
        <f t="shared" si="6"/>
        <v>1.8205344676970991E-2</v>
      </c>
      <c r="P216" s="1">
        <f t="shared" si="7"/>
        <v>-0.30004501342773082</v>
      </c>
      <c r="Q216" s="1">
        <f>SQRT(Table8111241213[[#This Row],[dX]]*Table8111241213[[#This Row],[dX]]+Table8111241213[[#This Row],[dY]]*Table8111241213[[#This Row],[dY]])</f>
        <v>0.30059681411760586</v>
      </c>
      <c r="R216" s="1">
        <f>IFERROR(Table8111241213[[#This Row],[dY]]/Table8111241213[[#This Row],[|AB|]],0)</f>
        <v>-0.99816431624036062</v>
      </c>
      <c r="S216" s="1">
        <f>IFERROR(Table8111241213[[#This Row],[dX]]/Table8111241213[[#This Row],[|AB|]],0)</f>
        <v>6.0563997427625131E-2</v>
      </c>
      <c r="T216" s="1">
        <f>Table8111241213[[#This Row],[X]] - Table8111241213[[#This Row],[Cos(a)]] * $H$2</f>
        <v>-0.26748268066660974</v>
      </c>
      <c r="U216" s="1">
        <f>Table8111241213[[#This Row],[ Y]] + Table8111241213[[#This Row],[Sin(a)]] * $H$2</f>
        <v>5.3012254564620847</v>
      </c>
      <c r="V216" s="1">
        <f>Table8111241213[[#This Row],[X]] + Table8111241213[[#This Row],[Cos(a)]] * $H$2</f>
        <v>-1.3323230618356023</v>
      </c>
      <c r="W216" s="1">
        <f>Table8111241213[[#This Row],[ Y]] - Table8111241213[[#This Row],[Sin(a)]] * $H$2</f>
        <v>5.2366158635757554</v>
      </c>
      <c r="X216" s="1">
        <v>-0.79990287125110604</v>
      </c>
      <c r="Y216" s="1">
        <v>5.26892066001892</v>
      </c>
      <c r="Z216" s="1">
        <v>-0.89695663390814495</v>
      </c>
      <c r="AA216" s="1">
        <v>5.2118767346523596</v>
      </c>
      <c r="AB216" s="1">
        <f>Table8111241213[[#This Row],[Xs]]-IF(Z217&lt;&gt;"",Z217,Z$2)</f>
        <v>5.2928468929501093E-2</v>
      </c>
      <c r="AC216" s="1">
        <f>Table8111241213[[#This Row],[ Ys]]-IF(AA217&lt;&gt;"",AA217,AA$2)</f>
        <v>-0.12586119310029087</v>
      </c>
      <c r="AD216" s="1">
        <f>SQRT(Table8111241213[[#This Row],[dXs]]*Table8111241213[[#This Row],[dXs]]+Table8111241213[[#This Row],[dYs]]*Table8111241213[[#This Row],[dYs]])</f>
        <v>0.13653740422261537</v>
      </c>
      <c r="AE216"/>
    </row>
    <row r="217" spans="1:31" x14ac:dyDescent="0.25">
      <c r="A217"/>
      <c r="O217" s="1">
        <f t="shared" si="6"/>
        <v>2.2089600563048983E-2</v>
      </c>
      <c r="P217" s="1">
        <f t="shared" si="7"/>
        <v>-0.29976630210876021</v>
      </c>
      <c r="Q217" s="1">
        <f>SQRT(Table8111241213[[#This Row],[dX]]*Table8111241213[[#This Row],[dX]]+Table8111241213[[#This Row],[dY]]*Table8111241213[[#This Row],[dY]])</f>
        <v>0.30057908498928454</v>
      </c>
      <c r="R217" s="1">
        <f>IFERROR(Table8111241213[[#This Row],[dY]]/Table8111241213[[#This Row],[|AB|]],0)</f>
        <v>-0.99729594332701721</v>
      </c>
      <c r="S217" s="1">
        <f>IFERROR(Table8111241213[[#This Row],[dX]]/Table8111241213[[#This Row],[|AB|]],0)</f>
        <v>7.349014507724802E-2</v>
      </c>
      <c r="T217" s="1">
        <f>Table8111241213[[#This Row],[X]] - Table8111241213[[#This Row],[Cos(a)]] * $H$2</f>
        <v>-0.27753393297136353</v>
      </c>
      <c r="U217" s="1">
        <f>Table8111241213[[#This Row],[ Y]] + Table8111241213[[#This Row],[Sin(a)]] * $H$2</f>
        <v>5.458112482681476</v>
      </c>
      <c r="V217" s="1">
        <f>Table8111241213[[#This Row],[X]] + Table8111241213[[#This Row],[Cos(a)]] * $H$2</f>
        <v>-1.3414479350572766</v>
      </c>
      <c r="W217" s="1">
        <f>Table8111241213[[#This Row],[ Y]] - Table8111241213[[#This Row],[Sin(a)]] * $H$2</f>
        <v>5.3797132924650048</v>
      </c>
      <c r="X217" s="1">
        <v>-0.80949093401432004</v>
      </c>
      <c r="Y217" s="1">
        <v>5.4189128875732404</v>
      </c>
      <c r="Z217" s="1">
        <v>-0.94988510283764604</v>
      </c>
      <c r="AA217" s="1">
        <v>5.3377379277526504</v>
      </c>
      <c r="AB217" s="1">
        <f>Table8111241213[[#This Row],[Xs]]-IF(Z218&lt;&gt;"",Z218,Z$2)</f>
        <v>5.5853548681513931E-2</v>
      </c>
      <c r="AC217" s="1">
        <f>Table8111241213[[#This Row],[ Ys]]-IF(AA218&lt;&gt;"",AA218,AA$2)</f>
        <v>-0.12284479860332986</v>
      </c>
      <c r="AD217" s="1">
        <f>SQRT(Table8111241213[[#This Row],[dXs]]*Table8111241213[[#This Row],[dXs]]+Table8111241213[[#This Row],[dYs]]*Table8111241213[[#This Row],[dYs]])</f>
        <v>0.13494615016446718</v>
      </c>
      <c r="AE217"/>
    </row>
    <row r="218" spans="1:31" x14ac:dyDescent="0.25">
      <c r="A218"/>
      <c r="O218" s="1">
        <f t="shared" si="6"/>
        <v>3.1121388077735013E-2</v>
      </c>
      <c r="P218" s="1">
        <f t="shared" si="7"/>
        <v>-0.29890060424803977</v>
      </c>
      <c r="Q218" s="1">
        <f>SQRT(Table8111241213[[#This Row],[dX]]*Table8111241213[[#This Row],[dX]]+Table8111241213[[#This Row],[dY]]*Table8111241213[[#This Row],[dY]])</f>
        <v>0.30051640889596742</v>
      </c>
      <c r="R218" s="1">
        <f>IFERROR(Table8111241213[[#This Row],[dY]]/Table8111241213[[#This Row],[|AB|]],0)</f>
        <v>-0.99462323986279555</v>
      </c>
      <c r="S218" s="1">
        <f>IFERROR(Table8111241213[[#This Row],[dX]]/Table8111241213[[#This Row],[|AB|]],0)</f>
        <v>0.10355969643078157</v>
      </c>
      <c r="T218" s="1">
        <f>Table8111241213[[#This Row],[X]] - Table8111241213[[#This Row],[Cos(a)]] * $H$2</f>
        <v>-0.2914610890433047</v>
      </c>
      <c r="U218" s="1">
        <f>Table8111241213[[#This Row],[ Y]] + Table8111241213[[#This Row],[Sin(a)]] * $H$2</f>
        <v>5.6239256361750822</v>
      </c>
      <c r="V218" s="1">
        <f>Table8111241213[[#This Row],[X]] + Table8111241213[[#This Row],[Cos(a)]] * $H$2</f>
        <v>-1.3525238545850053</v>
      </c>
      <c r="W218" s="1">
        <f>Table8111241213[[#This Row],[ Y]] - Table8111241213[[#This Row],[Sin(a)]] * $H$2</f>
        <v>5.5134482880802782</v>
      </c>
      <c r="X218" s="1">
        <v>-0.82199247181415502</v>
      </c>
      <c r="Y218" s="1">
        <v>5.5686869621276802</v>
      </c>
      <c r="Z218" s="1">
        <v>-1.00573865151916</v>
      </c>
      <c r="AA218" s="1">
        <v>5.4605827263559803</v>
      </c>
      <c r="AB218" s="1">
        <f>Table8111241213[[#This Row],[Xs]]-IF(Z219&lt;&gt;"",Z219,Z$2)</f>
        <v>5.9462089815760066E-2</v>
      </c>
      <c r="AC218" s="1">
        <f>Table8111241213[[#This Row],[ Ys]]-IF(AA219&lt;&gt;"",AA219,AA$2)</f>
        <v>-0.11909939921420953</v>
      </c>
      <c r="AD218" s="1">
        <f>SQRT(Table8111241213[[#This Row],[dXs]]*Table8111241213[[#This Row],[dXs]]+Table8111241213[[#This Row],[dYs]]*Table8111241213[[#This Row],[dYs]])</f>
        <v>0.13311801913506366</v>
      </c>
      <c r="AE218"/>
    </row>
    <row r="219" spans="1:31" x14ac:dyDescent="0.25">
      <c r="A219"/>
      <c r="O219" s="1">
        <f t="shared" si="6"/>
        <v>4.780192673206296E-2</v>
      </c>
      <c r="P219" s="1">
        <f t="shared" si="7"/>
        <v>-0.29652667045592995</v>
      </c>
      <c r="Q219" s="1">
        <f>SQRT(Table8111241213[[#This Row],[dX]]*Table8111241213[[#This Row],[dX]]+Table8111241213[[#This Row],[dY]]*Table8111241213[[#This Row],[dY]])</f>
        <v>0.30035494084662101</v>
      </c>
      <c r="R219" s="1">
        <f>IFERROR(Table8111241213[[#This Row],[dY]]/Table8111241213[[#This Row],[|AB|]],0)</f>
        <v>-0.98725417873965993</v>
      </c>
      <c r="S219" s="1">
        <f>IFERROR(Table8111241213[[#This Row],[dX]]/Table8111241213[[#This Row],[|AB|]],0)</f>
        <v>0.15915145792948168</v>
      </c>
      <c r="T219" s="1">
        <f>Table8111241213[[#This Row],[X]] - Table8111241213[[#This Row],[Cos(a)]] * $H$2</f>
        <v>-0.31401159168351978</v>
      </c>
      <c r="U219" s="1">
        <f>Table8111241213[[#This Row],[ Y]] + Table8111241213[[#This Row],[Sin(a)]] * $H$2</f>
        <v>5.8027047749336393</v>
      </c>
      <c r="V219" s="1">
        <f>Table8111241213[[#This Row],[X]] + Table8111241213[[#This Row],[Cos(a)]] * $H$2</f>
        <v>-1.3672130525005903</v>
      </c>
      <c r="W219" s="1">
        <f>Table8111241213[[#This Row],[ Y]] - Table8111241213[[#This Row],[Sin(a)]] * $H$2</f>
        <v>5.632922208708921</v>
      </c>
      <c r="X219" s="1">
        <v>-0.84061232209205505</v>
      </c>
      <c r="Y219" s="1">
        <v>5.7178134918212802</v>
      </c>
      <c r="Z219" s="1">
        <v>-1.06520074133492</v>
      </c>
      <c r="AA219" s="1">
        <v>5.5796821255701898</v>
      </c>
      <c r="AB219" s="1">
        <f>Table8111241213[[#This Row],[Xs]]-IF(Z220&lt;&gt;"",Z220,Z$2)</f>
        <v>6.3661712810100024E-2</v>
      </c>
      <c r="AC219" s="1">
        <f>Table8111241213[[#This Row],[ Ys]]-IF(AA220&lt;&gt;"",AA220,AA$2)</f>
        <v>-0.11462599482930003</v>
      </c>
      <c r="AD219" s="1">
        <f>SQRT(Table8111241213[[#This Row],[dXs]]*Table8111241213[[#This Row],[dXs]]+Table8111241213[[#This Row],[dYs]]*Table8111241213[[#This Row],[dYs]])</f>
        <v>0.13111800932184095</v>
      </c>
      <c r="AE219"/>
    </row>
    <row r="220" spans="1:31" x14ac:dyDescent="0.25">
      <c r="A220"/>
      <c r="O220" s="1">
        <f t="shared" si="6"/>
        <v>7.3954120278360902E-2</v>
      </c>
      <c r="P220" s="1">
        <f t="shared" si="7"/>
        <v>-0.29079818725587003</v>
      </c>
      <c r="Q220" s="1">
        <f>SQRT(Table8111241213[[#This Row],[dX]]*Table8111241213[[#This Row],[dX]]+Table8111241213[[#This Row],[dY]]*Table8111241213[[#This Row],[dY]])</f>
        <v>0.30005465771663392</v>
      </c>
      <c r="R220" s="1">
        <f>IFERROR(Table8111241213[[#This Row],[dY]]/Table8111241213[[#This Row],[|AB|]],0)</f>
        <v>-0.96915071896832372</v>
      </c>
      <c r="S220" s="1">
        <f>IFERROR(Table8111241213[[#This Row],[dX]]/Table8111241213[[#This Row],[|AB|]],0)</f>
        <v>0.24646882951639368</v>
      </c>
      <c r="T220" s="1">
        <f>Table8111241213[[#This Row],[X]] - Table8111241213[[#This Row],[Cos(a)]] * $H$2</f>
        <v>-0.35285004168747858</v>
      </c>
      <c r="U220" s="1">
        <f>Table8111241213[[#This Row],[ Y]] + Table8111241213[[#This Row],[Sin(a)]] * $H$2</f>
        <v>5.9966799443412997</v>
      </c>
      <c r="V220" s="1">
        <f>Table8111241213[[#This Row],[X]] + Table8111241213[[#This Row],[Cos(a)]] * $H$2</f>
        <v>-1.3867387554049575</v>
      </c>
      <c r="W220" s="1">
        <f>Table8111241213[[#This Row],[ Y]] - Table8111241213[[#This Row],[Sin(a)]] * $H$2</f>
        <v>5.7337473208259206</v>
      </c>
      <c r="X220" s="1">
        <v>-0.86979439854621798</v>
      </c>
      <c r="Y220" s="1">
        <v>5.8652136325836102</v>
      </c>
      <c r="Z220" s="1">
        <v>-1.1288624541450201</v>
      </c>
      <c r="AA220" s="1">
        <v>5.6943081203994899</v>
      </c>
      <c r="AB220" s="1">
        <f>Table8111241213[[#This Row],[Xs]]-IF(Z221&lt;&gt;"",Z221,Z$2)</f>
        <v>6.834470203796994E-2</v>
      </c>
      <c r="AC220" s="1">
        <f>Table8111241213[[#This Row],[ Ys]]-IF(AA221&lt;&gt;"",AA221,AA$2)</f>
        <v>-0.10943359649296003</v>
      </c>
      <c r="AD220" s="1">
        <f>SQRT(Table8111241213[[#This Row],[dXs]]*Table8111241213[[#This Row],[dXs]]+Table8111241213[[#This Row],[dYs]]*Table8111241213[[#This Row],[dYs]])</f>
        <v>0.12902213119477948</v>
      </c>
      <c r="AE220"/>
    </row>
    <row r="221" spans="1:31" x14ac:dyDescent="0.25">
      <c r="A221"/>
      <c r="O221" s="1">
        <f t="shared" si="6"/>
        <v>0.10881757736206099</v>
      </c>
      <c r="P221" s="1">
        <f t="shared" si="7"/>
        <v>-0.2792549133300799</v>
      </c>
      <c r="Q221" s="1">
        <f>SQRT(Table8111241213[[#This Row],[dX]]*Table8111241213[[#This Row],[dX]]+Table8111241213[[#This Row],[dY]]*Table8111241213[[#This Row],[dY]])</f>
        <v>0.29970747698704242</v>
      </c>
      <c r="R221" s="1">
        <f>IFERROR(Table8111241213[[#This Row],[dY]]/Table8111241213[[#This Row],[|AB|]],0)</f>
        <v>-0.93175824686600406</v>
      </c>
      <c r="S221" s="1">
        <f>IFERROR(Table8111241213[[#This Row],[dX]]/Table8111241213[[#This Row],[|AB|]],0)</f>
        <v>0.36307928803112782</v>
      </c>
      <c r="T221" s="1">
        <f>Table8111241213[[#This Row],[X]] - Table8111241213[[#This Row],[Cos(a)]] * $H$2</f>
        <v>-0.41756720556779015</v>
      </c>
      <c r="U221" s="1">
        <f>Table8111241213[[#This Row],[ Y]] + Table8111241213[[#This Row],[Sin(a)]] * $H$2</f>
        <v>6.2022779328047246</v>
      </c>
      <c r="V221" s="1">
        <f>Table8111241213[[#This Row],[X]] + Table8111241213[[#This Row],[Cos(a)]] * $H$2</f>
        <v>-1.4115656791730418</v>
      </c>
      <c r="W221" s="1">
        <f>Table8111241213[[#This Row],[ Y]] - Table8111241213[[#This Row],[Sin(a)]] * $H$2</f>
        <v>5.8149454253495758</v>
      </c>
      <c r="X221" s="1">
        <v>-0.91456644237041596</v>
      </c>
      <c r="Y221" s="1">
        <v>6.0086116790771502</v>
      </c>
      <c r="Z221" s="1">
        <v>-1.19720715618299</v>
      </c>
      <c r="AA221" s="1">
        <v>5.8037417168924499</v>
      </c>
      <c r="AB221" s="1">
        <f>Table8111241213[[#This Row],[Xs]]-IF(Z222&lt;&gt;"",Z222,Z$2)</f>
        <v>7.3391806779870006E-2</v>
      </c>
      <c r="AC221" s="1">
        <f>Table8111241213[[#This Row],[ Ys]]-IF(AA222&lt;&gt;"",AA222,AA$2)</f>
        <v>-0.10353950929763034</v>
      </c>
      <c r="AD221" s="1">
        <f>SQRT(Table8111241213[[#This Row],[dXs]]*Table8111241213[[#This Row],[dXs]]+Table8111241213[[#This Row],[dYs]]*Table8111241213[[#This Row],[dYs]])</f>
        <v>0.12691251824783814</v>
      </c>
      <c r="AE221"/>
    </row>
    <row r="222" spans="1:31" x14ac:dyDescent="0.25">
      <c r="A222"/>
      <c r="O222" s="1">
        <f t="shared" si="6"/>
        <v>0.14708454906939405</v>
      </c>
      <c r="P222" s="1">
        <f t="shared" si="7"/>
        <v>-0.26102161407469993</v>
      </c>
      <c r="Q222" s="1">
        <f>SQRT(Table8111241213[[#This Row],[dX]]*Table8111241213[[#This Row],[dX]]+Table8111241213[[#This Row],[dY]]*Table8111241213[[#This Row],[dY]])</f>
        <v>0.29960999247206122</v>
      </c>
      <c r="R222" s="1">
        <f>IFERROR(Table8111241213[[#This Row],[dY]]/Table8111241213[[#This Row],[|AB|]],0)</f>
        <v>-0.87120463480215971</v>
      </c>
      <c r="S222" s="1">
        <f>IFERROR(Table8111241213[[#This Row],[dX]]/Table8111241213[[#This Row],[|AB|]],0)</f>
        <v>0.49092003860021377</v>
      </c>
      <c r="T222" s="1">
        <f>Table8111241213[[#This Row],[X]] - Table8111241213[[#This Row],[Cos(a)]] * $H$2</f>
        <v>-0.51391199600259907</v>
      </c>
      <c r="U222" s="1">
        <f>Table8111241213[[#This Row],[ Y]] + Table8111241213[[#This Row],[Sin(a)]] * $H$2</f>
        <v>6.4063249720157165</v>
      </c>
      <c r="V222" s="1">
        <f>Table8111241213[[#This Row],[X]] + Table8111241213[[#This Row],[Cos(a)]] * $H$2</f>
        <v>-1.4433119558139589</v>
      </c>
      <c r="W222" s="1">
        <f>Table8111241213[[#This Row],[ Y]] - Table8111241213[[#This Row],[Sin(a)]] * $H$2</f>
        <v>5.8826121198116637</v>
      </c>
      <c r="X222" s="1">
        <v>-0.97861197590827897</v>
      </c>
      <c r="Y222" s="1">
        <v>6.1444685459136901</v>
      </c>
      <c r="Z222" s="1">
        <v>-1.27059896296286</v>
      </c>
      <c r="AA222" s="1">
        <v>5.9072812261900802</v>
      </c>
      <c r="AB222" s="1">
        <f>Table8111241213[[#This Row],[Xs]]-IF(Z223&lt;&gt;"",Z223,Z$2)</f>
        <v>7.8676438278630023E-2</v>
      </c>
      <c r="AC222" s="1">
        <f>Table8111241213[[#This Row],[ Ys]]-IF(AA223&lt;&gt;"",AA223,AA$2)</f>
        <v>-9.6969586094600047E-2</v>
      </c>
      <c r="AD222" s="1">
        <f>SQRT(Table8111241213[[#This Row],[dXs]]*Table8111241213[[#This Row],[dXs]]+Table8111241213[[#This Row],[dYs]]*Table8111241213[[#This Row],[dYs]])</f>
        <v>0.1248722650053611</v>
      </c>
      <c r="AE222"/>
    </row>
    <row r="223" spans="1:31" x14ac:dyDescent="0.25">
      <c r="A223"/>
      <c r="O223" s="1">
        <f t="shared" si="6"/>
        <v>0.181870818138121</v>
      </c>
      <c r="P223" s="1">
        <f t="shared" si="7"/>
        <v>-0.2383134365081796</v>
      </c>
      <c r="Q223" s="1">
        <f>SQRT(Table8111241213[[#This Row],[dX]]*Table8111241213[[#This Row],[dX]]+Table8111241213[[#This Row],[dY]]*Table8111241213[[#This Row],[dY]])</f>
        <v>0.29978373623425209</v>
      </c>
      <c r="R223" s="1">
        <f>IFERROR(Table8111241213[[#This Row],[dY]]/Table8111241213[[#This Row],[|AB|]],0)</f>
        <v>-0.79495118548379362</v>
      </c>
      <c r="S223" s="1">
        <f>IFERROR(Table8111241213[[#This Row],[dX]]/Table8111241213[[#This Row],[|AB|]],0)</f>
        <v>0.60667339870634773</v>
      </c>
      <c r="T223" s="1">
        <f>Table8111241213[[#This Row],[X]] - Table8111241213[[#This Row],[Cos(a)]] * $H$2</f>
        <v>-0.63762455130935214</v>
      </c>
      <c r="U223" s="1">
        <f>Table8111241213[[#This Row],[ Y]] + Table8111241213[[#This Row],[Sin(a)]] * $H$2</f>
        <v>6.5932324854956459</v>
      </c>
      <c r="V223" s="1">
        <f>Table8111241213[[#This Row],[X]] + Table8111241213[[#This Row],[Cos(a)]] * $H$2</f>
        <v>-1.4856774315702679</v>
      </c>
      <c r="W223" s="1">
        <f>Table8111241213[[#This Row],[ Y]] - Table8111241213[[#This Row],[Sin(a)]] * $H$2</f>
        <v>5.9460341008080544</v>
      </c>
      <c r="X223" s="1">
        <v>-1.06165099143981</v>
      </c>
      <c r="Y223" s="1">
        <v>6.2696332931518501</v>
      </c>
      <c r="Z223" s="1">
        <v>-1.34927540124149</v>
      </c>
      <c r="AA223" s="1">
        <v>6.0042508122846803</v>
      </c>
      <c r="AB223" s="1">
        <f>Table8111241213[[#This Row],[Xs]]-IF(Z224&lt;&gt;"",Z224,Z$2)</f>
        <v>8.4069079759530041E-2</v>
      </c>
      <c r="AC223" s="1">
        <f>Table8111241213[[#This Row],[ Ys]]-IF(AA224&lt;&gt;"",AA224,AA$2)</f>
        <v>-8.9758407443659927E-2</v>
      </c>
      <c r="AD223" s="1">
        <f>SQRT(Table8111241213[[#This Row],[dXs]]*Table8111241213[[#This Row],[dXs]]+Table8111241213[[#This Row],[dYs]]*Table8111241213[[#This Row],[dYs]])</f>
        <v>0.12298041258036294</v>
      </c>
      <c r="AE223"/>
    </row>
    <row r="224" spans="1:31" x14ac:dyDescent="0.25">
      <c r="A224"/>
      <c r="O224" s="1">
        <f t="shared" si="6"/>
        <v>0.20983332395553989</v>
      </c>
      <c r="P224" s="1">
        <f t="shared" si="7"/>
        <v>-0.21442413330077947</v>
      </c>
      <c r="Q224" s="1">
        <f>SQRT(Table8111241213[[#This Row],[dX]]*Table8111241213[[#This Row],[dX]]+Table8111241213[[#This Row],[dY]]*Table8111241213[[#This Row],[dY]])</f>
        <v>0.3000128876965471</v>
      </c>
      <c r="R224" s="1">
        <f>IFERROR(Table8111241213[[#This Row],[dY]]/Table8111241213[[#This Row],[|AB|]],0)</f>
        <v>-0.71471640750867427</v>
      </c>
      <c r="S224" s="1">
        <f>IFERROR(Table8111241213[[#This Row],[dX]]/Table8111241213[[#This Row],[|AB|]],0)</f>
        <v>0.69941436705138882</v>
      </c>
      <c r="T224" s="1">
        <f>Table8111241213[[#This Row],[X]] - Table8111241213[[#This Row],[Cos(a)]] * $H$2</f>
        <v>-0.77925353178132584</v>
      </c>
      <c r="U224" s="1">
        <f>Table8111241213[[#This Row],[ Y]] + Table8111241213[[#This Row],[Sin(a)]] * $H$2</f>
        <v>6.7558491463589991</v>
      </c>
      <c r="V224" s="1">
        <f>Table8111241213[[#This Row],[X]] + Table8111241213[[#This Row],[Cos(a)]] * $H$2</f>
        <v>-1.5417120563114741</v>
      </c>
      <c r="W224" s="1">
        <f>Table8111241213[[#This Row],[ Y]] - Table8111241213[[#This Row],[Sin(a)]] * $H$2</f>
        <v>6.0097148184847402</v>
      </c>
      <c r="X224" s="1">
        <v>-1.1604827940464</v>
      </c>
      <c r="Y224" s="1">
        <v>6.3827819824218697</v>
      </c>
      <c r="Z224" s="1">
        <v>-1.4333444810010201</v>
      </c>
      <c r="AA224" s="1">
        <v>6.0940092197283402</v>
      </c>
      <c r="AB224" s="1">
        <f>Table8111241213[[#This Row],[Xs]]-IF(Z225&lt;&gt;"",Z225,Z$2)</f>
        <v>8.9441715416609835E-2</v>
      </c>
      <c r="AC224" s="1">
        <f>Table8111241213[[#This Row],[ Ys]]-IF(AA225&lt;&gt;"",AA225,AA$2)</f>
        <v>-8.194934341528004E-2</v>
      </c>
      <c r="AD224" s="1">
        <f>SQRT(Table8111241213[[#This Row],[dXs]]*Table8111241213[[#This Row],[dXs]]+Table8111241213[[#This Row],[dYs]]*Table8111241213[[#This Row],[dYs]])</f>
        <v>0.1213075238510016</v>
      </c>
      <c r="AE224"/>
    </row>
    <row r="225" spans="1:31" x14ac:dyDescent="0.25">
      <c r="A225"/>
      <c r="O225" s="1">
        <f t="shared" si="6"/>
        <v>0.2312472164630901</v>
      </c>
      <c r="P225" s="1">
        <f t="shared" si="7"/>
        <v>-0.19139218330383034</v>
      </c>
      <c r="Q225" s="1">
        <f>SQRT(Table8111241213[[#This Row],[dX]]*Table8111241213[[#This Row],[dX]]+Table8111241213[[#This Row],[dY]]*Table8111241213[[#This Row],[dY]])</f>
        <v>0.30017701935980085</v>
      </c>
      <c r="R225" s="1">
        <f>IFERROR(Table8111241213[[#This Row],[dY]]/Table8111241213[[#This Row],[|AB|]],0)</f>
        <v>-0.63759772054509656</v>
      </c>
      <c r="S225" s="1">
        <f>IFERROR(Table8111241213[[#This Row],[dX]]/Table8111241213[[#This Row],[|AB|]],0)</f>
        <v>0.77036948716553988</v>
      </c>
      <c r="T225" s="1">
        <f>Table8111241213[[#This Row],[X]] - Table8111241213[[#This Row],[Cos(a)]] * $H$2</f>
        <v>-0.93139011009707562</v>
      </c>
      <c r="U225" s="1">
        <f>Table8111241213[[#This Row],[ Y]] + Table8111241213[[#This Row],[Sin(a)]] * $H$2</f>
        <v>6.8949720048479461</v>
      </c>
      <c r="V225" s="1">
        <f>Table8111241213[[#This Row],[X]] + Table8111241213[[#This Row],[Cos(a)]] * $H$2</f>
        <v>-1.6115785206936242</v>
      </c>
      <c r="W225" s="1">
        <f>Table8111241213[[#This Row],[ Y]] - Table8111241213[[#This Row],[Sin(a)]] * $H$2</f>
        <v>6.0731428480573131</v>
      </c>
      <c r="X225" s="1">
        <v>-1.2714843153953499</v>
      </c>
      <c r="Y225" s="1">
        <v>6.4840574264526296</v>
      </c>
      <c r="Z225" s="1">
        <v>-1.5227861964176299</v>
      </c>
      <c r="AA225" s="1">
        <v>6.1759585631436202</v>
      </c>
      <c r="AB225" s="1">
        <f>Table8111241213[[#This Row],[Xs]]-IF(Z226&lt;&gt;"",Z226,Z$2)</f>
        <v>9.4672084082290109E-2</v>
      </c>
      <c r="AC225" s="1">
        <f>Table8111241213[[#This Row],[ Ys]]-IF(AA226&lt;&gt;"",AA226,AA$2)</f>
        <v>-7.3594456909470196E-2</v>
      </c>
      <c r="AD225" s="1">
        <f>SQRT(Table8111241213[[#This Row],[dXs]]*Table8111241213[[#This Row],[dXs]]+Table8111241213[[#This Row],[dYs]]*Table8111241213[[#This Row],[dYs]])</f>
        <v>0.1199122495505946</v>
      </c>
      <c r="AE225"/>
    </row>
    <row r="226" spans="1:31" x14ac:dyDescent="0.25">
      <c r="A226"/>
      <c r="O226" s="1">
        <f t="shared" si="6"/>
        <v>0.24772018194198009</v>
      </c>
      <c r="P226" s="1">
        <f t="shared" si="7"/>
        <v>-0.16970086097717019</v>
      </c>
      <c r="Q226" s="1">
        <f>SQRT(Table8111241213[[#This Row],[dX]]*Table8111241213[[#This Row],[dX]]+Table8111241213[[#This Row],[dY]]*Table8111241213[[#This Row],[dY]])</f>
        <v>0.30027266068984798</v>
      </c>
      <c r="R226" s="1">
        <f>IFERROR(Table8111241213[[#This Row],[dY]]/Table8111241213[[#This Row],[|AB|]],0)</f>
        <v>-0.56515588394660554</v>
      </c>
      <c r="S226" s="1">
        <f>IFERROR(Table8111241213[[#This Row],[dX]]/Table8111241213[[#This Row],[|AB|]],0)</f>
        <v>0.82498413732660991</v>
      </c>
      <c r="T226" s="1">
        <f>Table8111241213[[#This Row],[X]] - Table8111241213[[#This Row],[Cos(a)]] * $H$2</f>
        <v>-1.09027623326552</v>
      </c>
      <c r="U226" s="1">
        <f>Table8111241213[[#This Row],[ Y]] + Table8111241213[[#This Row],[Sin(a)]] * $H$2</f>
        <v>7.0142201626403509</v>
      </c>
      <c r="V226" s="1">
        <f>Table8111241213[[#This Row],[X]] + Table8111241213[[#This Row],[Cos(a)]] * $H$2</f>
        <v>-1.6931837877534601</v>
      </c>
      <c r="W226" s="1">
        <f>Table8111241213[[#This Row],[ Y]] - Table8111241213[[#This Row],[Sin(a)]] * $H$2</f>
        <v>6.1341281688110492</v>
      </c>
      <c r="X226" s="1">
        <v>-1.3917300105094901</v>
      </c>
      <c r="Y226" s="1">
        <v>6.5741741657257</v>
      </c>
      <c r="Z226" s="1">
        <v>-1.61745828049992</v>
      </c>
      <c r="AA226" s="1">
        <v>6.2495530200530904</v>
      </c>
      <c r="AB226" s="1">
        <f>Table8111241213[[#This Row],[Xs]]-IF(Z227&lt;&gt;"",Z227,Z$2)</f>
        <v>9.9647574269690065E-2</v>
      </c>
      <c r="AC226" s="1">
        <f>Table8111241213[[#This Row],[ Ys]]-IF(AA227&lt;&gt;"",AA227,AA$2)</f>
        <v>-6.4754214427999557E-2</v>
      </c>
      <c r="AD226" s="1">
        <f>SQRT(Table8111241213[[#This Row],[dXs]]*Table8111241213[[#This Row],[dXs]]+Table8111241213[[#This Row],[dYs]]*Table8111241213[[#This Row],[dYs]])</f>
        <v>0.11883916586723732</v>
      </c>
      <c r="AE226"/>
    </row>
    <row r="227" spans="1:31" x14ac:dyDescent="0.25">
      <c r="A227"/>
      <c r="O227" s="1">
        <f t="shared" si="6"/>
        <v>0.26081895828246981</v>
      </c>
      <c r="P227" s="1">
        <f t="shared" si="7"/>
        <v>-0.14888572692871005</v>
      </c>
      <c r="Q227" s="1">
        <f>SQRT(Table8111241213[[#This Row],[dX]]*Table8111241213[[#This Row],[dX]]+Table8111241213[[#This Row],[dY]]*Table8111241213[[#This Row],[dY]])</f>
        <v>0.30032230800032678</v>
      </c>
      <c r="R227" s="1">
        <f>IFERROR(Table8111241213[[#This Row],[dY]]/Table8111241213[[#This Row],[|AB|]],0)</f>
        <v>-0.49575313908598506</v>
      </c>
      <c r="S227" s="1">
        <f>IFERROR(Table8111241213[[#This Row],[dX]]/Table8111241213[[#This Row],[|AB|]],0)</f>
        <v>0.86846348517735161</v>
      </c>
      <c r="T227" s="1">
        <f>Table8111241213[[#This Row],[X]] - Table8111241213[[#This Row],[Cos(a)]] * $H$2</f>
        <v>-1.2547700986110757</v>
      </c>
      <c r="U227" s="1">
        <f>Table8111241213[[#This Row],[ Y]] + Table8111241213[[#This Row],[Sin(a)]] * $H$2</f>
        <v>7.1169961399262789</v>
      </c>
      <c r="V227" s="1">
        <f>Table8111241213[[#This Row],[X]] + Table8111241213[[#This Row],[Cos(a)]] * $H$2</f>
        <v>-1.7836388960635843</v>
      </c>
      <c r="W227" s="1">
        <f>Table8111241213[[#This Row],[ Y]] - Table8111241213[[#This Row],[Sin(a)]] * $H$2</f>
        <v>6.1905204349333207</v>
      </c>
      <c r="X227" s="1">
        <v>-1.51920449733733</v>
      </c>
      <c r="Y227" s="1">
        <v>6.6537582874297998</v>
      </c>
      <c r="Z227" s="1">
        <v>-1.7171058547696101</v>
      </c>
      <c r="AA227" s="1">
        <v>6.31430723448109</v>
      </c>
      <c r="AB227" s="1">
        <f>Table8111241213[[#This Row],[Xs]]-IF(Z228&lt;&gt;"",Z228,Z$2)</f>
        <v>0.10426859900507002</v>
      </c>
      <c r="AC227" s="1">
        <f>Table8111241213[[#This Row],[ Ys]]-IF(AA228&lt;&gt;"",AA228,AA$2)</f>
        <v>-5.5496977573570305E-2</v>
      </c>
      <c r="AD227" s="1">
        <f>SQRT(Table8111241213[[#This Row],[dXs]]*Table8111241213[[#This Row],[dXs]]+Table8111241213[[#This Row],[dYs]]*Table8111241213[[#This Row],[dYs]])</f>
        <v>0.11811797178364287</v>
      </c>
      <c r="AE227"/>
    </row>
    <row r="228" spans="1:31" x14ac:dyDescent="0.25">
      <c r="A228"/>
      <c r="O228" s="1">
        <f t="shared" si="6"/>
        <v>0.27168351411819991</v>
      </c>
      <c r="P228" s="1">
        <f t="shared" si="7"/>
        <v>-0.12800621986390048</v>
      </c>
      <c r="Q228" s="1">
        <f>SQRT(Table8111241213[[#This Row],[dX]]*Table8111241213[[#This Row],[dX]]+Table8111241213[[#This Row],[dY]]*Table8111241213[[#This Row],[dY]])</f>
        <v>0.30032902651501964</v>
      </c>
      <c r="R228" s="1">
        <f>IFERROR(Table8111241213[[#This Row],[dY]]/Table8111241213[[#This Row],[|AB|]],0)</f>
        <v>-0.42621994067396218</v>
      </c>
      <c r="S228" s="1">
        <f>IFERROR(Table8111241213[[#This Row],[dX]]/Table8111241213[[#This Row],[|AB|]],0)</f>
        <v>0.9046195676481269</v>
      </c>
      <c r="T228" s="1">
        <f>Table8111241213[[#This Row],[X]] - Table8111241213[[#This Row],[Cos(a)]] * $H$2</f>
        <v>-1.4252035324220438</v>
      </c>
      <c r="U228" s="1">
        <f>Table8111241213[[#This Row],[ Y]] + Table8111241213[[#This Row],[Sin(a)]] * $H$2</f>
        <v>7.2055833757897263</v>
      </c>
      <c r="V228" s="1">
        <f>Table8111241213[[#This Row],[X]] + Table8111241213[[#This Row],[Cos(a)]] * $H$2</f>
        <v>-1.879894405161876</v>
      </c>
      <c r="W228" s="1">
        <f>Table8111241213[[#This Row],[ Y]] - Table8111241213[[#This Row],[Sin(a)]] * $H$2</f>
        <v>6.2405364095190938</v>
      </c>
      <c r="X228" s="1">
        <v>-1.6525489687919599</v>
      </c>
      <c r="Y228" s="1">
        <v>6.7230598926544101</v>
      </c>
      <c r="Z228" s="1">
        <v>-1.8213744537746801</v>
      </c>
      <c r="AA228" s="1">
        <v>6.3698042120546603</v>
      </c>
      <c r="AB228" s="1">
        <f>Table8111241213[[#This Row],[Xs]]-IF(Z229&lt;&gt;"",Z229,Z$2)</f>
        <v>0.10845131964899979</v>
      </c>
      <c r="AC228" s="1">
        <f>Table8111241213[[#This Row],[ Ys]]-IF(AA229&lt;&gt;"",AA229,AA$2)</f>
        <v>-4.5898256388019476E-2</v>
      </c>
      <c r="AD228" s="1">
        <f>SQRT(Table8111241213[[#This Row],[dXs]]*Table8111241213[[#This Row],[dXs]]+Table8111241213[[#This Row],[dYs]]*Table8111241213[[#This Row],[dYs]])</f>
        <v>0.11776391074123642</v>
      </c>
      <c r="AE228"/>
    </row>
    <row r="229" spans="1:31" x14ac:dyDescent="0.25">
      <c r="A229"/>
      <c r="O229" s="1">
        <f t="shared" si="6"/>
        <v>0.28096956014633001</v>
      </c>
      <c r="P229" s="1">
        <f t="shared" si="7"/>
        <v>-0.10601902008056996</v>
      </c>
      <c r="Q229" s="1">
        <f>SQRT(Table8111241213[[#This Row],[dX]]*Table8111241213[[#This Row],[dX]]+Table8111241213[[#This Row],[dY]]*Table8111241213[[#This Row],[dY]])</f>
        <v>0.30030638745732074</v>
      </c>
      <c r="R229" s="1">
        <f>IFERROR(Table8111241213[[#This Row],[dY]]/Table8111241213[[#This Row],[|AB|]],0)</f>
        <v>-0.35303618074269993</v>
      </c>
      <c r="S229" s="1">
        <f>IFERROR(Table8111241213[[#This Row],[dX]]/Table8111241213[[#This Row],[|AB|]],0)</f>
        <v>0.93560967026137976</v>
      </c>
      <c r="T229" s="1">
        <f>Table8111241213[[#This Row],[X]] - Table8111241213[[#This Row],[Cos(a)]] * $H$2</f>
        <v>-1.602578744558246</v>
      </c>
      <c r="U229" s="1">
        <f>Table8111241213[[#This Row],[ Y]] + Table8111241213[[#This Row],[Sin(a)]] * $H$2</f>
        <v>7.2808180908054041</v>
      </c>
      <c r="V229" s="1">
        <f>Table8111241213[[#This Row],[X]] + Table8111241213[[#This Row],[Cos(a)]] * $H$2</f>
        <v>-1.9791972783528138</v>
      </c>
      <c r="W229" s="1">
        <f>Table8111241213[[#This Row],[ Y]] - Table8111241213[[#This Row],[Sin(a)]] * $H$2</f>
        <v>6.2827109237819965</v>
      </c>
      <c r="X229" s="1">
        <v>-1.7908880114555299</v>
      </c>
      <c r="Y229" s="1">
        <v>6.7817645072937003</v>
      </c>
      <c r="Z229" s="1">
        <v>-1.9298257734236799</v>
      </c>
      <c r="AA229" s="1">
        <v>6.4157024684426798</v>
      </c>
      <c r="AB229" s="1">
        <f>Table8111241213[[#This Row],[Xs]]-IF(Z230&lt;&gt;"",Z230,Z$2)</f>
        <v>0.11212962519816028</v>
      </c>
      <c r="AC229" s="1">
        <f>Table8111241213[[#This Row],[ Ys]]-IF(AA230&lt;&gt;"",AA230,AA$2)</f>
        <v>-3.6039714105430498E-2</v>
      </c>
      <c r="AD229" s="1">
        <f>SQRT(Table8111241213[[#This Row],[dXs]]*Table8111241213[[#This Row],[dXs]]+Table8111241213[[#This Row],[dYs]]*Table8111241213[[#This Row],[dYs]])</f>
        <v>0.11777908914523438</v>
      </c>
      <c r="AE229"/>
    </row>
    <row r="230" spans="1:31" x14ac:dyDescent="0.25">
      <c r="A230"/>
      <c r="O230" s="1">
        <f t="shared" si="6"/>
        <v>0.28881549835205012</v>
      </c>
      <c r="P230" s="1">
        <f t="shared" si="7"/>
        <v>-8.2126140594479757E-2</v>
      </c>
      <c r="Q230" s="1">
        <f>SQRT(Table8111241213[[#This Row],[dX]]*Table8111241213[[#This Row],[dX]]+Table8111241213[[#This Row],[dY]]*Table8111241213[[#This Row],[dY]])</f>
        <v>0.30026504135061627</v>
      </c>
      <c r="R230" s="1">
        <f>IFERROR(Table8111241213[[#This Row],[dY]]/Table8111241213[[#This Row],[|AB|]],0)</f>
        <v>-0.27351216187229049</v>
      </c>
      <c r="S230" s="1">
        <f>IFERROR(Table8111241213[[#This Row],[dX]]/Table8111241213[[#This Row],[|AB|]],0)</f>
        <v>0.9618685447128138</v>
      </c>
      <c r="T230" s="1">
        <f>Table8111241213[[#This Row],[X]] - Table8111241213[[#This Row],[Cos(a)]] * $H$2</f>
        <v>-1.7876273214668379</v>
      </c>
      <c r="U230" s="1">
        <f>Table8111241213[[#This Row],[ Y]] + Table8111241213[[#This Row],[Sin(a)]] * $H$2</f>
        <v>7.3421389626295195</v>
      </c>
      <c r="V230" s="1">
        <f>Table8111241213[[#This Row],[X]] + Table8111241213[[#This Row],[Cos(a)]] * $H$2</f>
        <v>-2.0794097364097421</v>
      </c>
      <c r="W230" s="1">
        <f>Table8111241213[[#This Row],[ Y]] - Table8111241213[[#This Row],[Sin(a)]] * $H$2</f>
        <v>6.3160188628404406</v>
      </c>
      <c r="X230" s="1">
        <v>-1.9335185289382899</v>
      </c>
      <c r="Y230" s="1">
        <v>6.82907891273498</v>
      </c>
      <c r="Z230" s="1">
        <v>-2.0419553986218402</v>
      </c>
      <c r="AA230" s="1">
        <v>6.4517421825481103</v>
      </c>
      <c r="AB230" s="1">
        <f>Table8111241213[[#This Row],[Xs]]-IF(Z231&lt;&gt;"",Z231,Z$2)</f>
        <v>0.11525631436360984</v>
      </c>
      <c r="AC230" s="1">
        <f>Table8111241213[[#This Row],[ Ys]]-IF(AA231&lt;&gt;"",AA231,AA$2)</f>
        <v>-2.6007922535789874E-2</v>
      </c>
      <c r="AD230" s="1">
        <f>SQRT(Table8111241213[[#This Row],[dXs]]*Table8111241213[[#This Row],[dXs]]+Table8111241213[[#This Row],[dYs]]*Table8111241213[[#This Row],[dYs]])</f>
        <v>0.11815426372040454</v>
      </c>
      <c r="AE230"/>
    </row>
    <row r="231" spans="1:31" x14ac:dyDescent="0.25">
      <c r="A231"/>
      <c r="O231" s="1">
        <f t="shared" si="6"/>
        <v>0.29497599601746005</v>
      </c>
      <c r="P231" s="1">
        <f t="shared" si="7"/>
        <v>-5.579710006713956E-2</v>
      </c>
      <c r="Q231" s="1">
        <f>SQRT(Table8111241213[[#This Row],[dX]]*Table8111241213[[#This Row],[dX]]+Table8111241213[[#This Row],[dY]]*Table8111241213[[#This Row],[dY]])</f>
        <v>0.30020685302370265</v>
      </c>
      <c r="R231" s="1">
        <f>IFERROR(Table8111241213[[#This Row],[dY]]/Table8111241213[[#This Row],[|AB|]],0)</f>
        <v>-0.18586217971091465</v>
      </c>
      <c r="S231" s="1">
        <f>IFERROR(Table8111241213[[#This Row],[dX]]/Table8111241213[[#This Row],[|AB|]],0)</f>
        <v>0.98257582412407618</v>
      </c>
      <c r="T231" s="1">
        <f>Table8111241213[[#This Row],[X]] - Table8111241213[[#This Row],[Cos(a)]] * $H$2</f>
        <v>-1.9805647452433837</v>
      </c>
      <c r="U231" s="1">
        <f>Table8111241213[[#This Row],[ Y]] + Table8111241213[[#This Row],[Sin(a)]] * $H$2</f>
        <v>7.387995947017993</v>
      </c>
      <c r="V231" s="1">
        <f>Table8111241213[[#This Row],[X]] + Table8111241213[[#This Row],[Cos(a)]] * $H$2</f>
        <v>-2.1788422743717764</v>
      </c>
      <c r="W231" s="1">
        <f>Table8111241213[[#This Row],[ Y]] - Table8111241213[[#This Row],[Sin(a)]] * $H$2</f>
        <v>6.3397853487583671</v>
      </c>
      <c r="X231" s="1">
        <v>-2.07970350980758</v>
      </c>
      <c r="Y231" s="1">
        <v>6.86389064788818</v>
      </c>
      <c r="Z231" s="1">
        <v>-2.15721171298545</v>
      </c>
      <c r="AA231" s="1">
        <v>6.4777501050839001</v>
      </c>
      <c r="AB231" s="1">
        <f>Table8111241213[[#This Row],[Xs]]-IF(Z232&lt;&gt;"",Z232,Z$2)</f>
        <v>0.1178034689544698</v>
      </c>
      <c r="AC231" s="1">
        <f>Table8111241213[[#This Row],[ Ys]]-IF(AA232&lt;&gt;"",AA232,AA$2)</f>
        <v>-1.5892878779389719E-2</v>
      </c>
      <c r="AD231" s="1">
        <f>SQRT(Table8111241213[[#This Row],[dXs]]*Table8111241213[[#This Row],[dXs]]+Table8111241213[[#This Row],[dYs]]*Table8111241213[[#This Row],[dYs]])</f>
        <v>0.11887068980031666</v>
      </c>
      <c r="AE231"/>
    </row>
    <row r="232" spans="1:31" x14ac:dyDescent="0.25">
      <c r="A232"/>
      <c r="O232" s="1">
        <f t="shared" si="6"/>
        <v>0.29892951250075983</v>
      </c>
      <c r="P232" s="1">
        <f t="shared" si="7"/>
        <v>-2.6836872100830078E-2</v>
      </c>
      <c r="Q232" s="1">
        <f>SQRT(Table8111241213[[#This Row],[dX]]*Table8111241213[[#This Row],[dX]]+Table8111241213[[#This Row],[dY]]*Table8111241213[[#This Row],[dY]])</f>
        <v>0.30013175631395328</v>
      </c>
      <c r="R232" s="1">
        <f>IFERROR(Table8111241213[[#This Row],[dY]]/Table8111241213[[#This Row],[|AB|]],0)</f>
        <v>-8.9416969501745519E-2</v>
      </c>
      <c r="S232" s="1">
        <f>IFERROR(Table8111241213[[#This Row],[dX]]/Table8111241213[[#This Row],[|AB|]],0)</f>
        <v>0.99599427988574507</v>
      </c>
      <c r="T232" s="1">
        <f>Table8111241213[[#This Row],[X]] - Table8111241213[[#This Row],[Cos(a)]] * $H$2</f>
        <v>-2.1807995721618822</v>
      </c>
      <c r="U232" s="1">
        <f>Table8111241213[[#This Row],[ Y]] + Table8111241213[[#This Row],[Sin(a)]] * $H$2</f>
        <v>7.4161387074205694</v>
      </c>
      <c r="V232" s="1">
        <f>Table8111241213[[#This Row],[X]] + Table8111241213[[#This Row],[Cos(a)]] * $H$2</f>
        <v>-2.2761894777496177</v>
      </c>
      <c r="W232" s="1">
        <f>Table8111241213[[#This Row],[ Y]] - Table8111241213[[#This Row],[Sin(a)]] * $H$2</f>
        <v>6.3536133181836698</v>
      </c>
      <c r="X232" s="1">
        <v>-2.22849452495575</v>
      </c>
      <c r="Y232" s="1">
        <v>6.8848760128021196</v>
      </c>
      <c r="Z232" s="1">
        <v>-2.2750151819399198</v>
      </c>
      <c r="AA232" s="1">
        <v>6.4936429838632899</v>
      </c>
      <c r="AB232" s="1">
        <f>Table8111241213[[#This Row],[Xs]]-IF(Z233&lt;&gt;"",Z233,Z$2)</f>
        <v>0.11976204618265029</v>
      </c>
      <c r="AC232" s="1">
        <f>Table8111241213[[#This Row],[ Ys]]-IF(AA233&lt;&gt;"",AA233,AA$2)</f>
        <v>-5.7863076983597495E-3</v>
      </c>
      <c r="AD232" s="1">
        <f>SQRT(Table8111241213[[#This Row],[dXs]]*Table8111241213[[#This Row],[dXs]]+Table8111241213[[#This Row],[dYs]]*Table8111241213[[#This Row],[dYs]])</f>
        <v>0.11990174753787101</v>
      </c>
      <c r="AE232"/>
    </row>
    <row r="233" spans="1:31" x14ac:dyDescent="0.25">
      <c r="A233"/>
      <c r="O233" s="1">
        <f t="shared" si="6"/>
        <v>0.30004155635832985</v>
      </c>
      <c r="P233" s="1">
        <f t="shared" si="7"/>
        <v>4.3849945068394902E-3</v>
      </c>
      <c r="Q233" s="1">
        <f>SQRT(Table8111241213[[#This Row],[dX]]*Table8111241213[[#This Row],[dX]]+Table8111241213[[#This Row],[dY]]*Table8111241213[[#This Row],[dY]])</f>
        <v>0.30007359717035059</v>
      </c>
      <c r="R233" s="1">
        <f>IFERROR(Table8111241213[[#This Row],[dY]]/Table8111241213[[#This Row],[|AB|]],0)</f>
        <v>1.4613063422404825E-2</v>
      </c>
      <c r="S233" s="1">
        <f>IFERROR(Table8111241213[[#This Row],[dX]]/Table8111241213[[#This Row],[|AB|]],0)</f>
        <v>0.99989322348809462</v>
      </c>
      <c r="T233" s="1">
        <f>Table8111241213[[#This Row],[X]] - Table8111241213[[#This Row],[Cos(a)]] * $H$2</f>
        <v>-2.3864276207384711</v>
      </c>
      <c r="U233" s="1">
        <f>Table8111241213[[#This Row],[ Y]] + Table8111241213[[#This Row],[Sin(a)]] * $H$2</f>
        <v>7.4240699085637214</v>
      </c>
      <c r="V233" s="1">
        <f>Table8111241213[[#This Row],[X]] + Table8111241213[[#This Row],[Cos(a)]] * $H$2</f>
        <v>-2.3708384238782085</v>
      </c>
      <c r="W233" s="1">
        <f>Table8111241213[[#This Row],[ Y]] - Table8111241213[[#This Row],[Sin(a)]] * $H$2</f>
        <v>6.3573851314142988</v>
      </c>
      <c r="X233" s="1">
        <v>-2.3786330223083398</v>
      </c>
      <c r="Y233" s="1">
        <v>6.8907275199890101</v>
      </c>
      <c r="Z233" s="1">
        <v>-2.3947772281225701</v>
      </c>
      <c r="AA233" s="1">
        <v>6.4994292915616496</v>
      </c>
      <c r="AB233" s="1">
        <f>Table8111241213[[#This Row],[Xs]]-IF(Z234&lt;&gt;"",Z234,Z$2)</f>
        <v>0.12114075225585985</v>
      </c>
      <c r="AC233" s="1">
        <f>Table8111241213[[#This Row],[ Ys]]-IF(AA234&lt;&gt;"",AA234,AA$2)</f>
        <v>4.2202096410699497E-3</v>
      </c>
      <c r="AD233" s="1">
        <f>SQRT(Table8111241213[[#This Row],[dXs]]*Table8111241213[[#This Row],[dXs]]+Table8111241213[[#This Row],[dYs]]*Table8111241213[[#This Row],[dYs]])</f>
        <v>0.12121424019697601</v>
      </c>
      <c r="AE233"/>
    </row>
    <row r="234" spans="1:31" x14ac:dyDescent="0.25">
      <c r="A234"/>
      <c r="O234" s="1">
        <f t="shared" si="6"/>
        <v>0.29781138896943027</v>
      </c>
      <c r="P234" s="1">
        <f t="shared" si="7"/>
        <v>3.6655426025389737E-2</v>
      </c>
      <c r="Q234" s="1">
        <f>SQRT(Table8111241213[[#This Row],[dX]]*Table8111241213[[#This Row],[dX]]+Table8111241213[[#This Row],[dY]]*Table8111241213[[#This Row],[dY]])</f>
        <v>0.30005873367893177</v>
      </c>
      <c r="R234" s="1">
        <f>IFERROR(Table8111241213[[#This Row],[dY]]/Table8111241213[[#This Row],[|AB|]],0)</f>
        <v>0.12216083690005737</v>
      </c>
      <c r="S234" s="1">
        <f>IFERROR(Table8111241213[[#This Row],[dX]]/Table8111241213[[#This Row],[|AB|]],0)</f>
        <v>0.99251031729039352</v>
      </c>
      <c r="T234" s="1">
        <f>Table8111241213[[#This Row],[X]] - Table8111241213[[#This Row],[Cos(a)]] * $H$2</f>
        <v>-2.5936965914686305</v>
      </c>
      <c r="U234" s="1">
        <f>Table8111241213[[#This Row],[ Y]] + Table8111241213[[#This Row],[Sin(a)]] * $H$2</f>
        <v>7.4098953695539986</v>
      </c>
      <c r="V234" s="1">
        <f>Table8111241213[[#This Row],[X]] + Table8111241213[[#This Row],[Cos(a)]] * $H$2</f>
        <v>-2.4633755711595291</v>
      </c>
      <c r="W234" s="1">
        <f>Table8111241213[[#This Row],[ Y]] - Table8111241213[[#This Row],[Sin(a)]] * $H$2</f>
        <v>6.3510866670365616</v>
      </c>
      <c r="X234" s="1">
        <v>-2.5285360813140798</v>
      </c>
      <c r="Y234" s="1">
        <v>6.8804910182952801</v>
      </c>
      <c r="Z234" s="1">
        <v>-2.51591798037843</v>
      </c>
      <c r="AA234" s="1">
        <v>6.4952090819205797</v>
      </c>
      <c r="AB234" s="1">
        <f>Table8111241213[[#This Row],[Xs]]-IF(Z235&lt;&gt;"",Z235,Z$2)</f>
        <v>0.12196428890510003</v>
      </c>
      <c r="AC234" s="1">
        <f>Table8111241213[[#This Row],[ Ys]]-IF(AA235&lt;&gt;"",AA235,AA$2)</f>
        <v>1.4037224473289811E-2</v>
      </c>
      <c r="AD234" s="1">
        <f>SQRT(Table8111241213[[#This Row],[dXs]]*Table8111241213[[#This Row],[dXs]]+Table8111241213[[#This Row],[dYs]]*Table8111241213[[#This Row],[dYs]])</f>
        <v>0.12276942387679529</v>
      </c>
      <c r="AE234"/>
    </row>
    <row r="235" spans="1:31" x14ac:dyDescent="0.25">
      <c r="A235"/>
      <c r="O235" s="1">
        <f t="shared" si="6"/>
        <v>0.29240047931671009</v>
      </c>
      <c r="P235" s="1">
        <f t="shared" si="7"/>
        <v>6.7639827728269708E-2</v>
      </c>
      <c r="Q235" s="1">
        <f>SQRT(Table8111241213[[#This Row],[dX]]*Table8111241213[[#This Row],[dX]]+Table8111241213[[#This Row],[dY]]*Table8111241213[[#This Row],[dY]])</f>
        <v>0.30012195287874532</v>
      </c>
      <c r="R235" s="1">
        <f>IFERROR(Table8111241213[[#This Row],[dY]]/Table8111241213[[#This Row],[|AB|]],0)</f>
        <v>0.22537447554060605</v>
      </c>
      <c r="S235" s="1">
        <f>IFERROR(Table8111241213[[#This Row],[dX]]/Table8111241213[[#This Row],[|AB|]],0)</f>
        <v>0.97427221338535386</v>
      </c>
      <c r="T235" s="1">
        <f>Table8111241213[[#This Row],[X]] - Table8111241213[[#This Row],[Cos(a)]] * $H$2</f>
        <v>-2.7966590084817393</v>
      </c>
      <c r="U235" s="1">
        <f>Table8111241213[[#This Row],[ Y]] + Table8111241213[[#This Row],[Sin(a)]] * $H$2</f>
        <v>7.3737482525800733</v>
      </c>
      <c r="V235" s="1">
        <f>Table8111241213[[#This Row],[X]] + Table8111241213[[#This Row],[Cos(a)]] * $H$2</f>
        <v>-2.5562298140738009</v>
      </c>
      <c r="W235" s="1">
        <f>Table8111241213[[#This Row],[ Y]] - Table8111241213[[#This Row],[Sin(a)]] * $H$2</f>
        <v>6.3343959353471675</v>
      </c>
      <c r="X235" s="1">
        <v>-2.6764444112777701</v>
      </c>
      <c r="Y235" s="1">
        <v>6.8540720939636204</v>
      </c>
      <c r="Z235" s="1">
        <v>-2.63788226928353</v>
      </c>
      <c r="AA235" s="1">
        <v>6.4811718574472899</v>
      </c>
      <c r="AB235" s="1">
        <f>Table8111241213[[#This Row],[Xs]]-IF(Z236&lt;&gt;"",Z236,Z$2)</f>
        <v>0.12227108729494018</v>
      </c>
      <c r="AC235" s="1">
        <f>Table8111241213[[#This Row],[ Ys]]-IF(AA236&lt;&gt;"",AA236,AA$2)</f>
        <v>2.3579452374350218E-2</v>
      </c>
      <c r="AD235" s="1">
        <f>SQRT(Table8111241213[[#This Row],[dXs]]*Table8111241213[[#This Row],[dXs]]+Table8111241213[[#This Row],[dYs]]*Table8111241213[[#This Row],[dYs]])</f>
        <v>0.124523930883028</v>
      </c>
      <c r="AE235"/>
    </row>
    <row r="236" spans="1:31" x14ac:dyDescent="0.25">
      <c r="A236"/>
      <c r="O236" s="1">
        <f t="shared" si="6"/>
        <v>0.28465259075163996</v>
      </c>
      <c r="P236" s="1">
        <f t="shared" si="7"/>
        <v>9.5378637313840109E-2</v>
      </c>
      <c r="Q236" s="1">
        <f>SQRT(Table8111241213[[#This Row],[dX]]*Table8111241213[[#This Row],[dX]]+Table8111241213[[#This Row],[dY]]*Table8111241213[[#This Row],[dY]])</f>
        <v>0.30020689845082787</v>
      </c>
      <c r="R236" s="1">
        <f>IFERROR(Table8111241213[[#This Row],[dY]]/Table8111241213[[#This Row],[|AB|]],0)</f>
        <v>0.31770967891153429</v>
      </c>
      <c r="S236" s="1">
        <f>IFERROR(Table8111241213[[#This Row],[dX]]/Table8111241213[[#This Row],[|AB|]],0)</f>
        <v>0.94818804038330373</v>
      </c>
      <c r="T236" s="1">
        <f>Table8111241213[[#This Row],[X]] - Table8111241213[[#This Row],[Cos(a)]] * $H$2</f>
        <v>-2.9904026946574498</v>
      </c>
      <c r="U236" s="1">
        <f>Table8111241213[[#This Row],[ Y]] + Table8111241213[[#This Row],[Sin(a)]] * $H$2</f>
        <v>7.3186140684389667</v>
      </c>
      <c r="V236" s="1">
        <f>Table8111241213[[#This Row],[X]] + Table8111241213[[#This Row],[Cos(a)]] * $H$2</f>
        <v>-2.65147042660413</v>
      </c>
      <c r="W236" s="1">
        <f>Table8111241213[[#This Row],[ Y]] - Table8111241213[[#This Row],[Sin(a)]] * $H$2</f>
        <v>6.3070883126950541</v>
      </c>
      <c r="X236" s="1">
        <v>-2.8209365606307899</v>
      </c>
      <c r="Y236" s="1">
        <v>6.8128511905670104</v>
      </c>
      <c r="Z236" s="1">
        <v>-2.7601533565784702</v>
      </c>
      <c r="AA236" s="1">
        <v>6.4575924050729396</v>
      </c>
      <c r="AB236" s="1">
        <f>Table8111241213[[#This Row],[Xs]]-IF(Z237&lt;&gt;"",Z237,Z$2)</f>
        <v>0.12211066025790984</v>
      </c>
      <c r="AC236" s="1">
        <f>Table8111241213[[#This Row],[ Ys]]-IF(AA237&lt;&gt;"",AA237,AA$2)</f>
        <v>3.2767762014459301E-2</v>
      </c>
      <c r="AD236" s="1">
        <f>SQRT(Table8111241213[[#This Row],[dXs]]*Table8111241213[[#This Row],[dXs]]+Table8111241213[[#This Row],[dYs]]*Table8111241213[[#This Row],[dYs]])</f>
        <v>0.12643076989427424</v>
      </c>
      <c r="AE236"/>
    </row>
    <row r="237" spans="1:31" x14ac:dyDescent="0.25">
      <c r="A237"/>
      <c r="O237" s="1">
        <f t="shared" si="6"/>
        <v>0.27483141422271995</v>
      </c>
      <c r="P237" s="1">
        <f t="shared" si="7"/>
        <v>0.12078785896301003</v>
      </c>
      <c r="Q237" s="1">
        <f>SQRT(Table8111241213[[#This Row],[dX]]*Table8111241213[[#This Row],[dX]]+Table8111241213[[#This Row],[dY]]*Table8111241213[[#This Row],[dY]])</f>
        <v>0.30020328631866822</v>
      </c>
      <c r="R237" s="1">
        <f>IFERROR(Table8111241213[[#This Row],[dY]]/Table8111241213[[#This Row],[|AB|]],0)</f>
        <v>0.40235355330118783</v>
      </c>
      <c r="S237" s="1">
        <f>IFERROR(Table8111241213[[#This Row],[dX]]/Table8111241213[[#This Row],[|AB|]],0)</f>
        <v>0.91548436258950272</v>
      </c>
      <c r="T237" s="1">
        <f>Table8111241213[[#This Row],[X]] - Table8111241213[[#This Row],[Cos(a)]] * $H$2</f>
        <v>-3.1757121230526133</v>
      </c>
      <c r="U237" s="1">
        <f>Table8111241213[[#This Row],[ Y]] + Table8111241213[[#This Row],[Sin(a)]] * $H$2</f>
        <v>7.2470122142696995</v>
      </c>
      <c r="V237" s="1">
        <f>Table8111241213[[#This Row],[X]] + Table8111241213[[#This Row],[Cos(a)]] * $H$2</f>
        <v>-2.7464818810062068</v>
      </c>
      <c r="W237" s="1">
        <f>Table8111241213[[#This Row],[ Y]] - Table8111241213[[#This Row],[Sin(a)]] * $H$2</f>
        <v>6.270374699029861</v>
      </c>
      <c r="X237" s="1">
        <v>-2.9610970020294101</v>
      </c>
      <c r="Y237" s="1">
        <v>6.7586934566497803</v>
      </c>
      <c r="Z237" s="1">
        <v>-2.88226401683638</v>
      </c>
      <c r="AA237" s="1">
        <v>6.4248246430584803</v>
      </c>
      <c r="AB237" s="1">
        <f>Table8111241213[[#This Row],[Xs]]-IF(Z238&lt;&gt;"",Z238,Z$2)</f>
        <v>0.12154071341837014</v>
      </c>
      <c r="AC237" s="1">
        <f>Table8111241213[[#This Row],[ Ys]]-IF(AA238&lt;&gt;"",AA238,AA$2)</f>
        <v>4.1531025393650722E-2</v>
      </c>
      <c r="AD237" s="1">
        <f>SQRT(Table8111241213[[#This Row],[dXs]]*Table8111241213[[#This Row],[dXs]]+Table8111241213[[#This Row],[dYs]]*Table8111241213[[#This Row],[dYs]])</f>
        <v>0.1284405352234817</v>
      </c>
      <c r="AE237"/>
    </row>
    <row r="238" spans="1:31" x14ac:dyDescent="0.25">
      <c r="A238"/>
      <c r="O238" s="1">
        <f t="shared" si="6"/>
        <v>0.26217555999755993</v>
      </c>
      <c r="P238" s="1">
        <f t="shared" si="7"/>
        <v>0.14611196517945046</v>
      </c>
      <c r="Q238" s="1">
        <f>SQRT(Table8111241213[[#This Row],[dX]]*Table8111241213[[#This Row],[dX]]+Table8111241213[[#This Row],[dY]]*Table8111241213[[#This Row],[dY]])</f>
        <v>0.30014118449262356</v>
      </c>
      <c r="R238" s="1">
        <f>IFERROR(Table8111241213[[#This Row],[dY]]/Table8111241213[[#This Row],[|AB|]],0)</f>
        <v>0.48681078348660078</v>
      </c>
      <c r="S238" s="1">
        <f>IFERROR(Table8111241213[[#This Row],[dX]]/Table8111241213[[#This Row],[|AB|]],0)</f>
        <v>0.87350744763920696</v>
      </c>
      <c r="T238" s="1">
        <f>Table8111241213[[#This Row],[X]] - Table8111241213[[#This Row],[Cos(a)]] * $H$2</f>
        <v>-3.3554325269773217</v>
      </c>
      <c r="U238" s="1">
        <f>Table8111241213[[#This Row],[ Y]] + Table8111241213[[#This Row],[Sin(a)]] * $H$2</f>
        <v>7.1579916303642346</v>
      </c>
      <c r="V238" s="1">
        <f>Table8111241213[[#This Row],[X]] + Table8111241213[[#This Row],[Cos(a)]] * $H$2</f>
        <v>-2.836103422729698</v>
      </c>
      <c r="W238" s="1">
        <f>Table8111241213[[#This Row],[ Y]] - Table8111241213[[#This Row],[Sin(a)]] * $H$2</f>
        <v>6.2261350328437661</v>
      </c>
      <c r="X238" s="1">
        <v>-3.0957679748535099</v>
      </c>
      <c r="Y238" s="1">
        <v>6.6920633316040004</v>
      </c>
      <c r="Z238" s="1">
        <v>-3.0038047302547501</v>
      </c>
      <c r="AA238" s="1">
        <v>6.3832936176648296</v>
      </c>
      <c r="AB238" s="1">
        <f>Table8111241213[[#This Row],[Xs]]-IF(Z239&lt;&gt;"",Z239,Z$2)</f>
        <v>0.12062415947205984</v>
      </c>
      <c r="AC238" s="1">
        <f>Table8111241213[[#This Row],[ Ys]]-IF(AA239&lt;&gt;"",AA239,AA$2)</f>
        <v>4.9807733551589628E-2</v>
      </c>
      <c r="AD238" s="1">
        <f>SQRT(Table8111241213[[#This Row],[dXs]]*Table8111241213[[#This Row],[dXs]]+Table8111241213[[#This Row],[dYs]]*Table8111241213[[#This Row],[dYs]])</f>
        <v>0.13050286651980894</v>
      </c>
      <c r="AE238"/>
    </row>
    <row r="239" spans="1:31" x14ac:dyDescent="0.25">
      <c r="A239"/>
      <c r="O239" s="1">
        <f t="shared" si="6"/>
        <v>0.24698555469513028</v>
      </c>
      <c r="P239" s="1">
        <f t="shared" si="7"/>
        <v>0.17060470581055043</v>
      </c>
      <c r="Q239" s="1">
        <f>SQRT(Table8111241213[[#This Row],[dX]]*Table8111241213[[#This Row],[dX]]+Table8111241213[[#This Row],[dY]]*Table8111241213[[#This Row],[dY]])</f>
        <v>0.30017966265682566</v>
      </c>
      <c r="R239" s="1">
        <f>IFERROR(Table8111241213[[#This Row],[dY]]/Table8111241213[[#This Row],[|AB|]],0)</f>
        <v>0.56834198659750912</v>
      </c>
      <c r="S239" s="1">
        <f>IFERROR(Table8111241213[[#This Row],[dX]]/Table8111241213[[#This Row],[|AB|]],0)</f>
        <v>0.82279243206922892</v>
      </c>
      <c r="T239" s="1">
        <f>Table8111241213[[#This Row],[X]] - Table8111241213[[#This Row],[Cos(a)]] * $H$2</f>
        <v>-3.5264258043319683</v>
      </c>
      <c r="U239" s="1">
        <f>Table8111241213[[#This Row],[ Y]] + Table8111241213[[#This Row],[Sin(a)]] * $H$2</f>
        <v>7.0514584342404332</v>
      </c>
      <c r="V239" s="1">
        <f>Table8111241213[[#This Row],[X]] + Table8111241213[[#This Row],[Cos(a)]] * $H$2</f>
        <v>-2.9201193197219717</v>
      </c>
      <c r="W239" s="1">
        <f>Table8111241213[[#This Row],[ Y]] - Table8111241213[[#This Row],[Sin(a)]] * $H$2</f>
        <v>6.1737045487002264</v>
      </c>
      <c r="X239" s="1">
        <v>-3.22327256202697</v>
      </c>
      <c r="Y239" s="1">
        <v>6.6125814914703298</v>
      </c>
      <c r="Z239" s="1">
        <v>-3.12442888972681</v>
      </c>
      <c r="AA239" s="1">
        <v>6.33348588411324</v>
      </c>
      <c r="AB239" s="1">
        <f>Table8111241213[[#This Row],[Xs]]-IF(Z240&lt;&gt;"",Z240,Z$2)</f>
        <v>0.11942617663618993</v>
      </c>
      <c r="AC239" s="1">
        <f>Table8111241213[[#This Row],[ Ys]]-IF(AA240&lt;&gt;"",AA240,AA$2)</f>
        <v>5.7547289091609777E-2</v>
      </c>
      <c r="AD239" s="1">
        <f>SQRT(Table8111241213[[#This Row],[dXs]]*Table8111241213[[#This Row],[dXs]]+Table8111241213[[#This Row],[dYs]]*Table8111241213[[#This Row],[dYs]])</f>
        <v>0.13256810380982201</v>
      </c>
      <c r="AE239"/>
    </row>
    <row r="240" spans="1:31" x14ac:dyDescent="0.25">
      <c r="A240"/>
      <c r="O240" s="1">
        <f t="shared" si="6"/>
        <v>0.23224294185639005</v>
      </c>
      <c r="P240" s="1">
        <f t="shared" si="7"/>
        <v>0.19047188758850009</v>
      </c>
      <c r="Q240" s="1">
        <f>SQRT(Table8111241213[[#This Row],[dX]]*Table8111241213[[#This Row],[dX]]+Table8111241213[[#This Row],[dY]]*Table8111241213[[#This Row],[dY]])</f>
        <v>0.30036032361754567</v>
      </c>
      <c r="R240" s="1">
        <f>IFERROR(Table8111241213[[#This Row],[dY]]/Table8111241213[[#This Row],[|AB|]],0)</f>
        <v>0.63414463433270052</v>
      </c>
      <c r="S240" s="1">
        <f>IFERROR(Table8111241213[[#This Row],[dX]]/Table8111241213[[#This Row],[|AB|]],0)</f>
        <v>0.77321444809770967</v>
      </c>
      <c r="T240" s="1">
        <f>Table8111241213[[#This Row],[X]] - Table8111241213[[#This Row],[Cos(a)]] * $H$2</f>
        <v>-3.6810058609295684</v>
      </c>
      <c r="U240" s="1">
        <f>Table8111241213[[#This Row],[ Y]] + Table8111241213[[#This Row],[Sin(a)]] * $H$2</f>
        <v>6.9338907044811195</v>
      </c>
      <c r="V240" s="1">
        <f>Table8111241213[[#This Row],[X]] + Table8111241213[[#This Row],[Cos(a)]] * $H$2</f>
        <v>-3.0045011981677119</v>
      </c>
      <c r="W240" s="1">
        <f>Table8111241213[[#This Row],[ Y]] - Table8111241213[[#This Row],[Sin(a)]] * $H$2</f>
        <v>6.1090265471057803</v>
      </c>
      <c r="X240" s="1">
        <v>-3.3427535295486401</v>
      </c>
      <c r="Y240" s="1">
        <v>6.5214586257934499</v>
      </c>
      <c r="Z240" s="1">
        <v>-3.2438550663629999</v>
      </c>
      <c r="AA240" s="1">
        <v>6.2759385950216302</v>
      </c>
      <c r="AB240" s="1">
        <f>Table8111241213[[#This Row],[Xs]]-IF(Z241&lt;&gt;"",Z241,Z$2)</f>
        <v>0.11801144390938001</v>
      </c>
      <c r="AC240" s="1">
        <f>Table8111241213[[#This Row],[ Ys]]-IF(AA241&lt;&gt;"",AA241,AA$2)</f>
        <v>6.4710904055980123E-2</v>
      </c>
      <c r="AD240" s="1">
        <f>SQRT(Table8111241213[[#This Row],[dXs]]*Table8111241213[[#This Row],[dXs]]+Table8111241213[[#This Row],[dYs]]*Table8111241213[[#This Row],[dYs]])</f>
        <v>0.13458901142856727</v>
      </c>
      <c r="AE240"/>
    </row>
    <row r="241" spans="1:31" x14ac:dyDescent="0.25">
      <c r="A241"/>
      <c r="O241" s="1">
        <f t="shared" si="6"/>
        <v>0.22096538543700994</v>
      </c>
      <c r="P241" s="1">
        <f t="shared" si="7"/>
        <v>0.20366072654724032</v>
      </c>
      <c r="Q241" s="1">
        <f>SQRT(Table8111241213[[#This Row],[dX]]*Table8111241213[[#This Row],[dX]]+Table8111241213[[#This Row],[dY]]*Table8111241213[[#This Row],[dY]])</f>
        <v>0.30050522973664895</v>
      </c>
      <c r="R241" s="1">
        <f>IFERROR(Table8111241213[[#This Row],[dY]]/Table8111241213[[#This Row],[|AB|]],0)</f>
        <v>0.6777277278193149</v>
      </c>
      <c r="S241" s="1">
        <f>IFERROR(Table8111241213[[#This Row],[dX]]/Table8111241213[[#This Row],[|AB|]],0)</f>
        <v>0.73531294490500343</v>
      </c>
      <c r="T241" s="1">
        <f>Table8111241213[[#This Row],[X]] - Table8111241213[[#This Row],[Cos(a)]] * $H$2</f>
        <v>-3.817015028700141</v>
      </c>
      <c r="U241" s="1">
        <f>Table8111241213[[#This Row],[ Y]] + Table8111241213[[#This Row],[Sin(a)]] * $H$2</f>
        <v>6.8143250456641589</v>
      </c>
      <c r="V241" s="1">
        <f>Table8111241213[[#This Row],[X]] + Table8111241213[[#This Row],[Cos(a)]] * $H$2</f>
        <v>-3.0940159790665791</v>
      </c>
      <c r="W241" s="1">
        <f>Table8111241213[[#This Row],[ Y]] - Table8111241213[[#This Row],[Sin(a)]] * $H$2</f>
        <v>6.0298941620995006</v>
      </c>
      <c r="X241" s="1">
        <v>-3.45551550388336</v>
      </c>
      <c r="Y241" s="1">
        <v>6.4221096038818297</v>
      </c>
      <c r="Z241" s="1">
        <v>-3.3618665102723799</v>
      </c>
      <c r="AA241" s="1">
        <v>6.2112276909656501</v>
      </c>
      <c r="AB241" s="1">
        <f>Table8111241213[[#This Row],[Xs]]-IF(Z242&lt;&gt;"",Z242,Z$2)</f>
        <v>0.1164416701578399</v>
      </c>
      <c r="AC241" s="1">
        <f>Table8111241213[[#This Row],[ Ys]]-IF(AA242&lt;&gt;"",AA242,AA$2)</f>
        <v>7.1272055588360139E-2</v>
      </c>
      <c r="AD241" s="1">
        <f>SQRT(Table8111241213[[#This Row],[dXs]]*Table8111241213[[#This Row],[dXs]]+Table8111241213[[#This Row],[dYs]]*Table8111241213[[#This Row],[dYs]])</f>
        <v>0.13652241009056895</v>
      </c>
      <c r="AE241"/>
    </row>
    <row r="242" spans="1:31" x14ac:dyDescent="0.25">
      <c r="A242"/>
      <c r="O242" s="1">
        <f t="shared" si="6"/>
        <v>0.21360552310942982</v>
      </c>
      <c r="P242" s="1">
        <f t="shared" si="7"/>
        <v>0.21145677566527965</v>
      </c>
      <c r="Q242" s="1">
        <f>SQRT(Table8111241213[[#This Row],[dX]]*Table8111241213[[#This Row],[dX]]+Table8111241213[[#This Row],[dY]]*Table8111241213[[#This Row],[dY]])</f>
        <v>0.30056827423666915</v>
      </c>
      <c r="R242" s="1">
        <f>IFERROR(Table8111241213[[#This Row],[dY]]/Table8111241213[[#This Row],[|AB|]],0)</f>
        <v>0.70352327171688589</v>
      </c>
      <c r="S242" s="1">
        <f>IFERROR(Table8111241213[[#This Row],[dX]]/Table8111241213[[#This Row],[|AB|]],0)</f>
        <v>0.71067222131779495</v>
      </c>
      <c r="T242" s="1">
        <f>Table8111241213[[#This Row],[X]] - Table8111241213[[#This Row],[Cos(a)]] * $H$2</f>
        <v>-3.9389777659721998</v>
      </c>
      <c r="U242" s="1">
        <f>Table8111241213[[#This Row],[ Y]] + Table8111241213[[#This Row],[Sin(a)]] * $H$2</f>
        <v>6.696869995253711</v>
      </c>
      <c r="V242" s="1">
        <f>Table8111241213[[#This Row],[X]] + Table8111241213[[#This Row],[Cos(a)]] * $H$2</f>
        <v>-3.1884600639991003</v>
      </c>
      <c r="W242" s="1">
        <f>Table8111241213[[#This Row],[ Y]] - Table8111241213[[#This Row],[Sin(a)]] * $H$2</f>
        <v>5.9387258032387082</v>
      </c>
      <c r="X242" s="1">
        <v>-3.5637189149856501</v>
      </c>
      <c r="Y242" s="1">
        <v>6.3177978992462096</v>
      </c>
      <c r="Z242" s="1">
        <v>-3.4783081804302198</v>
      </c>
      <c r="AA242" s="1">
        <v>6.1399556353772899</v>
      </c>
      <c r="AB242" s="1">
        <f>Table8111241213[[#This Row],[Xs]]-IF(Z243&lt;&gt;"",Z243,Z$2)</f>
        <v>0.11477351505144018</v>
      </c>
      <c r="AC242" s="1">
        <f>Table8111241213[[#This Row],[ Ys]]-IF(AA243&lt;&gt;"",AA243,AA$2)</f>
        <v>7.7216483665869973E-2</v>
      </c>
      <c r="AD242" s="1">
        <f>SQRT(Table8111241213[[#This Row],[dXs]]*Table8111241213[[#This Row],[dXs]]+Table8111241213[[#This Row],[dYs]]*Table8111241213[[#This Row],[dYs]])</f>
        <v>0.1383305646160122</v>
      </c>
      <c r="AE242"/>
    </row>
    <row r="243" spans="1:31" x14ac:dyDescent="0.25">
      <c r="A243"/>
      <c r="O243" s="1">
        <f t="shared" si="6"/>
        <v>0.20903170108794988</v>
      </c>
      <c r="P243" s="1">
        <f t="shared" si="7"/>
        <v>0.21600580215453924</v>
      </c>
      <c r="Q243" s="1">
        <f>SQRT(Table8111241213[[#This Row],[dX]]*Table8111241213[[#This Row],[dX]]+Table8111241213[[#This Row],[dY]]*Table8111241213[[#This Row],[dY]])</f>
        <v>0.30058735606167464</v>
      </c>
      <c r="R243" s="1">
        <f>IFERROR(Table8111241213[[#This Row],[dY]]/Table8111241213[[#This Row],[|AB|]],0)</f>
        <v>0.71861240267943627</v>
      </c>
      <c r="S243" s="1">
        <f>IFERROR(Table8111241213[[#This Row],[dX]]/Table8111241213[[#This Row],[|AB|]],0)</f>
        <v>0.69541082441624946</v>
      </c>
      <c r="T243" s="1">
        <f>Table8111241213[[#This Row],[X]] - Table8111241213[[#This Row],[Cos(a)]] * $H$2</f>
        <v>-4.052428410522654</v>
      </c>
      <c r="U243" s="1">
        <f>Table8111241213[[#This Row],[ Y]] + Table8111241213[[#This Row],[Sin(a)]] * $H$2</f>
        <v>6.5815845051420396</v>
      </c>
      <c r="V243" s="1">
        <f>Table8111241213[[#This Row],[X]] + Table8111241213[[#This Row],[Cos(a)]] * $H$2</f>
        <v>-3.2858136434629257</v>
      </c>
      <c r="W243" s="1">
        <f>Table8111241213[[#This Row],[ Y]] - Table8111241213[[#This Row],[Sin(a)]] * $H$2</f>
        <v>5.8397211512910605</v>
      </c>
      <c r="X243" s="1">
        <v>-3.6691210269927899</v>
      </c>
      <c r="Y243" s="1">
        <v>6.2106528282165501</v>
      </c>
      <c r="Z243" s="1">
        <v>-3.59308169548166</v>
      </c>
      <c r="AA243" s="1">
        <v>6.06273915171142</v>
      </c>
      <c r="AB243" s="1">
        <f>Table8111241213[[#This Row],[Xs]]-IF(Z244&lt;&gt;"",Z244,Z$2)</f>
        <v>0.11305697344287013</v>
      </c>
      <c r="AC243" s="1">
        <f>Table8111241213[[#This Row],[ Ys]]-IF(AA244&lt;&gt;"",AA244,AA$2)</f>
        <v>8.2541746780689706E-2</v>
      </c>
      <c r="AD243" s="1">
        <f>SQRT(Table8111241213[[#This Row],[dXs]]*Table8111241213[[#This Row],[dXs]]+Table8111241213[[#This Row],[dYs]]*Table8111241213[[#This Row],[dYs]])</f>
        <v>0.1399822103185592</v>
      </c>
      <c r="AE243"/>
    </row>
    <row r="244" spans="1:31" x14ac:dyDescent="0.25">
      <c r="A244"/>
      <c r="O244" s="1">
        <f t="shared" si="6"/>
        <v>0.20608389377595016</v>
      </c>
      <c r="P244" s="1">
        <f t="shared" si="7"/>
        <v>0.21882891654968972</v>
      </c>
      <c r="Q244" s="1">
        <f>SQRT(Table8111241213[[#This Row],[dX]]*Table8111241213[[#This Row],[dX]]+Table8111241213[[#This Row],[dY]]*Table8111241213[[#This Row],[dY]])</f>
        <v>0.30059385554626394</v>
      </c>
      <c r="R244" s="1">
        <f>IFERROR(Table8111241213[[#This Row],[dY]]/Table8111241213[[#This Row],[|AB|]],0)</f>
        <v>0.72798865483133635</v>
      </c>
      <c r="S244" s="1">
        <f>IFERROR(Table8111241213[[#This Row],[dX]]/Table8111241213[[#This Row],[|AB|]],0)</f>
        <v>0.68558917613747461</v>
      </c>
      <c r="T244" s="1">
        <f>Table8111241213[[#This Row],[X]] - Table8111241213[[#This Row],[Cos(a)]] * $H$2</f>
        <v>-4.16105928634199</v>
      </c>
      <c r="U244" s="1">
        <f>Table8111241213[[#This Row],[ Y]] + Table8111241213[[#This Row],[Sin(a)]] * $H$2</f>
        <v>6.4674849132771408</v>
      </c>
      <c r="V244" s="1">
        <f>Table8111241213[[#This Row],[X]] + Table8111241213[[#This Row],[Cos(a)]] * $H$2</f>
        <v>-3.38444194580521</v>
      </c>
      <c r="W244" s="1">
        <f>Table8111241213[[#This Row],[ Y]] - Table8111241213[[#This Row],[Sin(a)]] * $H$2</f>
        <v>5.7360992809061999</v>
      </c>
      <c r="X244" s="1">
        <v>-3.7727506160736</v>
      </c>
      <c r="Y244" s="1">
        <v>6.1017920970916704</v>
      </c>
      <c r="Z244" s="1">
        <v>-3.7061386689245301</v>
      </c>
      <c r="AA244" s="1">
        <v>5.9801974049307303</v>
      </c>
      <c r="AB244" s="1">
        <f>Table8111241213[[#This Row],[Xs]]-IF(Z245&lt;&gt;"",Z245,Z$2)</f>
        <v>0.11133426889866005</v>
      </c>
      <c r="AC244" s="1">
        <f>Table8111241213[[#This Row],[ Ys]]-IF(AA245&lt;&gt;"",AA245,AA$2)</f>
        <v>8.7256386508499872E-2</v>
      </c>
      <c r="AD244" s="1">
        <f>SQRT(Table8111241213[[#This Row],[dXs]]*Table8111241213[[#This Row],[dXs]]+Table8111241213[[#This Row],[dYs]]*Table8111241213[[#This Row],[dYs]])</f>
        <v>0.14145315980111531</v>
      </c>
      <c r="AE244"/>
    </row>
    <row r="245" spans="1:31" x14ac:dyDescent="0.25">
      <c r="A245"/>
      <c r="O245" s="1">
        <f t="shared" si="6"/>
        <v>0.20408439636231002</v>
      </c>
      <c r="P245" s="1">
        <f t="shared" si="7"/>
        <v>0.22069811820984064</v>
      </c>
      <c r="Q245" s="1">
        <f>SQRT(Table8111241213[[#This Row],[dX]]*Table8111241213[[#This Row],[dX]]+Table8111241213[[#This Row],[dY]]*Table8111241213[[#This Row],[dY]])</f>
        <v>0.30059624119395312</v>
      </c>
      <c r="R245" s="1">
        <f>IFERROR(Table8111241213[[#This Row],[dY]]/Table8111241213[[#This Row],[|AB|]],0)</f>
        <v>0.73420119071761791</v>
      </c>
      <c r="S245" s="1">
        <f>IFERROR(Table8111241213[[#This Row],[dX]]/Table8111241213[[#This Row],[|AB|]],0)</f>
        <v>0.67893196385855348</v>
      </c>
      <c r="T245" s="1">
        <f>Table8111241213[[#This Row],[X]] - Table8111241213[[#This Row],[Cos(a)]] * $H$2</f>
        <v>-4.2668273535978329</v>
      </c>
      <c r="U245" s="1">
        <f>Table8111241213[[#This Row],[ Y]] + Table8111241213[[#This Row],[Sin(a)]] * $H$2</f>
        <v>6.3539657751959036</v>
      </c>
      <c r="V245" s="1">
        <f>Table8111241213[[#This Row],[X]] + Table8111241213[[#This Row],[Cos(a)]] * $H$2</f>
        <v>-3.4835824879396471</v>
      </c>
      <c r="W245" s="1">
        <f>Table8111241213[[#This Row],[ Y]] - Table8111241213[[#This Row],[Sin(a)]] * $H$2</f>
        <v>5.6296820481378171</v>
      </c>
      <c r="X245" s="1">
        <v>-3.87520492076874</v>
      </c>
      <c r="Y245" s="1">
        <v>5.9918239116668603</v>
      </c>
      <c r="Z245" s="1">
        <v>-3.8174729378231902</v>
      </c>
      <c r="AA245" s="1">
        <v>5.8929410184222304</v>
      </c>
      <c r="AB245" s="1">
        <f>Table8111241213[[#This Row],[Xs]]-IF(Z246&lt;&gt;"",Z246,Z$2)</f>
        <v>0.10963926860832984</v>
      </c>
      <c r="AC245" s="1">
        <f>Table8111241213[[#This Row],[ Ys]]-IF(AA246&lt;&gt;"",AA246,AA$2)</f>
        <v>9.1378775952570379E-2</v>
      </c>
      <c r="AD245" s="1">
        <f>SQRT(Table8111241213[[#This Row],[dXs]]*Table8111241213[[#This Row],[dXs]]+Table8111241213[[#This Row],[dYs]]*Table8111241213[[#This Row],[dYs]])</f>
        <v>0.14272648638413107</v>
      </c>
      <c r="AE245"/>
    </row>
    <row r="246" spans="1:31" x14ac:dyDescent="0.25">
      <c r="A246"/>
      <c r="O246" s="1">
        <f t="shared" si="6"/>
        <v>0.20265650749205966</v>
      </c>
      <c r="P246" s="1">
        <f t="shared" si="7"/>
        <v>0.22201156616211026</v>
      </c>
      <c r="Q246" s="1">
        <f>SQRT(Table8111241213[[#This Row],[dX]]*Table8111241213[[#This Row],[dX]]+Table8111241213[[#This Row],[dY]]*Table8111241213[[#This Row],[dY]])</f>
        <v>0.30059739775758587</v>
      </c>
      <c r="R246" s="1">
        <f>IFERROR(Table8111241213[[#This Row],[dY]]/Table8111241213[[#This Row],[|AB|]],0)</f>
        <v>0.73856782466609883</v>
      </c>
      <c r="S246" s="1">
        <f>IFERROR(Table8111241213[[#This Row],[dX]]/Table8111241213[[#This Row],[|AB|]],0)</f>
        <v>0.67417918120332565</v>
      </c>
      <c r="T246" s="1">
        <f>Table8111241213[[#This Row],[X]] - Table8111241213[[#This Row],[Cos(a)]] * $H$2</f>
        <v>-4.370786604944664</v>
      </c>
      <c r="U246" s="1">
        <f>Table8111241213[[#This Row],[ Y]] + Table8111241213[[#This Row],[Sin(a)]] * $H$2</f>
        <v>6.2407007112646964</v>
      </c>
      <c r="V246" s="1">
        <f>Table8111241213[[#This Row],[X]] + Table8111241213[[#This Row],[Cos(a)]] * $H$2</f>
        <v>-3.5828834199271564</v>
      </c>
      <c r="W246" s="1">
        <f>Table8111241213[[#This Row],[ Y]] - Table8111241213[[#This Row],[Sin(a)]] * $H$2</f>
        <v>5.5214872464989631</v>
      </c>
      <c r="X246" s="1">
        <v>-3.97683501243591</v>
      </c>
      <c r="Y246" s="1">
        <v>5.8810939788818297</v>
      </c>
      <c r="Z246" s="1">
        <v>-3.92711220643152</v>
      </c>
      <c r="AA246" s="1">
        <v>5.80156224246966</v>
      </c>
      <c r="AB246" s="1">
        <f>Table8111241213[[#This Row],[Xs]]-IF(Z247&lt;&gt;"",Z247,Z$2)</f>
        <v>0.10799740582620032</v>
      </c>
      <c r="AC246" s="1">
        <f>Table8111241213[[#This Row],[ Ys]]-IF(AA247&lt;&gt;"",AA247,AA$2)</f>
        <v>9.4935751824060333E-2</v>
      </c>
      <c r="AD246" s="1">
        <f>SQRT(Table8111241213[[#This Row],[dXs]]*Table8111241213[[#This Row],[dXs]]+Table8111241213[[#This Row],[dYs]]*Table8111241213[[#This Row],[dYs]])</f>
        <v>0.14379233859837104</v>
      </c>
      <c r="AE246"/>
    </row>
    <row r="247" spans="1:31" x14ac:dyDescent="0.25">
      <c r="A247"/>
      <c r="O247" s="1">
        <f t="shared" si="6"/>
        <v>0.20159184932708962</v>
      </c>
      <c r="P247" s="1">
        <f t="shared" si="7"/>
        <v>0.22297906875609996</v>
      </c>
      <c r="Q247" s="1">
        <f>SQRT(Table8111241213[[#This Row],[dX]]*Table8111241213[[#This Row],[dX]]+Table8111241213[[#This Row],[dY]]*Table8111241213[[#This Row],[dY]])</f>
        <v>0.30059763608261053</v>
      </c>
      <c r="R247" s="1">
        <f>IFERROR(Table8111241213[[#This Row],[dY]]/Table8111241213[[#This Row],[|AB|]],0)</f>
        <v>0.74178583591662262</v>
      </c>
      <c r="S247" s="1">
        <f>IFERROR(Table8111241213[[#This Row],[dX]]/Table8111241213[[#This Row],[|AB|]],0)</f>
        <v>0.67063684184025973</v>
      </c>
      <c r="T247" s="1">
        <f>Table8111241213[[#This Row],[X]] - Table8111241213[[#This Row],[Cos(a)]] * $H$2</f>
        <v>-4.473529505856658</v>
      </c>
      <c r="U247" s="1">
        <f>Table8111241213[[#This Row],[ Y]] + Table8111241213[[#This Row],[Sin(a)]] * $H$2</f>
        <v>6.1275295963983343</v>
      </c>
      <c r="V247" s="1">
        <f>Table8111241213[[#This Row],[X]] + Table8111241213[[#This Row],[Cos(a)]] * $H$2</f>
        <v>-3.6821933506649409</v>
      </c>
      <c r="W247" s="1">
        <f>Table8111241213[[#This Row],[ Y]] - Table8111241213[[#This Row],[Sin(a)]] * $H$2</f>
        <v>5.4120950946111659</v>
      </c>
      <c r="X247" s="1">
        <v>-4.0778614282607997</v>
      </c>
      <c r="Y247" s="1">
        <v>5.7698123455047501</v>
      </c>
      <c r="Z247" s="1">
        <v>-4.0351096122577204</v>
      </c>
      <c r="AA247" s="1">
        <v>5.7066264906455997</v>
      </c>
      <c r="AB247" s="1">
        <f>Table8111241213[[#This Row],[Xs]]-IF(Z248&lt;&gt;"",Z248,Z$2)</f>
        <v>0.10642606086137008</v>
      </c>
      <c r="AC247" s="1">
        <f>Table8111241213[[#This Row],[ Ys]]-IF(AA248&lt;&gt;"",AA248,AA$2)</f>
        <v>9.7961132080420121E-2</v>
      </c>
      <c r="AD247" s="1">
        <f>SQRT(Table8111241213[[#This Row],[dXs]]*Table8111241213[[#This Row],[dXs]]+Table8111241213[[#This Row],[dYs]]*Table8111241213[[#This Row],[dYs]])</f>
        <v>0.14464746741282947</v>
      </c>
      <c r="AE247"/>
    </row>
    <row r="248" spans="1:31" x14ac:dyDescent="0.25">
      <c r="A248"/>
      <c r="O248" s="1">
        <f t="shared" si="6"/>
        <v>0.20076608657837003</v>
      </c>
      <c r="P248" s="1">
        <f t="shared" si="7"/>
        <v>0.22372317314146972</v>
      </c>
      <c r="Q248" s="1">
        <f>SQRT(Table8111241213[[#This Row],[dX]]*Table8111241213[[#This Row],[dX]]+Table8111241213[[#This Row],[dY]]*Table8111241213[[#This Row],[dY]])</f>
        <v>0.30059787045233971</v>
      </c>
      <c r="R248" s="1">
        <f>IFERROR(Table8111241213[[#This Row],[dY]]/Table8111241213[[#This Row],[|AB|]],0)</f>
        <v>0.74426067225563197</v>
      </c>
      <c r="S248" s="1">
        <f>IFERROR(Table8111241213[[#This Row],[dX]]/Table8111241213[[#This Row],[|AB|]],0)</f>
        <v>0.66788925109900876</v>
      </c>
      <c r="T248" s="1">
        <f>Table8111241213[[#This Row],[X]] - Table8111241213[[#This Row],[Cos(a)]] * $H$2</f>
        <v>-4.5754150154363558</v>
      </c>
      <c r="U248" s="1">
        <f>Table8111241213[[#This Row],[ Y]] + Table8111241213[[#This Row],[Sin(a)]] * $H$2</f>
        <v>6.0143665979228338</v>
      </c>
      <c r="V248" s="1">
        <f>Table8111241213[[#This Row],[X]] + Table8111241213[[#This Row],[Cos(a)]] * $H$2</f>
        <v>-3.7814387080896434</v>
      </c>
      <c r="W248" s="1">
        <f>Table8111241213[[#This Row],[ Y]] - Table8111241213[[#This Row],[Sin(a)]] * $H$2</f>
        <v>5.3018632223286257</v>
      </c>
      <c r="X248" s="1">
        <v>-4.1784268617629996</v>
      </c>
      <c r="Y248" s="1">
        <v>5.6581149101257298</v>
      </c>
      <c r="Z248" s="1">
        <v>-4.1415356731190904</v>
      </c>
      <c r="AA248" s="1">
        <v>5.6086653585651796</v>
      </c>
      <c r="AB248" s="1">
        <f>Table8111241213[[#This Row],[Xs]]-IF(Z249&lt;&gt;"",Z249,Z$2)</f>
        <v>0.10493533390936971</v>
      </c>
      <c r="AC248" s="1">
        <f>Table8111241213[[#This Row],[ Ys]]-IF(AA249&lt;&gt;"",AA249,AA$2)</f>
        <v>0.1004942281149992</v>
      </c>
      <c r="AD248" s="1">
        <f>SQRT(Table8111241213[[#This Row],[dXs]]*Table8111241213[[#This Row],[dXs]]+Table8111241213[[#This Row],[dYs]]*Table8111241213[[#This Row],[dYs]])</f>
        <v>0.14529457728043538</v>
      </c>
      <c r="AE248"/>
    </row>
    <row r="249" spans="1:31" x14ac:dyDescent="0.25">
      <c r="A249"/>
      <c r="O249" s="1">
        <f t="shared" si="6"/>
        <v>0.20009911060333074</v>
      </c>
      <c r="P249" s="1">
        <f t="shared" si="7"/>
        <v>0.22432088851928977</v>
      </c>
      <c r="Q249" s="1">
        <f>SQRT(Table8111241213[[#This Row],[dX]]*Table8111241213[[#This Row],[dX]]+Table8111241213[[#This Row],[dY]]*Table8111241213[[#This Row],[dY]])</f>
        <v>0.30059859462467153</v>
      </c>
      <c r="R249" s="1">
        <f>IFERROR(Table8111241213[[#This Row],[dY]]/Table8111241213[[#This Row],[|AB|]],0)</f>
        <v>0.746247296330103</v>
      </c>
      <c r="S249" s="1">
        <f>IFERROR(Table8111241213[[#This Row],[dX]]/Table8111241213[[#This Row],[|AB|]],0)</f>
        <v>0.66566881609401796</v>
      </c>
      <c r="T249" s="1">
        <f>Table8111241213[[#This Row],[X]] - Table8111241213[[#This Row],[Cos(a)]] * $H$2</f>
        <v>-4.6766753324888279</v>
      </c>
      <c r="U249" s="1">
        <f>Table8111241213[[#This Row],[ Y]] + Table8111241213[[#This Row],[Sin(a)]] * $H$2</f>
        <v>5.9011564815873347</v>
      </c>
      <c r="V249" s="1">
        <f>Table8111241213[[#This Row],[X]] + Table8111241213[[#This Row],[Cos(a)]] * $H$2</f>
        <v>-3.8805796971895119</v>
      </c>
      <c r="W249" s="1">
        <f>Table8111241213[[#This Row],[ Y]] - Table8111241213[[#This Row],[Sin(a)]] * $H$2</f>
        <v>5.191021863139226</v>
      </c>
      <c r="X249" s="1">
        <v>-4.2786275148391697</v>
      </c>
      <c r="Y249" s="1">
        <v>5.5460891723632804</v>
      </c>
      <c r="Z249" s="1">
        <v>-4.2464710070284601</v>
      </c>
      <c r="AA249" s="1">
        <v>5.5081711304501804</v>
      </c>
      <c r="AB249" s="1">
        <f>Table8111241213[[#This Row],[Xs]]-IF(Z250&lt;&gt;"",Z250,Z$2)</f>
        <v>0.10352911118032981</v>
      </c>
      <c r="AC249" s="1">
        <f>Table8111241213[[#This Row],[ Ys]]-IF(AA250&lt;&gt;"",AA250,AA$2)</f>
        <v>0.10257843438031067</v>
      </c>
      <c r="AD249" s="1">
        <f>SQRT(Table8111241213[[#This Row],[dXs]]*Table8111241213[[#This Row],[dXs]]+Table8111241213[[#This Row],[dYs]]*Table8111241213[[#This Row],[dYs]])</f>
        <v>0.14574159345123408</v>
      </c>
      <c r="AE249"/>
    </row>
    <row r="250" spans="1:31" x14ac:dyDescent="0.25">
      <c r="A250"/>
      <c r="O250" s="1">
        <f t="shared" si="6"/>
        <v>0.19954741001129062</v>
      </c>
      <c r="P250" s="1">
        <f t="shared" si="7"/>
        <v>0.22481155395508079</v>
      </c>
      <c r="Q250" s="1">
        <f>SQRT(Table8111241213[[#This Row],[dX]]*Table8111241213[[#This Row],[dX]]+Table8111241213[[#This Row],[dY]]*Table8111241213[[#This Row],[dY]])</f>
        <v>0.3005984092338353</v>
      </c>
      <c r="R250" s="1">
        <f>IFERROR(Table8111241213[[#This Row],[dY]]/Table8111241213[[#This Row],[|AB|]],0)</f>
        <v>0.74788005208703567</v>
      </c>
      <c r="S250" s="1">
        <f>IFERROR(Table8111241213[[#This Row],[dX]]/Table8111241213[[#This Row],[|AB|]],0)</f>
        <v>0.6638338856146867</v>
      </c>
      <c r="T250" s="1">
        <f>Table8111241213[[#This Row],[X]] - Table8111241213[[#This Row],[Cos(a)]] * $H$2</f>
        <v>-4.7774447008641721</v>
      </c>
      <c r="U250" s="1">
        <f>Table8111241213[[#This Row],[ Y]] + Table8111241213[[#This Row],[Sin(a)]] * $H$2</f>
        <v>5.7878825801181923</v>
      </c>
      <c r="V250" s="1">
        <f>Table8111241213[[#This Row],[X]] + Table8111241213[[#This Row],[Cos(a)]] * $H$2</f>
        <v>-3.9796072438684882</v>
      </c>
      <c r="W250" s="1">
        <f>Table8111241213[[#This Row],[ Y]] - Table8111241213[[#This Row],[Sin(a)]] * $H$2</f>
        <v>5.0797054630946876</v>
      </c>
      <c r="X250" s="1">
        <v>-4.3785259723663303</v>
      </c>
      <c r="Y250" s="1">
        <v>5.43379402160644</v>
      </c>
      <c r="Z250" s="1">
        <v>-4.35000011820879</v>
      </c>
      <c r="AA250" s="1">
        <v>5.4055926960698697</v>
      </c>
      <c r="AB250" s="1">
        <f>Table8111241213[[#This Row],[Xs]]-IF(Z251&lt;&gt;"",Z251,Z$2)</f>
        <v>0.10220632480644998</v>
      </c>
      <c r="AC250" s="1">
        <f>Table8111241213[[#This Row],[ Ys]]-IF(AA251&lt;&gt;"",AA251,AA$2)</f>
        <v>0.10425997198073933</v>
      </c>
      <c r="AD250" s="1">
        <f>SQRT(Table8111241213[[#This Row],[dXs]]*Table8111241213[[#This Row],[dXs]]+Table8111241213[[#This Row],[dYs]]*Table8111241213[[#This Row],[dYs]])</f>
        <v>0.14600094036637606</v>
      </c>
      <c r="AE250"/>
    </row>
    <row r="251" spans="1:31" x14ac:dyDescent="0.25">
      <c r="A251"/>
      <c r="O251" s="1">
        <f t="shared" si="6"/>
        <v>0.19908261299132946</v>
      </c>
      <c r="P251" s="1">
        <f t="shared" si="7"/>
        <v>0.2252228260040301</v>
      </c>
      <c r="Q251" s="1">
        <f>SQRT(Table8111241213[[#This Row],[dX]]*Table8111241213[[#This Row],[dX]]+Table8111241213[[#This Row],[dY]]*Table8111241213[[#This Row],[dY]])</f>
        <v>0.30059808407356337</v>
      </c>
      <c r="R251" s="1">
        <f>IFERROR(Table8111241213[[#This Row],[dY]]/Table8111241213[[#This Row],[|AB|]],0)</f>
        <v>0.74924904028634065</v>
      </c>
      <c r="S251" s="1">
        <f>IFERROR(Table8111241213[[#This Row],[dX]]/Table8111241213[[#This Row],[|AB|]],0)</f>
        <v>0.66228836289791282</v>
      </c>
      <c r="T251" s="1">
        <f>Table8111241213[[#This Row],[X]] - Table8111241213[[#This Row],[Cos(a)]] * $H$2</f>
        <v>-4.8778238707545176</v>
      </c>
      <c r="U251" s="1">
        <f>Table8111241213[[#This Row],[ Y]] + Table8111241213[[#This Row],[Sin(a)]] * $H$2</f>
        <v>5.6745417961180848</v>
      </c>
      <c r="V251" s="1">
        <f>Table8111241213[[#This Row],[X]] + Table8111241213[[#This Row],[Cos(a)]] * $H$2</f>
        <v>-4.078525978946403</v>
      </c>
      <c r="W251" s="1">
        <f>Table8111241213[[#This Row],[ Y]] - Table8111241213[[#This Row],[Sin(a)]] * $H$2</f>
        <v>4.9680134406983143</v>
      </c>
      <c r="X251" s="1">
        <v>-4.4781749248504603</v>
      </c>
      <c r="Y251" s="1">
        <v>5.3212776184081996</v>
      </c>
      <c r="Z251" s="1">
        <v>-4.4522064430152399</v>
      </c>
      <c r="AA251" s="1">
        <v>5.3013327240891304</v>
      </c>
      <c r="AB251" s="1">
        <f>Table8111241213[[#This Row],[Xs]]-IF(Z252&lt;&gt;"",Z252,Z$2)</f>
        <v>0.10096228104746974</v>
      </c>
      <c r="AC251" s="1">
        <f>Table8111241213[[#This Row],[ Ys]]-IF(AA252&lt;&gt;"",AA252,AA$2)</f>
        <v>0.10558681273912995</v>
      </c>
      <c r="AD251" s="1">
        <f>SQRT(Table8111241213[[#This Row],[dXs]]*Table8111241213[[#This Row],[dXs]]+Table8111241213[[#This Row],[dYs]]*Table8111241213[[#This Row],[dYs]])</f>
        <v>0.14608886753861966</v>
      </c>
      <c r="AE251"/>
    </row>
    <row r="252" spans="1:31" x14ac:dyDescent="0.25">
      <c r="A252"/>
      <c r="O252" s="1">
        <f t="shared" si="6"/>
        <v>0.19867563247680931</v>
      </c>
      <c r="P252" s="1">
        <f t="shared" si="7"/>
        <v>0.2255821228027397</v>
      </c>
      <c r="Q252" s="1">
        <f>SQRT(Table8111241213[[#This Row],[dX]]*Table8111241213[[#This Row],[dX]]+Table8111241213[[#This Row],[dY]]*Table8111241213[[#This Row],[dY]])</f>
        <v>0.30059823863131757</v>
      </c>
      <c r="R252" s="1">
        <f>IFERROR(Table8111241213[[#This Row],[dY]]/Table8111241213[[#This Row],[|AB|]],0)</f>
        <v>0.75044392751554079</v>
      </c>
      <c r="S252" s="1">
        <f>IFERROR(Table8111241213[[#This Row],[dX]]/Table8111241213[[#This Row],[|AB|]],0)</f>
        <v>0.66093412051054667</v>
      </c>
      <c r="T252" s="1">
        <f>Table8111241213[[#This Row],[X]] - Table8111241213[[#This Row],[Cos(a)]] * $H$2</f>
        <v>-4.9778948833248462</v>
      </c>
      <c r="U252" s="1">
        <f>Table8111241213[[#This Row],[ Y]] + Table8111241213[[#This Row],[Sin(a)]] * $H$2</f>
        <v>5.5611130213124813</v>
      </c>
      <c r="V252" s="1">
        <f>Table8111241213[[#This Row],[X]] + Table8111241213[[#This Row],[Cos(a)]] * $H$2</f>
        <v>-4.1773222873904734</v>
      </c>
      <c r="W252" s="1">
        <f>Table8111241213[[#This Row],[ Y]] - Table8111241213[[#This Row],[Sin(a)]] * $H$2</f>
        <v>4.8560293698923385</v>
      </c>
      <c r="X252" s="1">
        <v>-4.5776085853576598</v>
      </c>
      <c r="Y252" s="1">
        <v>5.2085711956024099</v>
      </c>
      <c r="Z252" s="1">
        <v>-4.5531687240627097</v>
      </c>
      <c r="AA252" s="1">
        <v>5.1957459113500004</v>
      </c>
      <c r="AB252" s="1">
        <f>Table8111241213[[#This Row],[Xs]]-IF(Z253&lt;&gt;"",Z253,Z$2)</f>
        <v>9.9789953965270684E-2</v>
      </c>
      <c r="AC252" s="1">
        <f>Table8111241213[[#This Row],[ Ys]]-IF(AA253&lt;&gt;"",AA253,AA$2)</f>
        <v>0.10660780625557997</v>
      </c>
      <c r="AD252" s="1">
        <f>SQRT(Table8111241213[[#This Row],[dXs]]*Table8111241213[[#This Row],[dXs]]+Table8111241213[[#This Row],[dYs]]*Table8111241213[[#This Row],[dYs]])</f>
        <v>0.14602485838725585</v>
      </c>
      <c r="AE252"/>
    </row>
    <row r="253" spans="1:31" x14ac:dyDescent="0.25">
      <c r="A253"/>
      <c r="O253" s="1">
        <f t="shared" si="6"/>
        <v>0.19831347465515048</v>
      </c>
      <c r="P253" s="1">
        <f t="shared" si="7"/>
        <v>0.22590065002440962</v>
      </c>
      <c r="Q253" s="1">
        <f>SQRT(Table8111241213[[#This Row],[dX]]*Table8111241213[[#This Row],[dX]]+Table8111241213[[#This Row],[dY]]*Table8111241213[[#This Row],[dY]])</f>
        <v>0.30059829991410431</v>
      </c>
      <c r="R253" s="1">
        <f>IFERROR(Table8111241213[[#This Row],[dY]]/Table8111241213[[#This Row],[|AB|]],0)</f>
        <v>0.75150341864528347</v>
      </c>
      <c r="S253" s="1">
        <f>IFERROR(Table8111241213[[#This Row],[dX]]/Table8111241213[[#This Row],[|AB|]],0)</f>
        <v>0.65972919577994416</v>
      </c>
      <c r="T253" s="1">
        <f>Table8111241213[[#This Row],[X]] - Table8111241213[[#This Row],[Cos(a)]] * $H$2</f>
        <v>-5.0777019871670772</v>
      </c>
      <c r="U253" s="1">
        <f>Table8111241213[[#This Row],[ Y]] + Table8111241213[[#This Row],[Sin(a)]] * $H$2</f>
        <v>5.4475946152557473</v>
      </c>
      <c r="V253" s="1">
        <f>Table8111241213[[#This Row],[X]] + Table8111241213[[#This Row],[Cos(a)]] * $H$2</f>
        <v>-4.275999127487462</v>
      </c>
      <c r="W253" s="1">
        <f>Table8111241213[[#This Row],[ Y]] - Table8111241213[[#This Row],[Sin(a)]] * $H$2</f>
        <v>4.7437963759551725</v>
      </c>
      <c r="X253" s="1">
        <v>-4.6768505573272696</v>
      </c>
      <c r="Y253" s="1">
        <v>5.0956954956054599</v>
      </c>
      <c r="Z253" s="1">
        <v>-4.6529586780279804</v>
      </c>
      <c r="AA253" s="1">
        <v>5.0891381050944204</v>
      </c>
      <c r="AB253" s="1">
        <f>Table8111241213[[#This Row],[Xs]]-IF(Z254&lt;&gt;"",Z254,Z$2)</f>
        <v>9.868112099493942E-2</v>
      </c>
      <c r="AC253" s="1">
        <f>Table8111241213[[#This Row],[ Ys]]-IF(AA254&lt;&gt;"",AA254,AA$2)</f>
        <v>0.10737197032331025</v>
      </c>
      <c r="AD253" s="1">
        <f>SQRT(Table8111241213[[#This Row],[dXs]]*Table8111241213[[#This Row],[dXs]]+Table8111241213[[#This Row],[dYs]]*Table8111241213[[#This Row],[dYs]])</f>
        <v>0.14583107917014018</v>
      </c>
      <c r="AE253"/>
    </row>
    <row r="254" spans="1:31" x14ac:dyDescent="0.25">
      <c r="A254"/>
      <c r="O254" s="1">
        <f t="shared" si="6"/>
        <v>0.19798302650451038</v>
      </c>
      <c r="P254" s="1">
        <f t="shared" si="7"/>
        <v>0.22619056701659979</v>
      </c>
      <c r="Q254" s="1">
        <f>SQRT(Table8111241213[[#This Row],[dX]]*Table8111241213[[#This Row],[dX]]+Table8111241213[[#This Row],[dY]]*Table8111241213[[#This Row],[dY]])</f>
        <v>0.30059848867081246</v>
      </c>
      <c r="R254" s="1">
        <f>IFERROR(Table8111241213[[#This Row],[dY]]/Table8111241213[[#This Row],[|AB|]],0)</f>
        <v>0.75246741264991079</v>
      </c>
      <c r="S254" s="1">
        <f>IFERROR(Table8111241213[[#This Row],[dX]]/Table8111241213[[#This Row],[|AB|]],0)</f>
        <v>0.65862948074008121</v>
      </c>
      <c r="T254" s="1">
        <f>Table8111241213[[#This Row],[X]] - Table8111241213[[#This Row],[Cos(a)]] * $H$2</f>
        <v>-5.1772876836214348</v>
      </c>
      <c r="U254" s="1">
        <f>Table8111241213[[#This Row],[ Y]] + Table8111241213[[#This Row],[Sin(a)]] * $H$2</f>
        <v>5.3339830779484325</v>
      </c>
      <c r="V254" s="1">
        <f>Table8111241213[[#This Row],[X]] + Table8111241213[[#This Row],[Cos(a)]] * $H$2</f>
        <v>-4.3745564364041858</v>
      </c>
      <c r="W254" s="1">
        <f>Table8111241213[[#This Row],[ Y]] - Table8111241213[[#This Row],[Sin(a)]] * $H$2</f>
        <v>4.631358013207568</v>
      </c>
      <c r="X254" s="1">
        <v>-4.7759220600128103</v>
      </c>
      <c r="Y254" s="1">
        <v>4.9826705455780003</v>
      </c>
      <c r="Z254" s="1">
        <v>-4.7516397990229198</v>
      </c>
      <c r="AA254" s="1">
        <v>4.9817661347711102</v>
      </c>
      <c r="AB254" s="1">
        <f>Table8111241213[[#This Row],[Xs]]-IF(Z255&lt;&gt;"",Z255,Z$2)</f>
        <v>9.7627267607630408E-2</v>
      </c>
      <c r="AC254" s="1">
        <f>Table8111241213[[#This Row],[ Ys]]-IF(AA255&lt;&gt;"",AA255,AA$2)</f>
        <v>0.10792792424973019</v>
      </c>
      <c r="AD254" s="1">
        <f>SQRT(Table8111241213[[#This Row],[dXs]]*Table8111241213[[#This Row],[dXs]]+Table8111241213[[#This Row],[dYs]]*Table8111241213[[#This Row],[dYs]])</f>
        <v>0.14553185291676657</v>
      </c>
      <c r="AE254"/>
    </row>
    <row r="255" spans="1:31" x14ac:dyDescent="0.25">
      <c r="A255"/>
      <c r="O255" s="1">
        <f t="shared" si="6"/>
        <v>0.1976730823516899</v>
      </c>
      <c r="P255" s="1">
        <f t="shared" si="7"/>
        <v>0.22646164894104004</v>
      </c>
      <c r="Q255" s="1">
        <f>SQRT(Table8111241213[[#This Row],[dX]]*Table8111241213[[#This Row],[dX]]+Table8111241213[[#This Row],[dY]]*Table8111241213[[#This Row],[dY]])</f>
        <v>0.30059861265067883</v>
      </c>
      <c r="R255" s="1">
        <f>IFERROR(Table8111241213[[#This Row],[dY]]/Table8111241213[[#This Row],[|AB|]],0)</f>
        <v>0.75336890927107425</v>
      </c>
      <c r="S255" s="1">
        <f>IFERROR(Table8111241213[[#This Row],[dX]]/Table8111241213[[#This Row],[|AB|]],0)</f>
        <v>0.65759811932799184</v>
      </c>
      <c r="T255" s="1">
        <f>Table8111241213[[#This Row],[X]] - Table8111241213[[#This Row],[Cos(a)]] * $H$2</f>
        <v>-5.2766800651459365</v>
      </c>
      <c r="U255" s="1">
        <f>Table8111241213[[#This Row],[ Y]] + Table8111241213[[#This Row],[Sin(a)]] * $H$2</f>
        <v>5.2202673334595895</v>
      </c>
      <c r="V255" s="1">
        <f>Table8111241213[[#This Row],[X]] + Table8111241213[[#This Row],[Cos(a)]] * $H$2</f>
        <v>-4.4729871025176235</v>
      </c>
      <c r="W255" s="1">
        <f>Table8111241213[[#This Row],[ Y]] - Table8111241213[[#This Row],[Sin(a)]] * $H$2</f>
        <v>4.5187425237181307</v>
      </c>
      <c r="X255" s="1">
        <v>-4.87483358383178</v>
      </c>
      <c r="Y255" s="1">
        <v>4.8695049285888601</v>
      </c>
      <c r="Z255" s="1">
        <v>-4.8492670666305502</v>
      </c>
      <c r="AA255" s="1">
        <v>4.87383821052138</v>
      </c>
      <c r="AB255" s="1">
        <f>Table8111241213[[#This Row],[Xs]]-IF(Z256&lt;&gt;"",Z256,Z$2)</f>
        <v>9.6620168507719484E-2</v>
      </c>
      <c r="AC255" s="1">
        <f>Table8111241213[[#This Row],[ Ys]]-IF(AA256&lt;&gt;"",AA256,AA$2)</f>
        <v>0.10832338166058975</v>
      </c>
      <c r="AD255" s="1">
        <f>SQRT(Table8111241213[[#This Row],[dXs]]*Table8111241213[[#This Row],[dXs]]+Table8111241213[[#This Row],[dYs]]*Table8111241213[[#This Row],[dYs]])</f>
        <v>0.14515306395955235</v>
      </c>
      <c r="AE255"/>
    </row>
    <row r="256" spans="1:31" x14ac:dyDescent="0.25">
      <c r="A256"/>
      <c r="O256" s="1">
        <f t="shared" si="6"/>
        <v>0.19737434387208008</v>
      </c>
      <c r="P256" s="1">
        <f t="shared" si="7"/>
        <v>0.22672200202941983</v>
      </c>
      <c r="Q256" s="1">
        <f>SQRT(Table8111241213[[#This Row],[dX]]*Table8111241213[[#This Row],[dX]]+Table8111241213[[#This Row],[dY]]*Table8111241213[[#This Row],[dY]])</f>
        <v>0.30059856590336947</v>
      </c>
      <c r="R256" s="1">
        <f>IFERROR(Table8111241213[[#This Row],[dY]]/Table8111241213[[#This Row],[|AB|]],0)</f>
        <v>0.75423514196771646</v>
      </c>
      <c r="S256" s="1">
        <f>IFERROR(Table8111241213[[#This Row],[dX]]/Table8111241213[[#This Row],[|AB|]],0)</f>
        <v>0.65660440953510113</v>
      </c>
      <c r="T256" s="1">
        <f>Table8111241213[[#This Row],[X]] - Table8111241213[[#This Row],[Cos(a)]] * $H$2</f>
        <v>-5.3759036716300139</v>
      </c>
      <c r="U256" s="1">
        <f>Table8111241213[[#This Row],[ Y]] + Table8111241213[[#This Row],[Sin(a)]] * $H$2</f>
        <v>5.1064412573569333</v>
      </c>
      <c r="V256" s="1">
        <f>Table8111241213[[#This Row],[X]] + Table8111241213[[#This Row],[Cos(a)]] * $H$2</f>
        <v>-4.5712866130989864</v>
      </c>
      <c r="W256" s="1">
        <f>Table8111241213[[#This Row],[ Y]] - Table8111241213[[#This Row],[Sin(a)]] * $H$2</f>
        <v>4.4059765359169871</v>
      </c>
      <c r="X256" s="1">
        <v>-4.9735951423645002</v>
      </c>
      <c r="Y256" s="1">
        <v>4.7562088966369602</v>
      </c>
      <c r="Z256" s="1">
        <v>-4.9458872351382697</v>
      </c>
      <c r="AA256" s="1">
        <v>4.7655148288607903</v>
      </c>
      <c r="AB256" s="1">
        <f>Table8111241213[[#This Row],[Xs]]-IF(Z257&lt;&gt;"",Z257,Z$2)</f>
        <v>9.5652132391890632E-2</v>
      </c>
      <c r="AC256" s="1">
        <f>Table8111241213[[#This Row],[ Ys]]-IF(AA257&lt;&gt;"",AA257,AA$2)</f>
        <v>0.10860467760836023</v>
      </c>
      <c r="AD256" s="1">
        <f>SQRT(Table8111241213[[#This Row],[dXs]]*Table8111241213[[#This Row],[dXs]]+Table8111241213[[#This Row],[dYs]]*Table8111241213[[#This Row],[dYs]])</f>
        <v>0.14472147881199818</v>
      </c>
      <c r="AE256"/>
    </row>
    <row r="257" spans="1:31" x14ac:dyDescent="0.25">
      <c r="A257"/>
      <c r="O257" s="1">
        <f t="shared" si="6"/>
        <v>0.19707441329955966</v>
      </c>
      <c r="P257" s="1">
        <f t="shared" si="7"/>
        <v>0.22698235511780052</v>
      </c>
      <c r="Q257" s="1">
        <f>SQRT(Table8111241213[[#This Row],[dX]]*Table8111241213[[#This Row],[dX]]+Table8111241213[[#This Row],[dY]]*Table8111241213[[#This Row],[dY]])</f>
        <v>0.30059825999527834</v>
      </c>
      <c r="R257" s="1">
        <f>IFERROR(Table8111241213[[#This Row],[dY]]/Table8111241213[[#This Row],[|AB|]],0)</f>
        <v>0.75510202594441445</v>
      </c>
      <c r="S257" s="1">
        <f>IFERROR(Table8111241213[[#This Row],[dX]]/Table8111241213[[#This Row],[|AB|]],0)</f>
        <v>0.65560729893331793</v>
      </c>
      <c r="T257" s="1">
        <f>Table8111241213[[#This Row],[X]] - Table8111241213[[#This Row],[Cos(a)]] * $H$2</f>
        <v>-5.4749788523130842</v>
      </c>
      <c r="U257" s="1">
        <f>Table8111241213[[#This Row],[ Y]] + Table8111241213[[#This Row],[Sin(a)]] * $H$2</f>
        <v>4.992483429139428</v>
      </c>
      <c r="V257" s="1">
        <f>Table8111241213[[#This Row],[X]] + Table8111241213[[#This Row],[Cos(a)]] * $H$2</f>
        <v>-4.6694370030946359</v>
      </c>
      <c r="W257" s="1">
        <f>Table8111241213[[#This Row],[ Y]] - Table8111241213[[#This Row],[Sin(a)]] * $H$2</f>
        <v>4.2930824239794525</v>
      </c>
      <c r="X257" s="1">
        <v>-5.0722079277038601</v>
      </c>
      <c r="Y257" s="1">
        <v>4.6427829265594402</v>
      </c>
      <c r="Z257" s="1">
        <v>-5.0415393675301603</v>
      </c>
      <c r="AA257" s="1">
        <v>4.65691015125243</v>
      </c>
      <c r="AB257" s="1">
        <f>Table8111241213[[#This Row],[Xs]]-IF(Z258&lt;&gt;"",Z258,Z$2)</f>
        <v>9.4715870211619979E-2</v>
      </c>
      <c r="AC257" s="1">
        <f>Table8111241213[[#This Row],[ Ys]]-IF(AA258&lt;&gt;"",AA258,AA$2)</f>
        <v>0.10881624349489982</v>
      </c>
      <c r="AD257" s="1">
        <f>SQRT(Table8111241213[[#This Row],[dXs]]*Table8111241213[[#This Row],[dXs]]+Table8111241213[[#This Row],[dYs]]*Table8111241213[[#This Row],[dYs]])</f>
        <v>0.14426389332846168</v>
      </c>
      <c r="AE257"/>
    </row>
    <row r="258" spans="1:31" x14ac:dyDescent="0.25">
      <c r="A258"/>
      <c r="O258" s="1">
        <f t="shared" ref="O258:O263" si="8">IF(ROW()&lt;&gt;2,X257,X$263)-IF(X259&lt;&gt;"",X259,X$2)</f>
        <v>0.19675540924071999</v>
      </c>
      <c r="P258" s="1">
        <f t="shared" ref="P258:P263" si="9">IF(ROW()&lt;&gt;2,Y257,Y$263)-IF(Y259&lt;&gt;"",Y259,Y$2)</f>
        <v>0.22725844383239036</v>
      </c>
      <c r="Q258" s="1">
        <f>SQRT(Table8111241213[[#This Row],[dX]]*Table8111241213[[#This Row],[dX]]+Table8111241213[[#This Row],[dY]]*Table8111241213[[#This Row],[dY]])</f>
        <v>0.30059788981062879</v>
      </c>
      <c r="R258" s="1">
        <f>IFERROR(Table8111241213[[#This Row],[dY]]/Table8111241213[[#This Row],[|AB|]],0)</f>
        <v>0.75602142109367121</v>
      </c>
      <c r="S258" s="1">
        <f>IFERROR(Table8111241213[[#This Row],[dX]]/Table8111241213[[#This Row],[|AB|]],0)</f>
        <v>0.65454687444636528</v>
      </c>
      <c r="T258" s="1">
        <f>Table8111241213[[#This Row],[X]] - Table8111241213[[#This Row],[Cos(a)]] * $H$2</f>
        <v>-5.5739308850419436</v>
      </c>
      <c r="U258" s="1">
        <f>Table8111241213[[#This Row],[ Y]] + Table8111241213[[#This Row],[Sin(a)]] * $H$2</f>
        <v>4.8783614143744041</v>
      </c>
      <c r="V258" s="1">
        <f>Table8111241213[[#This Row],[X]] + Table8111241213[[#This Row],[Cos(a)]] * $H$2</f>
        <v>-4.7674082262861761</v>
      </c>
      <c r="W258" s="1">
        <f>Table8111241213[[#This Row],[ Y]] - Table8111241213[[#This Row],[Sin(a)]] * $H$2</f>
        <v>4.1800916686639153</v>
      </c>
      <c r="X258" s="1">
        <v>-5.1706695556640598</v>
      </c>
      <c r="Y258" s="1">
        <v>4.5292265415191597</v>
      </c>
      <c r="Z258" s="1">
        <v>-5.1362552377417803</v>
      </c>
      <c r="AA258" s="1">
        <v>4.5480939077575302</v>
      </c>
      <c r="AB258" s="1">
        <f>Table8111241213[[#This Row],[Xs]]-IF(Z259&lt;&gt;"",Z259,Z$2)</f>
        <v>9.3804050336729894E-2</v>
      </c>
      <c r="AC258" s="1">
        <f>Table8111241213[[#This Row],[ Ys]]-IF(AA259&lt;&gt;"",AA259,AA$2)</f>
        <v>0.10900004334961011</v>
      </c>
      <c r="AD258" s="1">
        <f>SQRT(Table8111241213[[#This Row],[dXs]]*Table8111241213[[#This Row],[dXs]]+Table8111241213[[#This Row],[dYs]]*Table8111241213[[#This Row],[dYs]])</f>
        <v>0.14380615184960843</v>
      </c>
      <c r="AE258"/>
    </row>
    <row r="259" spans="1:31" x14ac:dyDescent="0.25">
      <c r="A259"/>
      <c r="O259" s="1">
        <f t="shared" si="8"/>
        <v>0.19640755653380992</v>
      </c>
      <c r="P259" s="1">
        <f t="shared" si="9"/>
        <v>0.22755992412566961</v>
      </c>
      <c r="Q259" s="1">
        <f>SQRT(Table8111241213[[#This Row],[dX]]*Table8111241213[[#This Row],[dX]]+Table8111241213[[#This Row],[dY]]*Table8111241213[[#This Row],[dY]])</f>
        <v>0.30059848191842592</v>
      </c>
      <c r="R259" s="1">
        <f>IFERROR(Table8111241213[[#This Row],[dY]]/Table8111241213[[#This Row],[|AB|]],0)</f>
        <v>0.75702286542958341</v>
      </c>
      <c r="S259" s="1">
        <f>IFERROR(Table8111241213[[#This Row],[dX]]/Table8111241213[[#This Row],[|AB|]],0)</f>
        <v>0.65338838466625881</v>
      </c>
      <c r="T259" s="1">
        <f>Table8111241213[[#This Row],[X]] - Table8111241213[[#This Row],[Cos(a)]] * $H$2</f>
        <v>-5.6727588360733865</v>
      </c>
      <c r="U259" s="1">
        <f>Table8111241213[[#This Row],[ Y]] + Table8111241213[[#This Row],[Sin(a)]] * $H$2</f>
        <v>4.7640414178946022</v>
      </c>
      <c r="V259" s="1">
        <f>Table8111241213[[#This Row],[X]] + Table8111241213[[#This Row],[Cos(a)]] * $H$2</f>
        <v>-4.8651678378157737</v>
      </c>
      <c r="W259" s="1">
        <f>Table8111241213[[#This Row],[ Y]] - Table8111241213[[#This Row],[Sin(a)]] * $H$2</f>
        <v>4.0670075475594976</v>
      </c>
      <c r="X259" s="1">
        <v>-5.2689633369445801</v>
      </c>
      <c r="Y259" s="1">
        <v>4.4155244827270499</v>
      </c>
      <c r="Z259" s="1">
        <v>-5.2300592880785102</v>
      </c>
      <c r="AA259" s="1">
        <v>4.4390938644079201</v>
      </c>
      <c r="AB259" s="1">
        <f>Table8111241213[[#This Row],[Xs]]-IF(Z260&lt;&gt;"",Z260,Z$2)</f>
        <v>9.2908557529350233E-2</v>
      </c>
      <c r="AC259" s="1">
        <f>Table8111241213[[#This Row],[ Ys]]-IF(AA260&lt;&gt;"",AA260,AA$2)</f>
        <v>0.10919491569059048</v>
      </c>
      <c r="AD259" s="1">
        <f>SQRT(Table8111241213[[#This Row],[dXs]]*Table8111241213[[#This Row],[dXs]]+Table8111241213[[#This Row],[dYs]]*Table8111241213[[#This Row],[dYs]])</f>
        <v>0.14337199752692206</v>
      </c>
      <c r="AE259"/>
    </row>
    <row r="260" spans="1:31" x14ac:dyDescent="0.25">
      <c r="A260"/>
      <c r="O260" s="1">
        <f t="shared" si="8"/>
        <v>0.19601154327391956</v>
      </c>
      <c r="P260" s="1">
        <f t="shared" si="9"/>
        <v>0.22790110111237016</v>
      </c>
      <c r="Q260" s="1">
        <f>SQRT(Table8111241213[[#This Row],[dX]]*Table8111241213[[#This Row],[dX]]+Table8111241213[[#This Row],[dY]]*Table8111241213[[#This Row],[dY]])</f>
        <v>0.30059846470807933</v>
      </c>
      <c r="R260" s="1">
        <f>IFERROR(Table8111241213[[#This Row],[dY]]/Table8111241213[[#This Row],[|AB|]],0)</f>
        <v>0.75815790121779936</v>
      </c>
      <c r="S260" s="1">
        <f>IFERROR(Table8111241213[[#This Row],[dX]]/Table8111241213[[#This Row],[|AB|]],0)</f>
        <v>0.65207100596562451</v>
      </c>
      <c r="T260" s="1">
        <f>Table8111241213[[#This Row],[X]] - Table8111241213[[#This Row],[Cos(a)]] * $H$2</f>
        <v>-5.7714780386705016</v>
      </c>
      <c r="U260" s="1">
        <f>Table8111241213[[#This Row],[ Y]] + Table8111241213[[#This Row],[Sin(a)]] * $H$2</f>
        <v>4.6494808636275149</v>
      </c>
      <c r="V260" s="1">
        <f>Table8111241213[[#This Row],[X]] + Table8111241213[[#This Row],[Cos(a)]] * $H$2</f>
        <v>-4.9626761857252379</v>
      </c>
      <c r="W260" s="1">
        <f>Table8111241213[[#This Row],[ Y]] - Table8111241213[[#This Row],[Sin(a)]] * $H$2</f>
        <v>3.9538523711594649</v>
      </c>
      <c r="X260" s="1">
        <v>-5.3670771121978698</v>
      </c>
      <c r="Y260" s="1">
        <v>4.3016666173934901</v>
      </c>
      <c r="Z260" s="1">
        <v>-5.3229678456078604</v>
      </c>
      <c r="AA260" s="1">
        <v>4.3298989487173296</v>
      </c>
      <c r="AB260" s="1">
        <f>Table8111241213[[#This Row],[Xs]]-IF(Z261&lt;&gt;"",Z261,Z$2)</f>
        <v>9.2019589224409337E-2</v>
      </c>
      <c r="AC260" s="1">
        <f>Table8111241213[[#This Row],[ Ys]]-IF(AA261&lt;&gt;"",AA261,AA$2)</f>
        <v>0.10943589522923958</v>
      </c>
      <c r="AD260" s="1">
        <f>SQRT(Table8111241213[[#This Row],[dXs]]*Table8111241213[[#This Row],[dXs]]+Table8111241213[[#This Row],[dYs]]*Table8111241213[[#This Row],[dYs]])</f>
        <v>0.14298188684464244</v>
      </c>
      <c r="AE260"/>
    </row>
    <row r="261" spans="1:31" x14ac:dyDescent="0.25">
      <c r="A261"/>
      <c r="O261" s="1">
        <f t="shared" si="8"/>
        <v>0.19555783271789995</v>
      </c>
      <c r="P261" s="1">
        <f t="shared" si="9"/>
        <v>0.2282905578613299</v>
      </c>
      <c r="Q261" s="1">
        <f>SQRT(Table8111241213[[#This Row],[dX]]*Table8111241213[[#This Row],[dX]]+Table8111241213[[#This Row],[dY]]*Table8111241213[[#This Row],[dY]])</f>
        <v>0.30059847761750119</v>
      </c>
      <c r="R261" s="1">
        <f>IFERROR(Table8111241213[[#This Row],[dY]]/Table8111241213[[#This Row],[|AB|]],0)</f>
        <v>0.75945347318697987</v>
      </c>
      <c r="S261" s="1">
        <f>IFERROR(Table8111241213[[#This Row],[dX]]/Table8111241213[[#This Row],[|AB|]],0)</f>
        <v>0.65056162049742317</v>
      </c>
      <c r="T261" s="1">
        <f>Table8111241213[[#This Row],[X]] - Table8111241213[[#This Row],[Cos(a)]] * $H$2</f>
        <v>-5.8700668639284252</v>
      </c>
      <c r="U261" s="1">
        <f>Table8111241213[[#This Row],[ Y]] + Table8111241213[[#This Row],[Sin(a)]] * $H$2</f>
        <v>4.5346325226314876</v>
      </c>
      <c r="V261" s="1">
        <f>Table8111241213[[#This Row],[X]] + Table8111241213[[#This Row],[Cos(a)]] * $H$2</f>
        <v>-5.059882896508574</v>
      </c>
      <c r="W261" s="1">
        <f>Table8111241213[[#This Row],[ Y]] - Table8111241213[[#This Row],[Sin(a)]] * $H$2</f>
        <v>3.8406142405978718</v>
      </c>
      <c r="X261" s="1">
        <v>-5.4649748802184996</v>
      </c>
      <c r="Y261" s="1">
        <v>4.1876233816146797</v>
      </c>
      <c r="Z261" s="1">
        <v>-5.4149874348322697</v>
      </c>
      <c r="AA261" s="1">
        <v>4.22046305348809</v>
      </c>
      <c r="AB261" s="1">
        <f>Table8111241213[[#This Row],[Xs]]-IF(Z262&lt;&gt;"",Z262,Z$2)</f>
        <v>9.1124644267710053E-2</v>
      </c>
      <c r="AC261" s="1">
        <f>Table8111241213[[#This Row],[ Ys]]-IF(AA262&lt;&gt;"",AA262,AA$2)</f>
        <v>0.10975349466055029</v>
      </c>
      <c r="AD261" s="1">
        <f>SQRT(Table8111241213[[#This Row],[dXs]]*Table8111241213[[#This Row],[dXs]]+Table8111241213[[#This Row],[dYs]]*Table8111241213[[#This Row],[dYs]])</f>
        <v>0.14265178016106264</v>
      </c>
      <c r="AE261"/>
    </row>
    <row r="262" spans="1:31" x14ac:dyDescent="0.25">
      <c r="O262" s="1">
        <f t="shared" si="8"/>
        <v>0.19502806663514072</v>
      </c>
      <c r="P262" s="1">
        <f t="shared" si="9"/>
        <v>0.22874295711517956</v>
      </c>
      <c r="Q262" s="1">
        <f>SQRT(Table8111241213[[#This Row],[dX]]*Table8111241213[[#This Row],[dX]]+Table8111241213[[#This Row],[dY]]*Table8111241213[[#This Row],[dY]])</f>
        <v>0.30059821557227806</v>
      </c>
      <c r="R262" s="1">
        <f>IFERROR(Table8111241213[[#This Row],[dY]]/Table8111241213[[#This Row],[|AB|]],0)</f>
        <v>0.76095913170908003</v>
      </c>
      <c r="S262" s="1">
        <f>IFERROR(Table8111241213[[#This Row],[dX]]/Table8111241213[[#This Row],[|AB|]],0)</f>
        <v>0.64879981494183792</v>
      </c>
      <c r="T262" s="1">
        <f>Table8111241213[[#This Row],[X]] - Table8111241213[[#This Row],[Cos(a)]] * $H$2</f>
        <v>-5.9685300458923107</v>
      </c>
      <c r="U262" s="1">
        <f>Table8111241213[[#This Row],[ Y]] + Table8111241213[[#This Row],[Sin(a)]] * $H$2</f>
        <v>4.4194454546229558</v>
      </c>
      <c r="V262" s="1">
        <f>Table8111241213[[#This Row],[X]] + Table8111241213[[#This Row],[Cos(a)]] * $H$2</f>
        <v>-5.1567398439392287</v>
      </c>
      <c r="W262" s="1">
        <f>Table8111241213[[#This Row],[ Y]] - Table8111241213[[#This Row],[Sin(a)]] * $H$2</f>
        <v>3.7273066644413646</v>
      </c>
      <c r="X262" s="1">
        <v>-5.5626349449157697</v>
      </c>
      <c r="Y262" s="1">
        <v>4.0733760595321602</v>
      </c>
      <c r="Z262" s="1">
        <v>-5.5061120790999798</v>
      </c>
      <c r="AA262" s="1">
        <v>4.1107095588275397</v>
      </c>
      <c r="AB262" s="1">
        <f>Table8111241213[[#This Row],[Xs]]-IF(Z263&lt;&gt;"",Z263,Z$2)</f>
        <v>9.0207576081110297E-2</v>
      </c>
      <c r="AC262" s="1">
        <f>Table8111241213[[#This Row],[ Ys]]-IF(AA263&lt;&gt;"",AA263,AA$2)</f>
        <v>0.11017306769528012</v>
      </c>
      <c r="AD262" s="1">
        <f>SQRT(Table8111241213[[#This Row],[dXs]]*Table8111241213[[#This Row],[dXs]]+Table8111241213[[#This Row],[dYs]]*Table8111241213[[#This Row],[dYs]])</f>
        <v>0.14239210521590753</v>
      </c>
    </row>
    <row r="263" spans="1:31" x14ac:dyDescent="0.25">
      <c r="O263" s="1">
        <f t="shared" si="8"/>
        <v>9.7368001937870652E-2</v>
      </c>
      <c r="P263" s="1">
        <f t="shared" si="9"/>
        <v>0.11449563503266003</v>
      </c>
      <c r="Q263" s="1">
        <f>SQRT(Table8111241213[[#This Row],[dX]]*Table8111241213[[#This Row],[dX]]+Table8111241213[[#This Row],[dY]]*Table8111241213[[#This Row],[dY]])</f>
        <v>0.15029896288033817</v>
      </c>
      <c r="R263" s="1">
        <f>IFERROR(Table8111241213[[#This Row],[dY]]/Table8111241213[[#This Row],[|AB|]],0)</f>
        <v>0.76178592878126994</v>
      </c>
      <c r="S263" s="1">
        <f>IFERROR(Table8111241213[[#This Row],[dX]]/Table8111241213[[#This Row],[|AB|]],0)</f>
        <v>0.64782883442376804</v>
      </c>
      <c r="T263" s="1">
        <f>Table8111241213[[#This Row],[X]] - Table8111241213[[#This Row],[Cos(a)]] * $H$2</f>
        <v>-6.0663390608453609</v>
      </c>
      <c r="U263" s="1">
        <f>Table8111241213[[#This Row],[ Y]] + Table8111241213[[#This Row],[Sin(a)]] * $H$2</f>
        <v>4.3044318992197983</v>
      </c>
      <c r="V263" s="1">
        <f>Table8111241213[[#This Row],[X]] + Table8111241213[[#This Row],[Cos(a)]] * $H$2</f>
        <v>-5.2536668328619198</v>
      </c>
      <c r="W263" s="1">
        <f>Table8111241213[[#This Row],[ Y]] - Table8111241213[[#This Row],[Sin(a)]] * $H$2</f>
        <v>3.613328949779202</v>
      </c>
      <c r="X263" s="1">
        <v>-5.6600029468536404</v>
      </c>
      <c r="Y263" s="1">
        <v>3.9588804244995002</v>
      </c>
      <c r="Z263" s="1">
        <v>-5.5963196551810901</v>
      </c>
      <c r="AA263" s="1">
        <v>4.0005364911322596</v>
      </c>
      <c r="AB263" s="1">
        <f>Table8111241213[[#This Row],[Xs]]-IF(Z264&lt;&gt;"",Z264,Z$2)</f>
        <v>8.9247765701950144E-2</v>
      </c>
      <c r="AC263" s="1">
        <f>Table8111241213[[#This Row],[ Ys]]-IF(AA264&lt;&gt;"",AA264,AA$2)</f>
        <v>0.11071424360538984</v>
      </c>
      <c r="AD263" s="1">
        <f>SQRT(Table8111241213[[#This Row],[dXs]]*Table8111241213[[#This Row],[dXs]]+Table8111241213[[#This Row],[dYs]]*Table8111241213[[#This Row],[dYs]])</f>
        <v>0.14220691762324292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.1" shapeId="10243" r:id="rId3">
          <objectPr defaultSize="0" r:id="rId4">
            <anchor moveWithCells="1">
              <from>
                <xdr:col>0</xdr:col>
                <xdr:colOff>38100</xdr:colOff>
                <xdr:row>35</xdr:row>
                <xdr:rowOff>9525</xdr:rowOff>
              </from>
              <to>
                <xdr:col>6</xdr:col>
                <xdr:colOff>438150</xdr:colOff>
                <xdr:row>48</xdr:row>
                <xdr:rowOff>0</xdr:rowOff>
              </to>
            </anchor>
          </objectPr>
        </oleObject>
      </mc:Choice>
      <mc:Fallback>
        <oleObject progId="Paint.Picture.1" shapeId="10243" r:id="rId3"/>
      </mc:Fallback>
    </mc:AlternateContent>
  </oleObjects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90A3-64C1-495F-86BD-880AFDDE2232}">
  <dimension ref="A1:AE261"/>
  <sheetViews>
    <sheetView zoomScaleNormal="100" workbookViewId="0">
      <selection activeCell="P13" sqref="P13"/>
    </sheetView>
  </sheetViews>
  <sheetFormatPr defaultRowHeight="15" x14ac:dyDescent="0.25"/>
  <cols>
    <col min="1" max="1" width="9.140625" style="1"/>
    <col min="7" max="7" width="11" bestFit="1" customWidth="1"/>
    <col min="15" max="25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SUM(Q2:Q181)/2</f>
        <v>44.921864095813106</v>
      </c>
      <c r="G1" t="s">
        <v>59</v>
      </c>
      <c r="H1" s="6">
        <v>1.06679868619204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t="s">
        <v>1</v>
      </c>
      <c r="Y1" t="s">
        <v>51</v>
      </c>
      <c r="Z1" t="s">
        <v>28</v>
      </c>
      <c r="AA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SUM(AD2:AD181)</f>
        <v>40.646821008077112</v>
      </c>
      <c r="G2" t="s">
        <v>54</v>
      </c>
      <c r="H2" s="6">
        <f>H1/2</f>
        <v>0.53339934309602</v>
      </c>
      <c r="O2" s="1">
        <f t="shared" ref="O2:O33" si="0">IF(ROW()&lt;&gt;2,X1,X$181)-IF(X3&lt;&gt;"",X3,X$2)</f>
        <v>-0.50123786926269975</v>
      </c>
      <c r="P2" s="1">
        <f t="shared" ref="P2:P33" si="1">IF(ROW()&lt;&gt;2,Y1,Y$181)-IF(Y3&lt;&gt;"",Y3,Y$2)</f>
        <v>-5.7494640350399528E-3</v>
      </c>
      <c r="Q2" s="1">
        <f>SQRT(Table811124[[#This Row],[dX]]*Table811124[[#This Row],[dX]]+Table811124[[#This Row],[dY]]*Table811124[[#This Row],[dY]])</f>
        <v>0.50127084287808077</v>
      </c>
      <c r="R2" s="1">
        <f>IFERROR(Table811124[[#This Row],[dY]]/Table811124[[#This Row],[|AB|]],0)</f>
        <v>-1.1469775505052343E-2</v>
      </c>
      <c r="S2" s="1">
        <f>IFERROR(Table811124[[#This Row],[dX]]/Table811124[[#This Row],[|AB|]],0)</f>
        <v>-0.99993421996142506</v>
      </c>
      <c r="T2" s="1">
        <f>Table811124[[#This Row],[X]] - Table811124[[#This Row],[Cos(a)]] * $H$2</f>
        <v>-5.4465650012344868</v>
      </c>
      <c r="U2" s="1">
        <f>Table811124[[#This Row],[ Y]] + Table811124[[#This Row],[Sin(a)]] * $H$2</f>
        <v>-2.1548472840016752</v>
      </c>
      <c r="V2" s="1">
        <f>Table811124[[#This Row],[X]] + Table811124[[#This Row],[Cos(a)]] * $H$2</f>
        <v>-5.4588009426741939</v>
      </c>
      <c r="W2" s="1">
        <f>Table811124[[#This Row],[ Y]] - Table811124[[#This Row],[Sin(a)]] * $H$2</f>
        <v>-1.0881187718683649</v>
      </c>
      <c r="X2" s="1">
        <v>-5.4526829719543404</v>
      </c>
      <c r="Y2" s="1">
        <v>-1.6214830279350201</v>
      </c>
      <c r="Z2" s="1">
        <v>-5.3377946047884999</v>
      </c>
      <c r="AA2" s="1">
        <v>-1.5955069420874901</v>
      </c>
      <c r="AB2" s="1">
        <f>Table811124[[#This Row],[Xs]]-IF(Z3&lt;&gt;"",Z3,Z$2)</f>
        <v>-0.24668636485213025</v>
      </c>
      <c r="AC2" s="1">
        <f>Table811124[[#This Row],[ Ys]]-IF(AA3&lt;&gt;"",AA3,AA$2)</f>
        <v>2.0375537577399516E-3</v>
      </c>
      <c r="AD2" s="1">
        <f>SQRT(Table811124[[#This Row],[dXs]]*Table811124[[#This Row],[dXs]]+Table811124[[#This Row],[dYs]]*Table811124[[#This Row],[dYs]])</f>
        <v>0.24669477949335289</v>
      </c>
      <c r="AE2"/>
    </row>
    <row r="3" spans="1:31" x14ac:dyDescent="0.25">
      <c r="A3"/>
      <c r="O3" s="1">
        <f t="shared" si="0"/>
        <v>-0.50123739242554066</v>
      </c>
      <c r="P3" s="1">
        <f t="shared" si="1"/>
        <v>-5.7525038719101751E-3</v>
      </c>
      <c r="Q3" s="1">
        <f>SQRT(Table811124[[#This Row],[dX]]*Table811124[[#This Row],[dX]]+Table811124[[#This Row],[dY]]*Table811124[[#This Row],[dY]])</f>
        <v>0.50127040094778363</v>
      </c>
      <c r="R3" s="1">
        <f>IFERROR(Table811124[[#This Row],[dY]]/Table811124[[#This Row],[|AB|]],0)</f>
        <v>-1.1475849882685178E-2</v>
      </c>
      <c r="S3" s="1">
        <f>IFERROR(Table811124[[#This Row],[dX]]/Table811124[[#This Row],[|AB|]],0)</f>
        <v>-0.99993415026664134</v>
      </c>
      <c r="T3" s="1">
        <f>Table811124[[#This Row],[X]] - Table811124[[#This Row],[Cos(a)]] * $H$2</f>
        <v>-5.1959428265340977</v>
      </c>
      <c r="U3" s="1">
        <f>Table811124[[#This Row],[ Y]] + Table811124[[#This Row],[Sin(a)]] * $H$2</f>
        <v>-2.1519717399486233</v>
      </c>
      <c r="V3" s="1">
        <f>Table811124[[#This Row],[X]] + Table811124[[#This Row],[Cos(a)]] * $H$2</f>
        <v>-5.2081852481118824</v>
      </c>
      <c r="W3" s="1">
        <f>Table811124[[#This Row],[ Y]] - Table811124[[#This Row],[Sin(a)]] * $H$2</f>
        <v>-1.0852433021656167</v>
      </c>
      <c r="X3" s="1">
        <v>-5.2020640373229901</v>
      </c>
      <c r="Y3" s="1">
        <v>-1.61860752105712</v>
      </c>
      <c r="Z3" s="1">
        <v>-5.0911082399363696</v>
      </c>
      <c r="AA3" s="1">
        <v>-1.5975444958452301</v>
      </c>
      <c r="AB3" s="1">
        <f>Table811124[[#This Row],[Xs]]-IF(Z4&lt;&gt;"",Z4,Z$2)</f>
        <v>-0.24743042345052935</v>
      </c>
      <c r="AC3" s="1">
        <f>Table811124[[#This Row],[ Ys]]-IF(AA4&lt;&gt;"",AA4,AA$2)</f>
        <v>2.7644028542399557E-3</v>
      </c>
      <c r="AD3" s="1">
        <f>SQRT(Table811124[[#This Row],[dXs]]*Table811124[[#This Row],[dXs]]+Table811124[[#This Row],[dYs]]*Table811124[[#This Row],[dYs]])</f>
        <v>0.24744586553840175</v>
      </c>
      <c r="AE3"/>
    </row>
    <row r="4" spans="1:31" x14ac:dyDescent="0.25">
      <c r="A4"/>
      <c r="O4" s="1">
        <f t="shared" si="0"/>
        <v>-0.50123715400695001</v>
      </c>
      <c r="P4" s="1">
        <f t="shared" si="1"/>
        <v>-5.7544708251899834E-3</v>
      </c>
      <c r="Q4" s="1">
        <f>SQRT(Table811124[[#This Row],[dX]]*Table811124[[#This Row],[dX]]+Table811124[[#This Row],[dY]]*Table811124[[#This Row],[dY]])</f>
        <v>0.50127018512122279</v>
      </c>
      <c r="R4" s="1">
        <f>IFERROR(Table811124[[#This Row],[dY]]/Table811124[[#This Row],[|AB|]],0)</f>
        <v>-1.1479778762023064E-2</v>
      </c>
      <c r="S4" s="1">
        <f>IFERROR(Table811124[[#This Row],[dX]]/Table811124[[#This Row],[|AB|]],0)</f>
        <v>-0.99993410516872294</v>
      </c>
      <c r="T4" s="1">
        <f>Table811124[[#This Row],[X]] - Table811124[[#This Row],[Cos(a)]] * $H$2</f>
        <v>-4.9453222730782489</v>
      </c>
      <c r="U4" s="1">
        <f>Table811124[[#This Row],[ Y]] + Table811124[[#This Row],[Sin(a)]] * $H$2</f>
        <v>-2.1490947188994132</v>
      </c>
      <c r="V4" s="1">
        <f>Table811124[[#This Row],[X]] + Table811124[[#This Row],[Cos(a)]] * $H$2</f>
        <v>-4.9575688859793505</v>
      </c>
      <c r="W4" s="1">
        <f>Table811124[[#This Row],[ Y]] - Table811124[[#This Row],[Sin(a)]] * $H$2</f>
        <v>-1.0823663292268066</v>
      </c>
      <c r="X4" s="1">
        <v>-4.9514455795287997</v>
      </c>
      <c r="Y4" s="1">
        <v>-1.6157305240631099</v>
      </c>
      <c r="Z4" s="1">
        <v>-4.8436778164858403</v>
      </c>
      <c r="AA4" s="1">
        <v>-1.60030889869947</v>
      </c>
      <c r="AB4" s="1">
        <f>Table811124[[#This Row],[Xs]]-IF(Z5&lt;&gt;"",Z5,Z$2)</f>
        <v>-0.21894792491973014</v>
      </c>
      <c r="AC4" s="1">
        <f>Table811124[[#This Row],[ Ys]]-IF(AA5&lt;&gt;"",AA5,AA$2)</f>
        <v>1.896538458669994E-3</v>
      </c>
      <c r="AD4" s="1">
        <f>SQRT(Table811124[[#This Row],[dXs]]*Table811124[[#This Row],[dXs]]+Table811124[[#This Row],[dYs]]*Table811124[[#This Row],[dYs]])</f>
        <v>0.21895613872367453</v>
      </c>
      <c r="AE4"/>
    </row>
    <row r="5" spans="1:31" x14ac:dyDescent="0.25">
      <c r="A5"/>
      <c r="O5" s="1">
        <f t="shared" si="0"/>
        <v>-0.50123810768126997</v>
      </c>
      <c r="P5" s="1">
        <f t="shared" si="1"/>
        <v>-5.7504773139998022E-3</v>
      </c>
      <c r="Q5" s="1">
        <f>SQRT(Table811124[[#This Row],[dX]]*Table811124[[#This Row],[dX]]+Table811124[[#This Row],[dY]]*Table811124[[#This Row],[dY]])</f>
        <v>0.50127109290406846</v>
      </c>
      <c r="R5" s="1">
        <f>IFERROR(Table811124[[#This Row],[dY]]/Table811124[[#This Row],[|AB|]],0)</f>
        <v>-1.1471791203208896E-2</v>
      </c>
      <c r="S5" s="1">
        <f>IFERROR(Table811124[[#This Row],[dX]]/Table811124[[#This Row],[|AB|]],0)</f>
        <v>-0.9999341968382669</v>
      </c>
      <c r="T5" s="1">
        <f>Table811124[[#This Row],[X]] - Table811124[[#This Row],[Cos(a)]] * $H$2</f>
        <v>-4.6947078374241134</v>
      </c>
      <c r="U5" s="1">
        <f>Table811124[[#This Row],[ Y]] + Table811124[[#This Row],[Sin(a)]] * $H$2</f>
        <v>-2.1462172939647077</v>
      </c>
      <c r="V5" s="1">
        <f>Table811124[[#This Row],[X]] + Table811124[[#This Row],[Cos(a)]] * $H$2</f>
        <v>-4.7069459292079667</v>
      </c>
      <c r="W5" s="1">
        <f>Table811124[[#This Row],[ Y]] - Table811124[[#This Row],[Sin(a)]] * $H$2</f>
        <v>-1.0794888064991521</v>
      </c>
      <c r="X5" s="1">
        <v>-4.70082688331604</v>
      </c>
      <c r="Y5" s="1">
        <v>-1.61285305023193</v>
      </c>
      <c r="Z5" s="1">
        <v>-4.6247298915661101</v>
      </c>
      <c r="AA5" s="1">
        <v>-1.60220543715814</v>
      </c>
      <c r="AB5" s="1">
        <f>Table811124[[#This Row],[Xs]]-IF(Z6&lt;&gt;"",Z6,Z$2)</f>
        <v>-0.24892522908172054</v>
      </c>
      <c r="AC5" s="1">
        <f>Table811124[[#This Row],[ Ys]]-IF(AA6&lt;&gt;"",AA6,AA$2)</f>
        <v>-2.3062678978003071E-4</v>
      </c>
      <c r="AD5" s="1">
        <f>SQRT(Table811124[[#This Row],[dXs]]*Table811124[[#This Row],[dXs]]+Table811124[[#This Row],[dYs]]*Table811124[[#This Row],[dYs]])</f>
        <v>0.24892533591843</v>
      </c>
      <c r="AE5"/>
    </row>
    <row r="6" spans="1:31" x14ac:dyDescent="0.25">
      <c r="A6"/>
      <c r="O6" s="1">
        <f t="shared" si="0"/>
        <v>-0.50124001502990989</v>
      </c>
      <c r="P6" s="1">
        <f t="shared" si="1"/>
        <v>-5.7401061058099945E-3</v>
      </c>
      <c r="Q6" s="1">
        <f>SQRT(Table811124[[#This Row],[dX]]*Table811124[[#This Row],[dX]]+Table811124[[#This Row],[dY]]*Table811124[[#This Row],[dY]])</f>
        <v>0.50127288125859171</v>
      </c>
      <c r="R6" s="1">
        <f>IFERROR(Table811124[[#This Row],[dY]]/Table811124[[#This Row],[|AB|]],0)</f>
        <v>-1.1451060530938327E-2</v>
      </c>
      <c r="S6" s="1">
        <f>IFERROR(Table811124[[#This Row],[dX]]/Table811124[[#This Row],[|AB|]],0)</f>
        <v>-0.9999344344569383</v>
      </c>
      <c r="T6" s="1">
        <f>Table811124[[#This Row],[X]] - Table811124[[#This Row],[Cos(a)]] * $H$2</f>
        <v>-4.4440994836825745</v>
      </c>
      <c r="U6" s="1">
        <f>Table811124[[#This Row],[ Y]] + Table811124[[#This Row],[Sin(a)]] * $H$2</f>
        <v>-2.1433444172275311</v>
      </c>
      <c r="V6" s="1">
        <f>Table811124[[#This Row],[X]] + Table811124[[#This Row],[Cos(a)]] * $H$2</f>
        <v>-4.456315460012485</v>
      </c>
      <c r="W6" s="1">
        <f>Table811124[[#This Row],[ Y]] - Table811124[[#This Row],[Sin(a)]] * $H$2</f>
        <v>-1.0766156762706891</v>
      </c>
      <c r="X6" s="1">
        <v>-4.4502074718475297</v>
      </c>
      <c r="Y6" s="1">
        <v>-1.6099800467491101</v>
      </c>
      <c r="Z6" s="1">
        <v>-4.3758046624843896</v>
      </c>
      <c r="AA6" s="1">
        <v>-1.60197481036836</v>
      </c>
      <c r="AB6" s="1">
        <f>Table811124[[#This Row],[Xs]]-IF(Z7&lt;&gt;"",Z7,Z$2)</f>
        <v>-0.24943685606024957</v>
      </c>
      <c r="AC6" s="1">
        <f>Table811124[[#This Row],[ Ys]]-IF(AA7&lt;&gt;"",AA7,AA$2)</f>
        <v>-3.0087397125999615E-4</v>
      </c>
      <c r="AD6" s="1">
        <f>SQRT(Table811124[[#This Row],[dXs]]*Table811124[[#This Row],[dXs]]+Table811124[[#This Row],[dYs]]*Table811124[[#This Row],[dYs]])</f>
        <v>0.24943703751922697</v>
      </c>
      <c r="AE6"/>
    </row>
    <row r="7" spans="1:31" x14ac:dyDescent="0.25">
      <c r="A7"/>
      <c r="O7" s="1">
        <f t="shared" si="0"/>
        <v>-0.50124239921569957</v>
      </c>
      <c r="P7" s="1">
        <f t="shared" si="1"/>
        <v>-5.7265162468000952E-3</v>
      </c>
      <c r="Q7" s="1">
        <f>SQRT(Table811124[[#This Row],[dX]]*Table811124[[#This Row],[dX]]+Table811124[[#This Row],[dY]]*Table811124[[#This Row],[dY]])</f>
        <v>0.50127510985469403</v>
      </c>
      <c r="R7" s="1">
        <f>IFERROR(Table811124[[#This Row],[dY]]/Table811124[[#This Row],[|AB|]],0)</f>
        <v>-1.1423899041107499E-2</v>
      </c>
      <c r="S7" s="1">
        <f>IFERROR(Table811124[[#This Row],[dX]]/Table811124[[#This Row],[|AB|]],0)</f>
        <v>-0.9999347451362508</v>
      </c>
      <c r="T7" s="1">
        <f>Table811124[[#This Row],[X]] - Table811124[[#This Row],[Cos(a)]] * $H$2</f>
        <v>-4.1934933680420086</v>
      </c>
      <c r="U7" s="1">
        <f>Table811124[[#This Row],[ Y]] + Table811124[[#This Row],[Sin(a)]] * $H$2</f>
        <v>-2.1404774803206825</v>
      </c>
      <c r="V7" s="1">
        <f>Table811124[[#This Row],[X]] + Table811124[[#This Row],[Cos(a)]] * $H$2</f>
        <v>-4.2056803685302517</v>
      </c>
      <c r="W7" s="1">
        <f>Table811124[[#This Row],[ Y]] - Table811124[[#This Row],[Sin(a)]] * $H$2</f>
        <v>-1.0737484079315576</v>
      </c>
      <c r="X7" s="1">
        <v>-4.1995868682861301</v>
      </c>
      <c r="Y7" s="1">
        <v>-1.60711294412612</v>
      </c>
      <c r="Z7" s="1">
        <v>-4.12636780642414</v>
      </c>
      <c r="AA7" s="1">
        <v>-1.6016739363971</v>
      </c>
      <c r="AB7" s="1">
        <f>Table811124[[#This Row],[Xs]]-IF(Z8&lt;&gt;"",Z8,Z$2)</f>
        <v>-0.21537450094235</v>
      </c>
      <c r="AC7" s="1">
        <f>Table811124[[#This Row],[ Ys]]-IF(AA8&lt;&gt;"",AA8,AA$2)</f>
        <v>-7.1781783027002888E-4</v>
      </c>
      <c r="AD7" s="1">
        <f>SQRT(Table811124[[#This Row],[dXs]]*Table811124[[#This Row],[dXs]]+Table811124[[#This Row],[dYs]]*Table811124[[#This Row],[dYs]])</f>
        <v>0.21537569714014573</v>
      </c>
      <c r="AE7"/>
    </row>
    <row r="8" spans="1:31" x14ac:dyDescent="0.25">
      <c r="A8"/>
      <c r="O8" s="1">
        <f t="shared" si="0"/>
        <v>-0.50124490261078014</v>
      </c>
      <c r="P8" s="1">
        <f t="shared" si="1"/>
        <v>-5.711436271660153E-3</v>
      </c>
      <c r="Q8" s="1">
        <f>SQRT(Table811124[[#This Row],[dX]]*Table811124[[#This Row],[dX]]+Table811124[[#This Row],[dY]]*Table811124[[#This Row],[dY]])</f>
        <v>0.50127744104196004</v>
      </c>
      <c r="R8" s="1">
        <f>IFERROR(Table811124[[#This Row],[dY]]/Table811124[[#This Row],[|AB|]],0)</f>
        <v>-1.1393762822815859E-2</v>
      </c>
      <c r="S8" s="1">
        <f>IFERROR(Table811124[[#This Row],[dX]]/Table811124[[#This Row],[|AB|]],0)</f>
        <v>-0.99993508897764827</v>
      </c>
      <c r="T8" s="1">
        <f>Table811124[[#This Row],[X]] - Table811124[[#This Row],[Cos(a)]] * $H$2</f>
        <v>-3.9428876470267484</v>
      </c>
      <c r="U8" s="1">
        <f>Table811124[[#This Row],[ Y]] + Table811124[[#This Row],[Sin(a)]] * $H$2</f>
        <v>-2.1376182501016476</v>
      </c>
      <c r="V8" s="1">
        <f>Table811124[[#This Row],[X]] + Table811124[[#This Row],[Cos(a)]] * $H$2</f>
        <v>-3.9550424982369119</v>
      </c>
      <c r="W8" s="1">
        <f>Table811124[[#This Row],[ Y]] - Table811124[[#This Row],[Sin(a)]] * $H$2</f>
        <v>-1.0708888109029722</v>
      </c>
      <c r="X8" s="1">
        <v>-3.9489650726318302</v>
      </c>
      <c r="Y8" s="1">
        <v>-1.60425353050231</v>
      </c>
      <c r="Z8" s="1">
        <v>-3.91099330548179</v>
      </c>
      <c r="AA8" s="1">
        <v>-1.60095611856683</v>
      </c>
      <c r="AB8" s="1">
        <f>Table811124[[#This Row],[Xs]]-IF(Z9&lt;&gt;"",Z9,Z$2)</f>
        <v>-0.25007825826642005</v>
      </c>
      <c r="AC8" s="1">
        <f>Table811124[[#This Row],[ Ys]]-IF(AA9&lt;&gt;"",AA9,AA$2)</f>
        <v>-2.2019639788499745E-3</v>
      </c>
      <c r="AD8" s="1">
        <f>SQRT(Table811124[[#This Row],[dXs]]*Table811124[[#This Row],[dXs]]+Table811124[[#This Row],[dYs]]*Table811124[[#This Row],[dYs]])</f>
        <v>0.25008795233463454</v>
      </c>
      <c r="AE8"/>
    </row>
    <row r="9" spans="1:31" x14ac:dyDescent="0.25">
      <c r="A9"/>
      <c r="O9" s="1">
        <f t="shared" si="0"/>
        <v>-0.50124704837799028</v>
      </c>
      <c r="P9" s="1">
        <f t="shared" si="1"/>
        <v>-5.698025226589909E-3</v>
      </c>
      <c r="Q9" s="1">
        <f>SQRT(Table811124[[#This Row],[dX]]*Table811124[[#This Row],[dX]]+Table811124[[#This Row],[dY]]*Table811124[[#This Row],[dY]])</f>
        <v>0.50127943404764785</v>
      </c>
      <c r="R9" s="1">
        <f>IFERROR(Table811124[[#This Row],[dY]]/Table811124[[#This Row],[|AB|]],0)</f>
        <v>-1.1366963891936364E-2</v>
      </c>
      <c r="S9" s="1">
        <f>IFERROR(Table811124[[#This Row],[dX]]/Table811124[[#This Row],[|AB|]],0)</f>
        <v>-0.9999353939789708</v>
      </c>
      <c r="T9" s="1">
        <f>Table811124[[#This Row],[X]] - Table811124[[#This Row],[Cos(a)]] * $H$2</f>
        <v>-3.6922788346023951</v>
      </c>
      <c r="U9" s="1">
        <f>Table811124[[#This Row],[ Y]] + Table811124[[#This Row],[Sin(a)]] * $H$2</f>
        <v>-2.1347663901413028</v>
      </c>
      <c r="V9" s="1">
        <f>Table811124[[#This Row],[X]] + Table811124[[#This Row],[Cos(a)]] * $H$2</f>
        <v>-3.7044050967483049</v>
      </c>
      <c r="W9" s="1">
        <f>Table811124[[#This Row],[ Y]] - Table811124[[#This Row],[Sin(a)]] * $H$2</f>
        <v>-1.068036625567617</v>
      </c>
      <c r="X9" s="1">
        <v>-3.69834196567535</v>
      </c>
      <c r="Y9" s="1">
        <v>-1.6014015078544599</v>
      </c>
      <c r="Z9" s="1">
        <v>-3.66091504721537</v>
      </c>
      <c r="AA9" s="1">
        <v>-1.59875415458798</v>
      </c>
      <c r="AB9" s="1">
        <f>Table811124[[#This Row],[Xs]]-IF(Z10&lt;&gt;"",Z10,Z$2)</f>
        <v>-0.25021869400851005</v>
      </c>
      <c r="AC9" s="1">
        <f>Table811124[[#This Row],[ Ys]]-IF(AA10&lt;&gt;"",AA10,AA$2)</f>
        <v>-1.9768686323000662E-3</v>
      </c>
      <c r="AD9" s="1">
        <f>SQRT(Table811124[[#This Row],[dXs]]*Table811124[[#This Row],[dXs]]+Table811124[[#This Row],[dYs]]*Table811124[[#This Row],[dYs]])</f>
        <v>0.25022650307454197</v>
      </c>
      <c r="AE9"/>
    </row>
    <row r="10" spans="1:31" x14ac:dyDescent="0.25">
      <c r="A10"/>
      <c r="O10" s="1">
        <f t="shared" si="0"/>
        <v>-0.50124490261078014</v>
      </c>
      <c r="P10" s="1">
        <f t="shared" si="1"/>
        <v>-5.7110190391598259E-3</v>
      </c>
      <c r="Q10" s="1">
        <f>SQRT(Table811124[[#This Row],[dX]]*Table811124[[#This Row],[dX]]+Table811124[[#This Row],[dY]]*Table811124[[#This Row],[dY]])</f>
        <v>0.50127743628828547</v>
      </c>
      <c r="R10" s="1">
        <f>IFERROR(Table811124[[#This Row],[dY]]/Table811124[[#This Row],[|AB|]],0)</f>
        <v>-1.1392930592382397E-2</v>
      </c>
      <c r="S10" s="1">
        <f>IFERROR(Table811124[[#This Row],[dX]]/Table811124[[#This Row],[|AB|]],0)</f>
        <v>-0.99993509846015372</v>
      </c>
      <c r="T10" s="1">
        <f>Table811124[[#This Row],[X]] - Table811124[[#This Row],[Cos(a)]] * $H$2</f>
        <v>-3.4416410425599246</v>
      </c>
      <c r="U10" s="1">
        <f>Table811124[[#This Row],[ Y]] + Table811124[[#This Row],[Sin(a)]] * $H$2</f>
        <v>-2.1319202299330202</v>
      </c>
      <c r="V10" s="1">
        <f>Table811124[[#This Row],[X]] + Table811124[[#This Row],[Cos(a)]] * $H$2</f>
        <v>-3.4537950059477551</v>
      </c>
      <c r="W10" s="1">
        <f>Table811124[[#This Row],[ Y]] - Table811124[[#This Row],[Sin(a)]] * $H$2</f>
        <v>-1.06519078061842</v>
      </c>
      <c r="X10" s="1">
        <v>-3.4477180242538399</v>
      </c>
      <c r="Y10" s="1">
        <v>-1.5985555052757201</v>
      </c>
      <c r="Z10" s="1">
        <v>-3.4106963532068599</v>
      </c>
      <c r="AA10" s="1">
        <v>-1.5967772859556799</v>
      </c>
      <c r="AB10" s="1">
        <f>Table811124[[#This Row],[Xs]]-IF(Z11&lt;&gt;"",Z11,Z$2)</f>
        <v>-0.2353271590523498</v>
      </c>
      <c r="AC10" s="1">
        <f>Table811124[[#This Row],[ Ys]]-IF(AA11&lt;&gt;"",AA11,AA$2)</f>
        <v>-1.9191200961599097E-3</v>
      </c>
      <c r="AD10" s="1">
        <f>SQRT(Table811124[[#This Row],[dXs]]*Table811124[[#This Row],[dXs]]+Table811124[[#This Row],[dYs]]*Table811124[[#This Row],[dYs]])</f>
        <v>0.23533498424499794</v>
      </c>
      <c r="AE10"/>
    </row>
    <row r="11" spans="1:31" x14ac:dyDescent="0.25">
      <c r="A11"/>
      <c r="O11" s="1">
        <f t="shared" si="0"/>
        <v>-0.50123453140258967</v>
      </c>
      <c r="P11" s="1">
        <f t="shared" si="1"/>
        <v>-5.7700276374801351E-3</v>
      </c>
      <c r="Q11" s="1">
        <f>SQRT(Table811124[[#This Row],[dX]]*Table811124[[#This Row],[dX]]+Table811124[[#This Row],[dY]]*Table811124[[#This Row],[dY]])</f>
        <v>0.50126774152074749</v>
      </c>
      <c r="R11" s="1">
        <f>IFERROR(Table811124[[#This Row],[dY]]/Table811124[[#This Row],[|AB|]],0)</f>
        <v>-1.1510869660144116E-2</v>
      </c>
      <c r="S11" s="1">
        <f>IFERROR(Table811124[[#This Row],[dX]]/Table811124[[#This Row],[|AB|]],0)</f>
        <v>-0.99993374774515298</v>
      </c>
      <c r="T11" s="1">
        <f>Table811124[[#This Row],[X]] - Table811124[[#This Row],[Cos(a)]] * $H$2</f>
        <v>-3.1909571727493851</v>
      </c>
      <c r="U11" s="1">
        <f>Table811124[[#This Row],[ Y]] + Table811124[[#This Row],[Sin(a)]] * $H$2</f>
        <v>-2.1290544930021058</v>
      </c>
      <c r="V11" s="1">
        <f>Table811124[[#This Row],[X]] + Table811124[[#This Row],[Cos(a)]] * $H$2</f>
        <v>-3.2032369533797547</v>
      </c>
      <c r="W11" s="1">
        <f>Table811124[[#This Row],[ Y]] - Table811124[[#This Row],[Sin(a)]] * $H$2</f>
        <v>-1.0623264846284941</v>
      </c>
      <c r="X11" s="1">
        <v>-3.1970970630645699</v>
      </c>
      <c r="Y11" s="1">
        <v>-1.5956904888153001</v>
      </c>
      <c r="Z11" s="1">
        <v>-3.1753691941545101</v>
      </c>
      <c r="AA11" s="1">
        <v>-1.59485816585952</v>
      </c>
      <c r="AB11" s="1">
        <f>Table811124[[#This Row],[Xs]]-IF(Z12&lt;&gt;"",Z12,Z$2)</f>
        <v>-0.25039796642407008</v>
      </c>
      <c r="AC11" s="1">
        <f>Table811124[[#This Row],[ Ys]]-IF(AA12&lt;&gt;"",AA12,AA$2)</f>
        <v>-2.2916402618100573E-3</v>
      </c>
      <c r="AD11" s="1">
        <f>SQRT(Table811124[[#This Row],[dXs]]*Table811124[[#This Row],[dXs]]+Table811124[[#This Row],[dYs]]*Table811124[[#This Row],[dYs]])</f>
        <v>0.25040845274151446</v>
      </c>
      <c r="AE11"/>
    </row>
    <row r="12" spans="1:31" x14ac:dyDescent="0.25">
      <c r="A12"/>
      <c r="O12" s="1">
        <f t="shared" si="0"/>
        <v>-0.50122010707855003</v>
      </c>
      <c r="P12" s="1">
        <f t="shared" si="1"/>
        <v>-5.8490037918099702E-3</v>
      </c>
      <c r="Q12" s="1">
        <f>SQRT(Table811124[[#This Row],[dX]]*Table811124[[#This Row],[dX]]+Table811124[[#This Row],[dY]]*Table811124[[#This Row],[dY]])</f>
        <v>0.50125423348355846</v>
      </c>
      <c r="R12" s="1">
        <f>IFERROR(Table811124[[#This Row],[dY]]/Table811124[[#This Row],[|AB|]],0)</f>
        <v>-1.1668736942451822E-2</v>
      </c>
      <c r="S12" s="1">
        <f>IFERROR(Table811124[[#This Row],[dX]]/Table811124[[#This Row],[|AB|]],0)</f>
        <v>-0.99993191797150272</v>
      </c>
      <c r="T12" s="1">
        <f>Table811124[[#This Row],[X]] - Table811124[[#This Row],[Cos(a)]] * $H$2</f>
        <v>-2.9402593962313861</v>
      </c>
      <c r="U12" s="1">
        <f>Table811124[[#This Row],[ Y]] + Table811124[[#This Row],[Sin(a)]] * $H$2</f>
        <v>-2.1261485058249829</v>
      </c>
      <c r="V12" s="1">
        <f>Table811124[[#This Row],[X]] + Table811124[[#This Row],[Cos(a)]] * $H$2</f>
        <v>-2.9527075894711143</v>
      </c>
      <c r="W12" s="1">
        <f>Table811124[[#This Row],[ Y]] - Table811124[[#This Row],[Sin(a)]] * $H$2</f>
        <v>-1.059422449451497</v>
      </c>
      <c r="X12" s="1">
        <v>-2.9464834928512502</v>
      </c>
      <c r="Y12" s="1">
        <v>-1.59278547763824</v>
      </c>
      <c r="Z12" s="1">
        <v>-2.92497122773044</v>
      </c>
      <c r="AA12" s="1">
        <v>-1.5925665255977099</v>
      </c>
      <c r="AB12" s="1">
        <f>Table811124[[#This Row],[Xs]]-IF(Z13&lt;&gt;"",Z13,Z$2)</f>
        <v>-0.25045673660839984</v>
      </c>
      <c r="AC12" s="1">
        <f>Table811124[[#This Row],[ Ys]]-IF(AA13&lt;&gt;"",AA13,AA$2)</f>
        <v>-2.1459048276599724E-3</v>
      </c>
      <c r="AD12" s="1">
        <f>SQRT(Table811124[[#This Row],[dXs]]*Table811124[[#This Row],[dXs]]+Table811124[[#This Row],[dYs]]*Table811124[[#This Row],[dYs]])</f>
        <v>0.25046592945959489</v>
      </c>
      <c r="AE12"/>
    </row>
    <row r="13" spans="1:31" x14ac:dyDescent="0.25">
      <c r="A13"/>
      <c r="O13" s="1">
        <f t="shared" si="0"/>
        <v>-0.50120556354522039</v>
      </c>
      <c r="P13" s="1">
        <f t="shared" si="1"/>
        <v>-5.9279799461400273E-3</v>
      </c>
      <c r="Q13" s="1">
        <f>SQRT(Table811124[[#This Row],[dX]]*Table811124[[#This Row],[dX]]+Table811124[[#This Row],[dY]]*Table811124[[#This Row],[dY]])</f>
        <v>0.50124061874006565</v>
      </c>
      <c r="R13" s="1">
        <f>IFERROR(Table811124[[#This Row],[dY]]/Table811124[[#This Row],[|AB|]],0)</f>
        <v>-1.1826615251255546E-2</v>
      </c>
      <c r="S13" s="1">
        <f>IFERROR(Table811124[[#This Row],[dX]]/Table811124[[#This Row],[|AB|]],0)</f>
        <v>-0.99993006314026711</v>
      </c>
      <c r="T13" s="1">
        <f>Table811124[[#This Row],[X]] - Table811124[[#This Row],[Cos(a)]] * $H$2</f>
        <v>-2.6895686471799509</v>
      </c>
      <c r="U13" s="1">
        <f>Table811124[[#This Row],[ Y]] + Table811124[[#This Row],[Sin(a)]] * $H$2</f>
        <v>-2.1232035238444702</v>
      </c>
      <c r="V13" s="1">
        <f>Table811124[[#This Row],[X]] + Table811124[[#This Row],[Cos(a)]] * $H$2</f>
        <v>-2.7021852647920888</v>
      </c>
      <c r="W13" s="1">
        <f>Table811124[[#This Row],[ Y]] - Table811124[[#This Row],[Sin(a)]] * $H$2</f>
        <v>-1.0564794462025098</v>
      </c>
      <c r="X13" s="1">
        <v>-2.6958769559860198</v>
      </c>
      <c r="Y13" s="1">
        <v>-1.5898414850234901</v>
      </c>
      <c r="Z13" s="1">
        <v>-2.6745144911220402</v>
      </c>
      <c r="AA13" s="1">
        <v>-1.59042062077005</v>
      </c>
      <c r="AB13" s="1">
        <f>Table811124[[#This Row],[Xs]]-IF(Z14&lt;&gt;"",Z14,Z$2)</f>
        <v>-0.23755497923552005</v>
      </c>
      <c r="AC13" s="1">
        <f>Table811124[[#This Row],[ Ys]]-IF(AA14&lt;&gt;"",AA14,AA$2)</f>
        <v>-2.0792721752600496E-3</v>
      </c>
      <c r="AD13" s="1">
        <f>SQRT(Table811124[[#This Row],[dXs]]*Table811124[[#This Row],[dXs]]+Table811124[[#This Row],[dYs]]*Table811124[[#This Row],[dYs]])</f>
        <v>0.23756407879215907</v>
      </c>
      <c r="AE13"/>
    </row>
    <row r="14" spans="1:31" x14ac:dyDescent="0.25">
      <c r="A14"/>
      <c r="O14" s="1">
        <f t="shared" si="0"/>
        <v>-0.50119090080260964</v>
      </c>
      <c r="P14" s="1">
        <f t="shared" si="1"/>
        <v>-6.0069561004600924E-3</v>
      </c>
      <c r="Q14" s="1">
        <f>SQRT(Table811124[[#This Row],[dX]]*Table811124[[#This Row],[dX]]+Table811124[[#This Row],[dY]]*Table811124[[#This Row],[dY]])</f>
        <v>0.50122689729195913</v>
      </c>
      <c r="R14" s="1">
        <f>IFERROR(Table811124[[#This Row],[dY]]/Table811124[[#This Row],[|AB|]],0)</f>
        <v>-1.1984504688225275E-2</v>
      </c>
      <c r="S14" s="1">
        <f>IFERROR(Table811124[[#This Row],[dX]]/Table811124[[#This Row],[|AB|]],0)</f>
        <v>-0.99992818324486576</v>
      </c>
      <c r="T14" s="1">
        <f>Table811124[[#This Row],[X]] - Table811124[[#This Row],[Cos(a)]] * $H$2</f>
        <v>-2.4388854023779993</v>
      </c>
      <c r="U14" s="1">
        <f>Table811124[[#This Row],[ Y]] + Table811124[[#This Row],[Sin(a)]] * $H$2</f>
        <v>-2.1202185337781083</v>
      </c>
      <c r="V14" s="1">
        <f>Table811124[[#This Row],[X]] + Table811124[[#This Row],[Cos(a)]] * $H$2</f>
        <v>-2.4516704562340603</v>
      </c>
      <c r="W14" s="1">
        <f>Table811124[[#This Row],[ Y]] - Table811124[[#This Row],[Sin(a)]] * $H$2</f>
        <v>-1.0534964616060918</v>
      </c>
      <c r="X14" s="1">
        <v>-2.4452779293060298</v>
      </c>
      <c r="Y14" s="1">
        <v>-1.5868574976920999</v>
      </c>
      <c r="Z14" s="1">
        <v>-2.4369595118865202</v>
      </c>
      <c r="AA14" s="1">
        <v>-1.5883413485947899</v>
      </c>
      <c r="AB14" s="1">
        <f>Table811124[[#This Row],[Xs]]-IF(Z15&lt;&gt;"",Z15,Z$2)</f>
        <v>-0.25040126528967033</v>
      </c>
      <c r="AC14" s="1">
        <f>Table811124[[#This Row],[ Ys]]-IF(AA15&lt;&gt;"",AA15,AA$2)</f>
        <v>-2.3412848083299576E-3</v>
      </c>
      <c r="AD14" s="1">
        <f>SQRT(Table811124[[#This Row],[dXs]]*Table811124[[#This Row],[dXs]]+Table811124[[#This Row],[dYs]]*Table811124[[#This Row],[dYs]])</f>
        <v>0.25041221071110248</v>
      </c>
      <c r="AE14"/>
    </row>
    <row r="15" spans="1:31" x14ac:dyDescent="0.25">
      <c r="A15"/>
      <c r="O15" s="1">
        <f t="shared" si="0"/>
        <v>-0.50119441747665983</v>
      </c>
      <c r="P15" s="1">
        <f t="shared" si="1"/>
        <v>-5.9909820556598437E-3</v>
      </c>
      <c r="Q15" s="1">
        <f>SQRT(Table811124[[#This Row],[dX]]*Table811124[[#This Row],[dX]]+Table811124[[#This Row],[dY]]*Table811124[[#This Row],[dY]])</f>
        <v>0.50123022252829053</v>
      </c>
      <c r="R15" s="1">
        <f>IFERROR(Table811124[[#This Row],[dY]]/Table811124[[#This Row],[|AB|]],0)</f>
        <v>-1.1952555505213375E-2</v>
      </c>
      <c r="S15" s="1">
        <f>IFERROR(Table811124[[#This Row],[dX]]/Table811124[[#This Row],[|AB|]],0)</f>
        <v>-0.99992856565701471</v>
      </c>
      <c r="T15" s="1">
        <f>Table811124[[#This Row],[X]] - Table811124[[#This Row],[Cos(a)]] * $H$2</f>
        <v>-2.1883105699286105</v>
      </c>
      <c r="U15" s="1">
        <f>Table811124[[#This Row],[ Y]] + Table811124[[#This Row],[Sin(a)]] * $H$2</f>
        <v>-2.1171957689874272</v>
      </c>
      <c r="V15" s="1">
        <f>Table811124[[#This Row],[X]] + Table811124[[#This Row],[Cos(a)]] * $H$2</f>
        <v>-2.2010615404382099</v>
      </c>
      <c r="W15" s="1">
        <f>Table811124[[#This Row],[ Y]] - Table811124[[#This Row],[Sin(a)]] * $H$2</f>
        <v>-1.0504732888586328</v>
      </c>
      <c r="X15" s="1">
        <v>-2.1946860551834102</v>
      </c>
      <c r="Y15" s="1">
        <v>-1.58383452892303</v>
      </c>
      <c r="Z15" s="1">
        <v>-2.1865582465968498</v>
      </c>
      <c r="AA15" s="1">
        <v>-1.58600006378646</v>
      </c>
      <c r="AB15" s="1">
        <f>Table811124[[#This Row],[Xs]]-IF(Z16&lt;&gt;"",Z16,Z$2)</f>
        <v>-0.25041318846730976</v>
      </c>
      <c r="AC15" s="1">
        <f>Table811124[[#This Row],[ Ys]]-IF(AA16&lt;&gt;"",AA16,AA$2)</f>
        <v>-1.9777327877799067E-3</v>
      </c>
      <c r="AD15" s="1">
        <f>SQRT(Table811124[[#This Row],[dXs]]*Table811124[[#This Row],[dXs]]+Table811124[[#This Row],[dYs]]*Table811124[[#This Row],[dYs]])</f>
        <v>0.2504209982915655</v>
      </c>
      <c r="AE15"/>
    </row>
    <row r="16" spans="1:31" x14ac:dyDescent="0.25">
      <c r="A16"/>
      <c r="O16" s="1">
        <f t="shared" si="0"/>
        <v>-0.50124603509903021</v>
      </c>
      <c r="P16" s="1">
        <f t="shared" si="1"/>
        <v>-5.7080388069199461E-3</v>
      </c>
      <c r="Q16" s="1">
        <f>SQRT(Table811124[[#This Row],[dX]]*Table811124[[#This Row],[dX]]+Table811124[[#This Row],[dY]]*Table811124[[#This Row],[dY]])</f>
        <v>0.50127853475839113</v>
      </c>
      <c r="R16" s="1">
        <f>IFERROR(Table811124[[#This Row],[dY]]/Table811124[[#This Row],[|AB|]],0)</f>
        <v>-1.1386960364602759E-2</v>
      </c>
      <c r="S16" s="1">
        <f>IFERROR(Table811124[[#This Row],[dX]]/Table811124[[#This Row],[|AB|]],0)</f>
        <v>-0.99993516646513381</v>
      </c>
      <c r="T16" s="1">
        <f>Table811124[[#This Row],[X]] - Table811124[[#This Row],[Cos(a)]] * $H$2</f>
        <v>-1.9380097146510304</v>
      </c>
      <c r="U16" s="1">
        <f>Table811124[[#This Row],[ Y]] + Table811124[[#This Row],[Sin(a)]] * $H$2</f>
        <v>-2.1142312765675517</v>
      </c>
      <c r="V16" s="1">
        <f>Table811124[[#This Row],[X]] + Table811124[[#This Row],[Cos(a)]] * $H$2</f>
        <v>-1.9501573090077096</v>
      </c>
      <c r="W16" s="1">
        <f>Table811124[[#This Row],[ Y]] - Table811124[[#This Row],[Sin(a)]] * $H$2</f>
        <v>-1.0475017547053285</v>
      </c>
      <c r="X16" s="1">
        <v>-1.94408351182937</v>
      </c>
      <c r="Y16" s="1">
        <v>-1.5808665156364401</v>
      </c>
      <c r="Z16" s="1">
        <v>-1.9361450581295401</v>
      </c>
      <c r="AA16" s="1">
        <v>-1.5840223309986801</v>
      </c>
      <c r="AB16" s="1">
        <f>Table811124[[#This Row],[Xs]]-IF(Z17&lt;&gt;"",Z17,Z$2)</f>
        <v>-0.24609714402412997</v>
      </c>
      <c r="AC16" s="1">
        <f>Table811124[[#This Row],[ Ys]]-IF(AA17&lt;&gt;"",AA17,AA$2)</f>
        <v>-1.1759443955101645E-3</v>
      </c>
      <c r="AD16" s="1">
        <f>SQRT(Table811124[[#This Row],[dXs]]*Table811124[[#This Row],[dXs]]+Table811124[[#This Row],[dYs]]*Table811124[[#This Row],[dYs]])</f>
        <v>0.2460999535596354</v>
      </c>
      <c r="AE16"/>
    </row>
    <row r="17" spans="1:31" x14ac:dyDescent="0.25">
      <c r="A17"/>
      <c r="O17" s="1">
        <f t="shared" si="0"/>
        <v>-0.50132900476455999</v>
      </c>
      <c r="P17" s="1">
        <f t="shared" si="1"/>
        <v>-5.2489638328601096E-3</v>
      </c>
      <c r="Q17" s="1">
        <f>SQRT(Table811124[[#This Row],[dX]]*Table811124[[#This Row],[dX]]+Table811124[[#This Row],[dY]]*Table811124[[#This Row],[dY]])</f>
        <v>0.50135648259451371</v>
      </c>
      <c r="R17" s="1">
        <f>IFERROR(Table811124[[#This Row],[dY]]/Table811124[[#This Row],[|AB|]],0)</f>
        <v>-1.0469524210990124E-2</v>
      </c>
      <c r="S17" s="1">
        <f>IFERROR(Table811124[[#This Row],[dX]]/Table811124[[#This Row],[|AB|]],0)</f>
        <v>-0.99994519302949569</v>
      </c>
      <c r="T17" s="1">
        <f>Table811124[[#This Row],[X]] - Table811124[[#This Row],[Cos(a)]] * $H$2</f>
        <v>-1.68785558274771</v>
      </c>
      <c r="U17" s="1">
        <f>Table811124[[#This Row],[ Y]] + Table811124[[#This Row],[Sin(a)]] * $H$2</f>
        <v>-2.1114965992100658</v>
      </c>
      <c r="V17" s="1">
        <f>Table811124[[#This Row],[X]] + Table811124[[#This Row],[Cos(a)]] * $H$2</f>
        <v>-1.69902445742105</v>
      </c>
      <c r="W17" s="1">
        <f>Table811124[[#This Row],[ Y]] - Table811124[[#This Row],[Sin(a)]] * $H$2</f>
        <v>-1.0447563810221543</v>
      </c>
      <c r="X17" s="1">
        <v>-1.69344002008438</v>
      </c>
      <c r="Y17" s="1">
        <v>-1.5781264901161101</v>
      </c>
      <c r="Z17" s="1">
        <v>-1.6900479141054101</v>
      </c>
      <c r="AA17" s="1">
        <v>-1.5828463866031699</v>
      </c>
      <c r="AB17" s="1">
        <f>Table811124[[#This Row],[Xs]]-IF(Z18&lt;&gt;"",Z18,Z$2)</f>
        <v>-0.25021411531653004</v>
      </c>
      <c r="AC17" s="1">
        <f>Table811124[[#This Row],[ Ys]]-IF(AA18&lt;&gt;"",AA18,AA$2)</f>
        <v>-7.92694416709816E-4</v>
      </c>
      <c r="AD17" s="1">
        <f>SQRT(Table811124[[#This Row],[dXs]]*Table811124[[#This Row],[dXs]]+Table811124[[#This Row],[dYs]]*Table811124[[#This Row],[dYs]])</f>
        <v>0.25021537096683744</v>
      </c>
      <c r="AE17"/>
    </row>
    <row r="18" spans="1:31" x14ac:dyDescent="0.25">
      <c r="A18"/>
      <c r="O18" s="1">
        <f t="shared" si="0"/>
        <v>-0.50141298770905007</v>
      </c>
      <c r="P18" s="1">
        <f t="shared" si="1"/>
        <v>-4.7879815101601331E-3</v>
      </c>
      <c r="Q18" s="1">
        <f>SQRT(Table811124[[#This Row],[dX]]*Table811124[[#This Row],[dX]]+Table811124[[#This Row],[dY]]*Table811124[[#This Row],[dY]])</f>
        <v>0.50143584735263758</v>
      </c>
      <c r="R18" s="1">
        <f>IFERROR(Table811124[[#This Row],[dY]]/Table811124[[#This Row],[|AB|]],0)</f>
        <v>-9.5485425213187002E-3</v>
      </c>
      <c r="S18" s="1">
        <f>IFERROR(Table811124[[#This Row],[dX]]/Table811124[[#This Row],[|AB|]],0)</f>
        <v>-0.99995441162870946</v>
      </c>
      <c r="T18" s="1">
        <f>Table811124[[#This Row],[X]] - Table811124[[#This Row],[Cos(a)]] * $H$2</f>
        <v>-1.4376613207564142</v>
      </c>
      <c r="U18" s="1">
        <f>Table811124[[#This Row],[ Y]] + Table811124[[#This Row],[Sin(a)]] * $H$2</f>
        <v>-2.1089925780923009</v>
      </c>
      <c r="V18" s="1">
        <f>Table811124[[#This Row],[X]] + Table811124[[#This Row],[Cos(a)]] * $H$2</f>
        <v>-1.4478476933732058</v>
      </c>
      <c r="W18" s="1">
        <f>Table811124[[#This Row],[ Y]] - Table811124[[#This Row],[Sin(a)]] * $H$2</f>
        <v>-1.0422425255148591</v>
      </c>
      <c r="X18" s="1">
        <v>-1.44275450706481</v>
      </c>
      <c r="Y18" s="1">
        <v>-1.57561755180358</v>
      </c>
      <c r="Z18" s="1">
        <v>-1.4398337987888801</v>
      </c>
      <c r="AA18" s="1">
        <v>-1.5820536921864601</v>
      </c>
      <c r="AB18" s="1">
        <f>Table811124[[#This Row],[Xs]]-IF(Z19&lt;&gt;"",Z19,Z$2)</f>
        <v>-0.25011685562749997</v>
      </c>
      <c r="AC18" s="1">
        <f>Table811124[[#This Row],[ Ys]]-IF(AA19&lt;&gt;"",AA19,AA$2)</f>
        <v>4.8191528159824415E-5</v>
      </c>
      <c r="AD18" s="1">
        <f>SQRT(Table811124[[#This Row],[dXs]]*Table811124[[#This Row],[dXs]]+Table811124[[#This Row],[dYs]]*Table811124[[#This Row],[dYs]])</f>
        <v>0.2501168602701766</v>
      </c>
      <c r="AE18"/>
    </row>
    <row r="19" spans="1:31" x14ac:dyDescent="0.25">
      <c r="A19"/>
      <c r="O19" s="1">
        <f t="shared" si="0"/>
        <v>-0.50149741768836098</v>
      </c>
      <c r="P19" s="1">
        <f t="shared" si="1"/>
        <v>-4.327058792110039E-3</v>
      </c>
      <c r="Q19" s="1">
        <f>SQRT(Table811124[[#This Row],[dX]]*Table811124[[#This Row],[dX]]+Table811124[[#This Row],[dY]]*Table811124[[#This Row],[dY]])</f>
        <v>0.50151608487254407</v>
      </c>
      <c r="R19" s="1">
        <f>IFERROR(Table811124[[#This Row],[dY]]/Table811124[[#This Row],[|AB|]],0)</f>
        <v>-8.6279561566000879E-3</v>
      </c>
      <c r="S19" s="1">
        <f>IFERROR(Table811124[[#This Row],[dX]]/Table811124[[#This Row],[|AB|]],0)</f>
        <v>-0.99996277849355952</v>
      </c>
      <c r="T19" s="1">
        <f>Table811124[[#This Row],[X]] - Table811124[[#This Row],[Cos(a)]] * $H$2</f>
        <v>-1.1874248862291381</v>
      </c>
      <c r="U19" s="1">
        <f>Table811124[[#This Row],[ Y]] + Table811124[[#This Row],[Sin(a)]] * $H$2</f>
        <v>-2.1067179977748856</v>
      </c>
      <c r="V19" s="1">
        <f>Table811124[[#This Row],[X]] + Table811124[[#This Row],[Cos(a)]] * $H$2</f>
        <v>-1.1966291785215217</v>
      </c>
      <c r="W19" s="1">
        <f>Table811124[[#This Row],[ Y]] - Table811124[[#This Row],[Sin(a)]] * $H$2</f>
        <v>-1.0399590194370143</v>
      </c>
      <c r="X19" s="1">
        <v>-1.1920270323753299</v>
      </c>
      <c r="Y19" s="1">
        <v>-1.5733385086059499</v>
      </c>
      <c r="Z19" s="1">
        <v>-1.1897169431613801</v>
      </c>
      <c r="AA19" s="1">
        <v>-1.5821018837146199</v>
      </c>
      <c r="AB19" s="1">
        <f>Table811124[[#This Row],[Xs]]-IF(Z20&lt;&gt;"",Z20,Z$2)</f>
        <v>-0.24699783906478012</v>
      </c>
      <c r="AC19" s="1">
        <f>Table811124[[#This Row],[ Ys]]-IF(AA20&lt;&gt;"",AA20,AA$2)</f>
        <v>5.9794689842007642E-4</v>
      </c>
      <c r="AD19" s="1">
        <f>SQRT(Table811124[[#This Row],[dXs]]*Table811124[[#This Row],[dXs]]+Table811124[[#This Row],[dYs]]*Table811124[[#This Row],[dYs]])</f>
        <v>0.24699856283623262</v>
      </c>
      <c r="AE19"/>
    </row>
    <row r="20" spans="1:31" x14ac:dyDescent="0.25">
      <c r="A20"/>
      <c r="O20" s="1">
        <f t="shared" si="0"/>
        <v>-0.50152623653411288</v>
      </c>
      <c r="P20" s="1">
        <f t="shared" si="1"/>
        <v>-4.1700601577698837E-3</v>
      </c>
      <c r="Q20" s="1">
        <f>SQRT(Table811124[[#This Row],[dX]]*Table811124[[#This Row],[dX]]+Table811124[[#This Row],[dY]]*Table811124[[#This Row],[dY]])</f>
        <v>0.50154357271705752</v>
      </c>
      <c r="R20" s="1">
        <f>IFERROR(Table811124[[#This Row],[dY]]/Table811124[[#This Row],[|AB|]],0)</f>
        <v>-8.3144523918012511E-3</v>
      </c>
      <c r="S20" s="1">
        <f>IFERROR(Table811124[[#This Row],[dX]]/Table811124[[#This Row],[|AB|]],0)</f>
        <v>-0.99996543434331997</v>
      </c>
      <c r="T20" s="1">
        <f>Table811124[[#This Row],[X]] - Table811124[[#This Row],[Cos(a)]] * $H$2</f>
        <v>-0.93682216593245915</v>
      </c>
      <c r="U20" s="1">
        <f>Table811124[[#This Row],[ Y]] + Table811124[[#This Row],[Sin(a)]] * $H$2</f>
        <v>-2.1046713988089234</v>
      </c>
      <c r="V20" s="1">
        <f>Table811124[[#This Row],[X]] + Table811124[[#This Row],[Cos(a)]] * $H$2</f>
        <v>-0.94569201282043891</v>
      </c>
      <c r="W20" s="1">
        <f>Table811124[[#This Row],[ Y]] - Table811124[[#This Row],[Sin(a)]] * $H$2</f>
        <v>-1.0379095872140167</v>
      </c>
      <c r="X20" s="1">
        <v>-0.94125708937644903</v>
      </c>
      <c r="Y20" s="1">
        <v>-1.5712904930114699</v>
      </c>
      <c r="Z20" s="1">
        <v>-0.94271910409659998</v>
      </c>
      <c r="AA20" s="1">
        <v>-1.58269983061304</v>
      </c>
      <c r="AB20" s="1">
        <f>Table811124[[#This Row],[Xs]]-IF(Z21&lt;&gt;"",Z21,Z$2)</f>
        <v>-0.24931723295626596</v>
      </c>
      <c r="AC20" s="1">
        <f>Table811124[[#This Row],[ Ys]]-IF(AA21&lt;&gt;"",AA21,AA$2)</f>
        <v>3.4919866074001327E-4</v>
      </c>
      <c r="AD20" s="1">
        <f>SQRT(Table811124[[#This Row],[dXs]]*Table811124[[#This Row],[dXs]]+Table811124[[#This Row],[dYs]]*Table811124[[#This Row],[dYs]])</f>
        <v>0.24931747750343064</v>
      </c>
      <c r="AE20"/>
    </row>
    <row r="21" spans="1:31" x14ac:dyDescent="0.25">
      <c r="A21"/>
      <c r="O21" s="1">
        <f t="shared" si="0"/>
        <v>-0.50128784775733903</v>
      </c>
      <c r="P21" s="1">
        <f t="shared" si="1"/>
        <v>-5.4765343666098865E-3</v>
      </c>
      <c r="Q21" s="1">
        <f>SQRT(Table811124[[#This Row],[dX]]*Table811124[[#This Row],[dX]]+Table811124[[#This Row],[dY]]*Table811124[[#This Row],[dY]])</f>
        <v>0.50131776224053115</v>
      </c>
      <c r="R21" s="1">
        <f>IFERROR(Table811124[[#This Row],[dY]]/Table811124[[#This Row],[|AB|]],0)</f>
        <v>-1.0924277532345358E-2</v>
      </c>
      <c r="S21" s="1">
        <f>IFERROR(Table811124[[#This Row],[dX]]/Table811124[[#This Row],[|AB|]],0)</f>
        <v>-0.99994032829984236</v>
      </c>
      <c r="T21" s="1">
        <f>Table811124[[#This Row],[X]] - Table811124[[#This Row],[Cos(a)]] * $H$2</f>
        <v>-0.68467379338166545</v>
      </c>
      <c r="U21" s="1">
        <f>Table811124[[#This Row],[ Y]] + Table811124[[#This Row],[Sin(a)]] * $H$2</f>
        <v>-2.1025359626985347</v>
      </c>
      <c r="V21" s="1">
        <f>Table811124[[#This Row],[X]] + Table811124[[#This Row],[Cos(a)]] * $H$2</f>
        <v>-0.69632779830076863</v>
      </c>
      <c r="W21" s="1">
        <f>Table811124[[#This Row],[ Y]] - Table811124[[#This Row],[Sin(a)]] * $H$2</f>
        <v>-1.0358009341978256</v>
      </c>
      <c r="X21" s="1">
        <v>-0.69050079584121704</v>
      </c>
      <c r="Y21" s="1">
        <v>-1.56916844844818</v>
      </c>
      <c r="Z21" s="1">
        <v>-0.69340187114033403</v>
      </c>
      <c r="AA21" s="1">
        <v>-1.58304902927378</v>
      </c>
      <c r="AB21" s="1">
        <f>Table811124[[#This Row],[Xs]]-IF(Z22&lt;&gt;"",Z22,Z$2)</f>
        <v>-0.24916576446350602</v>
      </c>
      <c r="AC21" s="1">
        <f>Table811124[[#This Row],[ Ys]]-IF(AA22&lt;&gt;"",AA22,AA$2)</f>
        <v>1.7461047205100666E-3</v>
      </c>
      <c r="AD21" s="1">
        <f>SQRT(Table811124[[#This Row],[dXs]]*Table811124[[#This Row],[dXs]]+Table811124[[#This Row],[dYs]]*Table811124[[#This Row],[dYs]])</f>
        <v>0.24917188256779363</v>
      </c>
      <c r="AE21"/>
    </row>
    <row r="22" spans="1:31" x14ac:dyDescent="0.25">
      <c r="A22"/>
      <c r="O22" s="1">
        <f t="shared" si="0"/>
        <v>-0.50081784278154406</v>
      </c>
      <c r="P22" s="1">
        <f t="shared" si="1"/>
        <v>-8.0543756485000895E-3</v>
      </c>
      <c r="Q22" s="1">
        <f>SQRT(Table811124[[#This Row],[dX]]*Table811124[[#This Row],[dX]]+Table811124[[#This Row],[dY]]*Table811124[[#This Row],[dY]])</f>
        <v>0.50088260562276121</v>
      </c>
      <c r="R22" s="1">
        <f>IFERROR(Table811124[[#This Row],[dY]]/Table811124[[#This Row],[|AB|]],0)</f>
        <v>-1.6080366054009525E-2</v>
      </c>
      <c r="S22" s="1">
        <f>IFERROR(Table811124[[#This Row],[dX]]/Table811124[[#This Row],[|AB|]],0)</f>
        <v>-0.99987070255486987</v>
      </c>
      <c r="T22" s="1">
        <f>Table811124[[#This Row],[X]] - Table811124[[#This Row],[Cos(a)]] * $H$2</f>
        <v>-0.43139198492915776</v>
      </c>
      <c r="U22" s="1">
        <f>Table811124[[#This Row],[ Y]] + Table811124[[#This Row],[Sin(a)]] * $H$2</f>
        <v>-2.0991443345685834</v>
      </c>
      <c r="V22" s="1">
        <f>Table811124[[#This Row],[X]] + Table811124[[#This Row],[Cos(a)]] * $H$2</f>
        <v>-0.44854649830906224</v>
      </c>
      <c r="W22" s="1">
        <f>Table811124[[#This Row],[ Y]] - Table811124[[#This Row],[Sin(a)]] * $H$2</f>
        <v>-1.0324835827211365</v>
      </c>
      <c r="X22" s="1">
        <v>-0.43996924161911</v>
      </c>
      <c r="Y22" s="1">
        <v>-1.5658139586448601</v>
      </c>
      <c r="Z22" s="1">
        <v>-0.444236106676828</v>
      </c>
      <c r="AA22" s="1">
        <v>-1.5847951339942901</v>
      </c>
      <c r="AB22" s="1">
        <f>Table811124[[#This Row],[Xs]]-IF(Z23&lt;&gt;"",Z23,Z$2)</f>
        <v>-0.24835878968705499</v>
      </c>
      <c r="AC22" s="1">
        <f>Table811124[[#This Row],[ Ys]]-IF(AA23&lt;&gt;"",AA23,AA$2)</f>
        <v>5.467233301019947E-3</v>
      </c>
      <c r="AD22" s="1">
        <f>SQRT(Table811124[[#This Row],[dXs]]*Table811124[[#This Row],[dXs]]+Table811124[[#This Row],[dYs]]*Table811124[[#This Row],[dYs]])</f>
        <v>0.24841895872655653</v>
      </c>
      <c r="AE22"/>
    </row>
    <row r="23" spans="1:31" x14ac:dyDescent="0.25">
      <c r="A23"/>
      <c r="O23" s="1">
        <f t="shared" si="0"/>
        <v>-0.50032741948962201</v>
      </c>
      <c r="P23" s="1">
        <f t="shared" si="1"/>
        <v>-1.0744392871850028E-2</v>
      </c>
      <c r="Q23" s="1">
        <f>SQRT(Table811124[[#This Row],[dX]]*Table811124[[#This Row],[dX]]+Table811124[[#This Row],[dY]]*Table811124[[#This Row],[dY]])</f>
        <v>0.50044277262373249</v>
      </c>
      <c r="R23" s="1">
        <f>IFERROR(Table811124[[#This Row],[dY]]/Table811124[[#This Row],[|AB|]],0)</f>
        <v>-2.1469773288000718E-2</v>
      </c>
      <c r="S23" s="1">
        <f>IFERROR(Table811124[[#This Row],[dX]]/Table811124[[#This Row],[|AB|]],0)</f>
        <v>-0.99976949785186087</v>
      </c>
      <c r="T23" s="1">
        <f>Table811124[[#This Row],[X]] - Table811124[[#This Row],[Cos(a)]] * $H$2</f>
        <v>-0.17823099009143295</v>
      </c>
      <c r="U23" s="1">
        <f>Table811124[[#This Row],[ Y]] + Table811124[[#This Row],[Sin(a)]] * $H$2</f>
        <v>-2.0943904662013004</v>
      </c>
      <c r="V23" s="1">
        <f>Table811124[[#This Row],[X]] + Table811124[[#This Row],[Cos(a)]] * $H$2</f>
        <v>-0.20113491602791306</v>
      </c>
      <c r="W23" s="1">
        <f>Table811124[[#This Row],[ Y]] - Table811124[[#This Row],[Sin(a)]] * $H$2</f>
        <v>-1.0278376793980595</v>
      </c>
      <c r="X23" s="1">
        <v>-0.189682953059673</v>
      </c>
      <c r="Y23" s="1">
        <v>-1.56111407279968</v>
      </c>
      <c r="Z23" s="1">
        <v>-0.19587731698977301</v>
      </c>
      <c r="AA23" s="1">
        <v>-1.59026236729531</v>
      </c>
      <c r="AB23" s="1">
        <f>Table811124[[#This Row],[Xs]]-IF(Z24&lt;&gt;"",Z24,Z$2)</f>
        <v>-0.24813930712524851</v>
      </c>
      <c r="AC23" s="1">
        <f>Table811124[[#This Row],[ Ys]]-IF(AA24&lt;&gt;"",AA24,AA$2)</f>
        <v>6.9998936693100866E-3</v>
      </c>
      <c r="AD23" s="1">
        <f>SQRT(Table811124[[#This Row],[dXs]]*Table811124[[#This Row],[dXs]]+Table811124[[#This Row],[dYs]]*Table811124[[#This Row],[dYs]])</f>
        <v>0.24823801935235476</v>
      </c>
      <c r="AE23"/>
    </row>
    <row r="24" spans="1:31" x14ac:dyDescent="0.25">
      <c r="A24"/>
      <c r="O24" s="1">
        <f t="shared" si="0"/>
        <v>-0.49983706325292498</v>
      </c>
      <c r="P24" s="1">
        <f t="shared" si="1"/>
        <v>-1.3433575630189987E-2</v>
      </c>
      <c r="Q24" s="1">
        <f>SQRT(Table811124[[#This Row],[dX]]*Table811124[[#This Row],[dX]]+Table811124[[#This Row],[dY]]*Table811124[[#This Row],[dY]])</f>
        <v>0.5000175504475024</v>
      </c>
      <c r="R24" s="1">
        <f>IFERROR(Table811124[[#This Row],[dY]]/Table811124[[#This Row],[|AB|]],0)</f>
        <v>-2.686620823242563E-2</v>
      </c>
      <c r="S24" s="1">
        <f>IFERROR(Table811124[[#This Row],[dX]]/Table811124[[#This Row],[|AB|]],0)</f>
        <v>-0.9996390382809246</v>
      </c>
      <c r="T24" s="1">
        <f>Table811124[[#This Row],[X]] - Table811124[[#This Row],[Cos(a)]] * $H$2</f>
        <v>7.4688595693168713E-2</v>
      </c>
      <c r="U24" s="1">
        <f>Table811124[[#This Row],[ Y]] + Table811124[[#This Row],[Sin(a)]] * $H$2</f>
        <v>-2.0882763721251925</v>
      </c>
      <c r="V24" s="1">
        <f>Table811124[[#This Row],[X]] + Table811124[[#This Row],[Cos(a)]] * $H$2</f>
        <v>4.602776004785529E-2</v>
      </c>
      <c r="W24" s="1">
        <f>Table811124[[#This Row],[ Y]] - Table811124[[#This Row],[Sin(a)]] * $H$2</f>
        <v>-1.0218627594208276</v>
      </c>
      <c r="X24" s="1">
        <v>6.0358177870512002E-2</v>
      </c>
      <c r="Y24" s="1">
        <v>-1.55506956577301</v>
      </c>
      <c r="Z24" s="1">
        <v>5.22619901354755E-2</v>
      </c>
      <c r="AA24" s="1">
        <v>-1.5972622609646201</v>
      </c>
      <c r="AB24" s="1">
        <f>Table811124[[#This Row],[Xs]]-IF(Z25&lt;&gt;"",Z25,Z$2)</f>
        <v>-0.24751247550718952</v>
      </c>
      <c r="AC24" s="1">
        <f>Table811124[[#This Row],[ Ys]]-IF(AA25&lt;&gt;"",AA25,AA$2)</f>
        <v>9.8950670431299237E-3</v>
      </c>
      <c r="AD24" s="1">
        <f>SQRT(Table811124[[#This Row],[dXs]]*Table811124[[#This Row],[dXs]]+Table811124[[#This Row],[dYs]]*Table811124[[#This Row],[dYs]])</f>
        <v>0.24771018930089478</v>
      </c>
      <c r="AE24"/>
    </row>
    <row r="25" spans="1:31" x14ac:dyDescent="0.25">
      <c r="A25"/>
      <c r="O25" s="1">
        <f t="shared" si="0"/>
        <v>-0.49948327615857102</v>
      </c>
      <c r="P25" s="1">
        <f t="shared" si="1"/>
        <v>-1.5374064445500046E-2</v>
      </c>
      <c r="Q25" s="1">
        <f>SQRT(Table811124[[#This Row],[dX]]*Table811124[[#This Row],[dX]]+Table811124[[#This Row],[dY]]*Table811124[[#This Row],[dY]])</f>
        <v>0.49971982652249625</v>
      </c>
      <c r="R25" s="1">
        <f>IFERROR(Table811124[[#This Row],[dY]]/Table811124[[#This Row],[|AB|]],0)</f>
        <v>-3.0765368171374607E-2</v>
      </c>
      <c r="S25" s="1">
        <f>IFERROR(Table811124[[#This Row],[dX]]/Table811124[[#This Row],[|AB|]],0)</f>
        <v>-0.99952663402296571</v>
      </c>
      <c r="T25" s="1">
        <f>Table811124[[#This Row],[X]] - Table811124[[#This Row],[Cos(a)]] * $H$2</f>
        <v>0.3265643373659704</v>
      </c>
      <c r="U25" s="1">
        <f>Table811124[[#This Row],[ Y]] + Table811124[[#This Row],[Sin(a)]] * $H$2</f>
        <v>-2.0808273471643157</v>
      </c>
      <c r="V25" s="1">
        <f>Table811124[[#This Row],[X]] + Table811124[[#This Row],[Cos(a)]] * $H$2</f>
        <v>0.29374388302053361</v>
      </c>
      <c r="W25" s="1">
        <f>Table811124[[#This Row],[ Y]] - Table811124[[#This Row],[Sin(a)]] * $H$2</f>
        <v>-1.0145336471746642</v>
      </c>
      <c r="X25" s="1">
        <v>0.31015411019325201</v>
      </c>
      <c r="Y25" s="1">
        <v>-1.54768049716949</v>
      </c>
      <c r="Z25" s="1">
        <v>0.29977446564266502</v>
      </c>
      <c r="AA25" s="1">
        <v>-1.60715732800775</v>
      </c>
      <c r="AB25" s="1">
        <f>Table811124[[#This Row],[Xs]]-IF(Z26&lt;&gt;"",Z26,Z$2)</f>
        <v>-0.24627531099066596</v>
      </c>
      <c r="AC25" s="1">
        <f>Table811124[[#This Row],[ Ys]]-IF(AA26&lt;&gt;"",AA26,AA$2)</f>
        <v>1.2675075648709955E-2</v>
      </c>
      <c r="AD25" s="1">
        <f>SQRT(Table811124[[#This Row],[dXs]]*Table811124[[#This Row],[dXs]]+Table811124[[#This Row],[dYs]]*Table811124[[#This Row],[dYs]])</f>
        <v>0.24660126996073997</v>
      </c>
      <c r="AE25"/>
    </row>
    <row r="26" spans="1:31" x14ac:dyDescent="0.25">
      <c r="A26"/>
      <c r="O26" s="1">
        <f t="shared" si="0"/>
        <v>-0.50050663948059104</v>
      </c>
      <c r="P26" s="1">
        <f t="shared" si="1"/>
        <v>-9.7614526748699415E-3</v>
      </c>
      <c r="Q26" s="1">
        <f>SQRT(Table811124[[#This Row],[dX]]*Table811124[[#This Row],[dX]]+Table811124[[#This Row],[dY]]*Table811124[[#This Row],[dY]])</f>
        <v>0.50060181993524355</v>
      </c>
      <c r="R26" s="1">
        <f>IFERROR(Table811124[[#This Row],[dY]]/Table811124[[#This Row],[|AB|]],0)</f>
        <v>-1.9499435052259009E-2</v>
      </c>
      <c r="S26" s="1">
        <f>IFERROR(Table811124[[#This Row],[dX]]/Table811124[[#This Row],[|AB|]],0)</f>
        <v>-0.99980986794122162</v>
      </c>
      <c r="T26" s="1">
        <f>Table811124[[#This Row],[X]] - Table811124[[#This Row],[Cos(a)]] * $H$2</f>
        <v>0.57024243987670153</v>
      </c>
      <c r="U26" s="1">
        <f>Table811124[[#This Row],[ Y]] + Table811124[[#This Row],[Sin(a)]] * $H$2</f>
        <v>-2.0729934281082762</v>
      </c>
      <c r="V26" s="1">
        <f>Table811124[[#This Row],[X]] + Table811124[[#This Row],[Cos(a)]] * $H$2</f>
        <v>0.54944046818146453</v>
      </c>
      <c r="W26" s="1">
        <f>Table811124[[#This Row],[ Y]] - Table811124[[#This Row],[Sin(a)]] * $H$2</f>
        <v>-1.0063975745467437</v>
      </c>
      <c r="X26" s="1">
        <v>0.55984145402908303</v>
      </c>
      <c r="Y26" s="1">
        <v>-1.53969550132751</v>
      </c>
      <c r="Z26" s="1">
        <v>0.54604977663333099</v>
      </c>
      <c r="AA26" s="1">
        <v>-1.61983240365646</v>
      </c>
      <c r="AB26" s="1">
        <f>Table811124[[#This Row],[Xs]]-IF(Z27&lt;&gt;"",Z27,Z$2)</f>
        <v>-0.244810482524218</v>
      </c>
      <c r="AC26" s="1">
        <f>Table811124[[#This Row],[ Ys]]-IF(AA27&lt;&gt;"",AA27,AA$2)</f>
        <v>1.1359821902000133E-2</v>
      </c>
      <c r="AD26" s="1">
        <f>SQRT(Table811124[[#This Row],[dXs]]*Table811124[[#This Row],[dXs]]+Table811124[[#This Row],[dYs]]*Table811124[[#This Row],[dYs]])</f>
        <v>0.24507390295048881</v>
      </c>
      <c r="AE26"/>
    </row>
    <row r="27" spans="1:31" x14ac:dyDescent="0.25">
      <c r="A27"/>
      <c r="O27" s="1">
        <f t="shared" si="0"/>
        <v>-0.50306755304335704</v>
      </c>
      <c r="P27" s="1">
        <f t="shared" si="1"/>
        <v>4.2864680290199964E-3</v>
      </c>
      <c r="Q27" s="1">
        <f>SQRT(Table811124[[#This Row],[dX]]*Table811124[[#This Row],[dX]]+Table811124[[#This Row],[dY]]*Table811124[[#This Row],[dY]])</f>
        <v>0.50308581448217626</v>
      </c>
      <c r="R27" s="1">
        <f>IFERROR(Table811124[[#This Row],[dY]]/Table811124[[#This Row],[|AB|]],0)</f>
        <v>8.5203516092618049E-3</v>
      </c>
      <c r="S27" s="1">
        <f>IFERROR(Table811124[[#This Row],[dX]]/Table811124[[#This Row],[|AB|]],0)</f>
        <v>-0.99996370114542388</v>
      </c>
      <c r="T27" s="1">
        <f>Table811124[[#This Row],[X]] - Table811124[[#This Row],[Cos(a)]] * $H$2</f>
        <v>0.80611599972251569</v>
      </c>
      <c r="U27" s="1">
        <f>Table811124[[#This Row],[ Y]] + Table811124[[#This Row],[Sin(a)]] * $H$2</f>
        <v>-2.071299025805454</v>
      </c>
      <c r="V27" s="1">
        <f>Table811124[[#This Row],[X]] + Table811124[[#This Row],[Cos(a)]] * $H$2</f>
        <v>0.81520549962517042</v>
      </c>
      <c r="W27" s="1">
        <f>Table811124[[#This Row],[ Y]] - Table811124[[#This Row],[Sin(a)]] * $H$2</f>
        <v>-1.0045390631837861</v>
      </c>
      <c r="X27" s="1">
        <v>0.81066074967384305</v>
      </c>
      <c r="Y27" s="1">
        <v>-1.53791904449462</v>
      </c>
      <c r="Z27" s="1">
        <v>0.79086025915754898</v>
      </c>
      <c r="AA27" s="1">
        <v>-1.6311922255584601</v>
      </c>
      <c r="AB27" s="1">
        <f>Table811124[[#This Row],[Xs]]-IF(Z28&lt;&gt;"",Z28,Z$2)</f>
        <v>-0.2439313387439811</v>
      </c>
      <c r="AC27" s="1">
        <f>Table811124[[#This Row],[ Ys]]-IF(AA28&lt;&gt;"",AA28,AA$2)</f>
        <v>1.4524343900629955E-2</v>
      </c>
      <c r="AD27" s="1">
        <f>SQRT(Table811124[[#This Row],[dXs]]*Table811124[[#This Row],[dXs]]+Table811124[[#This Row],[dYs]]*Table811124[[#This Row],[dYs]])</f>
        <v>0.24436336588608085</v>
      </c>
      <c r="AE27"/>
    </row>
    <row r="28" spans="1:31" x14ac:dyDescent="0.25">
      <c r="A28"/>
      <c r="O28" s="1">
        <f t="shared" si="0"/>
        <v>-0.50592628121375693</v>
      </c>
      <c r="P28" s="1">
        <f t="shared" si="1"/>
        <v>1.9964456558229982E-2</v>
      </c>
      <c r="Q28" s="1">
        <f>SQRT(Table811124[[#This Row],[dX]]*Table811124[[#This Row],[dX]]+Table811124[[#This Row],[dY]]*Table811124[[#This Row],[dY]])</f>
        <v>0.5063200386597857</v>
      </c>
      <c r="R28" s="1">
        <f>IFERROR(Table811124[[#This Row],[dY]]/Table811124[[#This Row],[|AB|]],0)</f>
        <v>3.9430508441015512E-2</v>
      </c>
      <c r="S28" s="1">
        <f>IFERROR(Table811124[[#This Row],[dX]]/Table811124[[#This Row],[|AB|]],0)</f>
        <v>-0.9992223151051437</v>
      </c>
      <c r="T28" s="1">
        <f>Table811124[[#This Row],[X]] - Table811124[[#This Row],[Cos(a)]] * $H$2</f>
        <v>1.0418767997720604</v>
      </c>
      <c r="U28" s="1">
        <f>Table811124[[#This Row],[ Y]] + Table811124[[#This Row],[Sin(a)]] * $H$2</f>
        <v>-2.0769664958404981</v>
      </c>
      <c r="V28" s="1">
        <f>Table811124[[#This Row],[X]] + Table811124[[#This Row],[Cos(a)]] * $H$2</f>
        <v>1.0839412143728198</v>
      </c>
      <c r="W28" s="1">
        <f>Table811124[[#This Row],[ Y]] - Table811124[[#This Row],[Sin(a)]] * $H$2</f>
        <v>-1.0109974428725619</v>
      </c>
      <c r="X28" s="1">
        <v>1.0629090070724401</v>
      </c>
      <c r="Y28" s="1">
        <v>-1.54398196935653</v>
      </c>
      <c r="Z28" s="1">
        <v>1.0347915979015301</v>
      </c>
      <c r="AA28" s="1">
        <v>-1.6457165694590901</v>
      </c>
      <c r="AB28" s="1">
        <f>Table811124[[#This Row],[Xs]]-IF(Z29&lt;&gt;"",Z29,Z$2)</f>
        <v>-0.24374479055113984</v>
      </c>
      <c r="AC28" s="1">
        <f>Table811124[[#This Row],[ Ys]]-IF(AA29&lt;&gt;"",AA29,AA$2)</f>
        <v>2.489639255432996E-2</v>
      </c>
      <c r="AD28" s="1">
        <f>SQRT(Table811124[[#This Row],[dXs]]*Table811124[[#This Row],[dXs]]+Table811124[[#This Row],[dYs]]*Table811124[[#This Row],[dYs]])</f>
        <v>0.24501296554067978</v>
      </c>
      <c r="AE28"/>
    </row>
    <row r="29" spans="1:31" x14ac:dyDescent="0.25">
      <c r="A29"/>
      <c r="O29" s="1">
        <f t="shared" si="0"/>
        <v>-0.50878447294235984</v>
      </c>
      <c r="P29" s="1">
        <f t="shared" si="1"/>
        <v>3.56420278549201E-2</v>
      </c>
      <c r="Q29" s="1">
        <f>SQRT(Table811124[[#This Row],[dX]]*Table811124[[#This Row],[dX]]+Table811124[[#This Row],[dY]]*Table811124[[#This Row],[dY]])</f>
        <v>0.51003136575787744</v>
      </c>
      <c r="R29" s="1">
        <f>IFERROR(Table811124[[#This Row],[dY]]/Table811124[[#This Row],[|AB|]],0)</f>
        <v>6.988203127852359E-2</v>
      </c>
      <c r="S29" s="1">
        <f>IFERROR(Table811124[[#This Row],[dX]]/Table811124[[#This Row],[|AB|]],0)</f>
        <v>-0.99755526248142645</v>
      </c>
      <c r="T29" s="1">
        <f>Table811124[[#This Row],[X]] - Table811124[[#This Row],[Cos(a)]] * $H$2</f>
        <v>1.2793120013094199</v>
      </c>
      <c r="U29" s="1">
        <f>Table811124[[#This Row],[ Y]] + Table811124[[#This Row],[Sin(a)]] * $H$2</f>
        <v>-2.0899788227624208</v>
      </c>
      <c r="V29" s="1">
        <f>Table811124[[#This Row],[X]] + Table811124[[#This Row],[Cos(a)]] * $H$2</f>
        <v>1.3538620604657801</v>
      </c>
      <c r="W29" s="1">
        <f>Table811124[[#This Row],[ Y]] - Table811124[[#This Row],[Sin(a)]] * $H$2</f>
        <v>-1.0257881793432793</v>
      </c>
      <c r="X29" s="1">
        <v>1.3165870308876</v>
      </c>
      <c r="Y29" s="1">
        <v>-1.55788350105285</v>
      </c>
      <c r="Z29" s="1">
        <v>1.2785363884526699</v>
      </c>
      <c r="AA29" s="1">
        <v>-1.67061296201342</v>
      </c>
      <c r="AB29" s="1">
        <f>Table811124[[#This Row],[Xs]]-IF(Z30&lt;&gt;"",Z30,Z$2)</f>
        <v>-0.24147921440942</v>
      </c>
      <c r="AC29" s="1">
        <f>Table811124[[#This Row],[ Ys]]-IF(AA30&lt;&gt;"",AA30,AA$2)</f>
        <v>2.8118954819299935E-2</v>
      </c>
      <c r="AD29" s="1">
        <f>SQRT(Table811124[[#This Row],[dXs]]*Table811124[[#This Row],[dXs]]+Table811124[[#This Row],[dYs]]*Table811124[[#This Row],[dYs]])</f>
        <v>0.24311085251777731</v>
      </c>
      <c r="AE29"/>
    </row>
    <row r="30" spans="1:31" x14ac:dyDescent="0.25">
      <c r="A30"/>
      <c r="O30" s="1">
        <f t="shared" si="0"/>
        <v>-0.51146697998047008</v>
      </c>
      <c r="P30" s="1">
        <f t="shared" si="1"/>
        <v>5.0358533859250043E-2</v>
      </c>
      <c r="Q30" s="1">
        <f>SQRT(Table811124[[#This Row],[dX]]*Table811124[[#This Row],[dX]]+Table811124[[#This Row],[dY]]*Table811124[[#This Row],[dY]])</f>
        <v>0.51394012641823938</v>
      </c>
      <c r="R30" s="1">
        <f>IFERROR(Table811124[[#This Row],[dY]]/Table811124[[#This Row],[|AB|]],0)</f>
        <v>9.7985215145993038E-2</v>
      </c>
      <c r="S30" s="1">
        <f>IFERROR(Table811124[[#This Row],[dX]]/Table811124[[#This Row],[|AB|]],0)</f>
        <v>-0.99518787051128854</v>
      </c>
      <c r="T30" s="1">
        <f>Table811124[[#This Row],[X]] - Table811124[[#This Row],[Cos(a)]] * $H$2</f>
        <v>1.5194282306228051</v>
      </c>
      <c r="U30" s="1">
        <f>Table811124[[#This Row],[ Y]] + Table811124[[#This Row],[Sin(a)]] * $H$2</f>
        <v>-2.1104565535992985</v>
      </c>
      <c r="V30" s="1">
        <f>Table811124[[#This Row],[X]] + Table811124[[#This Row],[Cos(a)]] * $H$2</f>
        <v>1.6239587294067948</v>
      </c>
      <c r="W30" s="1">
        <f>Table811124[[#This Row],[ Y]] - Table811124[[#This Row],[Sin(a)]] * $H$2</f>
        <v>-1.0487914408236017</v>
      </c>
      <c r="X30" s="1">
        <v>1.5716934800147999</v>
      </c>
      <c r="Y30" s="1">
        <v>-1.5796239972114501</v>
      </c>
      <c r="Z30" s="1">
        <v>1.5200156028620899</v>
      </c>
      <c r="AA30" s="1">
        <v>-1.69873191683272</v>
      </c>
      <c r="AB30" s="1">
        <f>Table811124[[#This Row],[Xs]]-IF(Z31&lt;&gt;"",Z31,Z$2)</f>
        <v>-0.23957692052647017</v>
      </c>
      <c r="AC30" s="1">
        <f>Table811124[[#This Row],[ Ys]]-IF(AA31&lt;&gt;"",AA31,AA$2)</f>
        <v>3.3818261143280015E-2</v>
      </c>
      <c r="AD30" s="1">
        <f>SQRT(Table811124[[#This Row],[dXs]]*Table811124[[#This Row],[dXs]]+Table811124[[#This Row],[dYs]]*Table811124[[#This Row],[dYs]])</f>
        <v>0.24195201101809774</v>
      </c>
      <c r="AE30"/>
    </row>
    <row r="31" spans="1:31" x14ac:dyDescent="0.25">
      <c r="A31"/>
      <c r="O31" s="1">
        <f t="shared" si="0"/>
        <v>-0.50758951902389016</v>
      </c>
      <c r="P31" s="1">
        <f t="shared" si="1"/>
        <v>2.9277026653290017E-2</v>
      </c>
      <c r="Q31" s="1">
        <f>SQRT(Table811124[[#This Row],[dX]]*Table811124[[#This Row],[dX]]+Table811124[[#This Row],[dY]]*Table811124[[#This Row],[dY]])</f>
        <v>0.50843314615843216</v>
      </c>
      <c r="R31" s="1">
        <f>IFERROR(Table811124[[#This Row],[dY]]/Table811124[[#This Row],[|AB|]],0)</f>
        <v>5.7582844223470521E-2</v>
      </c>
      <c r="S31" s="1">
        <f>IFERROR(Table811124[[#This Row],[dX]]/Table811124[[#This Row],[|AB|]],0)</f>
        <v>-0.99834073143948976</v>
      </c>
      <c r="T31" s="1">
        <f>Table811124[[#This Row],[X]] - Table811124[[#This Row],[Cos(a)]] * $H$2</f>
        <v>1.7973393595856704</v>
      </c>
      <c r="U31" s="1">
        <f>Table811124[[#This Row],[ Y]] + Table811124[[#This Row],[Sin(a)]] * $H$2</f>
        <v>-2.1407563252479243</v>
      </c>
      <c r="V31" s="1">
        <f>Table811124[[#This Row],[X]] + Table811124[[#This Row],[Cos(a)]] * $H$2</f>
        <v>1.8587686621504698</v>
      </c>
      <c r="W31" s="1">
        <f>Table811124[[#This Row],[ Y]] - Table811124[[#This Row],[Sin(a)]] * $H$2</f>
        <v>-1.0757277445762761</v>
      </c>
      <c r="X31" s="1">
        <v>1.8280540108680701</v>
      </c>
      <c r="Y31" s="1">
        <v>-1.6082420349121</v>
      </c>
      <c r="Z31" s="1">
        <v>1.7595925233885601</v>
      </c>
      <c r="AA31" s="1">
        <v>-1.732550177976</v>
      </c>
      <c r="AB31" s="1">
        <f>Table811124[[#This Row],[Xs]]-IF(Z32&lt;&gt;"",Z32,Z$2)</f>
        <v>-0.23811576072934981</v>
      </c>
      <c r="AC31" s="1">
        <f>Table811124[[#This Row],[ Ys]]-IF(AA32&lt;&gt;"",AA32,AA$2)</f>
        <v>4.0714953912960095E-2</v>
      </c>
      <c r="AD31" s="1">
        <f>SQRT(Table811124[[#This Row],[dXs]]*Table811124[[#This Row],[dXs]]+Table811124[[#This Row],[dYs]]*Table811124[[#This Row],[dYs]])</f>
        <v>0.24157156906360366</v>
      </c>
      <c r="AE31"/>
    </row>
    <row r="32" spans="1:31" x14ac:dyDescent="0.25">
      <c r="A32"/>
      <c r="O32" s="1">
        <f t="shared" si="0"/>
        <v>-0.49412494897841985</v>
      </c>
      <c r="P32" s="1">
        <f t="shared" si="1"/>
        <v>-4.4117093086240011E-2</v>
      </c>
      <c r="Q32" s="1">
        <f>SQRT(Table811124[[#This Row],[dX]]*Table811124[[#This Row],[dX]]+Table811124[[#This Row],[dY]]*Table811124[[#This Row],[dY]])</f>
        <v>0.49609049890650597</v>
      </c>
      <c r="R32" s="1">
        <f>IFERROR(Table811124[[#This Row],[dY]]/Table811124[[#This Row],[|AB|]],0)</f>
        <v>-8.8929526333368439E-2</v>
      </c>
      <c r="S32" s="1">
        <f>IFERROR(Table811124[[#This Row],[dX]]/Table811124[[#This Row],[|AB|]],0)</f>
        <v>-0.99603792063662044</v>
      </c>
      <c r="T32" s="1">
        <f>Table811124[[#This Row],[X]] - Table811124[[#This Row],[Cos(a)]] * $H$2</f>
        <v>2.126717949966749</v>
      </c>
      <c r="U32" s="1">
        <f>Table811124[[#This Row],[ Y]] + Table811124[[#This Row],[Sin(a)]] * $H$2</f>
        <v>-2.1401869964310389</v>
      </c>
      <c r="V32" s="1">
        <f>Table811124[[#This Row],[X]] + Table811124[[#This Row],[Cos(a)]] * $H$2</f>
        <v>2.0318480481106311</v>
      </c>
      <c r="W32" s="1">
        <f>Table811124[[#This Row],[ Y]] - Table811124[[#This Row],[Sin(a)]] * $H$2</f>
        <v>-1.077615051298441</v>
      </c>
      <c r="X32" s="1">
        <v>2.0792829990386901</v>
      </c>
      <c r="Y32" s="1">
        <v>-1.6089010238647401</v>
      </c>
      <c r="Z32" s="1">
        <v>1.9977082841179099</v>
      </c>
      <c r="AA32" s="1">
        <v>-1.7732651318889601</v>
      </c>
      <c r="AB32" s="1">
        <f>Table811124[[#This Row],[Xs]]-IF(Z33&lt;&gt;"",Z33,Z$2)</f>
        <v>-0.23517781132792015</v>
      </c>
      <c r="AC32" s="1">
        <f>Table811124[[#This Row],[ Ys]]-IF(AA33&lt;&gt;"",AA33,AA$2)</f>
        <v>3.672070377221992E-2</v>
      </c>
      <c r="AD32" s="1">
        <f>SQRT(Table811124[[#This Row],[dXs]]*Table811124[[#This Row],[dXs]]+Table811124[[#This Row],[dYs]]*Table811124[[#This Row],[dYs]])</f>
        <v>0.23802733672105381</v>
      </c>
      <c r="AE32"/>
    </row>
    <row r="33" spans="1:31" x14ac:dyDescent="0.25">
      <c r="A33"/>
      <c r="O33" s="1">
        <f t="shared" si="0"/>
        <v>-0.48587357997893976</v>
      </c>
      <c r="P33" s="1">
        <f t="shared" si="1"/>
        <v>-9.733772277832009E-2</v>
      </c>
      <c r="Q33" s="1">
        <f>SQRT(Table811124[[#This Row],[dX]]*Table811124[[#This Row],[dX]]+Table811124[[#This Row],[dY]]*Table811124[[#This Row],[dY]])</f>
        <v>0.49552776713038016</v>
      </c>
      <c r="R33" s="1">
        <f>IFERROR(Table811124[[#This Row],[dY]]/Table811124[[#This Row],[|AB|]],0)</f>
        <v>-0.19643242868508962</v>
      </c>
      <c r="S33" s="1">
        <f>IFERROR(Table811124[[#This Row],[dX]]/Table811124[[#This Row],[|AB|]],0)</f>
        <v>-0.98051736392624744</v>
      </c>
      <c r="T33" s="1">
        <f>Table811124[[#This Row],[X]] - Table811124[[#This Row],[Cos(a)]] * $H$2</f>
        <v>2.4269558882698723</v>
      </c>
      <c r="U33" s="1">
        <f>Table811124[[#This Row],[ Y]] + Table811124[[#This Row],[Sin(a)]] * $H$2</f>
        <v>-2.0871322596383615</v>
      </c>
      <c r="V33" s="1">
        <f>Table811124[[#This Row],[X]] + Table811124[[#This Row],[Cos(a)]] * $H$2</f>
        <v>2.2174020314231075</v>
      </c>
      <c r="W33" s="1">
        <f>Table811124[[#This Row],[ Y]] - Table811124[[#This Row],[Sin(a)]] * $H$2</f>
        <v>-1.0411176240133586</v>
      </c>
      <c r="X33" s="1">
        <v>2.3221789598464899</v>
      </c>
      <c r="Y33" s="1">
        <v>-1.56412494182586</v>
      </c>
      <c r="Z33" s="1">
        <v>2.2328860954458301</v>
      </c>
      <c r="AA33" s="1">
        <v>-1.80998583566118</v>
      </c>
      <c r="AB33" s="1">
        <f>Table811124[[#This Row],[Xs]]-IF(Z34&lt;&gt;"",Z34,Z$2)</f>
        <v>-0.23309944006966976</v>
      </c>
      <c r="AC33" s="1">
        <f>Table811124[[#This Row],[ Ys]]-IF(AA34&lt;&gt;"",AA34,AA$2)</f>
        <v>4.0159394909410118E-2</v>
      </c>
      <c r="AD33" s="1">
        <f>SQRT(Table811124[[#This Row],[dXs]]*Table811124[[#This Row],[dXs]]+Table811124[[#This Row],[dYs]]*Table811124[[#This Row],[dYs]])</f>
        <v>0.2365335620166481</v>
      </c>
      <c r="AE33"/>
    </row>
    <row r="34" spans="1:31" x14ac:dyDescent="0.25">
      <c r="A34"/>
      <c r="O34" s="1">
        <f t="shared" ref="O34:O65" si="2">IF(ROW()&lt;&gt;2,X33,X$181)-IF(X35&lt;&gt;"",X35,X$2)</f>
        <v>-0.49105954170227006</v>
      </c>
      <c r="P34" s="1">
        <f t="shared" ref="P34:P65" si="3">IF(ROW()&lt;&gt;2,Y33,Y$181)-IF(Y35&lt;&gt;"",Y35,Y$2)</f>
        <v>-2.2053420543669988E-2</v>
      </c>
      <c r="Q34" s="1">
        <f>SQRT(Table811124[[#This Row],[dX]]*Table811124[[#This Row],[dX]]+Table811124[[#This Row],[dY]]*Table811124[[#This Row],[dY]])</f>
        <v>0.49155450039087167</v>
      </c>
      <c r="R34" s="1">
        <f>IFERROR(Table811124[[#This Row],[dY]]/Table811124[[#This Row],[|AB|]],0)</f>
        <v>-4.486464985293323E-2</v>
      </c>
      <c r="S34" s="1">
        <f>IFERROR(Table811124[[#This Row],[dX]]/Table811124[[#This Row],[|AB|]],0)</f>
        <v>-0.99899307464745413</v>
      </c>
      <c r="T34" s="1">
        <f>Table811124[[#This Row],[X]] - Table811124[[#This Row],[Cos(a)]] * $H$2</f>
        <v>2.5890873537774173</v>
      </c>
      <c r="U34" s="1">
        <f>Table811124[[#This Row],[ Y]] + Table811124[[#This Row],[Sin(a)]] * $H$2</f>
        <v>-2.0444255508608453</v>
      </c>
      <c r="V34" s="1">
        <f>Table811124[[#This Row],[X]] + Table811124[[#This Row],[Cos(a)]] * $H$2</f>
        <v>2.5412258042578424</v>
      </c>
      <c r="W34" s="1">
        <f>Table811124[[#This Row],[ Y]] - Table811124[[#This Row],[Sin(a)]] * $H$2</f>
        <v>-0.9787010513119947</v>
      </c>
      <c r="X34" s="1">
        <v>2.5651565790176298</v>
      </c>
      <c r="Y34" s="1">
        <v>-1.51156330108642</v>
      </c>
      <c r="Z34" s="1">
        <v>2.4659855355154998</v>
      </c>
      <c r="AA34" s="1">
        <v>-1.8501452305705901</v>
      </c>
      <c r="AB34" s="1">
        <f>Table811124[[#This Row],[Xs]]-IF(Z35&lt;&gt;"",Z35,Z$2)</f>
        <v>-0.23338099249060029</v>
      </c>
      <c r="AC34" s="1">
        <f>Table811124[[#This Row],[ Ys]]-IF(AA35&lt;&gt;"",AA35,AA$2)</f>
        <v>5.5340224111649849E-2</v>
      </c>
      <c r="AD34" s="1">
        <f>SQRT(Table811124[[#This Row],[dXs]]*Table811124[[#This Row],[dXs]]+Table811124[[#This Row],[dYs]]*Table811124[[#This Row],[dYs]])</f>
        <v>0.23985251314219172</v>
      </c>
      <c r="AE34"/>
    </row>
    <row r="35" spans="1:31" x14ac:dyDescent="0.25">
      <c r="A35"/>
      <c r="O35" s="1">
        <f t="shared" si="2"/>
        <v>-0.4838348627090503</v>
      </c>
      <c r="P35" s="1">
        <f t="shared" si="3"/>
        <v>0.11444121599198009</v>
      </c>
      <c r="Q35" s="1">
        <f>SQRT(Table811124[[#This Row],[dX]]*Table811124[[#This Row],[dX]]+Table811124[[#This Row],[dY]]*Table811124[[#This Row],[dY]])</f>
        <v>0.49718504230357591</v>
      </c>
      <c r="R35" s="1">
        <f>IFERROR(Table811124[[#This Row],[dY]]/Table811124[[#This Row],[|AB|]],0)</f>
        <v>0.23017831643073344</v>
      </c>
      <c r="S35" s="1">
        <f>IFERROR(Table811124[[#This Row],[dX]]/Table811124[[#This Row],[|AB|]],0)</f>
        <v>-0.9731484689630423</v>
      </c>
      <c r="T35" s="1">
        <f>Table811124[[#This Row],[X]] - Table811124[[#This Row],[Cos(a)]] * $H$2</f>
        <v>2.6904615387696591</v>
      </c>
      <c r="U35" s="1">
        <f>Table811124[[#This Row],[ Y]] + Table811124[[#This Row],[Sin(a)]] * $H$2</f>
        <v>-2.0611482753619743</v>
      </c>
      <c r="V35" s="1">
        <f>Table811124[[#This Row],[X]] + Table811124[[#This Row],[Cos(a)]] * $H$2</f>
        <v>2.9360154643278609</v>
      </c>
      <c r="W35" s="1">
        <f>Table811124[[#This Row],[ Y]] - Table811124[[#This Row],[Sin(a)]] * $H$2</f>
        <v>-1.0229947672024058</v>
      </c>
      <c r="X35" s="1">
        <v>2.81323850154876</v>
      </c>
      <c r="Y35" s="1">
        <v>-1.54207152128219</v>
      </c>
      <c r="Z35" s="1">
        <v>2.6993665280061001</v>
      </c>
      <c r="AA35" s="1">
        <v>-1.90548545468224</v>
      </c>
      <c r="AB35" s="1">
        <f>Table811124[[#This Row],[Xs]]-IF(Z36&lt;&gt;"",Z36,Z$2)</f>
        <v>-0.23111298892500987</v>
      </c>
      <c r="AC35" s="1">
        <f>Table811124[[#This Row],[ Ys]]-IF(AA36&lt;&gt;"",AA36,AA$2)</f>
        <v>5.7409433768250029E-2</v>
      </c>
      <c r="AD35" s="1">
        <f>SQRT(Table811124[[#This Row],[dXs]]*Table811124[[#This Row],[dXs]]+Table811124[[#This Row],[dYs]]*Table811124[[#This Row],[dYs]])</f>
        <v>0.23813663459334186</v>
      </c>
      <c r="AE35"/>
    </row>
    <row r="36" spans="1:31" x14ac:dyDescent="0.25">
      <c r="A36"/>
      <c r="O36" s="1">
        <f t="shared" si="2"/>
        <v>-0.4546179771423402</v>
      </c>
      <c r="P36" s="1">
        <f t="shared" si="3"/>
        <v>0.20561355352402</v>
      </c>
      <c r="Q36" s="1">
        <f>SQRT(Table811124[[#This Row],[dX]]*Table811124[[#This Row],[dX]]+Table811124[[#This Row],[dY]]*Table811124[[#This Row],[dY]])</f>
        <v>0.49895334304298272</v>
      </c>
      <c r="R36" s="1">
        <f>IFERROR(Table811124[[#This Row],[dY]]/Table811124[[#This Row],[|AB|]],0)</f>
        <v>0.41208974023510503</v>
      </c>
      <c r="S36" s="1">
        <f>IFERROR(Table811124[[#This Row],[dX]]/Table811124[[#This Row],[|AB|]],0)</f>
        <v>-0.91114326315512184</v>
      </c>
      <c r="T36" s="1">
        <f>Table811124[[#This Row],[X]] - Table811124[[#This Row],[Cos(a)]] * $H$2</f>
        <v>2.8291830449886657</v>
      </c>
      <c r="U36" s="1">
        <f>Table811124[[#This Row],[ Y]] + Table811124[[#This Row],[Sin(a)]] * $H$2</f>
        <v>-2.1120077351117064</v>
      </c>
      <c r="V36" s="1">
        <f>Table811124[[#This Row],[X]] + Table811124[[#This Row],[Cos(a)]] * $H$2</f>
        <v>3.2687998384646946</v>
      </c>
      <c r="W36" s="1">
        <f>Table811124[[#This Row],[ Y]] - Table811124[[#This Row],[Sin(a)]] * $H$2</f>
        <v>-1.1400012990450941</v>
      </c>
      <c r="X36" s="1">
        <v>3.0489914417266801</v>
      </c>
      <c r="Y36" s="1">
        <v>-1.6260045170784001</v>
      </c>
      <c r="Z36" s="1">
        <v>2.93047951693111</v>
      </c>
      <c r="AA36" s="1">
        <v>-1.96289488845049</v>
      </c>
      <c r="AB36" s="1">
        <f>Table811124[[#This Row],[Xs]]-IF(Z37&lt;&gt;"",Z37,Z$2)</f>
        <v>-0.22855622620404992</v>
      </c>
      <c r="AC36" s="1">
        <f>Table811124[[#This Row],[ Ys]]-IF(AA37&lt;&gt;"",AA37,AA$2)</f>
        <v>6.2714552187599804E-2</v>
      </c>
      <c r="AD36" s="1">
        <f>SQRT(Table811124[[#This Row],[dXs]]*Table811124[[#This Row],[dXs]]+Table811124[[#This Row],[dYs]]*Table811124[[#This Row],[dYs]])</f>
        <v>0.23700435353117041</v>
      </c>
      <c r="AE36"/>
    </row>
    <row r="37" spans="1:31" x14ac:dyDescent="0.25">
      <c r="A37"/>
      <c r="O37" s="1">
        <f t="shared" si="2"/>
        <v>-0.42139351367949995</v>
      </c>
      <c r="P37" s="1">
        <f t="shared" si="3"/>
        <v>0.26912593841551979</v>
      </c>
      <c r="Q37" s="1">
        <f>SQRT(Table811124[[#This Row],[dX]]*Table811124[[#This Row],[dX]]+Table811124[[#This Row],[dY]]*Table811124[[#This Row],[dY]])</f>
        <v>0.50000126409759116</v>
      </c>
      <c r="R37" s="1">
        <f>IFERROR(Table811124[[#This Row],[dY]]/Table811124[[#This Row],[|AB|]],0)</f>
        <v>0.53825051602867813</v>
      </c>
      <c r="S37" s="1">
        <f>IFERROR(Table811124[[#This Row],[dX]]/Table811124[[#This Row],[|AB|]],0)</f>
        <v>-0.84278489663428446</v>
      </c>
      <c r="T37" s="1">
        <f>Table811124[[#This Row],[X]] - Table811124[[#This Row],[Cos(a)]] * $H$2</f>
        <v>2.9807540070203093</v>
      </c>
      <c r="U37" s="1">
        <f>Table811124[[#This Row],[ Y]] + Table811124[[#This Row],[Sin(a)]] * $H$2</f>
        <v>-2.1972259850421842</v>
      </c>
      <c r="V37" s="1">
        <f>Table811124[[#This Row],[X]] + Table811124[[#This Row],[Cos(a)]] * $H$2</f>
        <v>3.554958950361891</v>
      </c>
      <c r="W37" s="1">
        <f>Table811124[[#This Row],[ Y]] - Table811124[[#This Row],[Sin(a)]] * $H$2</f>
        <v>-1.2981441645702356</v>
      </c>
      <c r="X37" s="1">
        <v>3.2678564786911002</v>
      </c>
      <c r="Y37" s="1">
        <v>-1.74768507480621</v>
      </c>
      <c r="Z37" s="1">
        <v>3.1590357431351599</v>
      </c>
      <c r="AA37" s="1">
        <v>-2.0256094406380898</v>
      </c>
      <c r="AB37" s="1">
        <f>Table811124[[#This Row],[Xs]]-IF(Z38&lt;&gt;"",Z38,Z$2)</f>
        <v>-0.22798406032645024</v>
      </c>
      <c r="AC37" s="1">
        <f>Table811124[[#This Row],[ Ys]]-IF(AA38&lt;&gt;"",AA38,AA$2)</f>
        <v>7.0146497425670251E-2</v>
      </c>
      <c r="AD37" s="1">
        <f>SQRT(Table811124[[#This Row],[dXs]]*Table811124[[#This Row],[dXs]]+Table811124[[#This Row],[dYs]]*Table811124[[#This Row],[dYs]])</f>
        <v>0.23853147143306702</v>
      </c>
      <c r="AE37"/>
    </row>
    <row r="38" spans="1:31" x14ac:dyDescent="0.25">
      <c r="A38"/>
      <c r="O38" s="1">
        <f t="shared" si="2"/>
        <v>-0.38987708091734996</v>
      </c>
      <c r="P38" s="1">
        <f t="shared" si="3"/>
        <v>0.31380790472029996</v>
      </c>
      <c r="Q38" s="1">
        <f>SQRT(Table811124[[#This Row],[dX]]*Table811124[[#This Row],[dX]]+Table811124[[#This Row],[dY]]*Table811124[[#This Row],[dY]])</f>
        <v>0.50047930955193209</v>
      </c>
      <c r="R38" s="1">
        <f>IFERROR(Table811124[[#This Row],[dY]]/Table811124[[#This Row],[|AB|]],0)</f>
        <v>0.62701474113134692</v>
      </c>
      <c r="S38" s="1">
        <f>IFERROR(Table811124[[#This Row],[dX]]/Table811124[[#This Row],[|AB|]],0)</f>
        <v>-0.77900739046814582</v>
      </c>
      <c r="T38" s="1">
        <f>Table811124[[#This Row],[X]] - Table811124[[#This Row],[Cos(a)]] * $H$2</f>
        <v>3.1359357043751985</v>
      </c>
      <c r="U38" s="1">
        <f>Table811124[[#This Row],[ Y]] + Table811124[[#This Row],[Sin(a)]] * $H$2</f>
        <v>-2.3106524858365738</v>
      </c>
      <c r="V38" s="1">
        <f>Table811124[[#This Row],[X]] + Table811124[[#This Row],[Cos(a)]] * $H$2</f>
        <v>3.8048342064371616</v>
      </c>
      <c r="W38" s="1">
        <f>Table811124[[#This Row],[ Y]] - Table811124[[#This Row],[Sin(a)]] * $H$2</f>
        <v>-1.4796084251512662</v>
      </c>
      <c r="X38" s="1">
        <v>3.4703849554061801</v>
      </c>
      <c r="Y38" s="1">
        <v>-1.8951304554939199</v>
      </c>
      <c r="Z38" s="1">
        <v>3.3870198034616101</v>
      </c>
      <c r="AA38" s="1">
        <v>-2.09575593806376</v>
      </c>
      <c r="AB38" s="1">
        <f>Table811124[[#This Row],[Xs]]-IF(Z39&lt;&gt;"",Z39,Z$2)</f>
        <v>-0.22730525021918968</v>
      </c>
      <c r="AC38" s="1">
        <f>Table811124[[#This Row],[ Ys]]-IF(AA39&lt;&gt;"",AA39,AA$2)</f>
        <v>6.0312341202199971E-2</v>
      </c>
      <c r="AD38" s="1">
        <f>SQRT(Table811124[[#This Row],[dXs]]*Table811124[[#This Row],[dXs]]+Table811124[[#This Row],[dYs]]*Table811124[[#This Row],[dYs]])</f>
        <v>0.23517069391932963</v>
      </c>
      <c r="AE38"/>
    </row>
    <row r="39" spans="1:31" x14ac:dyDescent="0.25">
      <c r="A39"/>
      <c r="O39" s="1">
        <f t="shared" si="2"/>
        <v>-0.36518859863282005</v>
      </c>
      <c r="P39" s="1">
        <f t="shared" si="3"/>
        <v>0.34296655654907005</v>
      </c>
      <c r="Q39" s="1">
        <f>SQRT(Table811124[[#This Row],[dX]]*Table811124[[#This Row],[dX]]+Table811124[[#This Row],[dY]]*Table811124[[#This Row],[dY]])</f>
        <v>0.50098779574210128</v>
      </c>
      <c r="R39" s="1">
        <f>IFERROR(Table811124[[#This Row],[dY]]/Table811124[[#This Row],[|AB|]],0)</f>
        <v>0.68458066137328133</v>
      </c>
      <c r="S39" s="1">
        <f>IFERROR(Table811124[[#This Row],[dX]]/Table811124[[#This Row],[|AB|]],0)</f>
        <v>-0.72893711530811822</v>
      </c>
      <c r="T39" s="1">
        <f>Table811124[[#This Row],[X]] - Table811124[[#This Row],[Cos(a)]] * $H$2</f>
        <v>3.292578684535703</v>
      </c>
      <c r="U39" s="1">
        <f>Table811124[[#This Row],[ Y]] + Table811124[[#This Row],[Sin(a)]] * $H$2</f>
        <v>-2.4503075579901679</v>
      </c>
      <c r="V39" s="1">
        <f>Table811124[[#This Row],[X]] + Table811124[[#This Row],[Cos(a)]] * $H$2</f>
        <v>4.0228884346811977</v>
      </c>
      <c r="W39" s="1">
        <f>Table811124[[#This Row],[ Y]] - Table811124[[#This Row],[Sin(a)]] * $H$2</f>
        <v>-1.6726784010628519</v>
      </c>
      <c r="X39" s="1">
        <v>3.6577335596084501</v>
      </c>
      <c r="Y39" s="1">
        <v>-2.06149297952651</v>
      </c>
      <c r="Z39" s="1">
        <v>3.6143250536807998</v>
      </c>
      <c r="AA39" s="1">
        <v>-2.15606827926596</v>
      </c>
      <c r="AB39" s="1">
        <f>Table811124[[#This Row],[Xs]]-IF(Z40&lt;&gt;"",Z40,Z$2)</f>
        <v>-0.22538398114481017</v>
      </c>
      <c r="AC39" s="1">
        <f>Table811124[[#This Row],[ Ys]]-IF(AA40&lt;&gt;"",AA40,AA$2)</f>
        <v>5.9990393217120186E-2</v>
      </c>
      <c r="AD39" s="1">
        <f>SQRT(Table811124[[#This Row],[dXs]]*Table811124[[#This Row],[dXs]]+Table811124[[#This Row],[dYs]]*Table811124[[#This Row],[dYs]])</f>
        <v>0.23323118624023856</v>
      </c>
      <c r="AE39"/>
    </row>
    <row r="40" spans="1:31" x14ac:dyDescent="0.25">
      <c r="A40"/>
      <c r="O40" s="1">
        <f t="shared" si="2"/>
        <v>-0.36040544509888006</v>
      </c>
      <c r="P40" s="1">
        <f t="shared" si="3"/>
        <v>0.34830802679061978</v>
      </c>
      <c r="Q40" s="1">
        <f>SQRT(Table811124[[#This Row],[dX]]*Table811124[[#This Row],[dX]]+Table811124[[#This Row],[dY]]*Table811124[[#This Row],[dY]])</f>
        <v>0.50120910445012568</v>
      </c>
      <c r="R40" s="1">
        <f>IFERROR(Table811124[[#This Row],[dY]]/Table811124[[#This Row],[|AB|]],0)</f>
        <v>0.69493555423887798</v>
      </c>
      <c r="S40" s="1">
        <f>IFERROR(Table811124[[#This Row],[dX]]/Table811124[[#This Row],[|AB|]],0)</f>
        <v>-0.71907202382981317</v>
      </c>
      <c r="T40" s="1">
        <f>Table811124[[#This Row],[X]] - Table811124[[#This Row],[Cos(a)]] * $H$2</f>
        <v>3.464895385913914</v>
      </c>
      <c r="U40" s="1">
        <f>Table811124[[#This Row],[ Y]] + Table811124[[#This Row],[Sin(a)]] * $H$2</f>
        <v>-2.621649557192538</v>
      </c>
      <c r="V40" s="1">
        <f>Table811124[[#This Row],[X]] + Table811124[[#This Row],[Cos(a)]] * $H$2</f>
        <v>4.2062517221640858</v>
      </c>
      <c r="W40" s="1">
        <f>Table811124[[#This Row],[ Y]] - Table811124[[#This Row],[Sin(a)]] * $H$2</f>
        <v>-1.8545444668934419</v>
      </c>
      <c r="X40" s="1">
        <v>3.8355735540390001</v>
      </c>
      <c r="Y40" s="1">
        <v>-2.2380970120429899</v>
      </c>
      <c r="Z40" s="1">
        <v>3.83970903482561</v>
      </c>
      <c r="AA40" s="1">
        <v>-2.2160586724830802</v>
      </c>
      <c r="AB40" s="1">
        <f>Table811124[[#This Row],[Xs]]-IF(Z41&lt;&gt;"",Z41,Z$2)</f>
        <v>-0.22660936880070981</v>
      </c>
      <c r="AC40" s="1">
        <f>Table811124[[#This Row],[ Ys]]-IF(AA41&lt;&gt;"",AA41,AA$2)</f>
        <v>6.9078603217469947E-2</v>
      </c>
      <c r="AD40" s="1">
        <f>SQRT(Table811124[[#This Row],[dXs]]*Table811124[[#This Row],[dXs]]+Table811124[[#This Row],[dYs]]*Table811124[[#This Row],[dYs]])</f>
        <v>0.23690432552136476</v>
      </c>
      <c r="AE40"/>
    </row>
    <row r="41" spans="1:31" x14ac:dyDescent="0.25">
      <c r="A41"/>
      <c r="O41" s="1">
        <f t="shared" si="2"/>
        <v>-0.37203001976012962</v>
      </c>
      <c r="P41" s="1">
        <f t="shared" si="3"/>
        <v>0.33574289083481013</v>
      </c>
      <c r="Q41" s="1">
        <f>SQRT(Table811124[[#This Row],[dX]]*Table811124[[#This Row],[dX]]+Table811124[[#This Row],[dY]]*Table811124[[#This Row],[dY]])</f>
        <v>0.50112835117246923</v>
      </c>
      <c r="R41" s="1">
        <f>IFERROR(Table811124[[#This Row],[dY]]/Table811124[[#This Row],[|AB|]],0)</f>
        <v>0.66997385011102728</v>
      </c>
      <c r="S41" s="1">
        <f>IFERROR(Table811124[[#This Row],[dX]]/Table811124[[#This Row],[|AB|]],0)</f>
        <v>-0.74238469823091513</v>
      </c>
      <c r="T41" s="1">
        <f>Table811124[[#This Row],[X]] - Table811124[[#This Row],[Cos(a)]] * $H$2</f>
        <v>3.6607753931665967</v>
      </c>
      <c r="U41" s="1">
        <f>Table811124[[#This Row],[ Y]] + Table811124[[#This Row],[Sin(a)]] * $H$2</f>
        <v>-2.805788516678037</v>
      </c>
      <c r="V41" s="1">
        <f>Table811124[[#This Row],[X]] + Table811124[[#This Row],[Cos(a)]] * $H$2</f>
        <v>4.3755026162480632</v>
      </c>
      <c r="W41" s="1">
        <f>Table811124[[#This Row],[ Y]] - Table811124[[#This Row],[Sin(a)]] * $H$2</f>
        <v>-2.0138134959562226</v>
      </c>
      <c r="X41" s="1">
        <v>4.0181390047073302</v>
      </c>
      <c r="Y41" s="1">
        <v>-2.4098010063171298</v>
      </c>
      <c r="Z41" s="1">
        <v>4.0663184036263198</v>
      </c>
      <c r="AA41" s="1">
        <v>-2.2851372757005501</v>
      </c>
      <c r="AB41" s="1">
        <f>Table811124[[#This Row],[Xs]]-IF(Z42&lt;&gt;"",Z42,Z$2)</f>
        <v>-0.22738360508775024</v>
      </c>
      <c r="AC41" s="1">
        <f>Table811124[[#This Row],[ Ys]]-IF(AA42&lt;&gt;"",AA42,AA$2)</f>
        <v>6.3192000569059825E-2</v>
      </c>
      <c r="AD41" s="1">
        <f>SQRT(Table811124[[#This Row],[dXs]]*Table811124[[#This Row],[dXs]]+Table811124[[#This Row],[dYs]]*Table811124[[#This Row],[dYs]])</f>
        <v>0.23600112880794027</v>
      </c>
      <c r="AE41"/>
    </row>
    <row r="42" spans="1:31" x14ac:dyDescent="0.25">
      <c r="A42"/>
      <c r="O42" s="1">
        <f t="shared" si="2"/>
        <v>-0.38897001743317006</v>
      </c>
      <c r="P42" s="1">
        <f t="shared" si="3"/>
        <v>0.3156520128250202</v>
      </c>
      <c r="Q42" s="1">
        <f>SQRT(Table811124[[#This Row],[dX]]*Table811124[[#This Row],[dX]]+Table811124[[#This Row],[dY]]*Table811124[[#This Row],[dY]])</f>
        <v>0.50093299717871187</v>
      </c>
      <c r="R42" s="1">
        <f>IFERROR(Table811124[[#This Row],[dY]]/Table811124[[#This Row],[|AB|]],0)</f>
        <v>0.63012820996579066</v>
      </c>
      <c r="S42" s="1">
        <f>IFERROR(Table811124[[#This Row],[dX]]/Table811124[[#This Row],[|AB|]],0)</f>
        <v>-0.77649110684238254</v>
      </c>
      <c r="T42" s="1">
        <f>Table811124[[#This Row],[X]] - Table811124[[#This Row],[Cos(a)]] * $H$2</f>
        <v>3.8714936005371059</v>
      </c>
      <c r="U42" s="1">
        <f>Table811124[[#This Row],[ Y]] + Table811124[[#This Row],[Sin(a)]] * $H$2</f>
        <v>-2.9880197491874285</v>
      </c>
      <c r="V42" s="1">
        <f>Table811124[[#This Row],[X]] + Table811124[[#This Row],[Cos(a)]] * $H$2</f>
        <v>4.5437135470611532</v>
      </c>
      <c r="W42" s="1">
        <f>Table811124[[#This Row],[ Y]] - Table811124[[#This Row],[Sin(a)]] * $H$2</f>
        <v>-2.1596600565681716</v>
      </c>
      <c r="X42" s="1">
        <v>4.2076035737991297</v>
      </c>
      <c r="Y42" s="1">
        <v>-2.5738399028778001</v>
      </c>
      <c r="Z42" s="1">
        <v>4.29370200871407</v>
      </c>
      <c r="AA42" s="1">
        <v>-2.34832927626961</v>
      </c>
      <c r="AB42" s="1">
        <f>Table811124[[#This Row],[Xs]]-IF(Z43&lt;&gt;"",Z43,Z$2)</f>
        <v>-0.22640999255949978</v>
      </c>
      <c r="AC42" s="1">
        <f>Table811124[[#This Row],[ Ys]]-IF(AA43&lt;&gt;"",AA43,AA$2)</f>
        <v>6.2632601066940019E-2</v>
      </c>
      <c r="AD42" s="1">
        <f>SQRT(Table811124[[#This Row],[dXs]]*Table811124[[#This Row],[dXs]]+Table811124[[#This Row],[dYs]]*Table811124[[#This Row],[dYs]])</f>
        <v>0.23491344671432329</v>
      </c>
      <c r="AE42"/>
    </row>
    <row r="43" spans="1:31" x14ac:dyDescent="0.25">
      <c r="A43"/>
      <c r="O43" s="1">
        <f t="shared" si="2"/>
        <v>-0.41507732868194047</v>
      </c>
      <c r="P43" s="1">
        <f t="shared" si="3"/>
        <v>0.27886116504669012</v>
      </c>
      <c r="Q43" s="1">
        <f>SQRT(Table811124[[#This Row],[dX]]*Table811124[[#This Row],[dX]]+Table811124[[#This Row],[dY]]*Table811124[[#This Row],[dY]])</f>
        <v>0.5000527353759131</v>
      </c>
      <c r="R43" s="1">
        <f>IFERROR(Table811124[[#This Row],[dY]]/Table811124[[#This Row],[|AB|]],0)</f>
        <v>0.55766351290340832</v>
      </c>
      <c r="S43" s="1">
        <f>IFERROR(Table811124[[#This Row],[dX]]/Table811124[[#This Row],[|AB|]],0)</f>
        <v>-0.83006710956176921</v>
      </c>
      <c r="T43" s="1">
        <f>Table811124[[#This Row],[X]] - Table811124[[#This Row],[Cos(a)]] * $H$2</f>
        <v>4.1096516706892032</v>
      </c>
      <c r="U43" s="1">
        <f>Table811124[[#This Row],[ Y]] + Table811124[[#This Row],[Sin(a)]] * $H$2</f>
        <v>-3.1682102701080099</v>
      </c>
      <c r="V43" s="1">
        <f>Table811124[[#This Row],[X]] + Table811124[[#This Row],[Cos(a)]] * $H$2</f>
        <v>4.7045663735917973</v>
      </c>
      <c r="W43" s="1">
        <f>Table811124[[#This Row],[ Y]] - Table811124[[#This Row],[Sin(a)]] * $H$2</f>
        <v>-2.2826957681762901</v>
      </c>
      <c r="X43" s="1">
        <v>4.4071090221405003</v>
      </c>
      <c r="Y43" s="1">
        <v>-2.72545301914215</v>
      </c>
      <c r="Z43" s="1">
        <v>4.5201120012735698</v>
      </c>
      <c r="AA43" s="1">
        <v>-2.41096187733655</v>
      </c>
      <c r="AB43" s="1">
        <f>Table811124[[#This Row],[Xs]]-IF(Z44&lt;&gt;"",Z44,Z$2)</f>
        <v>-0.2277417731789102</v>
      </c>
      <c r="AC43" s="1">
        <f>Table811124[[#This Row],[ Ys]]-IF(AA44&lt;&gt;"",AA44,AA$2)</f>
        <v>6.3926483398390133E-2</v>
      </c>
      <c r="AD43" s="1">
        <f>SQRT(Table811124[[#This Row],[dXs]]*Table811124[[#This Row],[dXs]]+Table811124[[#This Row],[dYs]]*Table811124[[#This Row],[dYs]])</f>
        <v>0.23654367573528326</v>
      </c>
      <c r="AE43"/>
    </row>
    <row r="44" spans="1:31" x14ac:dyDescent="0.25">
      <c r="A44"/>
      <c r="O44" s="1">
        <f t="shared" si="2"/>
        <v>-0.46063661575316939</v>
      </c>
      <c r="P44" s="1">
        <f t="shared" si="3"/>
        <v>0.15791296958922985</v>
      </c>
      <c r="Q44" s="1">
        <f>SQRT(Table811124[[#This Row],[dX]]*Table811124[[#This Row],[dX]]+Table811124[[#This Row],[dY]]*Table811124[[#This Row],[dY]])</f>
        <v>0.48695235674244569</v>
      </c>
      <c r="R44" s="1">
        <f>IFERROR(Table811124[[#This Row],[dY]]/Table811124[[#This Row],[|AB|]],0)</f>
        <v>0.32428833622577929</v>
      </c>
      <c r="S44" s="1">
        <f>IFERROR(Table811124[[#This Row],[dX]]/Table811124[[#This Row],[|AB|]],0)</f>
        <v>-0.94595828395755155</v>
      </c>
      <c r="T44" s="1">
        <f>Table811124[[#This Row],[X]] - Table811124[[#This Row],[Cos(a)]] * $H$2</f>
        <v>4.4497057169645382</v>
      </c>
      <c r="U44" s="1">
        <f>Table811124[[#This Row],[ Y]] + Table811124[[#This Row],[Sin(a)]] * $H$2</f>
        <v>-3.3572745951836866</v>
      </c>
      <c r="V44" s="1">
        <f>Table811124[[#This Row],[X]] + Table811124[[#This Row],[Cos(a)]] * $H$2</f>
        <v>4.7956560879976022</v>
      </c>
      <c r="W44" s="1">
        <f>Table811124[[#This Row],[ Y]] - Table811124[[#This Row],[Sin(a)]] * $H$2</f>
        <v>-2.3481275406652937</v>
      </c>
      <c r="X44" s="1">
        <v>4.6226809024810702</v>
      </c>
      <c r="Y44" s="1">
        <v>-2.8527010679244902</v>
      </c>
      <c r="Z44" s="1">
        <v>4.74785377445248</v>
      </c>
      <c r="AA44" s="1">
        <v>-2.4748883607349401</v>
      </c>
      <c r="AB44" s="1">
        <f>Table811124[[#This Row],[Xs]]-IF(Z45&lt;&gt;"",Z45,Z$2)</f>
        <v>-0.2308034814072899</v>
      </c>
      <c r="AC44" s="1">
        <f>Table811124[[#This Row],[ Ys]]-IF(AA45&lt;&gt;"",AA45,AA$2)</f>
        <v>4.6283941240210069E-2</v>
      </c>
      <c r="AD44" s="1">
        <f>SQRT(Table811124[[#This Row],[dXs]]*Table811124[[#This Row],[dXs]]+Table811124[[#This Row],[dYs]]*Table811124[[#This Row],[dYs]])</f>
        <v>0.23539849244728062</v>
      </c>
      <c r="AE44"/>
    </row>
    <row r="45" spans="1:31" x14ac:dyDescent="0.25">
      <c r="A45"/>
      <c r="O45" s="1">
        <f t="shared" si="2"/>
        <v>-0.49565458297729936</v>
      </c>
      <c r="P45" s="1">
        <f t="shared" si="3"/>
        <v>2.5910019874579859E-2</v>
      </c>
      <c r="Q45" s="1">
        <f>SQRT(Table811124[[#This Row],[dX]]*Table811124[[#This Row],[dX]]+Table811124[[#This Row],[dY]]*Table811124[[#This Row],[dY]])</f>
        <v>0.49633133565824922</v>
      </c>
      <c r="R45" s="1">
        <f>IFERROR(Table811124[[#This Row],[dY]]/Table811124[[#This Row],[|AB|]],0)</f>
        <v>5.2203070838187614E-2</v>
      </c>
      <c r="S45" s="1">
        <f>IFERROR(Table811124[[#This Row],[dX]]/Table811124[[#This Row],[|AB|]],0)</f>
        <v>-0.99863649011793232</v>
      </c>
      <c r="T45" s="1">
        <f>Table811124[[#This Row],[X]] - Table811124[[#This Row],[Cos(a)]] * $H$2</f>
        <v>4.8399005542009856</v>
      </c>
      <c r="U45" s="1">
        <f>Table811124[[#This Row],[ Y]] + Table811124[[#This Row],[Sin(a)]] * $H$2</f>
        <v>-3.416038036552</v>
      </c>
      <c r="V45" s="1">
        <f>Table811124[[#This Row],[X]] + Table811124[[#This Row],[Cos(a)]] * $H$2</f>
        <v>4.8955907215863537</v>
      </c>
      <c r="W45" s="1">
        <f>Table811124[[#This Row],[ Y]] - Table811124[[#This Row],[Sin(a)]] * $H$2</f>
        <v>-2.3506939409107597</v>
      </c>
      <c r="X45" s="1">
        <v>4.8677456378936697</v>
      </c>
      <c r="Y45" s="1">
        <v>-2.8833659887313798</v>
      </c>
      <c r="Z45" s="1">
        <v>4.9786572558597699</v>
      </c>
      <c r="AA45" s="1">
        <v>-2.5211723019751502</v>
      </c>
      <c r="AB45" s="1">
        <f>Table811124[[#This Row],[Xs]]-IF(Z46&lt;&gt;"",Z46,Z$2)</f>
        <v>-0.22969346545618041</v>
      </c>
      <c r="AC45" s="1">
        <f>Table811124[[#This Row],[ Ys]]-IF(AA46&lt;&gt;"",AA46,AA$2)</f>
        <v>3.9964314194040007E-2</v>
      </c>
      <c r="AD45" s="1">
        <f>SQRT(Table811124[[#This Row],[dXs]]*Table811124[[#This Row],[dXs]]+Table811124[[#This Row],[dYs]]*Table811124[[#This Row],[dYs]])</f>
        <v>0.23314423536143777</v>
      </c>
      <c r="AE45"/>
    </row>
    <row r="46" spans="1:31" x14ac:dyDescent="0.25">
      <c r="A46"/>
      <c r="O46" s="1">
        <f t="shared" si="2"/>
        <v>-0.50117492675781072</v>
      </c>
      <c r="P46" s="1">
        <f t="shared" si="3"/>
        <v>-9.8145008087198171E-3</v>
      </c>
      <c r="Q46" s="1">
        <f>SQRT(Table811124[[#This Row],[dX]]*Table811124[[#This Row],[dX]]+Table811124[[#This Row],[dY]]*Table811124[[#This Row],[dY]])</f>
        <v>0.50127101615475567</v>
      </c>
      <c r="R46" s="1">
        <f>IFERROR(Table811124[[#This Row],[dY]]/Table811124[[#This Row],[|AB|]],0)</f>
        <v>-1.9579230580708103E-2</v>
      </c>
      <c r="S46" s="1">
        <f>IFERROR(Table811124[[#This Row],[dX]]/Table811124[[#This Row],[|AB|]],0)</f>
        <v>-0.99980830849211666</v>
      </c>
      <c r="T46" s="1">
        <f>Table811124[[#This Row],[X]] - Table811124[[#This Row],[Cos(a)]] * $H$2</f>
        <v>5.1287790341884447</v>
      </c>
      <c r="U46" s="1">
        <f>Table811124[[#This Row],[ Y]] + Table811124[[#This Row],[Sin(a)]] * $H$2</f>
        <v>-3.4119081827707078</v>
      </c>
      <c r="V46" s="1">
        <f>Table811124[[#This Row],[X]] + Table811124[[#This Row],[Cos(a)]] * $H$2</f>
        <v>5.1078919367282944</v>
      </c>
      <c r="W46" s="1">
        <f>Table811124[[#This Row],[ Y]] - Table811124[[#This Row],[Sin(a)]] * $H$2</f>
        <v>-2.3453139928274322</v>
      </c>
      <c r="X46" s="1">
        <v>5.1183354854583696</v>
      </c>
      <c r="Y46" s="1">
        <v>-2.87861108779907</v>
      </c>
      <c r="Z46" s="1">
        <v>5.2083507213159503</v>
      </c>
      <c r="AA46" s="1">
        <v>-2.5611366161691902</v>
      </c>
      <c r="AB46" s="1">
        <f>Table811124[[#This Row],[Xs]]-IF(Z47&lt;&gt;"",Z47,Z$2)</f>
        <v>-0.23035328426577983</v>
      </c>
      <c r="AC46" s="1">
        <f>Table811124[[#This Row],[ Ys]]-IF(AA47&lt;&gt;"",AA47,AA$2)</f>
        <v>4.0821583686259988E-2</v>
      </c>
      <c r="AD46" s="1">
        <f>SQRT(Table811124[[#This Row],[dXs]]*Table811124[[#This Row],[dXs]]+Table811124[[#This Row],[dYs]]*Table811124[[#This Row],[dYs]])</f>
        <v>0.23394238022787897</v>
      </c>
      <c r="AE46"/>
    </row>
    <row r="47" spans="1:31" x14ac:dyDescent="0.25">
      <c r="A47"/>
      <c r="O47" s="1">
        <f t="shared" si="2"/>
        <v>-0.50116586685181019</v>
      </c>
      <c r="P47" s="1">
        <f t="shared" si="3"/>
        <v>-1.0287165641789997E-2</v>
      </c>
      <c r="Q47" s="1">
        <f>SQRT(Table811124[[#This Row],[dX]]*Table811124[[#This Row],[dX]]+Table811124[[#This Row],[dY]]*Table811124[[#This Row],[dY]])</f>
        <v>0.50127143532647855</v>
      </c>
      <c r="R47" s="1">
        <f>IFERROR(Table811124[[#This Row],[dY]]/Table811124[[#This Row],[|AB|]],0)</f>
        <v>-2.0522146120474542E-2</v>
      </c>
      <c r="S47" s="1">
        <f>IFERROR(Table811124[[#This Row],[dX]]/Table811124[[#This Row],[|AB|]],0)</f>
        <v>-0.99978939858282645</v>
      </c>
      <c r="T47" s="1">
        <f>Table811124[[#This Row],[X]] - Table811124[[#This Row],[Cos(a)]] * $H$2</f>
        <v>5.3798670639110622</v>
      </c>
      <c r="U47" s="1">
        <f>Table811124[[#This Row],[ Y]] + Table811124[[#This Row],[Sin(a)]] * $H$2</f>
        <v>-3.4068384963611047</v>
      </c>
      <c r="V47" s="1">
        <f>Table811124[[#This Row],[X]] + Table811124[[#This Row],[Cos(a)]] * $H$2</f>
        <v>5.3579740653918986</v>
      </c>
      <c r="W47" s="1">
        <f>Table811124[[#This Row],[ Y]] - Table811124[[#This Row],[Sin(a)]] * $H$2</f>
        <v>-2.3402644794842153</v>
      </c>
      <c r="X47" s="1">
        <v>5.3689205646514804</v>
      </c>
      <c r="Y47" s="1">
        <v>-2.87355148792266</v>
      </c>
      <c r="Z47" s="1">
        <v>5.4387040055817302</v>
      </c>
      <c r="AA47" s="1">
        <v>-2.6019581998554502</v>
      </c>
      <c r="AB47" s="1">
        <f>Table811124[[#This Row],[Xs]]-IF(Z48&lt;&gt;"",Z48,Z$2)</f>
        <v>-0.23186470388937952</v>
      </c>
      <c r="AC47" s="1">
        <f>Table811124[[#This Row],[ Ys]]-IF(AA48&lt;&gt;"",AA48,AA$2)</f>
        <v>2.9914370077499974E-2</v>
      </c>
      <c r="AD47" s="1">
        <f>SQRT(Table811124[[#This Row],[dXs]]*Table811124[[#This Row],[dXs]]+Table811124[[#This Row],[dYs]]*Table811124[[#This Row],[dYs]])</f>
        <v>0.23378646335244321</v>
      </c>
      <c r="AE47"/>
    </row>
    <row r="48" spans="1:31" x14ac:dyDescent="0.25">
      <c r="A48"/>
      <c r="O48" s="1">
        <f t="shared" si="2"/>
        <v>-0.50116372108460006</v>
      </c>
      <c r="P48" s="1">
        <f t="shared" si="3"/>
        <v>-1.0353922843929997E-2</v>
      </c>
      <c r="Q48" s="1">
        <f>SQRT(Table811124[[#This Row],[dX]]*Table811124[[#This Row],[dX]]+Table811124[[#This Row],[dY]]*Table811124[[#This Row],[dY]])</f>
        <v>0.5012706644614473</v>
      </c>
      <c r="R48" s="1">
        <f>IFERROR(Table811124[[#This Row],[dY]]/Table811124[[#This Row],[|AB|]],0)</f>
        <v>-2.0655353640241431E-2</v>
      </c>
      <c r="S48" s="1">
        <f>IFERROR(Table811124[[#This Row],[dX]]/Table811124[[#This Row],[|AB|]],0)</f>
        <v>-0.99978665542504441</v>
      </c>
      <c r="T48" s="1">
        <f>Table811124[[#This Row],[X]] - Table811124[[#This Row],[Cos(a)]] * $H$2</f>
        <v>5.6305189043733002</v>
      </c>
      <c r="U48" s="1">
        <f>Table811124[[#This Row],[ Y]] + Table811124[[#This Row],[Sin(a)]] * $H$2</f>
        <v>-3.4016094673971655</v>
      </c>
      <c r="V48" s="1">
        <f>Table811124[[#This Row],[X]] + Table811124[[#This Row],[Cos(a)]] * $H$2</f>
        <v>5.6084838002470594</v>
      </c>
      <c r="W48" s="1">
        <f>Table811124[[#This Row],[ Y]] - Table811124[[#This Row],[Sin(a)]] * $H$2</f>
        <v>-2.3350383769173946</v>
      </c>
      <c r="X48" s="1">
        <v>5.6195013523101798</v>
      </c>
      <c r="Y48" s="1">
        <v>-2.86832392215728</v>
      </c>
      <c r="Z48" s="1">
        <v>5.6705687094711097</v>
      </c>
      <c r="AA48" s="1">
        <v>-2.6318725699329502</v>
      </c>
      <c r="AB48" s="1">
        <f>Table811124[[#This Row],[Xs]]-IF(Z49&lt;&gt;"",Z49,Z$2)</f>
        <v>-0.23139766113098048</v>
      </c>
      <c r="AC48" s="1">
        <f>Table811124[[#This Row],[ Ys]]-IF(AA49&lt;&gt;"",AA49,AA$2)</f>
        <v>2.5511547033080006E-2</v>
      </c>
      <c r="AD48" s="1">
        <f>SQRT(Table811124[[#This Row],[dXs]]*Table811124[[#This Row],[dXs]]+Table811124[[#This Row],[dYs]]*Table811124[[#This Row],[dYs]])</f>
        <v>0.23279973498461962</v>
      </c>
      <c r="AE48"/>
    </row>
    <row r="49" spans="1:31" x14ac:dyDescent="0.25">
      <c r="A49"/>
      <c r="O49" s="1">
        <f t="shared" si="2"/>
        <v>-0.5011565685272199</v>
      </c>
      <c r="P49" s="1">
        <f t="shared" si="3"/>
        <v>-1.0728001594539904E-2</v>
      </c>
      <c r="Q49" s="1">
        <f>SQRT(Table811124[[#This Row],[dX]]*Table811124[[#This Row],[dX]]+Table811124[[#This Row],[dY]]*Table811124[[#This Row],[dY]])</f>
        <v>0.50127137978962111</v>
      </c>
      <c r="R49" s="1">
        <f>IFERROR(Table811124[[#This Row],[dY]]/Table811124[[#This Row],[|AB|]],0)</f>
        <v>-2.1401584106083109E-2</v>
      </c>
      <c r="S49" s="1">
        <f>IFERROR(Table811124[[#This Row],[dX]]/Table811124[[#This Row],[|AB|]],0)</f>
        <v>-0.99977095986918429</v>
      </c>
      <c r="T49" s="1">
        <f>Table811124[[#This Row],[X]] - Table811124[[#This Row],[Cos(a)]] * $H$2</f>
        <v>5.881499876639479</v>
      </c>
      <c r="U49" s="1">
        <f>Table811124[[#This Row],[ Y]] + Table811124[[#This Row],[Sin(a)]] * $H$2</f>
        <v>-3.39647473831943</v>
      </c>
      <c r="V49" s="1">
        <f>Table811124[[#This Row],[X]] + Table811124[[#This Row],[Cos(a)]] * $H$2</f>
        <v>5.8586686948326818</v>
      </c>
      <c r="W49" s="1">
        <f>Table811124[[#This Row],[ Y]] - Table811124[[#This Row],[Sin(a)]] * $H$2</f>
        <v>-2.32992039183803</v>
      </c>
      <c r="X49" s="1">
        <v>5.8700842857360804</v>
      </c>
      <c r="Y49" s="1">
        <v>-2.86319756507873</v>
      </c>
      <c r="Z49" s="1">
        <v>5.9019663706020902</v>
      </c>
      <c r="AA49" s="1">
        <v>-2.6573841169660302</v>
      </c>
      <c r="AB49" s="1">
        <f>Table811124[[#This Row],[Xs]]-IF(Z50&lt;&gt;"",Z50,Z$2)</f>
        <v>-0.2321619069304699</v>
      </c>
      <c r="AC49" s="1">
        <f>Table811124[[#This Row],[ Ys]]-IF(AA50&lt;&gt;"",AA50,AA$2)</f>
        <v>2.3052288354080019E-2</v>
      </c>
      <c r="AD49" s="1">
        <f>SQRT(Table811124[[#This Row],[dXs]]*Table811124[[#This Row],[dXs]]+Table811124[[#This Row],[dYs]]*Table811124[[#This Row],[dYs]])</f>
        <v>0.23330357697204693</v>
      </c>
      <c r="AE49"/>
    </row>
    <row r="50" spans="1:31" x14ac:dyDescent="0.25">
      <c r="A50"/>
      <c r="O50" s="1">
        <f t="shared" si="2"/>
        <v>-0.50113272666930975</v>
      </c>
      <c r="P50" s="1">
        <f t="shared" si="3"/>
        <v>-1.1807560920710003E-2</v>
      </c>
      <c r="Q50" s="1">
        <f>SQRT(Table811124[[#This Row],[dX]]*Table811124[[#This Row],[dX]]+Table811124[[#This Row],[dY]]*Table811124[[#This Row],[dY]])</f>
        <v>0.50127181073137694</v>
      </c>
      <c r="R50" s="1">
        <f>IFERROR(Table811124[[#This Row],[dY]]/Table811124[[#This Row],[|AB|]],0)</f>
        <v>-2.3555206313082454E-2</v>
      </c>
      <c r="S50" s="1">
        <f>IFERROR(Table811124[[#This Row],[dX]]/Table811124[[#This Row],[|AB|]],0)</f>
        <v>-0.99972253763509211</v>
      </c>
      <c r="T50" s="1">
        <f>Table811124[[#This Row],[X]] - Table811124[[#This Row],[Cos(a)]] * $H$2</f>
        <v>6.1332222524112892</v>
      </c>
      <c r="U50" s="1">
        <f>Table811124[[#This Row],[ Y]] + Table811124[[#This Row],[Sin(a)]] * $H$2</f>
        <v>-3.3908472654155846</v>
      </c>
      <c r="V50" s="1">
        <f>Table811124[[#This Row],[X]] + Table811124[[#This Row],[Cos(a)]] * $H$2</f>
        <v>6.1080935892635102</v>
      </c>
      <c r="W50" s="1">
        <f>Table811124[[#This Row],[ Y]] - Table811124[[#This Row],[Sin(a)]] * $H$2</f>
        <v>-2.3243445757098957</v>
      </c>
      <c r="X50" s="1">
        <v>6.1206579208373997</v>
      </c>
      <c r="Y50" s="1">
        <v>-2.8575959205627401</v>
      </c>
      <c r="Z50" s="1">
        <v>6.1341282775325601</v>
      </c>
      <c r="AA50" s="1">
        <v>-2.6804364053201102</v>
      </c>
      <c r="AB50" s="1">
        <f>Table811124[[#This Row],[Xs]]-IF(Z51&lt;&gt;"",Z51,Z$2)</f>
        <v>-0.23376931134010004</v>
      </c>
      <c r="AC50" s="1">
        <f>Table811124[[#This Row],[ Ys]]-IF(AA51&lt;&gt;"",AA51,AA$2)</f>
        <v>6.4728659049499981E-3</v>
      </c>
      <c r="AD50" s="1">
        <f>SQRT(Table811124[[#This Row],[dXs]]*Table811124[[#This Row],[dXs]]+Table811124[[#This Row],[dYs]]*Table811124[[#This Row],[dYs]])</f>
        <v>0.23385890814217039</v>
      </c>
      <c r="AE50"/>
    </row>
    <row r="51" spans="1:31" x14ac:dyDescent="0.25">
      <c r="A51"/>
      <c r="O51" s="1">
        <f t="shared" si="2"/>
        <v>-0.50110793113708052</v>
      </c>
      <c r="P51" s="1">
        <f t="shared" si="3"/>
        <v>-1.2799382209780052E-2</v>
      </c>
      <c r="Q51" s="1">
        <f>SQRT(Table811124[[#This Row],[dX]]*Table811124[[#This Row],[dX]]+Table811124[[#This Row],[dY]]*Table811124[[#This Row],[dY]])</f>
        <v>0.50127136646075954</v>
      </c>
      <c r="R51" s="1">
        <f>IFERROR(Table811124[[#This Row],[dY]]/Table811124[[#This Row],[|AB|]],0)</f>
        <v>-2.5533838687317106E-2</v>
      </c>
      <c r="S51" s="1">
        <f>IFERROR(Table811124[[#This Row],[dX]]/Table811124[[#This Row],[|AB|]],0)</f>
        <v>-0.99967395838937911</v>
      </c>
      <c r="T51" s="1">
        <f>Table811124[[#This Row],[X]] - Table811124[[#This Row],[Cos(a)]] * $H$2</f>
        <v>6.3848367451879247</v>
      </c>
      <c r="U51" s="1">
        <f>Table811124[[#This Row],[ Y]] + Table811124[[#This Row],[Sin(a)]] * $H$2</f>
        <v>-3.3846154368731129</v>
      </c>
      <c r="V51" s="1">
        <f>Table811124[[#This Row],[X]] + Table811124[[#This Row],[Cos(a)]] * $H$2</f>
        <v>6.3575972796228557</v>
      </c>
      <c r="W51" s="1">
        <f>Table811124[[#This Row],[ Y]] - Table811124[[#This Row],[Sin(a)]] * $H$2</f>
        <v>-2.3181645714429271</v>
      </c>
      <c r="X51" s="1">
        <v>6.3712170124053902</v>
      </c>
      <c r="Y51" s="1">
        <v>-2.85139000415802</v>
      </c>
      <c r="Z51" s="1">
        <v>6.3678975888726601</v>
      </c>
      <c r="AA51" s="1">
        <v>-2.6869092712250602</v>
      </c>
      <c r="AB51" s="1">
        <f>Table811124[[#This Row],[Xs]]-IF(Z52&lt;&gt;"",Z52,Z$2)</f>
        <v>-0.22823034328132952</v>
      </c>
      <c r="AC51" s="1">
        <f>Table811124[[#This Row],[ Ys]]-IF(AA52&lt;&gt;"",AA52,AA$2)</f>
        <v>-4.2372562816099801E-3</v>
      </c>
      <c r="AD51" s="1">
        <f>SQRT(Table811124[[#This Row],[dXs]]*Table811124[[#This Row],[dXs]]+Table811124[[#This Row],[dYs]]*Table811124[[#This Row],[dYs]])</f>
        <v>0.22826967370877271</v>
      </c>
      <c r="AE51"/>
    </row>
    <row r="52" spans="1:31" x14ac:dyDescent="0.25">
      <c r="A52"/>
      <c r="O52" s="1">
        <f t="shared" si="2"/>
        <v>-0.50108742713927956</v>
      </c>
      <c r="P52" s="1">
        <f t="shared" si="3"/>
        <v>-1.3578414917000181E-2</v>
      </c>
      <c r="Q52" s="1">
        <f>SQRT(Table811124[[#This Row],[dX]]*Table811124[[#This Row],[dX]]+Table811124[[#This Row],[dY]]*Table811124[[#This Row],[dY]])</f>
        <v>0.50127136661564964</v>
      </c>
      <c r="R52" s="1">
        <f>IFERROR(Table811124[[#This Row],[dY]]/Table811124[[#This Row],[|AB|]],0)</f>
        <v>-2.7087952397271967E-2</v>
      </c>
      <c r="S52" s="1">
        <f>IFERROR(Table811124[[#This Row],[dX]]/Table811124[[#This Row],[|AB|]],0)</f>
        <v>-0.99963305409281211</v>
      </c>
      <c r="T52" s="1">
        <f>Table811124[[#This Row],[X]] - Table811124[[#This Row],[Cos(a)]] * $H$2</f>
        <v>6.6362145479890016</v>
      </c>
      <c r="U52" s="1">
        <f>Table811124[[#This Row],[ Y]] + Table811124[[#This Row],[Sin(a)]] * $H$2</f>
        <v>-3.3780001527431343</v>
      </c>
      <c r="V52" s="1">
        <f>Table811124[[#This Row],[X]] + Table811124[[#This Row],[Cos(a)]] * $H$2</f>
        <v>6.6073171559599588</v>
      </c>
      <c r="W52" s="1">
        <f>Table811124[[#This Row],[ Y]] - Table811124[[#This Row],[Sin(a)]] * $H$2</f>
        <v>-2.3115929239627859</v>
      </c>
      <c r="X52" s="1">
        <v>6.6217658519744802</v>
      </c>
      <c r="Y52" s="1">
        <v>-2.8447965383529601</v>
      </c>
      <c r="Z52" s="1">
        <v>6.5961279321539896</v>
      </c>
      <c r="AA52" s="1">
        <v>-2.6826720149434502</v>
      </c>
      <c r="AB52" s="1">
        <f>Table811124[[#This Row],[Xs]]-IF(Z53&lt;&gt;"",Z53,Z$2)</f>
        <v>-0.22378549777006018</v>
      </c>
      <c r="AC52" s="1">
        <f>Table811124[[#This Row],[ Ys]]-IF(AA53&lt;&gt;"",AA53,AA$2)</f>
        <v>-8.1908636394301126E-3</v>
      </c>
      <c r="AD52" s="1">
        <f>SQRT(Table811124[[#This Row],[dXs]]*Table811124[[#This Row],[dXs]]+Table811124[[#This Row],[dYs]]*Table811124[[#This Row],[dYs]])</f>
        <v>0.2239353461590049</v>
      </c>
      <c r="AE52"/>
    </row>
    <row r="53" spans="1:31" x14ac:dyDescent="0.25">
      <c r="A53"/>
      <c r="O53" s="1">
        <f t="shared" si="2"/>
        <v>-0.50104761123657937</v>
      </c>
      <c r="P53" s="1">
        <f t="shared" si="3"/>
        <v>-1.4955520629880148E-2</v>
      </c>
      <c r="Q53" s="1">
        <f>SQRT(Table811124[[#This Row],[dX]]*Table811124[[#This Row],[dX]]+Table811124[[#This Row],[dY]]*Table811124[[#This Row],[dY]])</f>
        <v>0.50127076148843264</v>
      </c>
      <c r="R53" s="1">
        <f>IFERROR(Table811124[[#This Row],[dY]]/Table811124[[#This Row],[|AB|]],0)</f>
        <v>-2.98352143769017E-2</v>
      </c>
      <c r="S53" s="1">
        <f>IFERROR(Table811124[[#This Row],[dX]]/Table811124[[#This Row],[|AB|]],0)</f>
        <v>-0.99955483090378006</v>
      </c>
      <c r="T53" s="1">
        <f>Table811124[[#This Row],[X]] - Table811124[[#This Row],[Cos(a)]] * $H$2</f>
        <v>6.8882185232944382</v>
      </c>
      <c r="U53" s="1">
        <f>Table811124[[#This Row],[ Y]] + Table811124[[#This Row],[Sin(a)]] * $H$2</f>
        <v>-3.3709734794335495</v>
      </c>
      <c r="V53" s="1">
        <f>Table811124[[#This Row],[X]] + Table811124[[#This Row],[Cos(a)]] * $H$2</f>
        <v>6.8563903557949013</v>
      </c>
      <c r="W53" s="1">
        <f>Table811124[[#This Row],[ Y]] - Table811124[[#This Row],[Sin(a)]] * $H$2</f>
        <v>-2.3046496990484902</v>
      </c>
      <c r="X53" s="1">
        <v>6.8723044395446697</v>
      </c>
      <c r="Y53" s="1">
        <v>-2.8378115892410198</v>
      </c>
      <c r="Z53" s="1">
        <v>6.8199134299240498</v>
      </c>
      <c r="AA53" s="1">
        <v>-2.6744811513040201</v>
      </c>
      <c r="AB53" s="1">
        <f>Table811124[[#This Row],[Xs]]-IF(Z54&lt;&gt;"",Z54,Z$2)</f>
        <v>-0.22296081547128033</v>
      </c>
      <c r="AC53" s="1">
        <f>Table811124[[#This Row],[ Ys]]-IF(AA54&lt;&gt;"",AA54,AA$2)</f>
        <v>-1.54785398169901E-2</v>
      </c>
      <c r="AD53" s="1">
        <f>SQRT(Table811124[[#This Row],[dXs]]*Table811124[[#This Row],[dXs]]+Table811124[[#This Row],[dYs]]*Table811124[[#This Row],[dYs]])</f>
        <v>0.22349745061294202</v>
      </c>
      <c r="AE53"/>
    </row>
    <row r="54" spans="1:31" x14ac:dyDescent="0.25">
      <c r="A54"/>
      <c r="O54" s="1">
        <f t="shared" si="2"/>
        <v>-0.50100660324097035</v>
      </c>
      <c r="P54" s="1">
        <f t="shared" si="3"/>
        <v>-1.6276121139519706E-2</v>
      </c>
      <c r="Q54" s="1">
        <f>SQRT(Table811124[[#This Row],[dX]]*Table811124[[#This Row],[dX]]+Table811124[[#This Row],[dY]]*Table811124[[#This Row],[dY]])</f>
        <v>0.50127091338955965</v>
      </c>
      <c r="R54" s="1">
        <f>IFERROR(Table811124[[#This Row],[dY]]/Table811124[[#This Row],[|AB|]],0)</f>
        <v>-3.246970990090306E-2</v>
      </c>
      <c r="S54" s="1">
        <f>IFERROR(Table811124[[#This Row],[dX]]/Table811124[[#This Row],[|AB|]],0)</f>
        <v>-0.99947271995735387</v>
      </c>
      <c r="T54" s="1">
        <f>Table811124[[#This Row],[X]] - Table811124[[#This Row],[Cos(a)]] * $H$2</f>
        <v>7.1401327851427192</v>
      </c>
      <c r="U54" s="1">
        <f>Table811124[[#This Row],[ Y]] + Table811124[[#This Row],[Sin(a)]] * $H$2</f>
        <v>-3.362959109990725</v>
      </c>
      <c r="V54" s="1">
        <f>Table811124[[#This Row],[X]] + Table811124[[#This Row],[Cos(a)]] * $H$2</f>
        <v>7.1054941412793999</v>
      </c>
      <c r="W54" s="1">
        <f>Table811124[[#This Row],[ Y]] - Table811124[[#This Row],[Sin(a)]] * $H$2</f>
        <v>-2.2967229254554349</v>
      </c>
      <c r="X54" s="1">
        <v>7.1228134632110596</v>
      </c>
      <c r="Y54" s="1">
        <v>-2.8298410177230799</v>
      </c>
      <c r="Z54" s="1">
        <v>7.0428742453953301</v>
      </c>
      <c r="AA54" s="1">
        <v>-2.65900261148703</v>
      </c>
      <c r="AB54" s="1">
        <f>Table811124[[#This Row],[Xs]]-IF(Z55&lt;&gt;"",Z55,Z$2)</f>
        <v>-0.22764342538858973</v>
      </c>
      <c r="AC54" s="1">
        <f>Table811124[[#This Row],[ Ys]]-IF(AA55&lt;&gt;"",AA55,AA$2)</f>
        <v>-1.3318836167650172E-2</v>
      </c>
      <c r="AD54" s="1">
        <f>SQRT(Table811124[[#This Row],[dXs]]*Table811124[[#This Row],[dXs]]+Table811124[[#This Row],[dYs]]*Table811124[[#This Row],[dYs]])</f>
        <v>0.22803271808999498</v>
      </c>
      <c r="AE54"/>
    </row>
    <row r="55" spans="1:31" x14ac:dyDescent="0.25">
      <c r="A55"/>
      <c r="O55" s="1">
        <f t="shared" si="2"/>
        <v>-0.50098752975463068</v>
      </c>
      <c r="P55" s="1">
        <f t="shared" si="3"/>
        <v>-1.6849994659430045E-2</v>
      </c>
      <c r="Q55" s="1">
        <f>SQRT(Table811124[[#This Row],[dX]]*Table811124[[#This Row],[dX]]+Table811124[[#This Row],[dY]]*Table811124[[#This Row],[dY]])</f>
        <v>0.5012708123257027</v>
      </c>
      <c r="R55" s="1">
        <f>IFERROR(Table811124[[#This Row],[dY]]/Table811124[[#This Row],[|AB|]],0)</f>
        <v>-3.3614553740427426E-2</v>
      </c>
      <c r="S55" s="1">
        <f>IFERROR(Table811124[[#This Row],[dX]]/Table811124[[#This Row],[|AB|]],0)</f>
        <v>-0.99943487120313734</v>
      </c>
      <c r="T55" s="1">
        <f>Table811124[[#This Row],[X]] - Table811124[[#This Row],[Cos(a)]] * $H$2</f>
        <v>7.3912410236692496</v>
      </c>
      <c r="U55" s="1">
        <f>Table811124[[#This Row],[ Y]] + Table811124[[#This Row],[Sin(a)]] * $H$2</f>
        <v>-3.3546333718685091</v>
      </c>
      <c r="V55" s="1">
        <f>Table811124[[#This Row],[X]] + Table811124[[#This Row],[Cos(a)]] * $H$2</f>
        <v>7.3553810619020306</v>
      </c>
      <c r="W55" s="1">
        <f>Table811124[[#This Row],[ Y]] - Table811124[[#This Row],[Sin(a)]] * $H$2</f>
        <v>-2.2884375643344912</v>
      </c>
      <c r="X55" s="1">
        <v>7.3733110427856401</v>
      </c>
      <c r="Y55" s="1">
        <v>-2.8215354681015001</v>
      </c>
      <c r="Z55" s="1">
        <v>7.2705176707839199</v>
      </c>
      <c r="AA55" s="1">
        <v>-2.6456837753193798</v>
      </c>
      <c r="AB55" s="1">
        <f>Table811124[[#This Row],[Xs]]-IF(Z56&lt;&gt;"",Z56,Z$2)</f>
        <v>-0.22425880801386988</v>
      </c>
      <c r="AC55" s="1">
        <f>Table811124[[#This Row],[ Ys]]-IF(AA56&lt;&gt;"",AA56,AA$2)</f>
        <v>-1.9030648334509959E-2</v>
      </c>
      <c r="AD55" s="1">
        <f>SQRT(Table811124[[#This Row],[dXs]]*Table811124[[#This Row],[dXs]]+Table811124[[#This Row],[dYs]]*Table811124[[#This Row],[dYs]])</f>
        <v>0.22506483187702503</v>
      </c>
      <c r="AE55"/>
    </row>
    <row r="56" spans="1:31" x14ac:dyDescent="0.25">
      <c r="A56"/>
      <c r="O56" s="1">
        <f t="shared" si="2"/>
        <v>-0.50093603134155007</v>
      </c>
      <c r="P56" s="1">
        <f t="shared" si="3"/>
        <v>-1.8293023109440032E-2</v>
      </c>
      <c r="Q56" s="1">
        <f>SQRT(Table811124[[#This Row],[dX]]*Table811124[[#This Row],[dX]]+Table811124[[#This Row],[dY]]*Table811124[[#This Row],[dY]])</f>
        <v>0.50126992946984661</v>
      </c>
      <c r="R56" s="1">
        <f>IFERROR(Table811124[[#This Row],[dY]]/Table811124[[#This Row],[|AB|]],0)</f>
        <v>-3.6493358236723096E-2</v>
      </c>
      <c r="S56" s="1">
        <f>IFERROR(Table811124[[#This Row],[dX]]/Table811124[[#This Row],[|AB|]],0)</f>
        <v>-0.99933389555473695</v>
      </c>
      <c r="T56" s="1">
        <f>Table811124[[#This Row],[X]] - Table811124[[#This Row],[Cos(a)]] * $H$2</f>
        <v>7.643266526276526</v>
      </c>
      <c r="U56" s="1">
        <f>Table811124[[#This Row],[ Y]] + Table811124[[#This Row],[Sin(a)]] * $H$2</f>
        <v>-3.3460350664861331</v>
      </c>
      <c r="V56" s="1">
        <f>Table811124[[#This Row],[X]] + Table811124[[#This Row],[Cos(a)]] * $H$2</f>
        <v>7.6043354596548545</v>
      </c>
      <c r="W56" s="1">
        <f>Table811124[[#This Row],[ Y]] - Table811124[[#This Row],[Sin(a)]] * $H$2</f>
        <v>-2.2799469796411667</v>
      </c>
      <c r="X56" s="1">
        <v>7.6238009929656902</v>
      </c>
      <c r="Y56" s="1">
        <v>-2.8129910230636499</v>
      </c>
      <c r="Z56" s="1">
        <v>7.4947764787977897</v>
      </c>
      <c r="AA56" s="1">
        <v>-2.6266531269848699</v>
      </c>
      <c r="AB56" s="1">
        <f>Table811124[[#This Row],[Xs]]-IF(Z57&lt;&gt;"",Z57,Z$2)</f>
        <v>-0.22091315882177032</v>
      </c>
      <c r="AC56" s="1">
        <f>Table811124[[#This Row],[ Ys]]-IF(AA57&lt;&gt;"",AA57,AA$2)</f>
        <v>-3.6978945355139903E-2</v>
      </c>
      <c r="AD56" s="1">
        <f>SQRT(Table811124[[#This Row],[dXs]]*Table811124[[#This Row],[dXs]]+Table811124[[#This Row],[dYs]]*Table811124[[#This Row],[dYs]])</f>
        <v>0.22398675438559115</v>
      </c>
      <c r="AE56"/>
    </row>
    <row r="57" spans="1:31" x14ac:dyDescent="0.25">
      <c r="A57"/>
      <c r="O57" s="1">
        <f t="shared" si="2"/>
        <v>-0.50085568428039995</v>
      </c>
      <c r="P57" s="1">
        <f t="shared" si="3"/>
        <v>-2.0392537116999954E-2</v>
      </c>
      <c r="Q57" s="1">
        <f>SQRT(Table811124[[#This Row],[dX]]*Table811124[[#This Row],[dX]]+Table811124[[#This Row],[dY]]*Table811124[[#This Row],[dY]])</f>
        <v>0.50127065747563548</v>
      </c>
      <c r="R57" s="1">
        <f>IFERROR(Table811124[[#This Row],[dY]]/Table811124[[#This Row],[|AB|]],0)</f>
        <v>-4.0681689248868801E-2</v>
      </c>
      <c r="S57" s="1">
        <f>IFERROR(Table811124[[#This Row],[dX]]/Table811124[[#This Row],[|AB|]],0)</f>
        <v>-0.99917215741825915</v>
      </c>
      <c r="T57" s="1">
        <f>Table811124[[#This Row],[X]] - Table811124[[#This Row],[Cos(a)]] * $H$2</f>
        <v>7.8959466604485735</v>
      </c>
      <c r="U57" s="1">
        <f>Table811124[[#This Row],[ Y]] + Table811124[[#This Row],[Sin(a)]] * $H$2</f>
        <v>-3.3362002173987926</v>
      </c>
      <c r="V57" s="1">
        <f>Table811124[[#This Row],[X]] + Table811124[[#This Row],[Cos(a)]] * $H$2</f>
        <v>7.8525474878058068</v>
      </c>
      <c r="W57" s="1">
        <f>Table811124[[#This Row],[ Y]] - Table811124[[#This Row],[Sin(a)]] * $H$2</f>
        <v>-2.2702846725853276</v>
      </c>
      <c r="X57" s="1">
        <v>7.8742470741271902</v>
      </c>
      <c r="Y57" s="1">
        <v>-2.8032424449920601</v>
      </c>
      <c r="Z57" s="1">
        <v>7.7156896376195601</v>
      </c>
      <c r="AA57" s="1">
        <v>-2.58967418162973</v>
      </c>
      <c r="AB57" s="1">
        <f>Table811124[[#This Row],[Xs]]-IF(Z58&lt;&gt;"",Z58,Z$2)</f>
        <v>-0.19878767203509007</v>
      </c>
      <c r="AC57" s="1">
        <f>Table811124[[#This Row],[ Ys]]-IF(AA58&lt;&gt;"",AA58,AA$2)</f>
        <v>-6.1025214612009826E-2</v>
      </c>
      <c r="AD57" s="1">
        <f>SQRT(Table811124[[#This Row],[dXs]]*Table811124[[#This Row],[dXs]]+Table811124[[#This Row],[dYs]]*Table811124[[#This Row],[dYs]])</f>
        <v>0.20794377935291161</v>
      </c>
      <c r="AE57"/>
    </row>
    <row r="58" spans="1:31" x14ac:dyDescent="0.25">
      <c r="A58"/>
      <c r="O58" s="1">
        <f t="shared" si="2"/>
        <v>-0.50076436996459961</v>
      </c>
      <c r="P58" s="1">
        <f t="shared" si="3"/>
        <v>-2.2496938705439895E-2</v>
      </c>
      <c r="Q58" s="1">
        <f>SQRT(Table811124[[#This Row],[dX]]*Table811124[[#This Row],[dX]]+Table811124[[#This Row],[dY]]*Table811124[[#This Row],[dY]])</f>
        <v>0.50126945496126007</v>
      </c>
      <c r="R58" s="1">
        <f>IFERROR(Table811124[[#This Row],[dY]]/Table811124[[#This Row],[|AB|]],0)</f>
        <v>-4.4879931307959989E-2</v>
      </c>
      <c r="S58" s="1">
        <f>IFERROR(Table811124[[#This Row],[dX]]/Table811124[[#This Row],[|AB|]],0)</f>
        <v>-0.99899238824216907</v>
      </c>
      <c r="T58" s="1">
        <f>Table811124[[#This Row],[X]] - Table811124[[#This Row],[Cos(a)]] * $H$2</f>
        <v>8.148595603123951</v>
      </c>
      <c r="U58" s="1">
        <f>Table811124[[#This Row],[ Y]] + Table811124[[#This Row],[Sin(a)]] * $H$2</f>
        <v>-3.325460369592947</v>
      </c>
      <c r="V58" s="1">
        <f>Table811124[[#This Row],[X]] + Table811124[[#This Row],[Cos(a)]] * $H$2</f>
        <v>8.1007177513682294</v>
      </c>
      <c r="W58" s="1">
        <f>Table811124[[#This Row],[ Y]] - Table811124[[#This Row],[Sin(a)]] * $H$2</f>
        <v>-2.2597366023003529</v>
      </c>
      <c r="X58" s="1">
        <v>8.1246566772460902</v>
      </c>
      <c r="Y58" s="1">
        <v>-2.7925984859466499</v>
      </c>
      <c r="Z58" s="1">
        <v>7.9144773096546501</v>
      </c>
      <c r="AA58" s="1">
        <v>-2.5286489670177201</v>
      </c>
      <c r="AB58" s="1">
        <f>Table811124[[#This Row],[Xs]]-IF(Z59&lt;&gt;"",Z59,Z$2)</f>
        <v>-0.17671142354813973</v>
      </c>
      <c r="AC58" s="1">
        <f>Table811124[[#This Row],[ Ys]]-IF(AA59&lt;&gt;"",AA59,AA$2)</f>
        <v>-7.3770998859340242E-2</v>
      </c>
      <c r="AD58" s="1">
        <f>SQRT(Table811124[[#This Row],[dXs]]*Table811124[[#This Row],[dXs]]+Table811124[[#This Row],[dYs]]*Table811124[[#This Row],[dYs]])</f>
        <v>0.19149174260295093</v>
      </c>
      <c r="AE58"/>
    </row>
    <row r="59" spans="1:31" x14ac:dyDescent="0.25">
      <c r="A59"/>
      <c r="O59" s="1">
        <f t="shared" si="2"/>
        <v>-0.50059366226195934</v>
      </c>
      <c r="P59" s="1">
        <f t="shared" si="3"/>
        <v>-2.5929927825929955E-2</v>
      </c>
      <c r="Q59" s="1">
        <f>SQRT(Table811124[[#This Row],[dX]]*Table811124[[#This Row],[dX]]+Table811124[[#This Row],[dY]]*Table811124[[#This Row],[dY]])</f>
        <v>0.50126477619507492</v>
      </c>
      <c r="R59" s="1">
        <f>IFERROR(Table811124[[#This Row],[dY]]/Table811124[[#This Row],[|AB|]],0)</f>
        <v>-5.1729004425076386E-2</v>
      </c>
      <c r="S59" s="1">
        <f>IFERROR(Table811124[[#This Row],[dX]]/Table811124[[#This Row],[|AB|]],0)</f>
        <v>-0.99866115880271944</v>
      </c>
      <c r="T59" s="1">
        <f>Table811124[[#This Row],[X]] - Table811124[[#This Row],[Cos(a)]] * $H$2</f>
        <v>8.4026036610711365</v>
      </c>
      <c r="U59" s="1">
        <f>Table811124[[#This Row],[ Y]] + Table811124[[#This Row],[Sin(a)]] * $H$2</f>
        <v>-3.3134307123675009</v>
      </c>
      <c r="V59" s="1">
        <f>Table811124[[#This Row],[X]] + Table811124[[#This Row],[Cos(a)]] * $H$2</f>
        <v>8.347419227112443</v>
      </c>
      <c r="W59" s="1">
        <f>Table811124[[#This Row],[ Y]] - Table811124[[#This Row],[Sin(a)]] * $H$2</f>
        <v>-2.2480603002057395</v>
      </c>
      <c r="X59" s="1">
        <v>8.3750114440917898</v>
      </c>
      <c r="Y59" s="1">
        <v>-2.7807455062866202</v>
      </c>
      <c r="Z59" s="1">
        <v>8.0911887332027899</v>
      </c>
      <c r="AA59" s="1">
        <v>-2.4548779681583799</v>
      </c>
      <c r="AB59" s="1">
        <f>Table811124[[#This Row],[Xs]]-IF(Z60&lt;&gt;"",Z60,Z$2)</f>
        <v>-0.20902838042110083</v>
      </c>
      <c r="AC59" s="1">
        <f>Table811124[[#This Row],[ Ys]]-IF(AA60&lt;&gt;"",AA60,AA$2)</f>
        <v>-2.7978320019479863E-2</v>
      </c>
      <c r="AD59" s="1">
        <f>SQRT(Table811124[[#This Row],[dXs]]*Table811124[[#This Row],[dXs]]+Table811124[[#This Row],[dYs]]*Table811124[[#This Row],[dYs]])</f>
        <v>0.21089250866870751</v>
      </c>
      <c r="AE59"/>
    </row>
    <row r="60" spans="1:31" x14ac:dyDescent="0.25">
      <c r="A60"/>
      <c r="O60" s="1">
        <f t="shared" si="2"/>
        <v>-0.50024271011353072</v>
      </c>
      <c r="P60" s="1">
        <f t="shared" si="3"/>
        <v>-3.1818032264710361E-2</v>
      </c>
      <c r="Q60" s="1">
        <f>SQRT(Table811124[[#This Row],[dX]]*Table811124[[#This Row],[dX]]+Table811124[[#This Row],[dY]]*Table811124[[#This Row],[dY]])</f>
        <v>0.50125358472426718</v>
      </c>
      <c r="R60" s="1">
        <f>IFERROR(Table811124[[#This Row],[dY]]/Table811124[[#This Row],[|AB|]],0)</f>
        <v>-6.3476917142074971E-2</v>
      </c>
      <c r="S60" s="1">
        <f>IFERROR(Table811124[[#This Row],[dX]]/Table811124[[#This Row],[|AB|]],0)</f>
        <v>-0.99798330696967974</v>
      </c>
      <c r="T60" s="1">
        <f>Table811124[[#This Row],[X]] - Table811124[[#This Row],[Cos(a)]] * $H$2</f>
        <v>8.6591088854133922</v>
      </c>
      <c r="U60" s="1">
        <f>Table811124[[#This Row],[ Y]] + Table811124[[#This Row],[Sin(a)]] * $H$2</f>
        <v>-3.2989921984791408</v>
      </c>
      <c r="V60" s="1">
        <f>Table811124[[#This Row],[X]] + Table811124[[#This Row],[Cos(a)]] * $H$2</f>
        <v>8.5913917936027069</v>
      </c>
      <c r="W60" s="1">
        <f>Table811124[[#This Row],[ Y]] - Table811124[[#This Row],[Sin(a)]] * $H$2</f>
        <v>-2.2343449177622992</v>
      </c>
      <c r="X60" s="1">
        <v>8.6252503395080495</v>
      </c>
      <c r="Y60" s="1">
        <v>-2.76666855812072</v>
      </c>
      <c r="Z60" s="1">
        <v>8.3002171136238907</v>
      </c>
      <c r="AA60" s="1">
        <v>-2.4268996481389</v>
      </c>
      <c r="AB60" s="1">
        <f>Table811124[[#This Row],[Xs]]-IF(Z61&lt;&gt;"",Z61,Z$2)</f>
        <v>-0.24384918810063994</v>
      </c>
      <c r="AC60" s="1">
        <f>Table811124[[#This Row],[ Ys]]-IF(AA61&lt;&gt;"",AA61,AA$2)</f>
        <v>3.0373098109937047E-5</v>
      </c>
      <c r="AD60" s="1">
        <f>SQRT(Table811124[[#This Row],[dXs]]*Table811124[[#This Row],[dXs]]+Table811124[[#This Row],[dYs]]*Table811124[[#This Row],[dYs]])</f>
        <v>0.24384918999222935</v>
      </c>
      <c r="AE60"/>
    </row>
    <row r="61" spans="1:31" x14ac:dyDescent="0.25">
      <c r="A61"/>
      <c r="O61" s="1">
        <f t="shared" si="2"/>
        <v>-0.4966168403625506</v>
      </c>
      <c r="P61" s="1">
        <f t="shared" si="3"/>
        <v>-5.9185028076170099E-2</v>
      </c>
      <c r="Q61" s="1">
        <f>SQRT(Table811124[[#This Row],[dX]]*Table811124[[#This Row],[dX]]+Table811124[[#This Row],[dY]]*Table811124[[#This Row],[dY]])</f>
        <v>0.50013113648328289</v>
      </c>
      <c r="R61" s="1">
        <f>IFERROR(Table811124[[#This Row],[dY]]/Table811124[[#This Row],[|AB|]],0)</f>
        <v>-0.11833901902675957</v>
      </c>
      <c r="S61" s="1">
        <f>IFERROR(Table811124[[#This Row],[dX]]/Table811124[[#This Row],[|AB|]],0)</f>
        <v>-0.99297325068492359</v>
      </c>
      <c r="T61" s="1">
        <f>Table811124[[#This Row],[X]] - Table811124[[#This Row],[Cos(a)]] * $H$2</f>
        <v>8.9383761092168221</v>
      </c>
      <c r="U61" s="1">
        <f>Table811124[[#This Row],[ Y]] + Table811124[[#This Row],[Sin(a)]] * $H$2</f>
        <v>-3.2785787536491675</v>
      </c>
      <c r="V61" s="1">
        <f>Table811124[[#This Row],[X]] + Table811124[[#This Row],[Cos(a)]] * $H$2</f>
        <v>8.8121321991938188</v>
      </c>
      <c r="W61" s="1">
        <f>Table811124[[#This Row],[ Y]] - Table811124[[#This Row],[Sin(a)]] * $H$2</f>
        <v>-2.2192761943946522</v>
      </c>
      <c r="X61" s="1">
        <v>8.8752541542053205</v>
      </c>
      <c r="Y61" s="1">
        <v>-2.7489274740219098</v>
      </c>
      <c r="Z61" s="1">
        <v>8.5440663017245306</v>
      </c>
      <c r="AA61" s="1">
        <v>-2.42693002123701</v>
      </c>
      <c r="AB61" s="1">
        <f>Table811124[[#This Row],[Xs]]-IF(Z62&lt;&gt;"",Z62,Z$2)</f>
        <v>-0.19755459655965879</v>
      </c>
      <c r="AC61" s="1">
        <f>Table811124[[#This Row],[ Ys]]-IF(AA62&lt;&gt;"",AA62,AA$2)</f>
        <v>-5.2791128127469999E-2</v>
      </c>
      <c r="AD61" s="1">
        <f>SQRT(Table811124[[#This Row],[dXs]]*Table811124[[#This Row],[dXs]]+Table811124[[#This Row],[dYs]]*Table811124[[#This Row],[dYs]])</f>
        <v>0.20448648324723201</v>
      </c>
      <c r="AE61"/>
    </row>
    <row r="62" spans="1:31" x14ac:dyDescent="0.25">
      <c r="A62"/>
      <c r="O62" s="1">
        <f t="shared" si="2"/>
        <v>-0.4673271179199201</v>
      </c>
      <c r="P62" s="1">
        <f t="shared" si="3"/>
        <v>-0.15687894821166992</v>
      </c>
      <c r="Q62" s="1">
        <f>SQRT(Table811124[[#This Row],[dX]]*Table811124[[#This Row],[dX]]+Table811124[[#This Row],[dY]]*Table811124[[#This Row],[dY]])</f>
        <v>0.49295602190797783</v>
      </c>
      <c r="R62" s="1">
        <f>IFERROR(Table811124[[#This Row],[dY]]/Table811124[[#This Row],[|AB|]],0)</f>
        <v>-0.31824126542662495</v>
      </c>
      <c r="S62" s="1">
        <f>IFERROR(Table811124[[#This Row],[dX]]/Table811124[[#This Row],[|AB|]],0)</f>
        <v>-0.94800975574076263</v>
      </c>
      <c r="T62" s="1">
        <f>Table811124[[#This Row],[X]] - Table811124[[#This Row],[Cos(a)]] * $H$2</f>
        <v>9.2916168617952088</v>
      </c>
      <c r="U62" s="1">
        <f>Table811124[[#This Row],[ Y]] + Table811124[[#This Row],[Sin(a)]] * $H$2</f>
        <v>-3.2131513110052912</v>
      </c>
      <c r="V62" s="1">
        <f>Table811124[[#This Row],[X]] + Table811124[[#This Row],[Cos(a)]] * $H$2</f>
        <v>8.9521174979459914</v>
      </c>
      <c r="W62" s="1">
        <f>Table811124[[#This Row],[ Y]] - Table811124[[#This Row],[Sin(a)]] * $H$2</f>
        <v>-2.2018157490838086</v>
      </c>
      <c r="X62" s="1">
        <v>9.1218671798706001</v>
      </c>
      <c r="Y62" s="1">
        <v>-2.7074835300445499</v>
      </c>
      <c r="Z62" s="1">
        <v>8.7416208982841894</v>
      </c>
      <c r="AA62" s="1">
        <v>-2.37413889310954</v>
      </c>
      <c r="AB62" s="1">
        <f>Table811124[[#This Row],[Xs]]-IF(Z63&lt;&gt;"",Z63,Z$2)</f>
        <v>-0.21543456166962116</v>
      </c>
      <c r="AC62" s="1">
        <f>Table811124[[#This Row],[ Ys]]-IF(AA63&lt;&gt;"",AA63,AA$2)</f>
        <v>-7.0430391433430106E-2</v>
      </c>
      <c r="AD62" s="1">
        <f>SQRT(Table811124[[#This Row],[dXs]]*Table811124[[#This Row],[dXs]]+Table811124[[#This Row],[dYs]]*Table811124[[#This Row],[dYs]])</f>
        <v>0.22665500303158539</v>
      </c>
      <c r="AE62"/>
    </row>
    <row r="63" spans="1:31" x14ac:dyDescent="0.25">
      <c r="A63"/>
      <c r="O63" s="1">
        <f t="shared" si="2"/>
        <v>-0.37024116516112926</v>
      </c>
      <c r="P63" s="1">
        <f t="shared" si="3"/>
        <v>-0.31378805637359974</v>
      </c>
      <c r="Q63" s="1">
        <f>SQRT(Table811124[[#This Row],[dX]]*Table811124[[#This Row],[dX]]+Table811124[[#This Row],[dY]]*Table811124[[#This Row],[dY]])</f>
        <v>0.48532614261194712</v>
      </c>
      <c r="R63" s="1">
        <f>IFERROR(Table811124[[#This Row],[dY]]/Table811124[[#This Row],[|AB|]],0)</f>
        <v>-0.64655090427406814</v>
      </c>
      <c r="S63" s="1">
        <f>IFERROR(Table811124[[#This Row],[dX]]/Table811124[[#This Row],[|AB|]],0)</f>
        <v>-0.76287084633139879</v>
      </c>
      <c r="T63" s="1">
        <f>Table811124[[#This Row],[X]] - Table811124[[#This Row],[Cos(a)]] * $H$2</f>
        <v>9.687451099743166</v>
      </c>
      <c r="U63" s="1">
        <f>Table811124[[#This Row],[ Y]] + Table811124[[#This Row],[Sin(a)]] * $H$2</f>
        <v>-2.9989633341105129</v>
      </c>
      <c r="V63" s="1">
        <f>Table811124[[#This Row],[X]] + Table811124[[#This Row],[Cos(a)]] * $H$2</f>
        <v>8.9977114445073152</v>
      </c>
      <c r="W63" s="1">
        <f>Table811124[[#This Row],[ Y]] - Table811124[[#This Row],[Sin(a)]] * $H$2</f>
        <v>-2.185133717509967</v>
      </c>
      <c r="X63" s="1">
        <v>9.3425812721252406</v>
      </c>
      <c r="Y63" s="1">
        <v>-2.5920485258102399</v>
      </c>
      <c r="Z63" s="1">
        <v>8.9570554599538106</v>
      </c>
      <c r="AA63" s="1">
        <v>-2.3037085016761099</v>
      </c>
      <c r="AB63" s="1">
        <f>Table811124[[#This Row],[Xs]]-IF(Z64&lt;&gt;"",Z64,Z$2)</f>
        <v>-0.12188471569015924</v>
      </c>
      <c r="AC63" s="1">
        <f>Table811124[[#This Row],[ Ys]]-IF(AA64&lt;&gt;"",AA64,AA$2)</f>
        <v>-0.16493307565052984</v>
      </c>
      <c r="AD63" s="1">
        <f>SQRT(Table811124[[#This Row],[dXs]]*Table811124[[#This Row],[dXs]]+Table811124[[#This Row],[dYs]]*Table811124[[#This Row],[dYs]])</f>
        <v>0.20508243065268741</v>
      </c>
      <c r="AE63"/>
    </row>
    <row r="64" spans="1:31" x14ac:dyDescent="0.25">
      <c r="A64"/>
      <c r="O64" s="1">
        <f t="shared" si="2"/>
        <v>-0.21279191970825018</v>
      </c>
      <c r="P64" s="1">
        <f t="shared" si="3"/>
        <v>-0.43966042995453014</v>
      </c>
      <c r="Q64" s="1">
        <f>SQRT(Table811124[[#This Row],[dX]]*Table811124[[#This Row],[dX]]+Table811124[[#This Row],[dY]]*Table811124[[#This Row],[dY]])</f>
        <v>0.48844825187620922</v>
      </c>
      <c r="R64" s="1">
        <f>IFERROR(Table811124[[#This Row],[dY]]/Table811124[[#This Row],[|AB|]],0)</f>
        <v>-0.90011670277398448</v>
      </c>
      <c r="S64" s="1">
        <f>IFERROR(Table811124[[#This Row],[dX]]/Table811124[[#This Row],[|AB|]],0)</f>
        <v>-0.43564885101109851</v>
      </c>
      <c r="T64" s="1">
        <f>Table811124[[#This Row],[X]] - Table811124[[#This Row],[Cos(a)]] * $H$2</f>
        <v>9.9722300030011279</v>
      </c>
      <c r="U64" s="1">
        <f>Table811124[[#This Row],[ Y]] + Table811124[[#This Row],[Sin(a)]] * $H$2</f>
        <v>-2.6260702846208059</v>
      </c>
      <c r="V64" s="1">
        <f>Table811124[[#This Row],[X]] + Table811124[[#This Row],[Cos(a)]] * $H$2</f>
        <v>9.0119866870623309</v>
      </c>
      <c r="W64" s="1">
        <f>Table811124[[#This Row],[ Y]] - Table811124[[#This Row],[Sin(a)]] * $H$2</f>
        <v>-2.1613206627210944</v>
      </c>
      <c r="X64" s="1">
        <v>9.4921083450317294</v>
      </c>
      <c r="Y64" s="1">
        <v>-2.3936954736709501</v>
      </c>
      <c r="Z64" s="1">
        <v>9.0789401756439698</v>
      </c>
      <c r="AA64" s="1">
        <v>-2.13877542602558</v>
      </c>
      <c r="AB64" s="1">
        <f>Table811124[[#This Row],[Xs]]-IF(Z65&lt;&gt;"",Z65,Z$2)</f>
        <v>-6.0645950267879556E-2</v>
      </c>
      <c r="AC64" s="1">
        <f>Table811124[[#This Row],[ Ys]]-IF(AA65&lt;&gt;"",AA65,AA$2)</f>
        <v>-0.19417066566025998</v>
      </c>
      <c r="AD64" s="1">
        <f>SQRT(Table811124[[#This Row],[dXs]]*Table811124[[#This Row],[dXs]]+Table811124[[#This Row],[dYs]]*Table811124[[#This Row],[dYs]])</f>
        <v>0.20342118544252608</v>
      </c>
      <c r="AE64"/>
    </row>
    <row r="65" spans="1:31" x14ac:dyDescent="0.25">
      <c r="A65"/>
      <c r="O65" s="1">
        <f t="shared" si="2"/>
        <v>-6.3977718353280366E-2</v>
      </c>
      <c r="P65" s="1">
        <f t="shared" si="3"/>
        <v>-0.49156147241592008</v>
      </c>
      <c r="Q65" s="1">
        <f>SQRT(Table811124[[#This Row],[dX]]*Table811124[[#This Row],[dX]]+Table811124[[#This Row],[dY]]*Table811124[[#This Row],[dY]])</f>
        <v>0.49570740322230311</v>
      </c>
      <c r="R65" s="1">
        <f>IFERROR(Table811124[[#This Row],[dY]]/Table811124[[#This Row],[|AB|]],0)</f>
        <v>-0.99163633470181645</v>
      </c>
      <c r="S65" s="1">
        <f>IFERROR(Table811124[[#This Row],[dX]]/Table811124[[#This Row],[|AB|]],0)</f>
        <v>-0.1290634715911014</v>
      </c>
      <c r="T65" s="1">
        <f>Table811124[[#This Row],[X]] - Table811124[[#This Row],[Cos(a)]] * $H$2</f>
        <v>10.084311361353585</v>
      </c>
      <c r="U65" s="1">
        <f>Table811124[[#This Row],[ Y]] + Table811124[[#This Row],[Sin(a)]] * $H$2</f>
        <v>-2.2212304668200953</v>
      </c>
      <c r="V65" s="1">
        <f>Table811124[[#This Row],[X]] + Table811124[[#This Row],[Cos(a)]] * $H$2</f>
        <v>9.0264350223133967</v>
      </c>
      <c r="W65" s="1">
        <f>Table811124[[#This Row],[ Y]] - Table811124[[#This Row],[Sin(a)]] * $H$2</f>
        <v>-2.0835457248913243</v>
      </c>
      <c r="X65" s="1">
        <v>9.5553731918334908</v>
      </c>
      <c r="Y65" s="1">
        <v>-2.1523880958557098</v>
      </c>
      <c r="Z65" s="1">
        <v>9.1395861259118494</v>
      </c>
      <c r="AA65" s="1">
        <v>-1.94460476036532</v>
      </c>
      <c r="AB65" s="1">
        <f>Table811124[[#This Row],[Xs]]-IF(Z66&lt;&gt;"",Z66,Z$2)</f>
        <v>1.5283066528779088E-2</v>
      </c>
      <c r="AC65" s="1">
        <f>Table811124[[#This Row],[ Ys]]-IF(AA66&lt;&gt;"",AA66,AA$2)</f>
        <v>-0.21586719420513001</v>
      </c>
      <c r="AD65" s="1">
        <f>SQRT(Table811124[[#This Row],[dXs]]*Table811124[[#This Row],[dXs]]+Table811124[[#This Row],[dYs]]*Table811124[[#This Row],[dYs]])</f>
        <v>0.21640752680190772</v>
      </c>
      <c r="AE65"/>
    </row>
    <row r="66" spans="1:31" x14ac:dyDescent="0.25">
      <c r="A66"/>
      <c r="O66" s="1">
        <f t="shared" ref="O66:O97" si="4">IF(ROW()&lt;&gt;2,X65,X$181)-IF(X67&lt;&gt;"",X67,X$2)</f>
        <v>3.8484096527101386E-2</v>
      </c>
      <c r="P66" s="1">
        <f t="shared" ref="P66:P97" si="5">IF(ROW()&lt;&gt;2,Y65,Y$181)-IF(Y67&lt;&gt;"",Y67,Y$2)</f>
        <v>-0.49766510725021984</v>
      </c>
      <c r="Q66" s="1">
        <f>SQRT(Table811124[[#This Row],[dX]]*Table811124[[#This Row],[dX]]+Table811124[[#This Row],[dY]]*Table811124[[#This Row],[dY]])</f>
        <v>0.49915086362730066</v>
      </c>
      <c r="R66" s="1">
        <f>IFERROR(Table811124[[#This Row],[dY]]/Table811124[[#This Row],[|AB|]],0)</f>
        <v>-0.99702343222190604</v>
      </c>
      <c r="S66" s="1">
        <f>IFERROR(Table811124[[#This Row],[dX]]/Table811124[[#This Row],[|AB|]],0)</f>
        <v>7.7099128402663003E-2</v>
      </c>
      <c r="T66" s="1">
        <f>Table811124[[#This Row],[X]] - Table811124[[#This Row],[Cos(a)]] * $H$2</f>
        <v>10.087897707183513</v>
      </c>
      <c r="U66" s="1">
        <f>Table811124[[#This Row],[ Y]] + Table811124[[#This Row],[Sin(a)]] * $H$2</f>
        <v>-1.8610093768117739</v>
      </c>
      <c r="V66" s="1">
        <f>Table811124[[#This Row],[X]] + Table811124[[#This Row],[Cos(a)]] * $H$2</f>
        <v>9.0242744195865061</v>
      </c>
      <c r="W66" s="1">
        <f>Table811124[[#This Row],[ Y]] - Table811124[[#This Row],[Sin(a)]] * $H$2</f>
        <v>-1.9432586256982862</v>
      </c>
      <c r="X66" s="1">
        <v>9.5560860633850098</v>
      </c>
      <c r="Y66" s="1">
        <v>-1.9021340012550301</v>
      </c>
      <c r="Z66" s="1">
        <v>9.1243030593830703</v>
      </c>
      <c r="AA66" s="1">
        <v>-1.72873756616019</v>
      </c>
      <c r="AB66" s="1">
        <f>Table811124[[#This Row],[Xs]]-IF(Z67&lt;&gt;"",Z67,Z$2)</f>
        <v>6.6303315802510809E-2</v>
      </c>
      <c r="AC66" s="1">
        <f>Table811124[[#This Row],[ Ys]]-IF(AA67&lt;&gt;"",AA67,AA$2)</f>
        <v>-0.21607556332331002</v>
      </c>
      <c r="AD66" s="1">
        <f>SQRT(Table811124[[#This Row],[dXs]]*Table811124[[#This Row],[dXs]]+Table811124[[#This Row],[dYs]]*Table811124[[#This Row],[dYs]])</f>
        <v>0.22601942118298868</v>
      </c>
      <c r="AE66"/>
    </row>
    <row r="67" spans="1:31" x14ac:dyDescent="0.25">
      <c r="A67"/>
      <c r="O67" s="1">
        <f t="shared" si="4"/>
        <v>0.10440015792847035</v>
      </c>
      <c r="P67" s="1">
        <f t="shared" si="5"/>
        <v>-0.48932701349258001</v>
      </c>
      <c r="Q67" s="1">
        <f>SQRT(Table811124[[#This Row],[dX]]*Table811124[[#This Row],[dX]]+Table811124[[#This Row],[dY]]*Table811124[[#This Row],[dY]])</f>
        <v>0.50034020337072371</v>
      </c>
      <c r="R67" s="1">
        <f>IFERROR(Table811124[[#This Row],[dY]]/Table811124[[#This Row],[|AB|]],0)</f>
        <v>-0.97798859695073603</v>
      </c>
      <c r="S67" s="1">
        <f>IFERROR(Table811124[[#This Row],[dX]]/Table811124[[#This Row],[|AB|]],0)</f>
        <v>0.20865834331349095</v>
      </c>
      <c r="T67" s="1">
        <f>Table811124[[#This Row],[X]] - Table811124[[#This Row],[Cos(a)]] * $H$2</f>
        <v>10.038547570475311</v>
      </c>
      <c r="U67" s="1">
        <f>Table811124[[#This Row],[ Y]] + Table811124[[#This Row],[Sin(a)]] * $H$2</f>
        <v>-1.5434247653505699</v>
      </c>
      <c r="V67" s="1">
        <f>Table811124[[#This Row],[X]] + Table811124[[#This Row],[Cos(a)]] * $H$2</f>
        <v>8.9952306201374679</v>
      </c>
      <c r="W67" s="1">
        <f>Table811124[[#This Row],[ Y]] - Table811124[[#This Row],[Sin(a)]] * $H$2</f>
        <v>-1.7660212118604099</v>
      </c>
      <c r="X67" s="1">
        <v>9.5168890953063894</v>
      </c>
      <c r="Y67" s="1">
        <v>-1.6547229886054899</v>
      </c>
      <c r="Z67" s="1">
        <v>9.0579997435805595</v>
      </c>
      <c r="AA67" s="1">
        <v>-1.51266200283688</v>
      </c>
      <c r="AB67" s="1">
        <f>Table811124[[#This Row],[Xs]]-IF(Z68&lt;&gt;"",Z68,Z$2)</f>
        <v>7.9304935719360259E-2</v>
      </c>
      <c r="AC67" s="1">
        <f>Table811124[[#This Row],[ Ys]]-IF(AA68&lt;&gt;"",AA68,AA$2)</f>
        <v>-0.20187276083904004</v>
      </c>
      <c r="AD67" s="1">
        <f>SQRT(Table811124[[#This Row],[dXs]]*Table811124[[#This Row],[dXs]]+Table811124[[#This Row],[dYs]]*Table811124[[#This Row],[dYs]])</f>
        <v>0.21689141153634489</v>
      </c>
      <c r="AE67"/>
    </row>
    <row r="68" spans="1:31" x14ac:dyDescent="0.25">
      <c r="A68"/>
      <c r="O68" s="1">
        <f t="shared" si="4"/>
        <v>0.15014600753784002</v>
      </c>
      <c r="P68" s="1">
        <f t="shared" si="5"/>
        <v>-0.47765624523161998</v>
      </c>
      <c r="Q68" s="1">
        <f>SQRT(Table811124[[#This Row],[dX]]*Table811124[[#This Row],[dX]]+Table811124[[#This Row],[dY]]*Table811124[[#This Row],[dY]])</f>
        <v>0.50069882383357223</v>
      </c>
      <c r="R68" s="1">
        <f>IFERROR(Table811124[[#This Row],[dY]]/Table811124[[#This Row],[|AB|]],0)</f>
        <v>-0.95397916371057545</v>
      </c>
      <c r="S68" s="1">
        <f>IFERROR(Table811124[[#This Row],[dX]]/Table811124[[#This Row],[|AB|]],0)</f>
        <v>0.29987289841876519</v>
      </c>
      <c r="T68" s="1">
        <f>Table811124[[#This Row],[X]] - Table811124[[#This Row],[Cos(a)]] * $H$2</f>
        <v>9.9605377647070501</v>
      </c>
      <c r="U68" s="1">
        <f>Table811124[[#This Row],[ Y]] + Table811124[[#This Row],[Sin(a)]] * $H$2</f>
        <v>-1.2528549807335811</v>
      </c>
      <c r="V68" s="1">
        <f>Table811124[[#This Row],[X]] + Table811124[[#This Row],[Cos(a)]] * $H$2</f>
        <v>8.9428340462060287</v>
      </c>
      <c r="W68" s="1">
        <f>Table811124[[#This Row],[ Y]] - Table811124[[#This Row],[Sin(a)]] * $H$2</f>
        <v>-1.572758994791319</v>
      </c>
      <c r="X68" s="1">
        <v>9.4516859054565394</v>
      </c>
      <c r="Y68" s="1">
        <v>-1.4128069877624501</v>
      </c>
      <c r="Z68" s="1">
        <v>8.9786948078611992</v>
      </c>
      <c r="AA68" s="1">
        <v>-1.31078924199784</v>
      </c>
      <c r="AB68" s="1">
        <f>Table811124[[#This Row],[Xs]]-IF(Z69&lt;&gt;"",Z69,Z$2)</f>
        <v>8.3451370136369718E-2</v>
      </c>
      <c r="AC68" s="1">
        <f>Table811124[[#This Row],[ Ys]]-IF(AA69&lt;&gt;"",AA69,AA$2)</f>
        <v>-0.19531068647708993</v>
      </c>
      <c r="AD68" s="1">
        <f>SQRT(Table811124[[#This Row],[dXs]]*Table811124[[#This Row],[dXs]]+Table811124[[#This Row],[dYs]]*Table811124[[#This Row],[dYs]])</f>
        <v>0.21239207948930086</v>
      </c>
      <c r="AE68"/>
    </row>
    <row r="69" spans="1:31" x14ac:dyDescent="0.25">
      <c r="A69"/>
      <c r="O69" s="1">
        <f t="shared" si="4"/>
        <v>0.19204759597777965</v>
      </c>
      <c r="P69" s="1">
        <f t="shared" si="5"/>
        <v>-0.46211495995521501</v>
      </c>
      <c r="Q69" s="1">
        <f>SQRT(Table811124[[#This Row],[dX]]*Table811124[[#This Row],[dX]]+Table811124[[#This Row],[dY]]*Table811124[[#This Row],[dY]])</f>
        <v>0.50043232842738539</v>
      </c>
      <c r="R69" s="1">
        <f>IFERROR(Table811124[[#This Row],[dY]]/Table811124[[#This Row],[|AB|]],0)</f>
        <v>-0.92343146856122749</v>
      </c>
      <c r="S69" s="1">
        <f>IFERROR(Table811124[[#This Row],[dX]]/Table811124[[#This Row],[|AB|]],0)</f>
        <v>0.38376336832852415</v>
      </c>
      <c r="T69" s="1">
        <f>Table811124[[#This Row],[X]] - Table811124[[#This Row],[Cos(a)]] * $H$2</f>
        <v>9.8593008264933015</v>
      </c>
      <c r="U69" s="1">
        <f>Table811124[[#This Row],[ Y]] + Table811124[[#This Row],[Sin(a)]] * $H$2</f>
        <v>-0.97236761480311928</v>
      </c>
      <c r="V69" s="1">
        <f>Table811124[[#This Row],[X]] + Table811124[[#This Row],[Cos(a)]] * $H$2</f>
        <v>8.8741853490437972</v>
      </c>
      <c r="W69" s="1">
        <f>Table811124[[#This Row],[ Y]] - Table811124[[#This Row],[Sin(a)]] * $H$2</f>
        <v>-1.3817658719446206</v>
      </c>
      <c r="X69" s="1">
        <v>9.3667430877685494</v>
      </c>
      <c r="Y69" s="1">
        <v>-1.17706674337387</v>
      </c>
      <c r="Z69" s="1">
        <v>8.8952434377248295</v>
      </c>
      <c r="AA69" s="1">
        <v>-1.11547855552075</v>
      </c>
      <c r="AB69" s="1">
        <f>Table811124[[#This Row],[Xs]]-IF(Z70&lt;&gt;"",Z70,Z$2)</f>
        <v>2.4404653627559725E-2</v>
      </c>
      <c r="AC69" s="1">
        <f>Table811124[[#This Row],[ Ys]]-IF(AA70&lt;&gt;"",AA70,AA$2)</f>
        <v>-0.19643407253860401</v>
      </c>
      <c r="AD69" s="1">
        <f>SQRT(Table811124[[#This Row],[dXs]]*Table811124[[#This Row],[dXs]]+Table811124[[#This Row],[dYs]]*Table811124[[#This Row],[dYs]])</f>
        <v>0.1979442648140701</v>
      </c>
      <c r="AE69"/>
    </row>
    <row r="70" spans="1:31" x14ac:dyDescent="0.25">
      <c r="A70"/>
      <c r="O70" s="1">
        <f t="shared" si="4"/>
        <v>0.22525405883788885</v>
      </c>
      <c r="P70" s="1">
        <f t="shared" si="5"/>
        <v>-0.44741509854793493</v>
      </c>
      <c r="Q70" s="1">
        <f>SQRT(Table811124[[#This Row],[dX]]*Table811124[[#This Row],[dX]]+Table811124[[#This Row],[dY]]*Table811124[[#This Row],[dY]])</f>
        <v>0.50091881720654241</v>
      </c>
      <c r="R70" s="1">
        <f>IFERROR(Table811124[[#This Row],[dY]]/Table811124[[#This Row],[|AB|]],0)</f>
        <v>-0.89318884254143227</v>
      </c>
      <c r="S70" s="1">
        <f>IFERROR(Table811124[[#This Row],[dX]]/Table811124[[#This Row],[|AB|]],0)</f>
        <v>0.44968176698582774</v>
      </c>
      <c r="T70" s="1">
        <f>Table811124[[#This Row],[X]] - Table811124[[#This Row],[Cos(a)]] * $H$2</f>
        <v>9.7360646513510538</v>
      </c>
      <c r="U70" s="1">
        <f>Table811124[[#This Row],[ Y]] + Table811124[[#This Row],[Sin(a)]] * $H$2</f>
        <v>-0.71083206869473703</v>
      </c>
      <c r="V70" s="1">
        <f>Table811124[[#This Row],[X]] + Table811124[[#This Row],[Cos(a)]] * $H$2</f>
        <v>8.7832119676064657</v>
      </c>
      <c r="W70" s="1">
        <f>Table811124[[#This Row],[ Y]] - Table811124[[#This Row],[Sin(a)]] * $H$2</f>
        <v>-1.1905519869197332</v>
      </c>
      <c r="X70" s="1">
        <v>9.2596383094787598</v>
      </c>
      <c r="Y70" s="1">
        <v>-0.95069202780723505</v>
      </c>
      <c r="Z70" s="1">
        <v>8.8708387840972698</v>
      </c>
      <c r="AA70" s="1">
        <v>-0.91904448298214603</v>
      </c>
      <c r="AB70" s="1">
        <f>Table811124[[#This Row],[Xs]]-IF(Z71&lt;&gt;"",Z71,Z$2)</f>
        <v>5.3511506727559777E-2</v>
      </c>
      <c r="AC70" s="1">
        <f>Table811124[[#This Row],[ Ys]]-IF(AA71&lt;&gt;"",AA71,AA$2)</f>
        <v>-0.20391784114752298</v>
      </c>
      <c r="AD70" s="1">
        <f>SQRT(Table811124[[#This Row],[dXs]]*Table811124[[#This Row],[dXs]]+Table811124[[#This Row],[dYs]]*Table811124[[#This Row],[dYs]])</f>
        <v>0.21082212239354792</v>
      </c>
      <c r="AE70"/>
    </row>
    <row r="71" spans="1:31" x14ac:dyDescent="0.25">
      <c r="A71"/>
      <c r="O71" s="1">
        <f t="shared" si="4"/>
        <v>0.23695898056030984</v>
      </c>
      <c r="P71" s="1">
        <f t="shared" si="5"/>
        <v>-0.44172737002372708</v>
      </c>
      <c r="Q71" s="1">
        <f>SQRT(Table811124[[#This Row],[dX]]*Table811124[[#This Row],[dX]]+Table811124[[#This Row],[dY]]*Table811124[[#This Row],[dY]])</f>
        <v>0.50127101242367889</v>
      </c>
      <c r="R71" s="1">
        <f>IFERROR(Table811124[[#This Row],[dY]]/Table811124[[#This Row],[|AB|]],0)</f>
        <v>-0.88121467045929047</v>
      </c>
      <c r="S71" s="1">
        <f>IFERROR(Table811124[[#This Row],[dX]]/Table811124[[#This Row],[|AB|]],0)</f>
        <v>0.47271630452875646</v>
      </c>
      <c r="T71" s="1">
        <f>Table811124[[#This Row],[X]] - Table811124[[#This Row],[Cos(a)]] * $H$2</f>
        <v>9.6115283552802211</v>
      </c>
      <c r="U71" s="1">
        <f>Table811124[[#This Row],[ Y]] + Table811124[[#This Row],[Sin(a)]] * $H$2</f>
        <v>-0.47750507851951818</v>
      </c>
      <c r="V71" s="1">
        <f>Table811124[[#This Row],[X]] + Table811124[[#This Row],[Cos(a)]] * $H$2</f>
        <v>8.6714497025810999</v>
      </c>
      <c r="W71" s="1">
        <f>Table811124[[#This Row],[ Y]] - Table811124[[#This Row],[Sin(a)]] * $H$2</f>
        <v>-0.98179821113235188</v>
      </c>
      <c r="X71" s="1">
        <v>9.1414890289306605</v>
      </c>
      <c r="Y71" s="1">
        <v>-0.72965164482593503</v>
      </c>
      <c r="Z71" s="1">
        <v>8.81732727736971</v>
      </c>
      <c r="AA71" s="1">
        <v>-0.71512664183462304</v>
      </c>
      <c r="AB71" s="1">
        <f>Table811124[[#This Row],[Xs]]-IF(Z72&lt;&gt;"",Z72,Z$2)</f>
        <v>8.0360424709819966E-2</v>
      </c>
      <c r="AC71" s="1">
        <f>Table811124[[#This Row],[ Ys]]-IF(AA72&lt;&gt;"",AA72,AA$2)</f>
        <v>-0.20974761931253305</v>
      </c>
      <c r="AD71" s="1">
        <f>SQRT(Table811124[[#This Row],[dXs]]*Table811124[[#This Row],[dXs]]+Table811124[[#This Row],[dYs]]*Table811124[[#This Row],[dYs]])</f>
        <v>0.22461491862033103</v>
      </c>
      <c r="AE71"/>
    </row>
    <row r="72" spans="1:31" x14ac:dyDescent="0.25">
      <c r="A72"/>
      <c r="O72" s="1">
        <f t="shared" si="4"/>
        <v>0.23808813095093129</v>
      </c>
      <c r="P72" s="1">
        <f t="shared" si="5"/>
        <v>-0.44112007133662301</v>
      </c>
      <c r="Q72" s="1">
        <f>SQRT(Table811124[[#This Row],[dX]]*Table811124[[#This Row],[dX]]+Table811124[[#This Row],[dY]]*Table811124[[#This Row],[dY]])</f>
        <v>0.50127125933543726</v>
      </c>
      <c r="R72" s="1">
        <f>IFERROR(Table811124[[#This Row],[dY]]/Table811124[[#This Row],[|AB|]],0)</f>
        <v>-0.88000271932893182</v>
      </c>
      <c r="S72" s="1">
        <f>IFERROR(Table811124[[#This Row],[dX]]/Table811124[[#This Row],[|AB|]],0)</f>
        <v>0.4749686452532263</v>
      </c>
      <c r="T72" s="1">
        <f>Table811124[[#This Row],[X]] - Table811124[[#This Row],[Cos(a)]] * $H$2</f>
        <v>9.4920722013312133</v>
      </c>
      <c r="U72" s="1">
        <f>Table811124[[#This Row],[ Y]] + Table811124[[#This Row],[Sin(a)]] * $H$2</f>
        <v>-0.25561669441423052</v>
      </c>
      <c r="V72" s="1">
        <f>Table811124[[#This Row],[X]] + Table811124[[#This Row],[Cos(a)]] * $H$2</f>
        <v>8.5532864565056865</v>
      </c>
      <c r="W72" s="1">
        <f>Table811124[[#This Row],[ Y]] - Table811124[[#This Row],[Sin(a)]] * $H$2</f>
        <v>-0.76231262115278542</v>
      </c>
      <c r="X72" s="1">
        <v>9.0226793289184499</v>
      </c>
      <c r="Y72" s="1">
        <v>-0.50896465778350797</v>
      </c>
      <c r="Z72" s="1">
        <v>8.73696685265989</v>
      </c>
      <c r="AA72" s="1">
        <v>-0.50537902252208999</v>
      </c>
      <c r="AB72" s="1">
        <f>Table811124[[#This Row],[Xs]]-IF(Z73&lt;&gt;"",Z73,Z$2)</f>
        <v>8.3018144591800791E-2</v>
      </c>
      <c r="AC72" s="1">
        <f>Table811124[[#This Row],[ Ys]]-IF(AA73&lt;&gt;"",AA73,AA$2)</f>
        <v>-0.203907156645871</v>
      </c>
      <c r="AD72" s="1">
        <f>SQRT(Table811124[[#This Row],[dXs]]*Table811124[[#This Row],[dXs]]+Table811124[[#This Row],[dYs]]*Table811124[[#This Row],[dYs]])</f>
        <v>0.22015935333950479</v>
      </c>
      <c r="AE72"/>
    </row>
    <row r="73" spans="1:31" x14ac:dyDescent="0.25">
      <c r="A73"/>
      <c r="O73" s="1">
        <f t="shared" si="4"/>
        <v>0.23904323577881037</v>
      </c>
      <c r="P73" s="1">
        <f t="shared" si="5"/>
        <v>-0.44060275703668567</v>
      </c>
      <c r="Q73" s="1">
        <f>SQRT(Table811124[[#This Row],[dX]]*Table811124[[#This Row],[dX]]+Table811124[[#This Row],[dY]]*Table811124[[#This Row],[dY]])</f>
        <v>0.50127084303790559</v>
      </c>
      <c r="R73" s="1">
        <f>IFERROR(Table811124[[#This Row],[dY]]/Table811124[[#This Row],[|AB|]],0)</f>
        <v>-0.87897144459161713</v>
      </c>
      <c r="S73" s="1">
        <f>IFERROR(Table811124[[#This Row],[dX]]/Table811124[[#This Row],[|AB|]],0)</f>
        <v>0.47687440651866153</v>
      </c>
      <c r="T73" s="1">
        <f>Table811124[[#This Row],[X]] - Table811124[[#This Row],[Cos(a)]] * $H$2</f>
        <v>9.3722436891250567</v>
      </c>
      <c r="U73" s="1">
        <f>Table811124[[#This Row],[ Y]] + Table811124[[#This Row],[Sin(a)]] * $H$2</f>
        <v>-3.4167078312953569E-2</v>
      </c>
      <c r="V73" s="1">
        <f>Table811124[[#This Row],[X]] + Table811124[[#This Row],[Cos(a)]] * $H$2</f>
        <v>8.4345581068344018</v>
      </c>
      <c r="W73" s="1">
        <f>Table811124[[#This Row],[ Y]] - Table811124[[#This Row],[Sin(a)]] * $H$2</f>
        <v>-0.54289606866567053</v>
      </c>
      <c r="X73" s="1">
        <v>8.9034008979797292</v>
      </c>
      <c r="Y73" s="1">
        <v>-0.28853157348931202</v>
      </c>
      <c r="Z73" s="1">
        <v>8.6539487080680892</v>
      </c>
      <c r="AA73" s="1">
        <v>-0.30147186587621899</v>
      </c>
      <c r="AB73" s="1">
        <f>Table811124[[#This Row],[Xs]]-IF(Z74&lt;&gt;"",Z74,Z$2)</f>
        <v>9.63469869579896E-2</v>
      </c>
      <c r="AC73" s="1">
        <f>Table811124[[#This Row],[ Ys]]-IF(AA74&lt;&gt;"",AA74,AA$2)</f>
        <v>-0.20099091434022898</v>
      </c>
      <c r="AD73" s="1">
        <f>SQRT(Table811124[[#This Row],[dXs]]*Table811124[[#This Row],[dXs]]+Table811124[[#This Row],[dYs]]*Table811124[[#This Row],[dYs]])</f>
        <v>0.22289030832049264</v>
      </c>
      <c r="AE73"/>
    </row>
    <row r="74" spans="1:31" x14ac:dyDescent="0.25">
      <c r="A74"/>
      <c r="O74" s="1">
        <f t="shared" si="4"/>
        <v>0.24017286300659002</v>
      </c>
      <c r="P74" s="1">
        <f t="shared" si="5"/>
        <v>-0.43998778052628701</v>
      </c>
      <c r="Q74" s="1">
        <f>SQRT(Table811124[[#This Row],[dX]]*Table811124[[#This Row],[dX]]+Table811124[[#This Row],[dY]]*Table811124[[#This Row],[dY]])</f>
        <v>0.50127063661981075</v>
      </c>
      <c r="R74" s="1">
        <f>IFERROR(Table811124[[#This Row],[dY]]/Table811124[[#This Row],[|AB|]],0)</f>
        <v>-0.87774497124593442</v>
      </c>
      <c r="S74" s="1">
        <f>IFERROR(Table811124[[#This Row],[dX]]/Table811124[[#This Row],[|AB|]],0)</f>
        <v>0.47912813051674796</v>
      </c>
      <c r="T74" s="1">
        <f>Table811124[[#This Row],[X]] - Table811124[[#This Row],[Cos(a)]] * $H$2</f>
        <v>9.2518246842080565</v>
      </c>
      <c r="U74" s="1">
        <f>Table811124[[#This Row],[ Y]] + Table811124[[#This Row],[Sin(a)]] * $H$2</f>
        <v>0.18720472932963517</v>
      </c>
      <c r="V74" s="1">
        <f>Table811124[[#This Row],[X]] + Table811124[[#This Row],[Cos(a)]] * $H$2</f>
        <v>8.3154475020712226</v>
      </c>
      <c r="W74" s="1">
        <f>Table811124[[#This Row],[ Y]] - Table811124[[#This Row],[Sin(a)]] * $H$2</f>
        <v>-0.32392853082327977</v>
      </c>
      <c r="X74" s="1">
        <v>8.7836360931396396</v>
      </c>
      <c r="Y74" s="1">
        <v>-6.8361900746822302E-2</v>
      </c>
      <c r="Z74" s="1">
        <v>8.5576017211100996</v>
      </c>
      <c r="AA74" s="1">
        <v>-0.10048095153599</v>
      </c>
      <c r="AB74" s="1">
        <f>Table811124[[#This Row],[Xs]]-IF(Z75&lt;&gt;"",Z75,Z$2)</f>
        <v>9.8076718150290176E-2</v>
      </c>
      <c r="AC74" s="1">
        <f>Table811124[[#This Row],[ Ys]]-IF(AA75&lt;&gt;"",AA75,AA$2)</f>
        <v>-0.19820310401310551</v>
      </c>
      <c r="AD74" s="1">
        <f>SQRT(Table811124[[#This Row],[dXs]]*Table811124[[#This Row],[dXs]]+Table811124[[#This Row],[dYs]]*Table811124[[#This Row],[dYs]])</f>
        <v>0.22114138708880657</v>
      </c>
      <c r="AE74"/>
    </row>
    <row r="75" spans="1:31" x14ac:dyDescent="0.25">
      <c r="A75"/>
      <c r="O75" s="1">
        <f t="shared" si="4"/>
        <v>0.24180936813353959</v>
      </c>
      <c r="P75" s="1">
        <f t="shared" si="5"/>
        <v>-0.4390893094241613</v>
      </c>
      <c r="Q75" s="1">
        <f>SQRT(Table811124[[#This Row],[dX]]*Table811124[[#This Row],[dX]]+Table811124[[#This Row],[dY]]*Table811124[[#This Row],[dY]])</f>
        <v>0.50126958033350533</v>
      </c>
      <c r="R75" s="1">
        <f>IFERROR(Table811124[[#This Row],[dY]]/Table811124[[#This Row],[|AB|]],0)</f>
        <v>-0.87595442981404503</v>
      </c>
      <c r="S75" s="1">
        <f>IFERROR(Table811124[[#This Row],[dX]]/Table811124[[#This Row],[|AB|]],0)</f>
        <v>0.48239386074985574</v>
      </c>
      <c r="T75" s="1">
        <f>Table811124[[#This Row],[X]] - Table811124[[#This Row],[Cos(a)]] * $H$2</f>
        <v>9.1304615524179997</v>
      </c>
      <c r="U75" s="1">
        <f>Table811124[[#This Row],[ Y]] + Table811124[[#This Row],[Sin(a)]] * $H$2</f>
        <v>0.40876477547450096</v>
      </c>
      <c r="V75" s="1">
        <f>Table811124[[#This Row],[X]] + Table811124[[#This Row],[Cos(a)]] * $H$2</f>
        <v>8.1959945175282787</v>
      </c>
      <c r="W75" s="1">
        <f>Table811124[[#This Row],[ Y]] - Table811124[[#This Row],[Sin(a)]] * $H$2</f>
        <v>-0.10585236140055099</v>
      </c>
      <c r="X75" s="1">
        <v>8.6632280349731392</v>
      </c>
      <c r="Y75" s="1">
        <v>0.15145620703697499</v>
      </c>
      <c r="Z75" s="1">
        <v>8.4595250029598095</v>
      </c>
      <c r="AA75" s="1">
        <v>9.7722152477115506E-2</v>
      </c>
      <c r="AB75" s="1">
        <f>Table811124[[#This Row],[Xs]]-IF(Z76&lt;&gt;"",Z76,Z$2)</f>
        <v>0.10621735252030895</v>
      </c>
      <c r="AC75" s="1">
        <f>Table811124[[#This Row],[ Ys]]-IF(AA76&lt;&gt;"",AA76,AA$2)</f>
        <v>-0.19750915632055949</v>
      </c>
      <c r="AD75" s="1">
        <f>SQRT(Table811124[[#This Row],[dXs]]*Table811124[[#This Row],[dXs]]+Table811124[[#This Row],[dYs]]*Table811124[[#This Row],[dYs]])</f>
        <v>0.22425876305483092</v>
      </c>
      <c r="AE75"/>
    </row>
    <row r="76" spans="1:31" x14ac:dyDescent="0.25">
      <c r="A76"/>
      <c r="O76" s="1">
        <f t="shared" si="4"/>
        <v>0.24340248107909979</v>
      </c>
      <c r="P76" s="1">
        <f t="shared" si="5"/>
        <v>-0.43820948898791906</v>
      </c>
      <c r="Q76" s="1">
        <f>SQRT(Table811124[[#This Row],[dX]]*Table811124[[#This Row],[dX]]+Table811124[[#This Row],[dY]]*Table811124[[#This Row],[dY]])</f>
        <v>0.50127070933230744</v>
      </c>
      <c r="R76" s="1">
        <f>IFERROR(Table811124[[#This Row],[dY]]/Table811124[[#This Row],[|AB|]],0)</f>
        <v>-0.87419727670027658</v>
      </c>
      <c r="S76" s="1">
        <f>IFERROR(Table811124[[#This Row],[dX]]/Table811124[[#This Row],[|AB|]],0)</f>
        <v>0.48557092315110906</v>
      </c>
      <c r="T76" s="1">
        <f>Table811124[[#This Row],[X]] - Table811124[[#This Row],[Cos(a)]] * $H$2</f>
        <v>9.0081229781343577</v>
      </c>
      <c r="U76" s="1">
        <f>Table811124[[#This Row],[ Y]] + Table811124[[#This Row],[Sin(a)]] * $H$2</f>
        <v>0.62973062011266856</v>
      </c>
      <c r="V76" s="1">
        <f>Table811124[[#This Row],[X]] + Table811124[[#This Row],[Cos(a)]] * $H$2</f>
        <v>8.0755304718778422</v>
      </c>
      <c r="W76" s="1">
        <f>Table811124[[#This Row],[ Y]] - Table811124[[#This Row],[Sin(a)]] * $H$2</f>
        <v>0.11172419724200944</v>
      </c>
      <c r="X76" s="1">
        <v>8.5418267250061</v>
      </c>
      <c r="Y76" s="1">
        <v>0.370727408677339</v>
      </c>
      <c r="Z76" s="1">
        <v>8.3533076504395005</v>
      </c>
      <c r="AA76" s="1">
        <v>0.29523130879767501</v>
      </c>
      <c r="AB76" s="1">
        <f>Table811124[[#This Row],[Xs]]-IF(Z77&lt;&gt;"",Z77,Z$2)</f>
        <v>0.11957155109713113</v>
      </c>
      <c r="AC76" s="1">
        <f>Table811124[[#This Row],[ Ys]]-IF(AA77&lt;&gt;"",AA77,AA$2)</f>
        <v>-0.19436710400509599</v>
      </c>
      <c r="AD76" s="1">
        <f>SQRT(Table811124[[#This Row],[dXs]]*Table811124[[#This Row],[dXs]]+Table811124[[#This Row],[dYs]]*Table811124[[#This Row],[dYs]])</f>
        <v>0.22820150514644211</v>
      </c>
      <c r="AE76"/>
    </row>
    <row r="77" spans="1:31" x14ac:dyDescent="0.25">
      <c r="A77"/>
      <c r="O77" s="1">
        <f t="shared" si="4"/>
        <v>0.24543190002441051</v>
      </c>
      <c r="P77" s="1">
        <f t="shared" si="5"/>
        <v>-0.43707377836108197</v>
      </c>
      <c r="Q77" s="1">
        <f>SQRT(Table811124[[#This Row],[dX]]*Table811124[[#This Row],[dX]]+Table811124[[#This Row],[dY]]*Table811124[[#This Row],[dY]])</f>
        <v>0.50126869569166643</v>
      </c>
      <c r="R77" s="1">
        <f>IFERROR(Table811124[[#This Row],[dY]]/Table811124[[#This Row],[|AB|]],0)</f>
        <v>-0.87193511607181795</v>
      </c>
      <c r="S77" s="1">
        <f>IFERROR(Table811124[[#This Row],[dX]]/Table811124[[#This Row],[|AB|]],0)</f>
        <v>0.48962143882884168</v>
      </c>
      <c r="T77" s="1">
        <f>Table811124[[#This Row],[X]] - Table811124[[#This Row],[Cos(a)]] * $H$2</f>
        <v>8.8849151720290998</v>
      </c>
      <c r="U77" s="1">
        <f>Table811124[[#This Row],[ Y]] + Table811124[[#This Row],[Sin(a)]] * $H$2</f>
        <v>0.85082944986192632</v>
      </c>
      <c r="V77" s="1">
        <f>Table811124[[#This Row],[X]] + Table811124[[#This Row],[Cos(a)]] * $H$2</f>
        <v>7.95473593575898</v>
      </c>
      <c r="W77" s="1">
        <f>Table811124[[#This Row],[ Y]] - Table811124[[#This Row],[Sin(a)]] * $H$2</f>
        <v>0.32850194218786177</v>
      </c>
      <c r="X77" s="1">
        <v>8.4198255538940394</v>
      </c>
      <c r="Y77" s="1">
        <v>0.58966569602489405</v>
      </c>
      <c r="Z77" s="1">
        <v>8.2337360993423694</v>
      </c>
      <c r="AA77" s="1">
        <v>0.489598412802771</v>
      </c>
      <c r="AB77" s="1">
        <f>Table811124[[#This Row],[Xs]]-IF(Z78&lt;&gt;"",Z78,Z$2)</f>
        <v>0.12905961341432892</v>
      </c>
      <c r="AC77" s="1">
        <f>Table811124[[#This Row],[ Ys]]-IF(AA78&lt;&gt;"",AA78,AA$2)</f>
        <v>-0.19141762348727503</v>
      </c>
      <c r="AD77" s="1">
        <f>SQRT(Table811124[[#This Row],[dXs]]*Table811124[[#This Row],[dXs]]+Table811124[[#This Row],[dYs]]*Table811124[[#This Row],[dYs]])</f>
        <v>0.23086162607971947</v>
      </c>
      <c r="AE77"/>
    </row>
    <row r="78" spans="1:31" x14ac:dyDescent="0.25">
      <c r="A78"/>
      <c r="O78" s="1">
        <f t="shared" si="4"/>
        <v>0.24825024604797008</v>
      </c>
      <c r="P78" s="1">
        <f t="shared" si="5"/>
        <v>-0.4354781359434059</v>
      </c>
      <c r="Q78" s="1">
        <f>SQRT(Table811124[[#This Row],[dX]]*Table811124[[#This Row],[dX]]+Table811124[[#This Row],[dY]]*Table811124[[#This Row],[dY]])</f>
        <v>0.50126778427066421</v>
      </c>
      <c r="R78" s="1">
        <f>IFERROR(Table811124[[#This Row],[dY]]/Table811124[[#This Row],[|AB|]],0)</f>
        <v>-0.86875348787279216</v>
      </c>
      <c r="S78" s="1">
        <f>IFERROR(Table811124[[#This Row],[dX]]/Table811124[[#This Row],[|AB|]],0)</f>
        <v>0.49524476504942327</v>
      </c>
      <c r="T78" s="1">
        <f>Table811124[[#This Row],[X]] - Table811124[[#This Row],[Cos(a)]] * $H$2</f>
        <v>8.7597873647254136</v>
      </c>
      <c r="U78" s="1">
        <f>Table811124[[#This Row],[ Y]] + Table811124[[#This Row],[Sin(a)]] * $H$2</f>
        <v>1.0719644193875262</v>
      </c>
      <c r="V78" s="1">
        <f>Table811124[[#This Row],[X]] + Table811124[[#This Row],[Cos(a)]] * $H$2</f>
        <v>7.8330022852379662</v>
      </c>
      <c r="W78" s="1">
        <f>Table811124[[#This Row],[ Y]] - Table811124[[#This Row],[Sin(a)]] * $H$2</f>
        <v>0.54363795468931575</v>
      </c>
      <c r="X78" s="1">
        <v>8.2963948249816895</v>
      </c>
      <c r="Y78" s="1">
        <v>0.80780118703842096</v>
      </c>
      <c r="Z78" s="1">
        <v>8.1046764859280405</v>
      </c>
      <c r="AA78" s="1">
        <v>0.68101603629004603</v>
      </c>
      <c r="AB78" s="1">
        <f>Table811124[[#This Row],[Xs]]-IF(Z79&lt;&gt;"",Z79,Z$2)</f>
        <v>0.1366601366920408</v>
      </c>
      <c r="AC78" s="1">
        <f>Table811124[[#This Row],[ Ys]]-IF(AA79&lt;&gt;"",AA79,AA$2)</f>
        <v>-0.18578106495350799</v>
      </c>
      <c r="AD78" s="1">
        <f>SQRT(Table811124[[#This Row],[dXs]]*Table811124[[#This Row],[dXs]]+Table811124[[#This Row],[dYs]]*Table811124[[#This Row],[dYs]])</f>
        <v>0.23063086752632839</v>
      </c>
      <c r="AE78"/>
    </row>
    <row r="79" spans="1:31" x14ac:dyDescent="0.25">
      <c r="A79"/>
      <c r="O79" s="1">
        <f t="shared" si="4"/>
        <v>0.25220370292663929</v>
      </c>
      <c r="P79" s="1">
        <f t="shared" si="5"/>
        <v>-0.43319192528723893</v>
      </c>
      <c r="Q79" s="1">
        <f>SQRT(Table811124[[#This Row],[dX]]*Table811124[[#This Row],[dX]]+Table811124[[#This Row],[dY]]*Table811124[[#This Row],[dY]])</f>
        <v>0.5012603633881032</v>
      </c>
      <c r="R79" s="1">
        <f>IFERROR(Table811124[[#This Row],[dY]]/Table811124[[#This Row],[|AB|]],0)</f>
        <v>-0.8642054248199913</v>
      </c>
      <c r="S79" s="1">
        <f>IFERROR(Table811124[[#This Row],[dX]]/Table811124[[#This Row],[|AB|]],0)</f>
        <v>0.5031391295771962</v>
      </c>
      <c r="T79" s="1">
        <f>Table811124[[#This Row],[X]] - Table811124[[#This Row],[Cos(a)]] * $H$2</f>
        <v>8.6325419137450687</v>
      </c>
      <c r="U79" s="1">
        <f>Table811124[[#This Row],[ Y]] + Table811124[[#This Row],[Sin(a)]] * $H$2</f>
        <v>1.2935179131706795</v>
      </c>
      <c r="V79" s="1">
        <f>Table811124[[#This Row],[X]] + Table811124[[#This Row],[Cos(a)]] * $H$2</f>
        <v>7.710608701947069</v>
      </c>
      <c r="W79" s="1">
        <f>Table811124[[#This Row],[ Y]] - Table811124[[#This Row],[Sin(a)]] * $H$2</f>
        <v>0.75676975076592023</v>
      </c>
      <c r="X79" s="1">
        <v>8.1715753078460693</v>
      </c>
      <c r="Y79" s="1">
        <v>1.0251438319682999</v>
      </c>
      <c r="Z79" s="1">
        <v>7.9680163492359997</v>
      </c>
      <c r="AA79" s="1">
        <v>0.86679710124355402</v>
      </c>
      <c r="AB79" s="1">
        <f>Table811124[[#This Row],[Xs]]-IF(Z80&lt;&gt;"",Z80,Z$2)</f>
        <v>0.14540935942630995</v>
      </c>
      <c r="AC79" s="1">
        <f>Table811124[[#This Row],[ Ys]]-IF(AA80&lt;&gt;"",AA80,AA$2)</f>
        <v>-0.17907243918497606</v>
      </c>
      <c r="AD79" s="1">
        <f>SQRT(Table811124[[#This Row],[dXs]]*Table811124[[#This Row],[dXs]]+Table811124[[#This Row],[dYs]]*Table811124[[#This Row],[dYs]])</f>
        <v>0.23067470664211701</v>
      </c>
      <c r="AE79"/>
    </row>
    <row r="80" spans="1:31" x14ac:dyDescent="0.25">
      <c r="A80"/>
      <c r="O80" s="1">
        <f t="shared" si="4"/>
        <v>0.25957083702087935</v>
      </c>
      <c r="P80" s="1">
        <f t="shared" si="5"/>
        <v>-0.42877671122552008</v>
      </c>
      <c r="Q80" s="1">
        <f>SQRT(Table811124[[#This Row],[dX]]*Table811124[[#This Row],[dX]]+Table811124[[#This Row],[dY]]*Table811124[[#This Row],[dY]])</f>
        <v>0.5012249869281189</v>
      </c>
      <c r="R80" s="1">
        <f>IFERROR(Table811124[[#This Row],[dY]]/Table811124[[#This Row],[|AB|]],0)</f>
        <v>-0.85545757376020704</v>
      </c>
      <c r="S80" s="1">
        <f>IFERROR(Table811124[[#This Row],[dX]]/Table811124[[#This Row],[|AB|]],0)</f>
        <v>0.51787289897840749</v>
      </c>
      <c r="T80" s="1">
        <f>Table811124[[#This Row],[X]] - Table811124[[#This Row],[Cos(a)]] * $H$2</f>
        <v>8.5004916299452589</v>
      </c>
      <c r="U80" s="1">
        <f>Table811124[[#This Row],[ Y]] + Table811124[[#This Row],[Sin(a)]] * $H$2</f>
        <v>1.517226176447974</v>
      </c>
      <c r="V80" s="1">
        <f>Table811124[[#This Row],[X]] + Table811124[[#This Row],[Cos(a)]] * $H$2</f>
        <v>7.5878906141648406</v>
      </c>
      <c r="W80" s="1">
        <f>Table811124[[#This Row],[ Y]] - Table811124[[#This Row],[Sin(a)]] * $H$2</f>
        <v>0.96476004820334582</v>
      </c>
      <c r="X80" s="1">
        <v>8.0441911220550502</v>
      </c>
      <c r="Y80" s="1">
        <v>1.2409931123256599</v>
      </c>
      <c r="Z80" s="1">
        <v>7.8226069898096897</v>
      </c>
      <c r="AA80" s="1">
        <v>1.0458695404285301</v>
      </c>
      <c r="AB80" s="1">
        <f>Table811124[[#This Row],[Xs]]-IF(Z81&lt;&gt;"",Z81,Z$2)</f>
        <v>0.15154347289034931</v>
      </c>
      <c r="AC80" s="1">
        <f>Table811124[[#This Row],[ Ys]]-IF(AA81&lt;&gt;"",AA81,AA$2)</f>
        <v>-0.17317017052536987</v>
      </c>
      <c r="AD80" s="1">
        <f>SQRT(Table811124[[#This Row],[dXs]]*Table811124[[#This Row],[dXs]]+Table811124[[#This Row],[dYs]]*Table811124[[#This Row],[dYs]])</f>
        <v>0.2301159102179893</v>
      </c>
      <c r="AE80"/>
    </row>
    <row r="81" spans="1:31" x14ac:dyDescent="0.25">
      <c r="A81"/>
      <c r="O81" s="1">
        <f t="shared" si="4"/>
        <v>0.27882647514342995</v>
      </c>
      <c r="P81" s="1">
        <f t="shared" si="5"/>
        <v>-0.41587087512017007</v>
      </c>
      <c r="Q81" s="1">
        <f>SQRT(Table811124[[#This Row],[dX]]*Table811124[[#This Row],[dX]]+Table811124[[#This Row],[dY]]*Table811124[[#This Row],[dY]])</f>
        <v>0.50069230872275827</v>
      </c>
      <c r="R81" s="1">
        <f>IFERROR(Table811124[[#This Row],[dY]]/Table811124[[#This Row],[|AB|]],0)</f>
        <v>-0.8305916984845173</v>
      </c>
      <c r="S81" s="1">
        <f>IFERROR(Table811124[[#This Row],[dX]]/Table811124[[#This Row],[|AB|]],0)</f>
        <v>0.55688188191806409</v>
      </c>
      <c r="T81" s="1">
        <f>Table811124[[#This Row],[X]] - Table811124[[#This Row],[Cos(a)]] * $H$2</f>
        <v>8.3550415371778399</v>
      </c>
      <c r="U81" s="1">
        <f>Table811124[[#This Row],[ Y]] + Table811124[[#This Row],[Sin(a)]] * $H$2</f>
        <v>1.7509609731909908</v>
      </c>
      <c r="V81" s="1">
        <f>Table811124[[#This Row],[X]] + Table811124[[#This Row],[Cos(a)]] * $H$2</f>
        <v>7.4689674044725409</v>
      </c>
      <c r="W81" s="1">
        <f>Table811124[[#This Row],[ Y]] - Table811124[[#This Row],[Sin(a)]] * $H$2</f>
        <v>1.1568801131966493</v>
      </c>
      <c r="X81" s="1">
        <v>7.91200447082519</v>
      </c>
      <c r="Y81" s="1">
        <v>1.45392054319382</v>
      </c>
      <c r="Z81" s="1">
        <v>7.6710635169193404</v>
      </c>
      <c r="AA81" s="1">
        <v>1.2190397109539</v>
      </c>
      <c r="AB81" s="1">
        <f>Table811124[[#This Row],[Xs]]-IF(Z82&lt;&gt;"",Z82,Z$2)</f>
        <v>0.16030190914818032</v>
      </c>
      <c r="AC81" s="1">
        <f>Table811124[[#This Row],[ Ys]]-IF(AA82&lt;&gt;"",AA82,AA$2)</f>
        <v>-0.16559603211763996</v>
      </c>
      <c r="AD81" s="1">
        <f>SQRT(Table811124[[#This Row],[dXs]]*Table811124[[#This Row],[dXs]]+Table811124[[#This Row],[dYs]]*Table811124[[#This Row],[dYs]])</f>
        <v>0.23047504838844898</v>
      </c>
      <c r="AE81"/>
    </row>
    <row r="82" spans="1:31" x14ac:dyDescent="0.25">
      <c r="A82"/>
      <c r="O82" s="1">
        <f t="shared" si="4"/>
        <v>0.31606149673462003</v>
      </c>
      <c r="P82" s="1">
        <f t="shared" si="5"/>
        <v>-0.38757443428038996</v>
      </c>
      <c r="Q82" s="1">
        <f>SQRT(Table811124[[#This Row],[dX]]*Table811124[[#This Row],[dX]]+Table811124[[#This Row],[dY]]*Table811124[[#This Row],[dY]])</f>
        <v>0.50010879998845503</v>
      </c>
      <c r="R82" s="1">
        <f>IFERROR(Table811124[[#This Row],[dY]]/Table811124[[#This Row],[|AB|]],0)</f>
        <v>-0.77498023287999951</v>
      </c>
      <c r="S82" s="1">
        <f>IFERROR(Table811124[[#This Row],[dX]]/Table811124[[#This Row],[|AB|]],0)</f>
        <v>0.63198547344481093</v>
      </c>
      <c r="T82" s="1">
        <f>Table811124[[#This Row],[X]] - Table811124[[#This Row],[Cos(a)]] * $H$2</f>
        <v>8.1787385940422119</v>
      </c>
      <c r="U82" s="1">
        <f>Table811124[[#This Row],[ Y]] + Table811124[[#This Row],[Sin(a)]] * $H$2</f>
        <v>1.9939646238275193</v>
      </c>
      <c r="V82" s="1">
        <f>Table811124[[#This Row],[X]] + Table811124[[#This Row],[Cos(a)]] * $H$2</f>
        <v>7.3519906997810276</v>
      </c>
      <c r="W82" s="1">
        <f>Table811124[[#This Row],[ Y]] - Table811124[[#This Row],[Sin(a)]] * $H$2</f>
        <v>1.3197633510641407</v>
      </c>
      <c r="X82" s="1">
        <v>7.7653646469116202</v>
      </c>
      <c r="Y82" s="1">
        <v>1.65686398744583</v>
      </c>
      <c r="Z82" s="1">
        <v>7.5107616077711601</v>
      </c>
      <c r="AA82" s="1">
        <v>1.3846357430715399</v>
      </c>
      <c r="AB82" s="1">
        <f>Table811124[[#This Row],[Xs]]-IF(Z83&lt;&gt;"",Z83,Z$2)</f>
        <v>0.16942734423187034</v>
      </c>
      <c r="AC82" s="1">
        <f>Table811124[[#This Row],[ Ys]]-IF(AA83&lt;&gt;"",AA83,AA$2)</f>
        <v>-0.15555947638211998</v>
      </c>
      <c r="AD82" s="1">
        <f>SQRT(Table811124[[#This Row],[dXs]]*Table811124[[#This Row],[dXs]]+Table811124[[#This Row],[dYs]]*Table811124[[#This Row],[dYs]])</f>
        <v>0.23000951212013826</v>
      </c>
      <c r="AE82"/>
    </row>
    <row r="83" spans="1:31" x14ac:dyDescent="0.25">
      <c r="A83"/>
      <c r="O83" s="1">
        <f t="shared" si="4"/>
        <v>0.35124468803406028</v>
      </c>
      <c r="P83" s="1">
        <f t="shared" si="5"/>
        <v>-0.35707151889801025</v>
      </c>
      <c r="Q83" s="1">
        <f>SQRT(Table811124[[#This Row],[dX]]*Table811124[[#This Row],[dX]]+Table811124[[#This Row],[dY]]*Table811124[[#This Row],[dY]])</f>
        <v>0.50087213985235435</v>
      </c>
      <c r="R83" s="1">
        <f>IFERROR(Table811124[[#This Row],[dY]]/Table811124[[#This Row],[|AB|]],0)</f>
        <v>-0.71289954159412172</v>
      </c>
      <c r="S83" s="1">
        <f>IFERROR(Table811124[[#This Row],[dX]]/Table811124[[#This Row],[|AB|]],0)</f>
        <v>0.70126617171719552</v>
      </c>
      <c r="T83" s="1">
        <f>Table811124[[#This Row],[X]] - Table811124[[#This Row],[Cos(a)]] * $H$2</f>
        <v>7.9762031212703279</v>
      </c>
      <c r="U83" s="1">
        <f>Table811124[[#This Row],[ Y]] + Table811124[[#This Row],[Sin(a)]] * $H$2</f>
        <v>2.2155498928036228</v>
      </c>
      <c r="V83" s="1">
        <f>Table811124[[#This Row],[X]] + Table811124[[#This Row],[Cos(a)]] * $H$2</f>
        <v>7.215682826910812</v>
      </c>
      <c r="W83" s="1">
        <f>Table811124[[#This Row],[ Y]] - Table811124[[#This Row],[Sin(a)]] * $H$2</f>
        <v>1.4674400621447972</v>
      </c>
      <c r="X83" s="1">
        <v>7.59594297409057</v>
      </c>
      <c r="Y83" s="1">
        <v>1.84149497747421</v>
      </c>
      <c r="Z83" s="1">
        <v>7.3413342635392898</v>
      </c>
      <c r="AA83" s="1">
        <v>1.5401952194536599</v>
      </c>
      <c r="AB83" s="1">
        <f>Table811124[[#This Row],[Xs]]-IF(Z84&lt;&gt;"",Z84,Z$2)</f>
        <v>0.17639288231521988</v>
      </c>
      <c r="AC83" s="1">
        <f>Table811124[[#This Row],[ Ys]]-IF(AA84&lt;&gt;"",AA84,AA$2)</f>
        <v>-0.14739459359910012</v>
      </c>
      <c r="AD83" s="1">
        <f>SQRT(Table811124[[#This Row],[dXs]]*Table811124[[#This Row],[dXs]]+Table811124[[#This Row],[dYs]]*Table811124[[#This Row],[dYs]])</f>
        <v>0.22986869111237157</v>
      </c>
      <c r="AE83"/>
    </row>
    <row r="84" spans="1:31" x14ac:dyDescent="0.25">
      <c r="A84"/>
      <c r="O84" s="1">
        <f t="shared" si="4"/>
        <v>0.37532615661621005</v>
      </c>
      <c r="P84" s="1">
        <f t="shared" si="5"/>
        <v>-0.33164995908737005</v>
      </c>
      <c r="Q84" s="1">
        <f>SQRT(Table811124[[#This Row],[dX]]*Table811124[[#This Row],[dX]]+Table811124[[#This Row],[dY]]*Table811124[[#This Row],[dY]])</f>
        <v>0.50086067843558058</v>
      </c>
      <c r="R84" s="1">
        <f>IFERROR(Table811124[[#This Row],[dY]]/Table811124[[#This Row],[|AB|]],0)</f>
        <v>-0.66216010432934402</v>
      </c>
      <c r="S84" s="1">
        <f>IFERROR(Table811124[[#This Row],[dX]]/Table811124[[#This Row],[|AB|]],0)</f>
        <v>0.74936239312801944</v>
      </c>
      <c r="T84" s="1">
        <f>Table811124[[#This Row],[X]] - Table811124[[#This Row],[Cos(a)]] * $H$2</f>
        <v>7.7673157235512242</v>
      </c>
      <c r="U84" s="1">
        <f>Table811124[[#This Row],[ Y]] + Table811124[[#This Row],[Sin(a)]] * $H$2</f>
        <v>2.4136449145791872</v>
      </c>
      <c r="V84" s="1">
        <f>Table811124[[#This Row],[X]] + Table811124[[#This Row],[Cos(a)]] * $H$2</f>
        <v>7.0609241942038956</v>
      </c>
      <c r="W84" s="1">
        <f>Table811124[[#This Row],[ Y]] - Table811124[[#This Row],[Sin(a)]] * $H$2</f>
        <v>1.6142260981084933</v>
      </c>
      <c r="X84" s="1">
        <v>7.4141199588775599</v>
      </c>
      <c r="Y84" s="1">
        <v>2.0139355063438402</v>
      </c>
      <c r="Z84" s="1">
        <v>7.1649413812240699</v>
      </c>
      <c r="AA84" s="1">
        <v>1.68758981305276</v>
      </c>
      <c r="AB84" s="1">
        <f>Table811124[[#This Row],[Xs]]-IF(Z85&lt;&gt;"",Z85,Z$2)</f>
        <v>0.18337999657163984</v>
      </c>
      <c r="AC84" s="1">
        <f>Table811124[[#This Row],[ Ys]]-IF(AA85&lt;&gt;"",AA85,AA$2)</f>
        <v>-0.13765174212516995</v>
      </c>
      <c r="AD84" s="1">
        <f>SQRT(Table811124[[#This Row],[dXs]]*Table811124[[#This Row],[dXs]]+Table811124[[#This Row],[dYs]]*Table811124[[#This Row],[dYs]])</f>
        <v>0.2292950615532505</v>
      </c>
      <c r="AE84"/>
    </row>
    <row r="85" spans="1:31" x14ac:dyDescent="0.25">
      <c r="A85"/>
      <c r="O85" s="1">
        <f t="shared" si="4"/>
        <v>0.3981676101684597</v>
      </c>
      <c r="P85" s="1">
        <f t="shared" si="5"/>
        <v>-0.30380052328108986</v>
      </c>
      <c r="Q85" s="1">
        <f>SQRT(Table811124[[#This Row],[dX]]*Table811124[[#This Row],[dX]]+Table811124[[#This Row],[dY]]*Table811124[[#This Row],[dY]])</f>
        <v>0.50083151232038747</v>
      </c>
      <c r="R85" s="1">
        <f>IFERROR(Table811124[[#This Row],[dY]]/Table811124[[#This Row],[|AB|]],0)</f>
        <v>-0.60659226867247384</v>
      </c>
      <c r="S85" s="1">
        <f>IFERROR(Table811124[[#This Row],[dX]]/Table811124[[#This Row],[|AB|]],0)</f>
        <v>0.79501309397190534</v>
      </c>
      <c r="T85" s="1">
        <f>Table811124[[#This Row],[X]] - Table811124[[#This Row],[Cos(a)]] * $H$2</f>
        <v>7.5441727351113821</v>
      </c>
      <c r="U85" s="1">
        <f>Table811124[[#This Row],[ Y]] + Table811124[[#This Row],[Sin(a)]] * $H$2</f>
        <v>2.5972043986389286</v>
      </c>
      <c r="V85" s="1">
        <f>Table811124[[#This Row],[X]] + Table811124[[#This Row],[Cos(a)]] * $H$2</f>
        <v>6.8970608998373377</v>
      </c>
      <c r="W85" s="1">
        <f>Table811124[[#This Row],[ Y]] - Table811124[[#This Row],[Sin(a)]] * $H$2</f>
        <v>1.7490854744842312</v>
      </c>
      <c r="X85" s="1">
        <v>7.2206168174743599</v>
      </c>
      <c r="Y85" s="1">
        <v>2.17314493656158</v>
      </c>
      <c r="Z85" s="1">
        <v>6.98156138465243</v>
      </c>
      <c r="AA85" s="1">
        <v>1.82524155517793</v>
      </c>
      <c r="AB85" s="1">
        <f>Table811124[[#This Row],[Xs]]-IF(Z86&lt;&gt;"",Z86,Z$2)</f>
        <v>0.1902233794093604</v>
      </c>
      <c r="AC85" s="1">
        <f>Table811124[[#This Row],[ Ys]]-IF(AA86&lt;&gt;"",AA86,AA$2)</f>
        <v>-0.12624416489138013</v>
      </c>
      <c r="AD85" s="1">
        <f>SQRT(Table811124[[#This Row],[dXs]]*Table811124[[#This Row],[dXs]]+Table811124[[#This Row],[dYs]]*Table811124[[#This Row],[dYs]])</f>
        <v>0.22830357693877565</v>
      </c>
      <c r="AE85"/>
    </row>
    <row r="86" spans="1:31" x14ac:dyDescent="0.25">
      <c r="A86"/>
      <c r="O86" s="1">
        <f t="shared" si="4"/>
        <v>0.41921734809874955</v>
      </c>
      <c r="P86" s="1">
        <f t="shared" si="5"/>
        <v>-0.27405762672424006</v>
      </c>
      <c r="Q86" s="1">
        <f>SQRT(Table811124[[#This Row],[dX]]*Table811124[[#This Row],[dX]]+Table811124[[#This Row],[dY]]*Table811124[[#This Row],[dY]])</f>
        <v>0.50085004513593789</v>
      </c>
      <c r="R86" s="1">
        <f>IFERROR(Table811124[[#This Row],[dY]]/Table811124[[#This Row],[|AB|]],0)</f>
        <v>-0.54718498957079431</v>
      </c>
      <c r="S86" s="1">
        <f>IFERROR(Table811124[[#This Row],[dX]]/Table811124[[#This Row],[|AB|]],0)</f>
        <v>0.83701170074761189</v>
      </c>
      <c r="T86" s="1">
        <f>Table811124[[#This Row],[X]] - Table811124[[#This Row],[Cos(a)]] * $H$2</f>
        <v>7.3078204626981647</v>
      </c>
      <c r="U86" s="1">
        <f>Table811124[[#This Row],[ Y]] + Table811124[[#This Row],[Sin(a)]] * $H$2</f>
        <v>2.7641975209673886</v>
      </c>
      <c r="V86" s="1">
        <f>Table811124[[#This Row],[X]] + Table811124[[#This Row],[Cos(a)]] * $H$2</f>
        <v>6.7240842347200358</v>
      </c>
      <c r="W86" s="1">
        <f>Table811124[[#This Row],[ Y]] - Table811124[[#This Row],[Sin(a)]] * $H$2</f>
        <v>1.8712745382824714</v>
      </c>
      <c r="X86" s="1">
        <v>7.0159523487091002</v>
      </c>
      <c r="Y86" s="1">
        <v>2.3177360296249301</v>
      </c>
      <c r="Z86" s="1">
        <v>6.7913380052430696</v>
      </c>
      <c r="AA86" s="1">
        <v>1.9514857200693101</v>
      </c>
      <c r="AB86" s="1">
        <f>Table811124[[#This Row],[Xs]]-IF(Z87&lt;&gt;"",Z87,Z$2)</f>
        <v>0.19614474095790957</v>
      </c>
      <c r="AC86" s="1">
        <f>Table811124[[#This Row],[ Ys]]-IF(AA87&lt;&gt;"",AA87,AA$2)</f>
        <v>-0.11632513578429982</v>
      </c>
      <c r="AD86" s="1">
        <f>SQRT(Table811124[[#This Row],[dXs]]*Table811124[[#This Row],[dXs]]+Table811124[[#This Row],[dYs]]*Table811124[[#This Row],[dYs]])</f>
        <v>0.22804450578928939</v>
      </c>
      <c r="AE86"/>
    </row>
    <row r="87" spans="1:31" x14ac:dyDescent="0.25">
      <c r="A87"/>
      <c r="O87" s="1">
        <f t="shared" si="4"/>
        <v>0.43784999847412021</v>
      </c>
      <c r="P87" s="1">
        <f t="shared" si="5"/>
        <v>-0.24319040775300005</v>
      </c>
      <c r="Q87" s="1">
        <f>SQRT(Table811124[[#This Row],[dX]]*Table811124[[#This Row],[dX]]+Table811124[[#This Row],[dY]]*Table811124[[#This Row],[dY]])</f>
        <v>0.50085346718062906</v>
      </c>
      <c r="R87" s="1">
        <f>IFERROR(Table811124[[#This Row],[dY]]/Table811124[[#This Row],[|AB|]],0)</f>
        <v>-0.48555201009578963</v>
      </c>
      <c r="S87" s="1">
        <f>IFERROR(Table811124[[#This Row],[dX]]/Table811124[[#This Row],[|AB|]],0)</f>
        <v>0.87420778164686808</v>
      </c>
      <c r="T87" s="1">
        <f>Table811124[[#This Row],[X]] - Table811124[[#This Row],[Cos(a)]] * $H$2</f>
        <v>7.0603925925996567</v>
      </c>
      <c r="U87" s="1">
        <f>Table811124[[#This Row],[ Y]] + Table811124[[#This Row],[Sin(a)]] * $H$2</f>
        <v>2.9135044197456885</v>
      </c>
      <c r="V87" s="1">
        <f>Table811124[[#This Row],[X]] + Table811124[[#This Row],[Cos(a)]] * $H$2</f>
        <v>6.542406346151564</v>
      </c>
      <c r="W87" s="1">
        <f>Table811124[[#This Row],[ Y]] - Table811124[[#This Row],[Sin(a)]] * $H$2</f>
        <v>1.9809007068259517</v>
      </c>
      <c r="X87" s="1">
        <v>6.8013994693756104</v>
      </c>
      <c r="Y87" s="1">
        <v>2.4472025632858201</v>
      </c>
      <c r="Z87" s="1">
        <v>6.5951932642851601</v>
      </c>
      <c r="AA87" s="1">
        <v>2.0678108558536099</v>
      </c>
      <c r="AB87" s="1">
        <f>Table811124[[#This Row],[Xs]]-IF(Z88&lt;&gt;"",Z88,Z$2)</f>
        <v>0.20249011026334962</v>
      </c>
      <c r="AC87" s="1">
        <f>Table811124[[#This Row],[ Ys]]-IF(AA88&lt;&gt;"",AA88,AA$2)</f>
        <v>-0.10481415069693023</v>
      </c>
      <c r="AD87" s="1">
        <f>SQRT(Table811124[[#This Row],[dXs]]*Table811124[[#This Row],[dXs]]+Table811124[[#This Row],[dYs]]*Table811124[[#This Row],[dYs]])</f>
        <v>0.22800932204798618</v>
      </c>
      <c r="AE87"/>
    </row>
    <row r="88" spans="1:31" x14ac:dyDescent="0.25">
      <c r="A88"/>
      <c r="O88" s="1">
        <f t="shared" si="4"/>
        <v>0.45414757728577015</v>
      </c>
      <c r="P88" s="1">
        <f t="shared" si="5"/>
        <v>-0.21120989322662975</v>
      </c>
      <c r="Q88" s="1">
        <f>SQRT(Table811124[[#This Row],[dX]]*Table811124[[#This Row],[dX]]+Table811124[[#This Row],[dY]]*Table811124[[#This Row],[dY]])</f>
        <v>0.50085890323656912</v>
      </c>
      <c r="R88" s="1">
        <f>IFERROR(Table811124[[#This Row],[dY]]/Table811124[[#This Row],[|AB|]],0)</f>
        <v>-0.42169539537339451</v>
      </c>
      <c r="S88" s="1">
        <f>IFERROR(Table811124[[#This Row],[dX]]/Table811124[[#This Row],[|AB|]],0)</f>
        <v>0.90673755493024355</v>
      </c>
      <c r="T88" s="1">
        <f>Table811124[[#This Row],[X]] - Table811124[[#This Row],[Cos(a)]] * $H$2</f>
        <v>6.8030343971137652</v>
      </c>
      <c r="U88" s="1">
        <f>Table811124[[#This Row],[ Y]] + Table811124[[#This Row],[Sin(a)]] * $H$2</f>
        <v>3.0445796535382135</v>
      </c>
      <c r="V88" s="1">
        <f>Table811124[[#This Row],[X]] + Table811124[[#This Row],[Cos(a)]] * $H$2</f>
        <v>6.3531703033561948</v>
      </c>
      <c r="W88" s="1">
        <f>Table811124[[#This Row],[ Y]] - Table811124[[#This Row],[Sin(a)]] * $H$2</f>
        <v>2.0772732212176468</v>
      </c>
      <c r="X88" s="1">
        <v>6.57810235023498</v>
      </c>
      <c r="Y88" s="1">
        <v>2.5609264373779301</v>
      </c>
      <c r="Z88" s="1">
        <v>6.3927031540218104</v>
      </c>
      <c r="AA88" s="1">
        <v>2.1726250065505401</v>
      </c>
      <c r="AB88" s="1">
        <f>Table811124[[#This Row],[Xs]]-IF(Z89&lt;&gt;"",Z89,Z$2)</f>
        <v>0.20811385797510074</v>
      </c>
      <c r="AC88" s="1">
        <f>Table811124[[#This Row],[ Ys]]-IF(AA89&lt;&gt;"",AA89,AA$2)</f>
        <v>-9.1225689161479995E-2</v>
      </c>
      <c r="AD88" s="1">
        <f>SQRT(Table811124[[#This Row],[dXs]]*Table811124[[#This Row],[dXs]]+Table811124[[#This Row],[dYs]]*Table811124[[#This Row],[dYs]])</f>
        <v>0.22723006897034417</v>
      </c>
      <c r="AE88"/>
    </row>
    <row r="89" spans="1:31" x14ac:dyDescent="0.25">
      <c r="A89"/>
      <c r="O89" s="1">
        <f t="shared" si="4"/>
        <v>0.46792793273925959</v>
      </c>
      <c r="P89" s="1">
        <f t="shared" si="5"/>
        <v>-0.17865955829620006</v>
      </c>
      <c r="Q89" s="1">
        <f>SQRT(Table811124[[#This Row],[dX]]*Table811124[[#This Row],[dX]]+Table811124[[#This Row],[dY]]*Table811124[[#This Row],[dY]])</f>
        <v>0.50087502234412762</v>
      </c>
      <c r="R89" s="1">
        <f>IFERROR(Table811124[[#This Row],[dY]]/Table811124[[#This Row],[|AB|]],0)</f>
        <v>-0.35669488460427062</v>
      </c>
      <c r="S89" s="1">
        <f>IFERROR(Table811124[[#This Row],[dX]]/Table811124[[#This Row],[|AB|]],0)</f>
        <v>0.93422093708990817</v>
      </c>
      <c r="T89" s="1">
        <f>Table811124[[#This Row],[X]] - Table811124[[#This Row],[Cos(a)]] * $H$2</f>
        <v>6.5375127092234688</v>
      </c>
      <c r="U89" s="1">
        <f>Table811124[[#This Row],[ Y]] + Table811124[[#This Row],[Sin(a)]] * $H$2</f>
        <v>3.156725290662755</v>
      </c>
      <c r="V89" s="1">
        <f>Table811124[[#This Row],[X]] + Table811124[[#This Row],[Cos(a)]] * $H$2</f>
        <v>6.1569910749562116</v>
      </c>
      <c r="W89" s="1">
        <f>Table811124[[#This Row],[ Y]] - Table811124[[#This Row],[Sin(a)]] * $H$2</f>
        <v>2.1600996223621447</v>
      </c>
      <c r="X89" s="1">
        <v>6.3472518920898402</v>
      </c>
      <c r="Y89" s="1">
        <v>2.6584124565124498</v>
      </c>
      <c r="Z89" s="1">
        <v>6.1845892960467097</v>
      </c>
      <c r="AA89" s="1">
        <v>2.2638506957120201</v>
      </c>
      <c r="AB89" s="1">
        <f>Table811124[[#This Row],[Xs]]-IF(Z90&lt;&gt;"",Z90,Z$2)</f>
        <v>0.21334449008034007</v>
      </c>
      <c r="AC89" s="1">
        <f>Table811124[[#This Row],[ Ys]]-IF(AA90&lt;&gt;"",AA90,AA$2)</f>
        <v>-8.0454075515379753E-2</v>
      </c>
      <c r="AD89" s="1">
        <f>SQRT(Table811124[[#This Row],[dXs]]*Table811124[[#This Row],[dXs]]+Table811124[[#This Row],[dYs]]*Table811124[[#This Row],[dYs]])</f>
        <v>0.22801037194538926</v>
      </c>
      <c r="AE89"/>
    </row>
    <row r="90" spans="1:31" x14ac:dyDescent="0.25">
      <c r="A90"/>
      <c r="O90" s="1">
        <f t="shared" si="4"/>
        <v>0.47928547859191983</v>
      </c>
      <c r="P90" s="1">
        <f t="shared" si="5"/>
        <v>-0.14542961120605025</v>
      </c>
      <c r="Q90" s="1">
        <f>SQRT(Table811124[[#This Row],[dX]]*Table811124[[#This Row],[dX]]+Table811124[[#This Row],[dY]]*Table811124[[#This Row],[dY]])</f>
        <v>0.50086359600656605</v>
      </c>
      <c r="R90" s="1">
        <f>IFERROR(Table811124[[#This Row],[dY]]/Table811124[[#This Row],[|AB|]],0)</f>
        <v>-0.29035771887910128</v>
      </c>
      <c r="S90" s="1">
        <f>IFERROR(Table811124[[#This Row],[dX]]/Table811124[[#This Row],[|AB|]],0)</f>
        <v>0.95691817575345739</v>
      </c>
      <c r="T90" s="1">
        <f>Table811124[[#This Row],[X]] - Table811124[[#This Row],[Cos(a)]] * $H$2</f>
        <v>6.2650510340086916</v>
      </c>
      <c r="U90" s="1">
        <f>Table811124[[#This Row],[ Y]] + Table811124[[#This Row],[Sin(a)]] * $H$2</f>
        <v>3.2500055220176662</v>
      </c>
      <c r="V90" s="1">
        <f>Table811124[[#This Row],[X]] + Table811124[[#This Row],[Cos(a)]] * $H$2</f>
        <v>5.9552978009827493</v>
      </c>
      <c r="W90" s="1">
        <f>Table811124[[#This Row],[ Y]] - Table811124[[#This Row],[Sin(a)]] * $H$2</f>
        <v>2.2291664693305941</v>
      </c>
      <c r="X90" s="1">
        <v>6.1101744174957204</v>
      </c>
      <c r="Y90" s="1">
        <v>2.7395859956741302</v>
      </c>
      <c r="Z90" s="1">
        <v>5.9712448059663696</v>
      </c>
      <c r="AA90" s="1">
        <v>2.3443047712273999</v>
      </c>
      <c r="AB90" s="1">
        <f>Table811124[[#This Row],[Xs]]-IF(Z91&lt;&gt;"",Z91,Z$2)</f>
        <v>0.21771524423394961</v>
      </c>
      <c r="AC90" s="1">
        <f>Table811124[[#This Row],[ Ys]]-IF(AA91&lt;&gt;"",AA91,AA$2)</f>
        <v>-6.8596082335320219E-2</v>
      </c>
      <c r="AD90" s="1">
        <f>SQRT(Table811124[[#This Row],[dXs]]*Table811124[[#This Row],[dXs]]+Table811124[[#This Row],[dYs]]*Table811124[[#This Row],[dYs]])</f>
        <v>0.22826596348032782</v>
      </c>
      <c r="AE90"/>
    </row>
    <row r="91" spans="1:31" x14ac:dyDescent="0.25">
      <c r="A91"/>
      <c r="O91" s="1">
        <f t="shared" si="4"/>
        <v>0.48837757110595081</v>
      </c>
      <c r="P91" s="1">
        <f t="shared" si="5"/>
        <v>-0.11109852790831987</v>
      </c>
      <c r="Q91" s="1">
        <f>SQRT(Table811124[[#This Row],[dX]]*Table811124[[#This Row],[dX]]+Table811124[[#This Row],[dY]]*Table811124[[#This Row],[dY]])</f>
        <v>0.50085480417257033</v>
      </c>
      <c r="R91" s="1">
        <f>IFERROR(Table811124[[#This Row],[dY]]/Table811124[[#This Row],[|AB|]],0)</f>
        <v>-0.22181783419619688</v>
      </c>
      <c r="S91" s="1">
        <f>IFERROR(Table811124[[#This Row],[dX]]/Table811124[[#This Row],[|AB|]],0)</f>
        <v>0.9750881234188572</v>
      </c>
      <c r="T91" s="1">
        <f>Table811124[[#This Row],[X]] - Table811124[[#This Row],[Cos(a)]] * $H$2</f>
        <v>5.9862839005451534</v>
      </c>
      <c r="U91" s="1">
        <f>Table811124[[#This Row],[ Y]] + Table811124[[#This Row],[Sin(a)]] * $H$2</f>
        <v>3.3239534322108493</v>
      </c>
      <c r="V91" s="1">
        <f>Table811124[[#This Row],[X]] + Table811124[[#This Row],[Cos(a)]] * $H$2</f>
        <v>5.7496489264506874</v>
      </c>
      <c r="W91" s="1">
        <f>Table811124[[#This Row],[ Y]] - Table811124[[#This Row],[Sin(a)]] * $H$2</f>
        <v>2.2837307032261509</v>
      </c>
      <c r="X91" s="1">
        <v>5.8679664134979204</v>
      </c>
      <c r="Y91" s="1">
        <v>2.8038420677185001</v>
      </c>
      <c r="Z91" s="1">
        <v>5.75352956173242</v>
      </c>
      <c r="AA91" s="1">
        <v>2.4129008535627201</v>
      </c>
      <c r="AB91" s="1">
        <f>Table811124[[#This Row],[Xs]]-IF(Z92&lt;&gt;"",Z92,Z$2)</f>
        <v>0.22100465682282966</v>
      </c>
      <c r="AC91" s="1">
        <f>Table811124[[#This Row],[ Ys]]-IF(AA92&lt;&gt;"",AA92,AA$2)</f>
        <v>-5.5702004508340064E-2</v>
      </c>
      <c r="AD91" s="1">
        <f>SQRT(Table811124[[#This Row],[dXs]]*Table811124[[#This Row],[dXs]]+Table811124[[#This Row],[dYs]]*Table811124[[#This Row],[dYs]])</f>
        <v>0.22791615046684133</v>
      </c>
      <c r="AE91"/>
    </row>
    <row r="92" spans="1:31" x14ac:dyDescent="0.25">
      <c r="A92"/>
      <c r="O92" s="1">
        <f t="shared" si="4"/>
        <v>0.49508404731750044</v>
      </c>
      <c r="P92" s="1">
        <f t="shared" si="5"/>
        <v>-7.5690507888799718E-2</v>
      </c>
      <c r="Q92" s="1">
        <f>SQRT(Table811124[[#This Row],[dX]]*Table811124[[#This Row],[dX]]+Table811124[[#This Row],[dY]]*Table811124[[#This Row],[dY]])</f>
        <v>0.50083656704831514</v>
      </c>
      <c r="R92" s="1">
        <f>IFERROR(Table811124[[#This Row],[dY]]/Table811124[[#This Row],[|AB|]],0)</f>
        <v>-0.15112815810331584</v>
      </c>
      <c r="S92" s="1">
        <f>IFERROR(Table811124[[#This Row],[dX]]/Table811124[[#This Row],[|AB|]],0)</f>
        <v>0.98851417785902251</v>
      </c>
      <c r="T92" s="1">
        <f>Table811124[[#This Row],[X]] - Table811124[[#This Row],[Cos(a)]] * $H$2</f>
        <v>5.7024085066453898</v>
      </c>
      <c r="U92" s="1">
        <f>Table811124[[#This Row],[ Y]] + Table811124[[#This Row],[Sin(a)]] * $H$2</f>
        <v>3.3779573366935551</v>
      </c>
      <c r="V92" s="1">
        <f>Table811124[[#This Row],[X]] + Table811124[[#This Row],[Cos(a)]] * $H$2</f>
        <v>5.5411851861341495</v>
      </c>
      <c r="W92" s="1">
        <f>Table811124[[#This Row],[ Y]] - Table811124[[#This Row],[Sin(a)]] * $H$2</f>
        <v>2.323411710471345</v>
      </c>
      <c r="X92" s="1">
        <v>5.6217968463897696</v>
      </c>
      <c r="Y92" s="1">
        <v>2.8506845235824501</v>
      </c>
      <c r="Z92" s="1">
        <v>5.5325249049095904</v>
      </c>
      <c r="AA92" s="1">
        <v>2.4686028580710602</v>
      </c>
      <c r="AB92" s="1">
        <f>Table811124[[#This Row],[Xs]]-IF(Z93&lt;&gt;"",Z93,Z$2)</f>
        <v>0.22440634821769034</v>
      </c>
      <c r="AC92" s="1">
        <f>Table811124[[#This Row],[ Ys]]-IF(AA93&lt;&gt;"",AA93,AA$2)</f>
        <v>-4.4671592478039646E-2</v>
      </c>
      <c r="AD92" s="1">
        <f>SQRT(Table811124[[#This Row],[dXs]]*Table811124[[#This Row],[dXs]]+Table811124[[#This Row],[dYs]]*Table811124[[#This Row],[dYs]])</f>
        <v>0.22880944100915798</v>
      </c>
      <c r="AE92"/>
    </row>
    <row r="93" spans="1:31" x14ac:dyDescent="0.25">
      <c r="A93"/>
      <c r="O93" s="1">
        <f t="shared" si="4"/>
        <v>0.4993247985839897</v>
      </c>
      <c r="P93" s="1">
        <f t="shared" si="5"/>
        <v>-3.7736415863039774E-2</v>
      </c>
      <c r="Q93" s="1">
        <f>SQRT(Table811124[[#This Row],[dX]]*Table811124[[#This Row],[dX]]+Table811124[[#This Row],[dY]]*Table811124[[#This Row],[dY]])</f>
        <v>0.50074873096507211</v>
      </c>
      <c r="R93" s="1">
        <f>IFERROR(Table811124[[#This Row],[dY]]/Table811124[[#This Row],[|AB|]],0)</f>
        <v>-7.5359983020450105E-2</v>
      </c>
      <c r="S93" s="1">
        <f>IFERROR(Table811124[[#This Row],[dX]]/Table811124[[#This Row],[|AB|]],0)</f>
        <v>0.9971563934304174</v>
      </c>
      <c r="T93" s="1">
        <f>Table811124[[#This Row],[X]] - Table811124[[#This Row],[Cos(a)]] * $H$2</f>
        <v>5.4130793316192554</v>
      </c>
      <c r="U93" s="1">
        <f>Table811124[[#This Row],[ Y]] + Table811124[[#This Row],[Sin(a)]] * $H$2</f>
        <v>3.411415140827081</v>
      </c>
      <c r="V93" s="1">
        <f>Table811124[[#This Row],[X]] + Table811124[[#This Row],[Cos(a)]] * $H$2</f>
        <v>5.3326854007415845</v>
      </c>
      <c r="W93" s="1">
        <f>Table811124[[#This Row],[ Y]] - Table811124[[#This Row],[Sin(a)]] * $H$2</f>
        <v>2.3476500103875186</v>
      </c>
      <c r="X93" s="1">
        <v>5.3728823661804199</v>
      </c>
      <c r="Y93" s="1">
        <v>2.8795325756072998</v>
      </c>
      <c r="Z93" s="1">
        <v>5.3081185566919</v>
      </c>
      <c r="AA93" s="1">
        <v>2.5132744505490998</v>
      </c>
      <c r="AB93" s="1">
        <f>Table811124[[#This Row],[Xs]]-IF(Z94&lt;&gt;"",Z94,Z$2)</f>
        <v>0.22704583770418996</v>
      </c>
      <c r="AC93" s="1">
        <f>Table811124[[#This Row],[ Ys]]-IF(AA94&lt;&gt;"",AA94,AA$2)</f>
        <v>-3.2716410812000163E-2</v>
      </c>
      <c r="AD93" s="1">
        <f>SQRT(Table811124[[#This Row],[dXs]]*Table811124[[#This Row],[dXs]]+Table811124[[#This Row],[dYs]]*Table811124[[#This Row],[dYs]])</f>
        <v>0.22939088027909244</v>
      </c>
      <c r="AE93"/>
    </row>
    <row r="94" spans="1:31" x14ac:dyDescent="0.25">
      <c r="A94"/>
      <c r="O94" s="1">
        <f t="shared" si="4"/>
        <v>0.49344372749328969</v>
      </c>
      <c r="P94" s="1">
        <f t="shared" si="5"/>
        <v>5.0886869430599724E-3</v>
      </c>
      <c r="Q94" s="1">
        <f>SQRT(Table811124[[#This Row],[dX]]*Table811124[[#This Row],[dX]]+Table811124[[#This Row],[dY]]*Table811124[[#This Row],[dY]])</f>
        <v>0.49346996558785255</v>
      </c>
      <c r="R94" s="1">
        <f>IFERROR(Table811124[[#This Row],[dY]]/Table811124[[#This Row],[|AB|]],0)</f>
        <v>1.0312049968427172E-2</v>
      </c>
      <c r="S94" s="1">
        <f>IFERROR(Table811124[[#This Row],[dX]]/Table811124[[#This Row],[|AB|]],0)</f>
        <v>0.99994682939916801</v>
      </c>
      <c r="T94" s="1">
        <f>Table811124[[#This Row],[X]] - Table811124[[#This Row],[Cos(a)]] * $H$2</f>
        <v>5.1169716071266471</v>
      </c>
      <c r="U94" s="1">
        <f>Table811124[[#This Row],[ Y]] + Table811124[[#This Row],[Sin(a)]] * $H$2</f>
        <v>3.4217919213779542</v>
      </c>
      <c r="V94" s="1">
        <f>Table811124[[#This Row],[X]] + Table811124[[#This Row],[Cos(a)]] * $H$2</f>
        <v>5.1279724884849127</v>
      </c>
      <c r="W94" s="1">
        <f>Table811124[[#This Row],[ Y]] - Table811124[[#This Row],[Sin(a)]] * $H$2</f>
        <v>2.3550499575130255</v>
      </c>
      <c r="X94" s="1">
        <v>5.1224720478057799</v>
      </c>
      <c r="Y94" s="1">
        <v>2.8884209394454898</v>
      </c>
      <c r="Z94" s="1">
        <v>5.0810727189877101</v>
      </c>
      <c r="AA94" s="1">
        <v>2.5459908613611</v>
      </c>
      <c r="AB94" s="1">
        <f>Table811124[[#This Row],[Xs]]-IF(Z95&lt;&gt;"",Z95,Z$2)</f>
        <v>0.22810282635681034</v>
      </c>
      <c r="AC94" s="1">
        <f>Table811124[[#This Row],[ Ys]]-IF(AA95&lt;&gt;"",AA95,AA$2)</f>
        <v>-1.9964645830380157E-2</v>
      </c>
      <c r="AD94" s="1">
        <f>SQRT(Table811124[[#This Row],[dXs]]*Table811124[[#This Row],[dXs]]+Table811124[[#This Row],[dYs]]*Table811124[[#This Row],[dYs]])</f>
        <v>0.22897485991937561</v>
      </c>
      <c r="AE94"/>
    </row>
    <row r="95" spans="1:31" x14ac:dyDescent="0.25">
      <c r="A95"/>
      <c r="O95" s="1">
        <f t="shared" si="4"/>
        <v>0.49202704429626021</v>
      </c>
      <c r="P95" s="1">
        <f t="shared" si="5"/>
        <v>2.9147386550899768E-2</v>
      </c>
      <c r="Q95" s="1">
        <f>SQRT(Table811124[[#This Row],[dX]]*Table811124[[#This Row],[dX]]+Table811124[[#This Row],[dY]]*Table811124[[#This Row],[dY]])</f>
        <v>0.49288962502943962</v>
      </c>
      <c r="R95" s="1">
        <f>IFERROR(Table811124[[#This Row],[dY]]/Table811124[[#This Row],[|AB|]],0)</f>
        <v>5.9135727495093521E-2</v>
      </c>
      <c r="S95" s="1">
        <f>IFERROR(Table811124[[#This Row],[dX]]/Table811124[[#This Row],[|AB|]],0)</f>
        <v>0.99824995153199281</v>
      </c>
      <c r="T95" s="1">
        <f>Table811124[[#This Row],[X]] - Table811124[[#This Row],[Cos(a)]] * $H$2</f>
        <v>4.847895680487742</v>
      </c>
      <c r="U95" s="1">
        <f>Table811124[[#This Row],[ Y]] + Table811124[[#This Row],[Sin(a)]] * $H$2</f>
        <v>3.4069097570570386</v>
      </c>
      <c r="V95" s="1">
        <f>Table811124[[#This Row],[X]] + Table811124[[#This Row],[Cos(a)]] * $H$2</f>
        <v>4.9109815968865185</v>
      </c>
      <c r="W95" s="1">
        <f>Table811124[[#This Row],[ Y]] - Table811124[[#This Row],[Sin(a)]] * $H$2</f>
        <v>2.3419780202714411</v>
      </c>
      <c r="X95" s="1">
        <v>4.8794386386871302</v>
      </c>
      <c r="Y95" s="1">
        <v>2.8744438886642398</v>
      </c>
      <c r="Z95" s="1">
        <v>4.8529698926308997</v>
      </c>
      <c r="AA95" s="1">
        <v>2.5659555071914801</v>
      </c>
      <c r="AB95" s="1">
        <f>Table811124[[#This Row],[Xs]]-IF(Z96&lt;&gt;"",Z96,Z$2)</f>
        <v>0.22972065118287954</v>
      </c>
      <c r="AC95" s="1">
        <f>Table811124[[#This Row],[ Ys]]-IF(AA96&lt;&gt;"",AA96,AA$2)</f>
        <v>-9.3301561391396781E-3</v>
      </c>
      <c r="AD95" s="1">
        <f>SQRT(Table811124[[#This Row],[dXs]]*Table811124[[#This Row],[dXs]]+Table811124[[#This Row],[dYs]]*Table811124[[#This Row],[dYs]])</f>
        <v>0.22991004630826148</v>
      </c>
      <c r="AE95"/>
    </row>
    <row r="96" spans="1:31" x14ac:dyDescent="0.25">
      <c r="A96"/>
      <c r="O96" s="1">
        <f t="shared" si="4"/>
        <v>0.49950408935547053</v>
      </c>
      <c r="P96" s="1">
        <f t="shared" si="5"/>
        <v>3.0965805053710049E-2</v>
      </c>
      <c r="Q96" s="1">
        <f>SQRT(Table811124[[#This Row],[dX]]*Table811124[[#This Row],[dX]]+Table811124[[#This Row],[dY]]*Table811124[[#This Row],[dY]])</f>
        <v>0.50046300199461524</v>
      </c>
      <c r="R96" s="1">
        <f>IFERROR(Table811124[[#This Row],[dY]]/Table811124[[#This Row],[|AB|]],0)</f>
        <v>6.1874314245597778E-2</v>
      </c>
      <c r="S96" s="1">
        <f>IFERROR(Table811124[[#This Row],[dX]]/Table811124[[#This Row],[|AB|]],0)</f>
        <v>0.99808394899258701</v>
      </c>
      <c r="T96" s="1">
        <f>Table811124[[#This Row],[X]] - Table811124[[#This Row],[Cos(a)]] * $H$2</f>
        <v>4.5974412849364015</v>
      </c>
      <c r="U96" s="1">
        <f>Table811124[[#This Row],[ Y]] + Table811124[[#This Row],[Sin(a)]] * $H$2</f>
        <v>3.3916508756419175</v>
      </c>
      <c r="V96" s="1">
        <f>Table811124[[#This Row],[X]] + Table811124[[#This Row],[Cos(a)]] * $H$2</f>
        <v>4.6634487220826379</v>
      </c>
      <c r="W96" s="1">
        <f>Table811124[[#This Row],[ Y]] - Table811124[[#This Row],[Sin(a)]] * $H$2</f>
        <v>2.3268962301472627</v>
      </c>
      <c r="X96" s="1">
        <v>4.6304450035095197</v>
      </c>
      <c r="Y96" s="1">
        <v>2.8592735528945901</v>
      </c>
      <c r="Z96" s="1">
        <v>4.6232492414480202</v>
      </c>
      <c r="AA96" s="1">
        <v>2.5752856633306198</v>
      </c>
      <c r="AB96" s="1">
        <f>Table811124[[#This Row],[Xs]]-IF(Z97&lt;&gt;"",Z97,Z$2)</f>
        <v>0.2296140479636799</v>
      </c>
      <c r="AC96" s="1">
        <f>Table811124[[#This Row],[ Ys]]-IF(AA97&lt;&gt;"",AA97,AA$2)</f>
        <v>2.2111902954295992E-3</v>
      </c>
      <c r="AD96" s="1">
        <f>SQRT(Table811124[[#This Row],[dXs]]*Table811124[[#This Row],[dXs]]+Table811124[[#This Row],[dYs]]*Table811124[[#This Row],[dYs]])</f>
        <v>0.22962469463189211</v>
      </c>
      <c r="AE96"/>
    </row>
    <row r="97" spans="1:31" x14ac:dyDescent="0.25">
      <c r="A97"/>
      <c r="O97" s="1">
        <f t="shared" si="4"/>
        <v>0.50065898895263938</v>
      </c>
      <c r="P97" s="1">
        <f t="shared" si="5"/>
        <v>3.2011032104489967E-2</v>
      </c>
      <c r="Q97" s="1">
        <f>SQRT(Table811124[[#This Row],[dX]]*Table811124[[#This Row],[dX]]+Table811124[[#This Row],[dY]]*Table811124[[#This Row],[dY]])</f>
        <v>0.50168130261698385</v>
      </c>
      <c r="R97" s="1">
        <f>IFERROR(Table811124[[#This Row],[dY]]/Table811124[[#This Row],[|AB|]],0)</f>
        <v>6.3807504759509193E-2</v>
      </c>
      <c r="S97" s="1">
        <f>IFERROR(Table811124[[#This Row],[dX]]/Table811124[[#This Row],[|AB|]],0)</f>
        <v>0.99796222490451281</v>
      </c>
      <c r="T97" s="1">
        <f>Table811124[[#This Row],[X]] - Table811124[[#This Row],[Cos(a)]] * $H$2</f>
        <v>4.3458996682083413</v>
      </c>
      <c r="U97" s="1">
        <f>Table811124[[#This Row],[ Y]] + Table811124[[#This Row],[Sin(a)]] * $H$2</f>
        <v>3.3757904788092397</v>
      </c>
      <c r="V97" s="1">
        <f>Table811124[[#This Row],[X]] + Table811124[[#This Row],[Cos(a)]] * $H$2</f>
        <v>4.4139694304549781</v>
      </c>
      <c r="W97" s="1">
        <f>Table811124[[#This Row],[ Y]] - Table811124[[#This Row],[Sin(a)]] * $H$2</f>
        <v>2.3111656884118199</v>
      </c>
      <c r="X97" s="1">
        <v>4.3799345493316597</v>
      </c>
      <c r="Y97" s="1">
        <v>2.8434780836105298</v>
      </c>
      <c r="Z97" s="1">
        <v>4.3936351934843403</v>
      </c>
      <c r="AA97" s="1">
        <v>2.5730744730351902</v>
      </c>
      <c r="AB97" s="1">
        <f>Table811124[[#This Row],[Xs]]-IF(Z98&lt;&gt;"",Z98,Z$2)</f>
        <v>0.22922930112779039</v>
      </c>
      <c r="AC97" s="1">
        <f>Table811124[[#This Row],[ Ys]]-IF(AA98&lt;&gt;"",AA98,AA$2)</f>
        <v>1.2430537284400245E-2</v>
      </c>
      <c r="AD97" s="1">
        <f>SQRT(Table811124[[#This Row],[dXs]]*Table811124[[#This Row],[dXs]]+Table811124[[#This Row],[dYs]]*Table811124[[#This Row],[dYs]])</f>
        <v>0.22956609234099462</v>
      </c>
      <c r="AE97"/>
    </row>
    <row r="98" spans="1:31" x14ac:dyDescent="0.25">
      <c r="A98"/>
      <c r="O98" s="1">
        <f t="shared" ref="O98:O129" si="6">IF(ROW()&lt;&gt;2,X97,X$181)-IF(X99&lt;&gt;"",X99,X$2)</f>
        <v>0.50031399726867987</v>
      </c>
      <c r="P98" s="1">
        <f t="shared" ref="P98:P129" si="7">IF(ROW()&lt;&gt;2,Y97,Y$181)-IF(Y99&lt;&gt;"",Y99,Y$2)</f>
        <v>3.0681133270259675E-2</v>
      </c>
      <c r="Q98" s="1">
        <f>SQRT(Table811124[[#This Row],[dX]]*Table811124[[#This Row],[dX]]+Table811124[[#This Row],[dY]]*Table811124[[#This Row],[dY]])</f>
        <v>0.50125385564772673</v>
      </c>
      <c r="R98" s="1">
        <f>IFERROR(Table811124[[#This Row],[dY]]/Table811124[[#This Row],[|AB|]],0)</f>
        <v>6.1208772610064251E-2</v>
      </c>
      <c r="S98" s="1">
        <f>IFERROR(Table811124[[#This Row],[dX]]/Table811124[[#This Row],[|AB|]],0)</f>
        <v>0.99812498523760507</v>
      </c>
      <c r="T98" s="1">
        <f>Table811124[[#This Row],[X]] - Table811124[[#This Row],[Cos(a)]] * $H$2</f>
        <v>4.0971372954549583</v>
      </c>
      <c r="U98" s="1">
        <f>Table811124[[#This Row],[ Y]] + Table811124[[#This Row],[Sin(a)]] * $H$2</f>
        <v>3.3596617322435636</v>
      </c>
      <c r="V98" s="1">
        <f>Table811124[[#This Row],[X]] + Table811124[[#This Row],[Cos(a)]] * $H$2</f>
        <v>4.1624347336588023</v>
      </c>
      <c r="W98" s="1">
        <f>Table811124[[#This Row],[ Y]] - Table811124[[#This Row],[Sin(a)]] * $H$2</f>
        <v>2.2948633093366366</v>
      </c>
      <c r="X98" s="1">
        <v>4.1297860145568803</v>
      </c>
      <c r="Y98" s="1">
        <v>2.8272625207901001</v>
      </c>
      <c r="Z98" s="1">
        <v>4.1644058923565499</v>
      </c>
      <c r="AA98" s="1">
        <v>2.56064393575079</v>
      </c>
      <c r="AB98" s="1">
        <f>Table811124[[#This Row],[Xs]]-IF(Z99&lt;&gt;"",Z99,Z$2)</f>
        <v>0.22869610096184978</v>
      </c>
      <c r="AC98" s="1">
        <f>Table811124[[#This Row],[ Ys]]-IF(AA99&lt;&gt;"",AA99,AA$2)</f>
        <v>2.2073121127890172E-2</v>
      </c>
      <c r="AD98" s="1">
        <f>SQRT(Table811124[[#This Row],[dXs]]*Table811124[[#This Row],[dXs]]+Table811124[[#This Row],[dYs]]*Table811124[[#This Row],[dYs]])</f>
        <v>0.22975885025713177</v>
      </c>
      <c r="AE98"/>
    </row>
    <row r="99" spans="1:31" x14ac:dyDescent="0.25">
      <c r="A99"/>
      <c r="O99" s="1">
        <f t="shared" si="6"/>
        <v>0.5006885528564502</v>
      </c>
      <c r="P99" s="1">
        <f t="shared" si="7"/>
        <v>2.5874018669130194E-2</v>
      </c>
      <c r="Q99" s="1">
        <f>SQRT(Table811124[[#This Row],[dX]]*Table811124[[#This Row],[dX]]+Table811124[[#This Row],[dY]]*Table811124[[#This Row],[dY]])</f>
        <v>0.50135665130082485</v>
      </c>
      <c r="R99" s="1">
        <f>IFERROR(Table811124[[#This Row],[dY]]/Table811124[[#This Row],[|AB|]],0)</f>
        <v>5.1608009192652002E-2</v>
      </c>
      <c r="S99" s="1">
        <f>IFERROR(Table811124[[#This Row],[dX]]/Table811124[[#This Row],[|AB|]],0)</f>
        <v>0.99866741880726784</v>
      </c>
      <c r="T99" s="1">
        <f>Table811124[[#This Row],[X]] - Table811124[[#This Row],[Cos(a)]] * $H$2</f>
        <v>3.852092873861126</v>
      </c>
      <c r="U99" s="1">
        <f>Table811124[[#This Row],[ Y]] + Table811124[[#This Row],[Sin(a)]] * $H$2</f>
        <v>3.3454854955034645</v>
      </c>
      <c r="V99" s="1">
        <f>Table811124[[#This Row],[X]] + Table811124[[#This Row],[Cos(a)]] * $H$2</f>
        <v>3.9071482302648337</v>
      </c>
      <c r="W99" s="1">
        <f>Table811124[[#This Row],[ Y]] - Table811124[[#This Row],[Sin(a)]] * $H$2</f>
        <v>2.2801084051770757</v>
      </c>
      <c r="X99" s="1">
        <v>3.8796205520629798</v>
      </c>
      <c r="Y99" s="1">
        <v>2.8127969503402701</v>
      </c>
      <c r="Z99" s="1">
        <v>3.9357097913947001</v>
      </c>
      <c r="AA99" s="1">
        <v>2.5385708146228998</v>
      </c>
      <c r="AB99" s="1">
        <f>Table811124[[#This Row],[Xs]]-IF(Z100&lt;&gt;"",Z100,Z$2)</f>
        <v>0.22714522859239006</v>
      </c>
      <c r="AC99" s="1">
        <f>Table811124[[#This Row],[ Ys]]-IF(AA100&lt;&gt;"",AA100,AA$2)</f>
        <v>3.3550991457939716E-2</v>
      </c>
      <c r="AD99" s="1">
        <f>SQRT(Table811124[[#This Row],[dXs]]*Table811124[[#This Row],[dXs]]+Table811124[[#This Row],[dYs]]*Table811124[[#This Row],[dYs]])</f>
        <v>0.22960972083102205</v>
      </c>
      <c r="AE99"/>
    </row>
    <row r="100" spans="1:31" x14ac:dyDescent="0.25">
      <c r="A100"/>
      <c r="O100" s="1">
        <f t="shared" si="6"/>
        <v>0.50061297416686967</v>
      </c>
      <c r="P100" s="1">
        <f t="shared" si="7"/>
        <v>2.7933478355409935E-2</v>
      </c>
      <c r="Q100" s="1">
        <f>SQRT(Table811124[[#This Row],[dX]]*Table811124[[#This Row],[dX]]+Table811124[[#This Row],[dY]]*Table811124[[#This Row],[dY]])</f>
        <v>0.50139169230974601</v>
      </c>
      <c r="R100" s="1">
        <f>IFERROR(Table811124[[#This Row],[dY]]/Table811124[[#This Row],[|AB|]],0)</f>
        <v>5.5711889095588364E-2</v>
      </c>
      <c r="S100" s="1">
        <f>IFERROR(Table811124[[#This Row],[dX]]/Table811124[[#This Row],[|AB|]],0)</f>
        <v>0.99844688662612446</v>
      </c>
      <c r="T100" s="1">
        <f>Table811124[[#This Row],[X]] - Table811124[[#This Row],[Cos(a)]] * $H$2</f>
        <v>3.599380776654205</v>
      </c>
      <c r="U100" s="1">
        <f>Table811124[[#This Row],[ Y]] + Table811124[[#This Row],[Sin(a)]] * $H$2</f>
        <v>3.3339594155636112</v>
      </c>
      <c r="V100" s="1">
        <f>Table811124[[#This Row],[X]] + Table811124[[#This Row],[Cos(a)]] * $H$2</f>
        <v>3.6588141467466553</v>
      </c>
      <c r="W100" s="1">
        <f>Table811124[[#This Row],[ Y]] - Table811124[[#This Row],[Sin(a)]] * $H$2</f>
        <v>2.2688175886783286</v>
      </c>
      <c r="X100" s="1">
        <v>3.6290974617004301</v>
      </c>
      <c r="Y100" s="1">
        <v>2.8013885021209699</v>
      </c>
      <c r="Z100" s="1">
        <v>3.7085645628023101</v>
      </c>
      <c r="AA100" s="1">
        <v>2.5050198231649601</v>
      </c>
      <c r="AB100" s="1">
        <f>Table811124[[#This Row],[Xs]]-IF(Z101&lt;&gt;"",Z101,Z$2)</f>
        <v>0.22703991568813997</v>
      </c>
      <c r="AC100" s="1">
        <f>Table811124[[#This Row],[ Ys]]-IF(AA101&lt;&gt;"",AA101,AA$2)</f>
        <v>3.8563933057739863E-2</v>
      </c>
      <c r="AD100" s="1">
        <f>SQRT(Table811124[[#This Row],[dXs]]*Table811124[[#This Row],[dXs]]+Table811124[[#This Row],[dYs]]*Table811124[[#This Row],[dYs]])</f>
        <v>0.23029177199491854</v>
      </c>
      <c r="AE100"/>
    </row>
    <row r="101" spans="1:31" x14ac:dyDescent="0.25">
      <c r="A101"/>
      <c r="O101" s="1">
        <f t="shared" si="6"/>
        <v>0.49763238430023016</v>
      </c>
      <c r="P101" s="1">
        <f t="shared" si="7"/>
        <v>5.4579496383670101E-2</v>
      </c>
      <c r="Q101" s="1">
        <f>SQRT(Table811124[[#This Row],[dX]]*Table811124[[#This Row],[dX]]+Table811124[[#This Row],[dY]]*Table811124[[#This Row],[dY]])</f>
        <v>0.50061653121908289</v>
      </c>
      <c r="R101" s="1">
        <f>IFERROR(Table811124[[#This Row],[dY]]/Table811124[[#This Row],[|AB|]],0)</f>
        <v>0.10902455867919529</v>
      </c>
      <c r="S101" s="1">
        <f>IFERROR(Table811124[[#This Row],[dX]]/Table811124[[#This Row],[|AB|]],0)</f>
        <v>0.99403905637797085</v>
      </c>
      <c r="T101" s="1">
        <f>Table811124[[#This Row],[X]] - Table811124[[#This Row],[Cos(a)]] * $H$2</f>
        <v>3.320853949915294</v>
      </c>
      <c r="U101" s="1">
        <f>Table811124[[#This Row],[ Y]] + Table811124[[#This Row],[Sin(a)]] * $H$2</f>
        <v>3.3150832516686575</v>
      </c>
      <c r="V101" s="1">
        <f>Table811124[[#This Row],[X]] + Table811124[[#This Row],[Cos(a)]] * $H$2</f>
        <v>3.4371612058769263</v>
      </c>
      <c r="W101" s="1">
        <f>Table811124[[#This Row],[ Y]] - Table811124[[#This Row],[Sin(a)]] * $H$2</f>
        <v>2.2546436923010629</v>
      </c>
      <c r="X101" s="1">
        <v>3.3790075778961102</v>
      </c>
      <c r="Y101" s="1">
        <v>2.7848634719848602</v>
      </c>
      <c r="Z101" s="1">
        <v>3.4815246471141701</v>
      </c>
      <c r="AA101" s="1">
        <v>2.4664558901072202</v>
      </c>
      <c r="AB101" s="1">
        <f>Table811124[[#This Row],[Xs]]-IF(Z102&lt;&gt;"",Z102,Z$2)</f>
        <v>0.22424614332132009</v>
      </c>
      <c r="AC101" s="1">
        <f>Table811124[[#This Row],[ Ys]]-IF(AA102&lt;&gt;"",AA102,AA$2)</f>
        <v>4.5746491614680362E-2</v>
      </c>
      <c r="AD101" s="1">
        <f>SQRT(Table811124[[#This Row],[dXs]]*Table811124[[#This Row],[dXs]]+Table811124[[#This Row],[dYs]]*Table811124[[#This Row],[dYs]])</f>
        <v>0.2288647510857407</v>
      </c>
      <c r="AE101"/>
    </row>
    <row r="102" spans="1:31" x14ac:dyDescent="0.25">
      <c r="A102"/>
      <c r="O102" s="1">
        <f t="shared" si="6"/>
        <v>0.48946011066436013</v>
      </c>
      <c r="P102" s="1">
        <f t="shared" si="7"/>
        <v>0.10324645042420011</v>
      </c>
      <c r="Q102" s="1">
        <f>SQRT(Table811124[[#This Row],[dX]]*Table811124[[#This Row],[dX]]+Table811124[[#This Row],[dY]]*Table811124[[#This Row],[dY]])</f>
        <v>0.50023097610680256</v>
      </c>
      <c r="R102" s="1">
        <f>IFERROR(Table811124[[#This Row],[dY]]/Table811124[[#This Row],[|AB|]],0)</f>
        <v>0.20639755504096635</v>
      </c>
      <c r="S102" s="1">
        <f>IFERROR(Table811124[[#This Row],[dX]]/Table811124[[#This Row],[|AB|]],0)</f>
        <v>0.9784682157705028</v>
      </c>
      <c r="T102" s="1">
        <f>Table811124[[#This Row],[X]] - Table811124[[#This Row],[Cos(a)]] * $H$2</f>
        <v>3.0213727571247238</v>
      </c>
      <c r="U102" s="1">
        <f>Table811124[[#This Row],[ Y]] + Table811124[[#This Row],[Sin(a)]] * $H$2</f>
        <v>3.2687233092696206</v>
      </c>
      <c r="V102" s="1">
        <f>Table811124[[#This Row],[X]] + Table811124[[#This Row],[Cos(a)]] * $H$2</f>
        <v>3.2415573976756762</v>
      </c>
      <c r="W102" s="1">
        <f>Table811124[[#This Row],[ Y]] - Table811124[[#This Row],[Sin(a)]] * $H$2</f>
        <v>2.224894702204979</v>
      </c>
      <c r="X102" s="1">
        <v>3.1314650774002</v>
      </c>
      <c r="Y102" s="1">
        <v>2.7468090057372998</v>
      </c>
      <c r="Z102" s="1">
        <v>3.25727850379285</v>
      </c>
      <c r="AA102" s="1">
        <v>2.4207093984925399</v>
      </c>
      <c r="AB102" s="1">
        <f>Table811124[[#This Row],[Xs]]-IF(Z103&lt;&gt;"",Z103,Z$2)</f>
        <v>0.21923092379079989</v>
      </c>
      <c r="AC102" s="1">
        <f>Table811124[[#This Row],[ Ys]]-IF(AA103&lt;&gt;"",AA103,AA$2)</f>
        <v>5.6902095482409987E-2</v>
      </c>
      <c r="AD102" s="1">
        <f>SQRT(Table811124[[#This Row],[dXs]]*Table811124[[#This Row],[dXs]]+Table811124[[#This Row],[dYs]]*Table811124[[#This Row],[dYs]])</f>
        <v>0.22649513552493089</v>
      </c>
      <c r="AE102"/>
    </row>
    <row r="103" spans="1:31" x14ac:dyDescent="0.25">
      <c r="A103"/>
      <c r="O103" s="1">
        <f t="shared" si="6"/>
        <v>0.47663199901580988</v>
      </c>
      <c r="P103" s="1">
        <f t="shared" si="7"/>
        <v>0.15283751487731978</v>
      </c>
      <c r="Q103" s="1">
        <f>SQRT(Table811124[[#This Row],[dX]]*Table811124[[#This Row],[dX]]+Table811124[[#This Row],[dY]]*Table811124[[#This Row],[dY]])</f>
        <v>0.50053707998477193</v>
      </c>
      <c r="R103" s="1">
        <f>IFERROR(Table811124[[#This Row],[dY]]/Table811124[[#This Row],[|AB|]],0)</f>
        <v>0.30534703818939773</v>
      </c>
      <c r="S103" s="1">
        <f>IFERROR(Table811124[[#This Row],[dX]]/Table811124[[#This Row],[|AB|]],0)</f>
        <v>0.95224113871905491</v>
      </c>
      <c r="T103" s="1">
        <f>Table811124[[#This Row],[X]] - Table811124[[#This Row],[Cos(a)]] * $H$2</f>
        <v>2.7266755576452102</v>
      </c>
      <c r="U103" s="1">
        <f>Table811124[[#This Row],[ Y]] + Table811124[[#This Row],[Sin(a)]] * $H$2</f>
        <v>3.1895418194224101</v>
      </c>
      <c r="V103" s="1">
        <f>Table811124[[#This Row],[X]] + Table811124[[#This Row],[Cos(a)]] * $H$2</f>
        <v>3.0524193768182899</v>
      </c>
      <c r="W103" s="1">
        <f>Table811124[[#This Row],[ Y]] - Table811124[[#This Row],[Sin(a)]] * $H$2</f>
        <v>2.17369222369891</v>
      </c>
      <c r="X103" s="1">
        <v>2.88954746723175</v>
      </c>
      <c r="Y103" s="1">
        <v>2.6816170215606601</v>
      </c>
      <c r="Z103" s="1">
        <v>3.0380475800020501</v>
      </c>
      <c r="AA103" s="1">
        <v>2.3638073030101299</v>
      </c>
      <c r="AB103" s="1">
        <f>Table811124[[#This Row],[Xs]]-IF(Z104&lt;&gt;"",Z104,Z$2)</f>
        <v>0.21870362936178012</v>
      </c>
      <c r="AC103" s="1">
        <f>Table811124[[#This Row],[ Ys]]-IF(AA104&lt;&gt;"",AA104,AA$2)</f>
        <v>5.8898353146849658E-2</v>
      </c>
      <c r="AD103" s="1">
        <f>SQRT(Table811124[[#This Row],[dXs]]*Table811124[[#This Row],[dXs]]+Table811124[[#This Row],[dYs]]*Table811124[[#This Row],[dYs]])</f>
        <v>0.2264956809730064</v>
      </c>
      <c r="AE103"/>
    </row>
    <row r="104" spans="1:31" x14ac:dyDescent="0.25">
      <c r="A104"/>
      <c r="O104" s="1">
        <f t="shared" si="6"/>
        <v>0.45895457267761985</v>
      </c>
      <c r="P104" s="1">
        <f t="shared" si="7"/>
        <v>0.19932806491851007</v>
      </c>
      <c r="Q104" s="1">
        <f>SQRT(Table811124[[#This Row],[dX]]*Table811124[[#This Row],[dX]]+Table811124[[#This Row],[dY]]*Table811124[[#This Row],[dY]])</f>
        <v>0.50037083972375374</v>
      </c>
      <c r="R104" s="1">
        <f>IFERROR(Table811124[[#This Row],[dY]]/Table811124[[#This Row],[|AB|]],0)</f>
        <v>0.39836067391248403</v>
      </c>
      <c r="S104" s="1">
        <f>IFERROR(Table811124[[#This Row],[dX]]/Table811124[[#This Row],[|AB|]],0)</f>
        <v>0.91722885556440681</v>
      </c>
      <c r="T104" s="1">
        <f>Table811124[[#This Row],[X]] - Table811124[[#This Row],[Cos(a)]] * $H$2</f>
        <v>2.4423477566041831</v>
      </c>
      <c r="U104" s="1">
        <f>Table811124[[#This Row],[ Y]] + Table811124[[#This Row],[Sin(a)]] * $H$2</f>
        <v>3.0832207598867489</v>
      </c>
      <c r="V104" s="1">
        <f>Table811124[[#This Row],[X]] + Table811124[[#This Row],[Cos(a)]] * $H$2</f>
        <v>2.867318400164597</v>
      </c>
      <c r="W104" s="1">
        <f>Table811124[[#This Row],[ Y]] - Table811124[[#This Row],[Sin(a)]] * $H$2</f>
        <v>2.1047222218332111</v>
      </c>
      <c r="X104" s="1">
        <v>2.6548330783843901</v>
      </c>
      <c r="Y104" s="1">
        <v>2.59397149085998</v>
      </c>
      <c r="Z104" s="1">
        <v>2.81934395064027</v>
      </c>
      <c r="AA104" s="1">
        <v>2.3049089498632802</v>
      </c>
      <c r="AB104" s="1">
        <f>Table811124[[#This Row],[Xs]]-IF(Z105&lt;&gt;"",Z105,Z$2)</f>
        <v>0.21538339801680983</v>
      </c>
      <c r="AC104" s="1">
        <f>Table811124[[#This Row],[ Ys]]-IF(AA105&lt;&gt;"",AA105,AA$2)</f>
        <v>6.2706091825050159E-2</v>
      </c>
      <c r="AD104" s="1">
        <f>SQRT(Table811124[[#This Row],[dXs]]*Table811124[[#This Row],[dXs]]+Table811124[[#This Row],[dYs]]*Table811124[[#This Row],[dYs]])</f>
        <v>0.22432579453384122</v>
      </c>
      <c r="AE104"/>
    </row>
    <row r="105" spans="1:31" x14ac:dyDescent="0.25">
      <c r="A105"/>
      <c r="O105" s="1">
        <f t="shared" si="6"/>
        <v>0.43384009599685003</v>
      </c>
      <c r="P105" s="1">
        <f t="shared" si="7"/>
        <v>0.24880701303482011</v>
      </c>
      <c r="Q105" s="1">
        <f>SQRT(Table811124[[#This Row],[dX]]*Table811124[[#This Row],[dX]]+Table811124[[#This Row],[dY]]*Table811124[[#This Row],[dY]])</f>
        <v>0.50012214371077912</v>
      </c>
      <c r="R105" s="1">
        <f>IFERROR(Table811124[[#This Row],[dY]]/Table811124[[#This Row],[|AB|]],0)</f>
        <v>0.49749249491081388</v>
      </c>
      <c r="S105" s="1">
        <f>IFERROR(Table811124[[#This Row],[dX]]/Table811124[[#This Row],[|AB|]],0)</f>
        <v>0.86746828040419655</v>
      </c>
      <c r="T105" s="1">
        <f>Table811124[[#This Row],[X]] - Table811124[[#This Row],[Cos(a)]] * $H$2</f>
        <v>2.1652307245735019</v>
      </c>
      <c r="U105" s="1">
        <f>Table811124[[#This Row],[ Y]] + Table811124[[#This Row],[Sin(a)]] * $H$2</f>
        <v>2.9449959675663826</v>
      </c>
      <c r="V105" s="1">
        <f>Table811124[[#This Row],[X]] + Table811124[[#This Row],[Cos(a)]] * $H$2</f>
        <v>2.6959550645347585</v>
      </c>
      <c r="W105" s="1">
        <f>Table811124[[#This Row],[ Y]] - Table811124[[#This Row],[Sin(a)]] * $H$2</f>
        <v>2.0195819457179174</v>
      </c>
      <c r="X105" s="1">
        <v>2.4305928945541302</v>
      </c>
      <c r="Y105" s="1">
        <v>2.48228895664215</v>
      </c>
      <c r="Z105" s="1">
        <v>2.6039605526234602</v>
      </c>
      <c r="AA105" s="1">
        <v>2.2422028580382301</v>
      </c>
      <c r="AB105" s="1">
        <f>Table811124[[#This Row],[Xs]]-IF(Z106&lt;&gt;"",Z106,Z$2)</f>
        <v>0.20684121415375012</v>
      </c>
      <c r="AC105" s="1">
        <f>Table811124[[#This Row],[ Ys]]-IF(AA106&lt;&gt;"",AA106,AA$2)</f>
        <v>9.4030883027179879E-2</v>
      </c>
      <c r="AD105" s="1">
        <f>SQRT(Table811124[[#This Row],[dXs]]*Table811124[[#This Row],[dXs]]+Table811124[[#This Row],[dYs]]*Table811124[[#This Row],[dYs]])</f>
        <v>0.22721156404432566</v>
      </c>
      <c r="AE105"/>
    </row>
    <row r="106" spans="1:31" x14ac:dyDescent="0.25">
      <c r="A106"/>
      <c r="O106" s="1">
        <f t="shared" si="6"/>
        <v>0.39902341365814031</v>
      </c>
      <c r="P106" s="1">
        <f t="shared" si="7"/>
        <v>0.30087745189667015</v>
      </c>
      <c r="Q106" s="1">
        <f>SQRT(Table811124[[#This Row],[dX]]*Table811124[[#This Row],[dX]]+Table811124[[#This Row],[dY]]*Table811124[[#This Row],[dY]])</f>
        <v>0.49974686162819315</v>
      </c>
      <c r="R106" s="1">
        <f>IFERROR(Table811124[[#This Row],[dY]]/Table811124[[#This Row],[|AB|]],0)</f>
        <v>0.60205971262410862</v>
      </c>
      <c r="S106" s="1">
        <f>IFERROR(Table811124[[#This Row],[dX]]/Table811124[[#This Row],[|AB|]],0)</f>
        <v>0.79845106452116132</v>
      </c>
      <c r="T106" s="1">
        <f>Table811124[[#This Row],[X]] - Table811124[[#This Row],[Cos(a)]] * $H$2</f>
        <v>1.8998547271692621</v>
      </c>
      <c r="U106" s="1">
        <f>Table811124[[#This Row],[ Y]] + Table811124[[#This Row],[Sin(a)]] * $H$2</f>
        <v>2.7710577511350651</v>
      </c>
      <c r="V106" s="1">
        <f>Table811124[[#This Row],[X]] + Table811124[[#This Row],[Cos(a)]] * $H$2</f>
        <v>2.5421312376058181</v>
      </c>
      <c r="W106" s="1">
        <f>Table811124[[#This Row],[ Y]] - Table811124[[#This Row],[Sin(a)]] * $H$2</f>
        <v>1.9192712045152547</v>
      </c>
      <c r="X106" s="1">
        <v>2.2209929823875401</v>
      </c>
      <c r="Y106" s="1">
        <v>2.3451644778251599</v>
      </c>
      <c r="Z106" s="1">
        <v>2.39711933846971</v>
      </c>
      <c r="AA106" s="1">
        <v>2.1481719750110502</v>
      </c>
      <c r="AB106" s="1">
        <f>Table811124[[#This Row],[Xs]]-IF(Z107&lt;&gt;"",Z107,Z$2)</f>
        <v>0.21796368217937001</v>
      </c>
      <c r="AC106" s="1">
        <f>Table811124[[#This Row],[ Ys]]-IF(AA107&lt;&gt;"",AA107,AA$2)</f>
        <v>6.3296092814630001E-2</v>
      </c>
      <c r="AD106" s="1">
        <f>SQRT(Table811124[[#This Row],[dXs]]*Table811124[[#This Row],[dXs]]+Table811124[[#This Row],[dYs]]*Table811124[[#This Row],[dYs]])</f>
        <v>0.22696819626279732</v>
      </c>
      <c r="AE106"/>
    </row>
    <row r="107" spans="1:31" x14ac:dyDescent="0.25">
      <c r="A107"/>
      <c r="O107" s="1">
        <f t="shared" si="6"/>
        <v>0.35241341590882014</v>
      </c>
      <c r="P107" s="1">
        <f t="shared" si="7"/>
        <v>0.35383641719817982</v>
      </c>
      <c r="Q107" s="1">
        <f>SQRT(Table811124[[#This Row],[dX]]*Table811124[[#This Row],[dX]]+Table811124[[#This Row],[dY]]*Table811124[[#This Row],[dY]])</f>
        <v>0.49939505989563754</v>
      </c>
      <c r="R107" s="1">
        <f>IFERROR(Table811124[[#This Row],[dY]]/Table811124[[#This Row],[|AB|]],0)</f>
        <v>0.70853007090643583</v>
      </c>
      <c r="S107" s="1">
        <f>IFERROR(Table811124[[#This Row],[dX]]/Table811124[[#This Row],[|AB|]],0)</f>
        <v>0.70568062083446859</v>
      </c>
      <c r="T107" s="1">
        <f>Table811124[[#This Row],[X]] - Table811124[[#This Row],[Cos(a)]] * $H$2</f>
        <v>1.6536400065107206</v>
      </c>
      <c r="U107" s="1">
        <f>Table811124[[#This Row],[ Y]] + Table811124[[#This Row],[Sin(a)]] * $H$2</f>
        <v>2.5578210843341771</v>
      </c>
      <c r="V107" s="1">
        <f>Table811124[[#This Row],[X]] + Table811124[[#This Row],[Cos(a)]] * $H$2</f>
        <v>2.4094989552812591</v>
      </c>
      <c r="W107" s="1">
        <f>Table811124[[#This Row],[ Y]] - Table811124[[#This Row],[Sin(a)]] * $H$2</f>
        <v>1.8050019251567828</v>
      </c>
      <c r="X107" s="1">
        <v>2.0315694808959899</v>
      </c>
      <c r="Y107" s="1">
        <v>2.1814115047454798</v>
      </c>
      <c r="Z107" s="1">
        <v>2.17915565629034</v>
      </c>
      <c r="AA107" s="1">
        <v>2.0848758821964202</v>
      </c>
      <c r="AB107" s="1">
        <f>Table811124[[#This Row],[Xs]]-IF(Z108&lt;&gt;"",Z108,Z$2)</f>
        <v>0.2151200541615701</v>
      </c>
      <c r="AC107" s="1">
        <f>Table811124[[#This Row],[ Ys]]-IF(AA108&lt;&gt;"",AA108,AA$2)</f>
        <v>4.8522652469040306E-2</v>
      </c>
      <c r="AD107" s="1">
        <f>SQRT(Table811124[[#This Row],[dXs]]*Table811124[[#This Row],[dXs]]+Table811124[[#This Row],[dYs]]*Table811124[[#This Row],[dYs]])</f>
        <v>0.22052456893758599</v>
      </c>
      <c r="AE107"/>
    </row>
    <row r="108" spans="1:31" x14ac:dyDescent="0.25">
      <c r="A108"/>
      <c r="O108" s="1">
        <f t="shared" si="6"/>
        <v>0.29566746950148981</v>
      </c>
      <c r="P108" s="1">
        <f t="shared" si="7"/>
        <v>0.40252900123595992</v>
      </c>
      <c r="Q108" s="1">
        <f>SQRT(Table811124[[#This Row],[dX]]*Table811124[[#This Row],[dX]]+Table811124[[#This Row],[dY]]*Table811124[[#This Row],[dY]])</f>
        <v>0.49944854525509813</v>
      </c>
      <c r="R108" s="1">
        <f>IFERROR(Table811124[[#This Row],[dY]]/Table811124[[#This Row],[|AB|]],0)</f>
        <v>0.80594688894401401</v>
      </c>
      <c r="S108" s="1">
        <f>IFERROR(Table811124[[#This Row],[dX]]/Table811124[[#This Row],[|AB|]],0)</f>
        <v>0.59198784801840765</v>
      </c>
      <c r="T108" s="1">
        <f>Table811124[[#This Row],[X]] - Table811124[[#This Row],[Cos(a)]] * $H$2</f>
        <v>1.4386880253457019</v>
      </c>
      <c r="U108" s="1">
        <f>Table811124[[#This Row],[ Y]] + Table811124[[#This Row],[Sin(a)]] * $H$2</f>
        <v>2.3070939898808254</v>
      </c>
      <c r="V108" s="1">
        <f>Table811124[[#This Row],[X]] + Table811124[[#This Row],[Cos(a)]] * $H$2</f>
        <v>2.2984711076117379</v>
      </c>
      <c r="W108" s="1">
        <f>Table811124[[#This Row],[ Y]] - Table811124[[#This Row],[Sin(a)]] * $H$2</f>
        <v>1.6755621313731348</v>
      </c>
      <c r="X108" s="1">
        <v>1.8685795664787199</v>
      </c>
      <c r="Y108" s="1">
        <v>1.9913280606269801</v>
      </c>
      <c r="Z108" s="1">
        <v>1.9640356021287699</v>
      </c>
      <c r="AA108" s="1">
        <v>2.0363532297273799</v>
      </c>
      <c r="AB108" s="1">
        <f>Table811124[[#This Row],[Xs]]-IF(Z109&lt;&gt;"",Z109,Z$2)</f>
        <v>0.20495304136974002</v>
      </c>
      <c r="AC108" s="1">
        <f>Table811124[[#This Row],[ Ys]]-IF(AA109&lt;&gt;"",AA109,AA$2)</f>
        <v>6.4282744880009846E-2</v>
      </c>
      <c r="AD108" s="1">
        <f>SQRT(Table811124[[#This Row],[dXs]]*Table811124[[#This Row],[dXs]]+Table811124[[#This Row],[dYs]]*Table811124[[#This Row],[dYs]])</f>
        <v>0.21479762674670033</v>
      </c>
      <c r="AE108"/>
    </row>
    <row r="109" spans="1:31" x14ac:dyDescent="0.25">
      <c r="A109"/>
      <c r="O109" s="1">
        <f t="shared" si="6"/>
        <v>0.26071554422377985</v>
      </c>
      <c r="P109" s="1">
        <f t="shared" si="7"/>
        <v>0.42790102958678999</v>
      </c>
      <c r="Q109" s="1">
        <f>SQRT(Table811124[[#This Row],[dX]]*Table811124[[#This Row],[dX]]+Table811124[[#This Row],[dY]]*Table811124[[#This Row],[dY]])</f>
        <v>0.50107073963796434</v>
      </c>
      <c r="R109" s="1">
        <f>IFERROR(Table811124[[#This Row],[dY]]/Table811124[[#This Row],[|AB|]],0)</f>
        <v>0.85397329306428627</v>
      </c>
      <c r="S109" s="1">
        <f>IFERROR(Table811124[[#This Row],[dX]]/Table811124[[#This Row],[|AB|]],0)</f>
        <v>0.52031684071624917</v>
      </c>
      <c r="T109" s="1">
        <f>Table811124[[#This Row],[X]] - Table811124[[#This Row],[Cos(a)]] * $H$2</f>
        <v>1.2803932178524648</v>
      </c>
      <c r="U109" s="1">
        <f>Table811124[[#This Row],[ Y]] + Table811124[[#This Row],[Sin(a)]] * $H$2</f>
        <v>2.0564191645493635</v>
      </c>
      <c r="V109" s="1">
        <f>Table811124[[#This Row],[X]] + Table811124[[#This Row],[Cos(a)]] * $H$2</f>
        <v>2.1914108049365355</v>
      </c>
      <c r="W109" s="1">
        <f>Table811124[[#This Row],[ Y]] - Table811124[[#This Row],[Sin(a)]] * $H$2</f>
        <v>1.5013458424696762</v>
      </c>
      <c r="X109" s="1">
        <v>1.7359020113945001</v>
      </c>
      <c r="Y109" s="1">
        <v>1.7788825035095199</v>
      </c>
      <c r="Z109" s="1">
        <v>1.7590825607590299</v>
      </c>
      <c r="AA109" s="1">
        <v>1.97207048484737</v>
      </c>
      <c r="AB109" s="1">
        <f>Table811124[[#This Row],[Xs]]-IF(Z110&lt;&gt;"",Z110,Z$2)</f>
        <v>0.20967088776258991</v>
      </c>
      <c r="AC109" s="1">
        <f>Table811124[[#This Row],[ Ys]]-IF(AA110&lt;&gt;"",AA110,AA$2)</f>
        <v>5.4985029073699954E-2</v>
      </c>
      <c r="AD109" s="1">
        <f>SQRT(Table811124[[#This Row],[dXs]]*Table811124[[#This Row],[dXs]]+Table811124[[#This Row],[dYs]]*Table811124[[#This Row],[dYs]])</f>
        <v>0.21676077735002752</v>
      </c>
      <c r="AE109"/>
    </row>
    <row r="110" spans="1:31" x14ac:dyDescent="0.25">
      <c r="A110"/>
      <c r="O110" s="1">
        <f t="shared" si="6"/>
        <v>0.26821053028107</v>
      </c>
      <c r="P110" s="1">
        <f t="shared" si="7"/>
        <v>0.42315196990966997</v>
      </c>
      <c r="Q110" s="1">
        <f>SQRT(Table811124[[#This Row],[dX]]*Table811124[[#This Row],[dX]]+Table811124[[#This Row],[dY]]*Table811124[[#This Row],[dY]])</f>
        <v>0.50099349116738734</v>
      </c>
      <c r="R110" s="1">
        <f>IFERROR(Table811124[[#This Row],[dY]]/Table811124[[#This Row],[|AB|]],0)</f>
        <v>0.84462568350671507</v>
      </c>
      <c r="S110" s="1">
        <f>IFERROR(Table811124[[#This Row],[dX]]/Table811124[[#This Row],[|AB|]],0)</f>
        <v>0.53535731503437434</v>
      </c>
      <c r="T110" s="1">
        <f>Table811124[[#This Row],[X]] - Table811124[[#This Row],[Cos(a)]] * $H$2</f>
        <v>1.1573412375104315</v>
      </c>
      <c r="U110" s="1">
        <f>Table811124[[#This Row],[ Y]] + Table811124[[#This Row],[Sin(a)]] * $H$2</f>
        <v>1.8489862712011744</v>
      </c>
      <c r="V110" s="1">
        <f>Table811124[[#This Row],[X]] + Table811124[[#This Row],[Cos(a)]] * $H$2</f>
        <v>2.0583868069994486</v>
      </c>
      <c r="W110" s="1">
        <f>Table811124[[#This Row],[ Y]] - Table811124[[#This Row],[Sin(a)]] * $H$2</f>
        <v>1.2778677908792058</v>
      </c>
      <c r="X110" s="1">
        <v>1.6078640222549401</v>
      </c>
      <c r="Y110" s="1">
        <v>1.5634270310401901</v>
      </c>
      <c r="Z110" s="1">
        <v>1.54941167299644</v>
      </c>
      <c r="AA110" s="1">
        <v>1.9170854557736701</v>
      </c>
      <c r="AB110" s="1">
        <f>Table811124[[#This Row],[Xs]]-IF(Z111&lt;&gt;"",Z111,Z$2)</f>
        <v>0.19489500015978001</v>
      </c>
      <c r="AC110" s="1">
        <f>Table811124[[#This Row],[ Ys]]-IF(AA111&lt;&gt;"",AA111,AA$2)</f>
        <v>9.4132067873289982E-2</v>
      </c>
      <c r="AD110" s="1">
        <f>SQRT(Table811124[[#This Row],[dXs]]*Table811124[[#This Row],[dXs]]+Table811124[[#This Row],[dYs]]*Table811124[[#This Row],[dYs]])</f>
        <v>0.21643684365047999</v>
      </c>
      <c r="AE110"/>
    </row>
    <row r="111" spans="1:31" x14ac:dyDescent="0.25">
      <c r="A111"/>
      <c r="O111" s="1">
        <f t="shared" si="6"/>
        <v>0.31749904155731001</v>
      </c>
      <c r="P111" s="1">
        <f t="shared" si="7"/>
        <v>0.38049876689911</v>
      </c>
      <c r="Q111" s="1">
        <f>SQRT(Table811124[[#This Row],[dX]]*Table811124[[#This Row],[dX]]+Table811124[[#This Row],[dY]]*Table811124[[#This Row],[dY]])</f>
        <v>0.49556528631609548</v>
      </c>
      <c r="R111" s="1">
        <f>IFERROR(Table811124[[#This Row],[dY]]/Table811124[[#This Row],[|AB|]],0)</f>
        <v>0.76780754706940768</v>
      </c>
      <c r="S111" s="1">
        <f>IFERROR(Table811124[[#This Row],[dX]]/Table811124[[#This Row],[|AB|]],0)</f>
        <v>0.64068055274314306</v>
      </c>
      <c r="T111" s="1">
        <f>Table811124[[#This Row],[X]] - Table811124[[#This Row],[Cos(a)]] * $H$2</f>
        <v>1.0581434398824414</v>
      </c>
      <c r="U111" s="1">
        <f>Table811124[[#This Row],[ Y]] + Table811124[[#This Row],[Sin(a)]] * $H$2</f>
        <v>1.6974691195674374</v>
      </c>
      <c r="V111" s="1">
        <f>Table811124[[#This Row],[X]] + Table811124[[#This Row],[Cos(a)]] * $H$2</f>
        <v>1.8772395223444187</v>
      </c>
      <c r="W111" s="1">
        <f>Table811124[[#This Row],[ Y]] - Table811124[[#This Row],[Sin(a)]] * $H$2</f>
        <v>1.0139919476322625</v>
      </c>
      <c r="X111" s="1">
        <v>1.4676914811134301</v>
      </c>
      <c r="Y111" s="1">
        <v>1.35573053359985</v>
      </c>
      <c r="Z111" s="1">
        <v>1.35451667283666</v>
      </c>
      <c r="AA111" s="1">
        <v>1.8229533879003801</v>
      </c>
      <c r="AB111" s="1">
        <f>Table811124[[#This Row],[Xs]]-IF(Z112&lt;&gt;"",Z112,Z$2)</f>
        <v>0.17817653084788998</v>
      </c>
      <c r="AC111" s="1">
        <f>Table811124[[#This Row],[ Ys]]-IF(AA112&lt;&gt;"",AA112,AA$2)</f>
        <v>0.16231463868225005</v>
      </c>
      <c r="AD111" s="1">
        <f>SQRT(Table811124[[#This Row],[dXs]]*Table811124[[#This Row],[dXs]]+Table811124[[#This Row],[dYs]]*Table811124[[#This Row],[dYs]])</f>
        <v>0.24102472502948422</v>
      </c>
      <c r="AE111"/>
    </row>
    <row r="112" spans="1:31" x14ac:dyDescent="0.25">
      <c r="A112"/>
      <c r="O112" s="1">
        <f t="shared" si="6"/>
        <v>0.42083245515823009</v>
      </c>
      <c r="P112" s="1">
        <f t="shared" si="7"/>
        <v>0.22377821803093001</v>
      </c>
      <c r="Q112" s="1">
        <f>SQRT(Table811124[[#This Row],[dX]]*Table811124[[#This Row],[dX]]+Table811124[[#This Row],[dY]]*Table811124[[#This Row],[dY]])</f>
        <v>0.47663051326955785</v>
      </c>
      <c r="R112" s="1">
        <f>IFERROR(Table811124[[#This Row],[dY]]/Table811124[[#This Row],[|AB|]],0)</f>
        <v>0.46950040293448964</v>
      </c>
      <c r="S112" s="1">
        <f>IFERROR(Table811124[[#This Row],[dX]]/Table811124[[#This Row],[|AB|]],0)</f>
        <v>0.88293225767572447</v>
      </c>
      <c r="T112" s="1">
        <f>Table811124[[#This Row],[X]] - Table811124[[#This Row],[Cos(a)]] * $H$2</f>
        <v>1.0399337741890566</v>
      </c>
      <c r="U112" s="1">
        <f>Table811124[[#This Row],[ Y]] + Table811124[[#This Row],[Sin(a)]] * $H$2</f>
        <v>1.6538837503835975</v>
      </c>
      <c r="V112" s="1">
        <f>Table811124[[#This Row],[X]] + Table811124[[#This Row],[Cos(a)]] * $H$2</f>
        <v>1.5407961872062035</v>
      </c>
      <c r="W112" s="1">
        <f>Table811124[[#This Row],[ Y]] - Table811124[[#This Row],[Sin(a)]] * $H$2</f>
        <v>0.71197277789856273</v>
      </c>
      <c r="X112" s="1">
        <v>1.2903649806976301</v>
      </c>
      <c r="Y112" s="1">
        <v>1.1829282641410801</v>
      </c>
      <c r="Z112" s="1">
        <v>1.17634014198877</v>
      </c>
      <c r="AA112" s="1">
        <v>1.66063874921813</v>
      </c>
      <c r="AB112" s="1">
        <f>Table811124[[#This Row],[Xs]]-IF(Z113&lt;&gt;"",Z113,Z$2)</f>
        <v>0.22483932811171203</v>
      </c>
      <c r="AC112" s="1">
        <f>Table811124[[#This Row],[ Ys]]-IF(AA113&lt;&gt;"",AA113,AA$2)</f>
        <v>3.6282081954789991E-2</v>
      </c>
      <c r="AD112" s="1">
        <f>SQRT(Table811124[[#This Row],[dXs]]*Table811124[[#This Row],[dXs]]+Table811124[[#This Row],[dYs]]*Table811124[[#This Row],[dYs]])</f>
        <v>0.22774791532898869</v>
      </c>
      <c r="AE112"/>
    </row>
    <row r="113" spans="1:31" x14ac:dyDescent="0.25">
      <c r="A113"/>
      <c r="O113" s="1">
        <f t="shared" si="6"/>
        <v>0.49227258563041509</v>
      </c>
      <c r="P113" s="1">
        <f t="shared" si="7"/>
        <v>2.5121957063680034E-2</v>
      </c>
      <c r="Q113" s="1">
        <f>SQRT(Table811124[[#This Row],[dX]]*Table811124[[#This Row],[dX]]+Table811124[[#This Row],[dY]]*Table811124[[#This Row],[dY]])</f>
        <v>0.49291318839118492</v>
      </c>
      <c r="R113" s="1">
        <f>IFERROR(Table811124[[#This Row],[dY]]/Table811124[[#This Row],[|AB|]],0)</f>
        <v>5.0966291134703398E-2</v>
      </c>
      <c r="S113" s="1">
        <f>IFERROR(Table811124[[#This Row],[dX]]/Table811124[[#This Row],[|AB|]],0)</f>
        <v>0.99870037407020762</v>
      </c>
      <c r="T113" s="1">
        <f>Table811124[[#This Row],[X]] - Table811124[[#This Row],[Cos(a)]] * $H$2</f>
        <v>1.0196736397439086</v>
      </c>
      <c r="U113" s="1">
        <f>Table811124[[#This Row],[ Y]] + Table811124[[#This Row],[Sin(a)]] * $H$2</f>
        <v>1.6646584390477182</v>
      </c>
      <c r="V113" s="1">
        <f>Table811124[[#This Row],[X]] + Table811124[[#This Row],[Cos(a)]] * $H$2</f>
        <v>1.0740444121664914</v>
      </c>
      <c r="W113" s="1">
        <f>Table811124[[#This Row],[ Y]] - Table811124[[#This Row],[Sin(a)]] * $H$2</f>
        <v>0.59924619209012175</v>
      </c>
      <c r="X113" s="1">
        <v>1.0468590259552</v>
      </c>
      <c r="Y113" s="1">
        <v>1.13195231556892</v>
      </c>
      <c r="Z113" s="1">
        <v>0.95150081387705798</v>
      </c>
      <c r="AA113" s="1">
        <v>1.62435666726334</v>
      </c>
      <c r="AB113" s="1">
        <f>Table811124[[#This Row],[Xs]]-IF(Z114&lt;&gt;"",Z114,Z$2)</f>
        <v>0.22310704066400899</v>
      </c>
      <c r="AC113" s="1">
        <f>Table811124[[#This Row],[ Ys]]-IF(AA114&lt;&gt;"",AA114,AA$2)</f>
        <v>1.4758890738360009E-2</v>
      </c>
      <c r="AD113" s="1">
        <f>SQRT(Table811124[[#This Row],[dXs]]*Table811124[[#This Row],[dXs]]+Table811124[[#This Row],[dYs]]*Table811124[[#This Row],[dYs]])</f>
        <v>0.22359466999389457</v>
      </c>
      <c r="AE113"/>
    </row>
    <row r="114" spans="1:31" x14ac:dyDescent="0.25">
      <c r="A114"/>
      <c r="O114" s="1">
        <f t="shared" si="6"/>
        <v>0.48243626952171392</v>
      </c>
      <c r="P114" s="1">
        <f t="shared" si="7"/>
        <v>-0.11458539962768</v>
      </c>
      <c r="Q114" s="1">
        <f>SQRT(Table811124[[#This Row],[dX]]*Table811124[[#This Row],[dX]]+Table811124[[#This Row],[dY]]*Table811124[[#This Row],[dY]])</f>
        <v>0.49585740688010593</v>
      </c>
      <c r="R114" s="1">
        <f>IFERROR(Table811124[[#This Row],[dY]]/Table811124[[#This Row],[|AB|]],0)</f>
        <v>-0.23108538470493345</v>
      </c>
      <c r="S114" s="1">
        <f>IFERROR(Table811124[[#This Row],[dX]]/Table811124[[#This Row],[|AB|]],0)</f>
        <v>0.97293347407506381</v>
      </c>
      <c r="T114" s="1">
        <f>Table811124[[#This Row],[X]] - Table811124[[#This Row],[Cos(a)]] * $H$2</f>
        <v>0.9213531874679175</v>
      </c>
      <c r="U114" s="1">
        <f>Table811124[[#This Row],[ Y]] + Table811124[[#This Row],[Sin(a)]] * $H$2</f>
        <v>1.6767683830251676</v>
      </c>
      <c r="V114" s="1">
        <f>Table811124[[#This Row],[X]] + Table811124[[#This Row],[Cos(a)]] * $H$2</f>
        <v>0.67483160266651243</v>
      </c>
      <c r="W114" s="1">
        <f>Table811124[[#This Row],[ Y]] - Table811124[[#This Row],[Sin(a)]] * $H$2</f>
        <v>0.6388442311296324</v>
      </c>
      <c r="X114" s="1">
        <v>0.79809239506721497</v>
      </c>
      <c r="Y114" s="1">
        <v>1.1578063070774001</v>
      </c>
      <c r="Z114" s="1">
        <v>0.72839377321304899</v>
      </c>
      <c r="AA114" s="1">
        <v>1.60959777652498</v>
      </c>
      <c r="AB114" s="1">
        <f>Table811124[[#This Row],[Xs]]-IF(Z115&lt;&gt;"",Z115,Z$2)</f>
        <v>0.22780509371441704</v>
      </c>
      <c r="AC114" s="1">
        <f>Table811124[[#This Row],[ Ys]]-IF(AA115&lt;&gt;"",AA115,AA$2)</f>
        <v>-9.0598417939310005E-2</v>
      </c>
      <c r="AD114" s="1">
        <f>SQRT(Table811124[[#This Row],[dXs]]*Table811124[[#This Row],[dXs]]+Table811124[[#This Row],[dYs]]*Table811124[[#This Row],[dYs]])</f>
        <v>0.24515960934733971</v>
      </c>
      <c r="AE114"/>
    </row>
    <row r="115" spans="1:31" x14ac:dyDescent="0.25">
      <c r="A115"/>
      <c r="O115" s="1">
        <f t="shared" si="6"/>
        <v>0.45180422067642295</v>
      </c>
      <c r="P115" s="1">
        <f t="shared" si="7"/>
        <v>-0.21197438240052002</v>
      </c>
      <c r="Q115" s="1">
        <f>SQRT(Table811124[[#This Row],[dX]]*Table811124[[#This Row],[dX]]+Table811124[[#This Row],[dY]]*Table811124[[#This Row],[dY]])</f>
        <v>0.49905930771313323</v>
      </c>
      <c r="R115" s="1">
        <f>IFERROR(Table811124[[#This Row],[dY]]/Table811124[[#This Row],[|AB|]],0)</f>
        <v>-0.42474787890814386</v>
      </c>
      <c r="S115" s="1">
        <f>IFERROR(Table811124[[#This Row],[dX]]/Table811124[[#This Row],[|AB|]],0)</f>
        <v>0.90531168078349278</v>
      </c>
      <c r="T115" s="1">
        <f>Table811124[[#This Row],[X]] - Table811124[[#This Row],[Cos(a)]] * $H$2</f>
        <v>0.79098299602451783</v>
      </c>
      <c r="U115" s="1">
        <f>Table811124[[#This Row],[ Y]] + Table811124[[#This Row],[Sin(a)]] * $H$2</f>
        <v>1.7294303710236687</v>
      </c>
      <c r="V115" s="1">
        <f>Table811124[[#This Row],[X]] + Table811124[[#This Row],[Cos(a)]] * $H$2</f>
        <v>0.33786251684245427</v>
      </c>
      <c r="W115" s="1">
        <f>Table811124[[#This Row],[ Y]] - Table811124[[#This Row],[Sin(a)]] * $H$2</f>
        <v>0.7636450593695312</v>
      </c>
      <c r="X115" s="1">
        <v>0.56442275643348605</v>
      </c>
      <c r="Y115" s="1">
        <v>1.2465377151965999</v>
      </c>
      <c r="Z115" s="1">
        <v>0.50058867949863195</v>
      </c>
      <c r="AA115" s="1">
        <v>1.70019619446429</v>
      </c>
      <c r="AB115" s="1">
        <f>Table811124[[#This Row],[Xs]]-IF(Z116&lt;&gt;"",Z116,Z$2)</f>
        <v>0.22444499964435594</v>
      </c>
      <c r="AC115" s="1">
        <f>Table811124[[#This Row],[ Ys]]-IF(AA116&lt;&gt;"",AA116,AA$2)</f>
        <v>-4.4252551677619989E-2</v>
      </c>
      <c r="AD115" s="1">
        <f>SQRT(Table811124[[#This Row],[dXs]]*Table811124[[#This Row],[dXs]]+Table811124[[#This Row],[dYs]]*Table811124[[#This Row],[dYs]])</f>
        <v>0.22876592009155419</v>
      </c>
      <c r="AE115"/>
    </row>
    <row r="116" spans="1:31" x14ac:dyDescent="0.25">
      <c r="A116"/>
      <c r="O116" s="1">
        <f t="shared" si="6"/>
        <v>0.41940536350011803</v>
      </c>
      <c r="P116" s="1">
        <f t="shared" si="7"/>
        <v>-0.27244624495506997</v>
      </c>
      <c r="Q116" s="1">
        <f>SQRT(Table811124[[#This Row],[dX]]*Table811124[[#This Row],[dX]]+Table811124[[#This Row],[dY]]*Table811124[[#This Row],[dY]])</f>
        <v>0.50012779899020221</v>
      </c>
      <c r="R116" s="1">
        <f>IFERROR(Table811124[[#This Row],[dY]]/Table811124[[#This Row],[|AB|]],0)</f>
        <v>-0.54475325207908976</v>
      </c>
      <c r="S116" s="1">
        <f>IFERROR(Table811124[[#This Row],[dX]]/Table811124[[#This Row],[|AB|]],0)</f>
        <v>0.83859638345824972</v>
      </c>
      <c r="T116" s="1">
        <f>Table811124[[#This Row],[X]] - Table811124[[#This Row],[Cos(a)]] * $H$2</f>
        <v>0.63685920119919914</v>
      </c>
      <c r="U116" s="1">
        <f>Table811124[[#This Row],[ Y]] + Table811124[[#This Row],[Sin(a)]] * $H$2</f>
        <v>1.8170874495372487</v>
      </c>
      <c r="V116" s="1">
        <f>Table811124[[#This Row],[X]] + Table811124[[#This Row],[Cos(a)]] * $H$2</f>
        <v>5.571714758238494E-2</v>
      </c>
      <c r="W116" s="1">
        <f>Table811124[[#This Row],[ Y]] - Table811124[[#This Row],[Sin(a)]] * $H$2</f>
        <v>0.92247392941859152</v>
      </c>
      <c r="X116" s="1">
        <v>0.34628817439079201</v>
      </c>
      <c r="Y116" s="1">
        <v>1.3697806894779201</v>
      </c>
      <c r="Z116" s="1">
        <v>0.27614367985427601</v>
      </c>
      <c r="AA116" s="1">
        <v>1.74444874614191</v>
      </c>
      <c r="AB116" s="1">
        <f>Table811124[[#This Row],[Xs]]-IF(Z117&lt;&gt;"",Z117,Z$2)</f>
        <v>0.21596283866118712</v>
      </c>
      <c r="AC116" s="1">
        <f>Table811124[[#This Row],[ Ys]]-IF(AA117&lt;&gt;"",AA117,AA$2)</f>
        <v>-9.0917434853998724E-3</v>
      </c>
      <c r="AD116" s="1">
        <f>SQRT(Table811124[[#This Row],[dXs]]*Table811124[[#This Row],[dXs]]+Table811124[[#This Row],[dYs]]*Table811124[[#This Row],[dYs]])</f>
        <v>0.21615412899642295</v>
      </c>
      <c r="AE116"/>
    </row>
    <row r="117" spans="1:31" x14ac:dyDescent="0.25">
      <c r="A117"/>
      <c r="O117" s="1">
        <f t="shared" si="6"/>
        <v>0.41339391469955361</v>
      </c>
      <c r="P117" s="1">
        <f t="shared" si="7"/>
        <v>-0.28192886710165999</v>
      </c>
      <c r="Q117" s="1">
        <f>SQRT(Table811124[[#This Row],[dX]]*Table811124[[#This Row],[dX]]+Table811124[[#This Row],[dY]]*Table811124[[#This Row],[dY]])</f>
        <v>0.5003782717263483</v>
      </c>
      <c r="R117" s="1">
        <f>IFERROR(Table811124[[#This Row],[dY]]/Table811124[[#This Row],[|AB|]],0)</f>
        <v>-0.56343147381076519</v>
      </c>
      <c r="S117" s="1">
        <f>IFERROR(Table811124[[#This Row],[dX]]/Table811124[[#This Row],[|AB|]],0)</f>
        <v>0.82616280134089126</v>
      </c>
      <c r="T117" s="1">
        <f>Table811124[[#This Row],[X]] - Table811124[[#This Row],[Cos(a)]] * $H$2</f>
        <v>0.44555137094365249</v>
      </c>
      <c r="U117" s="1">
        <f>Table811124[[#This Row],[ Y]] + Table811124[[#This Row],[Sin(a)]] * $H$2</f>
        <v>1.959658655677269</v>
      </c>
      <c r="V117" s="1">
        <f>Table811124[[#This Row],[X]] + Table811124[[#This Row],[Cos(a)]] * $H$2</f>
        <v>-0.15551658507691654</v>
      </c>
      <c r="W117" s="1">
        <f>Table811124[[#This Row],[ Y]] - Table811124[[#This Row],[Sin(a)]] * $H$2</f>
        <v>1.0783092646260708</v>
      </c>
      <c r="X117" s="1">
        <v>0.14501739293336799</v>
      </c>
      <c r="Y117" s="1">
        <v>1.5189839601516699</v>
      </c>
      <c r="Z117" s="1">
        <v>6.0180841193088898E-2</v>
      </c>
      <c r="AA117" s="1">
        <v>1.7535404896273099</v>
      </c>
      <c r="AB117" s="1">
        <f>Table811124[[#This Row],[Xs]]-IF(Z118&lt;&gt;"",Z118,Z$2)</f>
        <v>0.2119040392290579</v>
      </c>
      <c r="AC117" s="1">
        <f>Table811124[[#This Row],[ Ys]]-IF(AA118&lt;&gt;"",AA118,AA$2)</f>
        <v>1.6730754336850007E-2</v>
      </c>
      <c r="AD117" s="1">
        <f>SQRT(Table811124[[#This Row],[dXs]]*Table811124[[#This Row],[dXs]]+Table811124[[#This Row],[dYs]]*Table811124[[#This Row],[dYs]])</f>
        <v>0.21256349635407801</v>
      </c>
      <c r="AE117"/>
    </row>
    <row r="118" spans="1:31" x14ac:dyDescent="0.25">
      <c r="A118"/>
      <c r="O118" s="1">
        <f t="shared" si="6"/>
        <v>0.44213016331195698</v>
      </c>
      <c r="P118" s="1">
        <f t="shared" si="7"/>
        <v>-0.23215001821518011</v>
      </c>
      <c r="Q118" s="1">
        <f>SQRT(Table811124[[#This Row],[dX]]*Table811124[[#This Row],[dX]]+Table811124[[#This Row],[dY]]*Table811124[[#This Row],[dY]])</f>
        <v>0.49937231828322864</v>
      </c>
      <c r="R118" s="1">
        <f>IFERROR(Table811124[[#This Row],[dY]]/Table811124[[#This Row],[|AB|]],0)</f>
        <v>-0.46488363434577035</v>
      </c>
      <c r="S118" s="1">
        <f>IFERROR(Table811124[[#This Row],[dX]]/Table811124[[#This Row],[|AB|]],0)</f>
        <v>0.88537178999416288</v>
      </c>
      <c r="T118" s="1">
        <f>Table811124[[#This Row],[X]] - Table811124[[#This Row],[Cos(a)]] * $H$2</f>
        <v>0.18086288486736266</v>
      </c>
      <c r="U118" s="1">
        <f>Table811124[[#This Row],[ Y]] + Table811124[[#This Row],[Sin(a)]] * $H$2</f>
        <v>2.1239662877582139</v>
      </c>
      <c r="V118" s="1">
        <f>Table811124[[#This Row],[X]] + Table811124[[#This Row],[Cos(a)]] * $H$2</f>
        <v>-0.31507436548488588</v>
      </c>
      <c r="W118" s="1">
        <f>Table811124[[#This Row],[ Y]] - Table811124[[#This Row],[Sin(a)]] * $H$2</f>
        <v>1.1794528254009462</v>
      </c>
      <c r="X118" s="1">
        <v>-6.7105740308761597E-2</v>
      </c>
      <c r="Y118" s="1">
        <v>1.6517095565795801</v>
      </c>
      <c r="Z118" s="1">
        <v>-0.15172319803596901</v>
      </c>
      <c r="AA118" s="1">
        <v>1.7368097352904599</v>
      </c>
      <c r="AB118" s="1">
        <f>Table811124[[#This Row],[Xs]]-IF(Z119&lt;&gt;"",Z119,Z$2)</f>
        <v>0.22792148716273397</v>
      </c>
      <c r="AC118" s="1">
        <f>Table811124[[#This Row],[ Ys]]-IF(AA119&lt;&gt;"",AA119,AA$2)</f>
        <v>-9.1966854840701551E-3</v>
      </c>
      <c r="AD118" s="1">
        <f>SQRT(Table811124[[#This Row],[dXs]]*Table811124[[#This Row],[dXs]]+Table811124[[#This Row],[dYs]]*Table811124[[#This Row],[dYs]])</f>
        <v>0.22810695590964608</v>
      </c>
      <c r="AE118"/>
    </row>
    <row r="119" spans="1:31" x14ac:dyDescent="0.25">
      <c r="A119"/>
      <c r="O119" s="1">
        <f t="shared" si="6"/>
        <v>0.4649419188499444</v>
      </c>
      <c r="P119" s="1">
        <f t="shared" si="7"/>
        <v>-0.18668889999390004</v>
      </c>
      <c r="Q119" s="1">
        <f>SQRT(Table811124[[#This Row],[dX]]*Table811124[[#This Row],[dX]]+Table811124[[#This Row],[dY]]*Table811124[[#This Row],[dY]])</f>
        <v>0.50102268739529221</v>
      </c>
      <c r="R119" s="1">
        <f>IFERROR(Table811124[[#This Row],[dY]]/Table811124[[#This Row],[|AB|]],0)</f>
        <v>-0.37261566130758461</v>
      </c>
      <c r="S119" s="1">
        <f>IFERROR(Table811124[[#This Row],[dX]]/Table811124[[#This Row],[|AB|]],0)</f>
        <v>0.92798575902236313</v>
      </c>
      <c r="T119" s="1">
        <f>Table811124[[#This Row],[X]] - Table811124[[#This Row],[Cos(a)]] * $H$2</f>
        <v>-9.8359821409834319E-2</v>
      </c>
      <c r="U119" s="1">
        <f>Table811124[[#This Row],[ Y]] + Table811124[[#This Row],[Sin(a)]] * $H$2</f>
        <v>2.2461209726318399</v>
      </c>
      <c r="V119" s="1">
        <f>Table811124[[#This Row],[X]] + Table811124[[#This Row],[Cos(a)]] * $H$2</f>
        <v>-0.49586571934734369</v>
      </c>
      <c r="W119" s="1">
        <f>Table811124[[#This Row],[ Y]] - Table811124[[#This Row],[Sin(a)]] * $H$2</f>
        <v>1.25614698410186</v>
      </c>
      <c r="X119" s="1">
        <v>-0.29711277037858902</v>
      </c>
      <c r="Y119" s="1">
        <v>1.75113397836685</v>
      </c>
      <c r="Z119" s="1">
        <v>-0.37964468519870298</v>
      </c>
      <c r="AA119" s="1">
        <v>1.7460064207745301</v>
      </c>
      <c r="AB119" s="1">
        <f>Table811124[[#This Row],[Xs]]-IF(Z120&lt;&gt;"",Z120,Z$2)</f>
        <v>0.22891471554823206</v>
      </c>
      <c r="AC119" s="1">
        <f>Table811124[[#This Row],[ Ys]]-IF(AA120&lt;&gt;"",AA120,AA$2)</f>
        <v>-2.7019342536739988E-2</v>
      </c>
      <c r="AD119" s="1">
        <f>SQRT(Table811124[[#This Row],[dXs]]*Table811124[[#This Row],[dXs]]+Table811124[[#This Row],[dYs]]*Table811124[[#This Row],[dYs]])</f>
        <v>0.23050377841945602</v>
      </c>
      <c r="AE119"/>
    </row>
    <row r="120" spans="1:31" x14ac:dyDescent="0.25">
      <c r="A120"/>
      <c r="O120" s="1">
        <f t="shared" si="6"/>
        <v>0.47290381044149393</v>
      </c>
      <c r="P120" s="1">
        <f t="shared" si="7"/>
        <v>-0.16590356826782005</v>
      </c>
      <c r="Q120" s="1">
        <f>SQRT(Table811124[[#This Row],[dX]]*Table811124[[#This Row],[dX]]+Table811124[[#This Row],[dY]]*Table811124[[#This Row],[dY]])</f>
        <v>0.50116066076067833</v>
      </c>
      <c r="R120" s="1">
        <f>IFERROR(Table811124[[#This Row],[dY]]/Table811124[[#This Row],[|AB|]],0)</f>
        <v>-0.33103868930176222</v>
      </c>
      <c r="S120" s="1">
        <f>IFERROR(Table811124[[#This Row],[dX]]/Table811124[[#This Row],[|AB|]],0)</f>
        <v>0.94361718201046507</v>
      </c>
      <c r="T120" s="1">
        <f>Table811124[[#This Row],[X]] - Table811124[[#This Row],[Cos(a)]] * $H$2</f>
        <v>-0.35547183974577856</v>
      </c>
      <c r="U120" s="1">
        <f>Table811124[[#This Row],[ Y]] + Table811124[[#This Row],[Sin(a)]] * $H$2</f>
        <v>2.3417232415919798</v>
      </c>
      <c r="V120" s="1">
        <f>Table811124[[#This Row],[X]] + Table811124[[#This Row],[Cos(a)]] * $H$2</f>
        <v>-0.70862347857163344</v>
      </c>
      <c r="W120" s="1">
        <f>Table811124[[#This Row],[ Y]] - Table811124[[#This Row],[Sin(a)]] * $H$2</f>
        <v>1.3350736715549805</v>
      </c>
      <c r="X120" s="1">
        <v>-0.532047659158706</v>
      </c>
      <c r="Y120" s="1">
        <v>1.8383984565734801</v>
      </c>
      <c r="Z120" s="1">
        <v>-0.60855940074693504</v>
      </c>
      <c r="AA120" s="1">
        <v>1.77302576331127</v>
      </c>
      <c r="AB120" s="1">
        <f>Table811124[[#This Row],[Xs]]-IF(Z121&lt;&gt;"",Z121,Z$2)</f>
        <v>0.22714253130488793</v>
      </c>
      <c r="AC120" s="1">
        <f>Table811124[[#This Row],[ Ys]]-IF(AA121&lt;&gt;"",AA121,AA$2)</f>
        <v>-2.3354294828660027E-2</v>
      </c>
      <c r="AD120" s="1">
        <f>SQRT(Table811124[[#This Row],[dXs]]*Table811124[[#This Row],[dXs]]+Table811124[[#This Row],[dYs]]*Table811124[[#This Row],[dYs]])</f>
        <v>0.2283399934626783</v>
      </c>
      <c r="AE120"/>
    </row>
    <row r="121" spans="1:31" x14ac:dyDescent="0.25">
      <c r="A121"/>
      <c r="O121" s="1">
        <f t="shared" si="6"/>
        <v>0.47800874710082408</v>
      </c>
      <c r="P121" s="1">
        <f t="shared" si="7"/>
        <v>-0.15072351694106989</v>
      </c>
      <c r="Q121" s="1">
        <f>SQRT(Table811124[[#This Row],[dX]]*Table811124[[#This Row],[dX]]+Table811124[[#This Row],[dY]]*Table811124[[#This Row],[dY]])</f>
        <v>0.50120848043901312</v>
      </c>
      <c r="R121" s="1">
        <f>IFERROR(Table811124[[#This Row],[dY]]/Table811124[[#This Row],[|AB|]],0)</f>
        <v>-0.30072020491163631</v>
      </c>
      <c r="S121" s="1">
        <f>IFERROR(Table811124[[#This Row],[dX]]/Table811124[[#This Row],[|AB|]],0)</f>
        <v>0.95371240862112272</v>
      </c>
      <c r="T121" s="1">
        <f>Table811124[[#This Row],[X]] - Table811124[[#This Row],[Cos(a)]] * $H$2</f>
        <v>-0.60961262106451564</v>
      </c>
      <c r="U121" s="1">
        <f>Table811124[[#This Row],[ Y]] + Table811124[[#This Row],[Sin(a)]] * $H$2</f>
        <v>2.4257471188956998</v>
      </c>
      <c r="V121" s="1">
        <f>Table811124[[#This Row],[X]] + Table811124[[#This Row],[Cos(a)]] * $H$2</f>
        <v>-0.93042054057565027</v>
      </c>
      <c r="W121" s="1">
        <f>Table811124[[#This Row],[ Y]] - Table811124[[#This Row],[Sin(a)]] * $H$2</f>
        <v>1.4083279743736403</v>
      </c>
      <c r="X121" s="1">
        <v>-0.77001658082008295</v>
      </c>
      <c r="Y121" s="1">
        <v>1.9170375466346701</v>
      </c>
      <c r="Z121" s="1">
        <v>-0.83570193205182297</v>
      </c>
      <c r="AA121" s="1">
        <v>1.7963800581399301</v>
      </c>
      <c r="AB121" s="1">
        <f>Table811124[[#This Row],[Xs]]-IF(Z122&lt;&gt;"",Z122,Z$2)</f>
        <v>0.22818211638473695</v>
      </c>
      <c r="AC121" s="1">
        <f>Table811124[[#This Row],[ Ys]]-IF(AA122&lt;&gt;"",AA122,AA$2)</f>
        <v>-1.1613618697849937E-2</v>
      </c>
      <c r="AD121" s="1">
        <f>SQRT(Table811124[[#This Row],[dXs]]*Table811124[[#This Row],[dXs]]+Table811124[[#This Row],[dYs]]*Table811124[[#This Row],[dYs]])</f>
        <v>0.22847747017392478</v>
      </c>
      <c r="AE121"/>
    </row>
    <row r="122" spans="1:31" x14ac:dyDescent="0.25">
      <c r="A122"/>
      <c r="O122" s="1">
        <f t="shared" si="6"/>
        <v>0.48200091719626714</v>
      </c>
      <c r="P122" s="1">
        <f t="shared" si="7"/>
        <v>-0.13742291927338002</v>
      </c>
      <c r="Q122" s="1">
        <f>SQRT(Table811124[[#This Row],[dX]]*Table811124[[#This Row],[dX]]+Table811124[[#This Row],[dY]]*Table811124[[#This Row],[dY]])</f>
        <v>0.50120848248973271</v>
      </c>
      <c r="R122" s="1">
        <f>IFERROR(Table811124[[#This Row],[dY]]/Table811124[[#This Row],[|AB|]],0)</f>
        <v>-0.27418314748133804</v>
      </c>
      <c r="S122" s="1">
        <f>IFERROR(Table811124[[#This Row],[dX]]/Table811124[[#This Row],[|AB|]],0)</f>
        <v>0.96167749356903787</v>
      </c>
      <c r="T122" s="1">
        <f>Table811124[[#This Row],[X]] - Table811124[[#This Row],[Cos(a)]] * $H$2</f>
        <v>-0.86380729550498514</v>
      </c>
      <c r="U122" s="1">
        <f>Table811124[[#This Row],[ Y]] + Table811124[[#This Row],[Sin(a)]] * $H$2</f>
        <v>2.5020801168545019</v>
      </c>
      <c r="V122" s="1">
        <f>Table811124[[#This Row],[X]] + Table811124[[#This Row],[Cos(a)]] * $H$2</f>
        <v>-1.156305517014075</v>
      </c>
      <c r="W122" s="1">
        <f>Table811124[[#This Row],[ Y]] - Table811124[[#This Row],[Sin(a)]] * $H$2</f>
        <v>1.4761638301745981</v>
      </c>
      <c r="X122" s="1">
        <v>-1.0100564062595301</v>
      </c>
      <c r="Y122" s="1">
        <v>1.98912197351455</v>
      </c>
      <c r="Z122" s="1">
        <v>-1.0638840484365599</v>
      </c>
      <c r="AA122" s="1">
        <v>1.80799367683778</v>
      </c>
      <c r="AB122" s="1">
        <f>Table811124[[#This Row],[Xs]]-IF(Z123&lt;&gt;"",Z123,Z$2)</f>
        <v>0.22618339529644005</v>
      </c>
      <c r="AC122" s="1">
        <f>Table811124[[#This Row],[ Ys]]-IF(AA123&lt;&gt;"",AA123,AA$2)</f>
        <v>-1.0917260657079986E-2</v>
      </c>
      <c r="AD122" s="1">
        <f>SQRT(Table811124[[#This Row],[dXs]]*Table811124[[#This Row],[dXs]]+Table811124[[#This Row],[dYs]]*Table811124[[#This Row],[dYs]])</f>
        <v>0.22644671533957009</v>
      </c>
      <c r="AE122"/>
    </row>
    <row r="123" spans="1:31" x14ac:dyDescent="0.25">
      <c r="A123"/>
      <c r="O123" s="1">
        <f t="shared" si="6"/>
        <v>0.48569259047507995</v>
      </c>
      <c r="P123" s="1">
        <f t="shared" si="7"/>
        <v>-0.12372052669524991</v>
      </c>
      <c r="Q123" s="1">
        <f>SQRT(Table811124[[#This Row],[dX]]*Table811124[[#This Row],[dX]]+Table811124[[#This Row],[dY]]*Table811124[[#This Row],[dY]])</f>
        <v>0.50120261488558082</v>
      </c>
      <c r="R123" s="1">
        <f>IFERROR(Table811124[[#This Row],[dY]]/Table811124[[#This Row],[|AB|]],0)</f>
        <v>-0.24684732884622715</v>
      </c>
      <c r="S123" s="1">
        <f>IFERROR(Table811124[[#This Row],[dX]]/Table811124[[#This Row],[|AB|]],0)</f>
        <v>0.96905438249949749</v>
      </c>
      <c r="T123" s="1">
        <f>Table811124[[#This Row],[X]] - Table811124[[#This Row],[Cos(a)]] * $H$2</f>
        <v>-1.1203492949647653</v>
      </c>
      <c r="U123" s="1">
        <f>Table811124[[#This Row],[ Y]] + Table811124[[#This Row],[Sin(a)]] * $H$2</f>
        <v>2.5713534369576014</v>
      </c>
      <c r="V123" s="1">
        <f>Table811124[[#This Row],[X]] + Table811124[[#This Row],[Cos(a)]] * $H$2</f>
        <v>-1.3836857010679349</v>
      </c>
      <c r="W123" s="1">
        <f>Table811124[[#This Row],[ Y]] - Table811124[[#This Row],[Sin(a)]] * $H$2</f>
        <v>1.5375674948584988</v>
      </c>
      <c r="X123" s="1">
        <v>-1.2520174980163501</v>
      </c>
      <c r="Y123" s="1">
        <v>2.0544604659080501</v>
      </c>
      <c r="Z123" s="1">
        <v>-1.290067443733</v>
      </c>
      <c r="AA123" s="1">
        <v>1.81891093749486</v>
      </c>
      <c r="AB123" s="1">
        <f>Table811124[[#This Row],[Xs]]-IF(Z124&lt;&gt;"",Z124,Z$2)</f>
        <v>0.22745206640589011</v>
      </c>
      <c r="AC123" s="1">
        <f>Table811124[[#This Row],[ Ys]]-IF(AA124&lt;&gt;"",AA124,AA$2)</f>
        <v>-2.3206770052899284E-3</v>
      </c>
      <c r="AD123" s="1">
        <f>SQRT(Table811124[[#This Row],[dXs]]*Table811124[[#This Row],[dXs]]+Table811124[[#This Row],[dYs]]*Table811124[[#This Row],[dYs]])</f>
        <v>0.22746390494773522</v>
      </c>
      <c r="AE123"/>
    </row>
    <row r="124" spans="1:31" x14ac:dyDescent="0.25">
      <c r="A124"/>
      <c r="O124" s="1">
        <f t="shared" si="6"/>
        <v>0.48945498466491988</v>
      </c>
      <c r="P124" s="1">
        <f t="shared" si="7"/>
        <v>-0.10760647058486983</v>
      </c>
      <c r="Q124" s="1">
        <f>SQRT(Table811124[[#This Row],[dX]]*Table811124[[#This Row],[dX]]+Table811124[[#This Row],[dY]]*Table811124[[#This Row],[dY]])</f>
        <v>0.50114402573019812</v>
      </c>
      <c r="R124" s="1">
        <f>IFERROR(Table811124[[#This Row],[dY]]/Table811124[[#This Row],[|AB|]],0)</f>
        <v>-0.21472164699176147</v>
      </c>
      <c r="S124" s="1">
        <f>IFERROR(Table811124[[#This Row],[dX]]/Table811124[[#This Row],[|AB|]],0)</f>
        <v>0.97667528601533948</v>
      </c>
      <c r="T124" s="1">
        <f>Table811124[[#This Row],[X]] - Table811124[[#This Row],[Cos(a)]] * $H$2</f>
        <v>-1.3812166112807089</v>
      </c>
      <c r="U124" s="1">
        <f>Table811124[[#This Row],[ Y]] + Table811124[[#This Row],[Sin(a)]] * $H$2</f>
        <v>2.6338004561884993</v>
      </c>
      <c r="V124" s="1">
        <f>Table811124[[#This Row],[X]] + Table811124[[#This Row],[Cos(a)]] * $H$2</f>
        <v>-1.6102813821885111</v>
      </c>
      <c r="W124" s="1">
        <f>Table811124[[#This Row],[ Y]] - Table811124[[#This Row],[Sin(a)]] * $H$2</f>
        <v>1.5918845442311005</v>
      </c>
      <c r="X124" s="1">
        <v>-1.49574899673461</v>
      </c>
      <c r="Y124" s="1">
        <v>2.1128425002097999</v>
      </c>
      <c r="Z124" s="1">
        <v>-1.5175195101388901</v>
      </c>
      <c r="AA124" s="1">
        <v>1.8212316145001499</v>
      </c>
      <c r="AB124" s="1">
        <f>Table811124[[#This Row],[Xs]]-IF(Z125&lt;&gt;"",Z125,Z$2)</f>
        <v>0.23144652682406996</v>
      </c>
      <c r="AC124" s="1">
        <f>Table811124[[#This Row],[ Ys]]-IF(AA125&lt;&gt;"",AA125,AA$2)</f>
        <v>1.6070994113099868E-3</v>
      </c>
      <c r="AD124" s="1">
        <f>SQRT(Table811124[[#This Row],[dXs]]*Table811124[[#This Row],[dXs]]+Table811124[[#This Row],[dYs]]*Table811124[[#This Row],[dYs]])</f>
        <v>0.23145210637936042</v>
      </c>
      <c r="AE124"/>
    </row>
    <row r="125" spans="1:31" x14ac:dyDescent="0.25">
      <c r="A125"/>
      <c r="O125" s="1">
        <f t="shared" si="6"/>
        <v>0.49488800764083996</v>
      </c>
      <c r="P125" s="1">
        <f t="shared" si="7"/>
        <v>-7.4436008930210296E-2</v>
      </c>
      <c r="Q125" s="1">
        <f>SQRT(Table811124[[#This Row],[dX]]*Table811124[[#This Row],[dX]]+Table811124[[#This Row],[dY]]*Table811124[[#This Row],[dY]])</f>
        <v>0.50045465282298895</v>
      </c>
      <c r="R125" s="1">
        <f>IFERROR(Table811124[[#This Row],[dY]]/Table811124[[#This Row],[|AB|]],0)</f>
        <v>-0.14873677067508123</v>
      </c>
      <c r="S125" s="1">
        <f>IFERROR(Table811124[[#This Row],[dX]]/Table811124[[#This Row],[|AB|]],0)</f>
        <v>0.98887682400243782</v>
      </c>
      <c r="T125" s="1">
        <f>Table811124[[#This Row],[X]] - Table811124[[#This Row],[Cos(a)]] * $H$2</f>
        <v>-1.6621363869089583</v>
      </c>
      <c r="U125" s="1">
        <f>Table811124[[#This Row],[ Y]] + Table811124[[#This Row],[Sin(a)]] * $H$2</f>
        <v>2.689533184818699</v>
      </c>
      <c r="V125" s="1">
        <f>Table811124[[#This Row],[X]] + Table811124[[#This Row],[Cos(a)]] * $H$2</f>
        <v>-1.8208085784535817</v>
      </c>
      <c r="W125" s="1">
        <f>Table811124[[#This Row],[ Y]] - Table811124[[#This Row],[Sin(a)]] * $H$2</f>
        <v>1.6346006881671409</v>
      </c>
      <c r="X125" s="1">
        <v>-1.74147248268127</v>
      </c>
      <c r="Y125" s="1">
        <v>2.1620669364929199</v>
      </c>
      <c r="Z125" s="1">
        <v>-1.74896603696296</v>
      </c>
      <c r="AA125" s="1">
        <v>1.8196245150888399</v>
      </c>
      <c r="AB125" s="1">
        <f>Table811124[[#This Row],[Xs]]-IF(Z126&lt;&gt;"",Z126,Z$2)</f>
        <v>0.23032527937962999</v>
      </c>
      <c r="AC125" s="1">
        <f>Table811124[[#This Row],[ Ys]]-IF(AA126&lt;&gt;"",AA126,AA$2)</f>
        <v>7.5154879618799519E-3</v>
      </c>
      <c r="AD125" s="1">
        <f>SQRT(Table811124[[#This Row],[dXs]]*Table811124[[#This Row],[dXs]]+Table811124[[#This Row],[dYs]]*Table811124[[#This Row],[dYs]])</f>
        <v>0.23044786152318655</v>
      </c>
      <c r="AE125"/>
    </row>
    <row r="126" spans="1:31" x14ac:dyDescent="0.25">
      <c r="A126"/>
      <c r="O126" s="1">
        <f t="shared" si="6"/>
        <v>0.49969649314880016</v>
      </c>
      <c r="P126" s="1">
        <f t="shared" si="7"/>
        <v>-2.148413658142001E-2</v>
      </c>
      <c r="Q126" s="1">
        <f>SQRT(Table811124[[#This Row],[dX]]*Table811124[[#This Row],[dX]]+Table811124[[#This Row],[dY]]*Table811124[[#This Row],[dY]])</f>
        <v>0.50015812838527174</v>
      </c>
      <c r="R126" s="1">
        <f>IFERROR(Table811124[[#This Row],[dY]]/Table811124[[#This Row],[|AB|]],0)</f>
        <v>-4.2954688451790554E-2</v>
      </c>
      <c r="S126" s="1">
        <f>IFERROR(Table811124[[#This Row],[dX]]/Table811124[[#This Row],[|AB|]],0)</f>
        <v>0.99907702142528021</v>
      </c>
      <c r="T126" s="1">
        <f>Table811124[[#This Row],[X]] - Table811124[[#This Row],[Cos(a)]] * $H$2</f>
        <v>-1.9677250017723706</v>
      </c>
      <c r="U126" s="1">
        <f>Table811124[[#This Row],[ Y]] + Table811124[[#This Row],[Sin(a)]] * $H$2</f>
        <v>2.7201855360705829</v>
      </c>
      <c r="V126" s="1">
        <f>Table811124[[#This Row],[X]] + Table811124[[#This Row],[Cos(a)]] * $H$2</f>
        <v>-2.0135490069785291</v>
      </c>
      <c r="W126" s="1">
        <f>Table811124[[#This Row],[ Y]] - Table811124[[#This Row],[Sin(a)]] * $H$2</f>
        <v>1.6543714822094375</v>
      </c>
      <c r="X126" s="1">
        <v>-1.99063700437545</v>
      </c>
      <c r="Y126" s="1">
        <v>2.1872785091400102</v>
      </c>
      <c r="Z126" s="1">
        <v>-1.97929131634259</v>
      </c>
      <c r="AA126" s="1">
        <v>1.81210902712696</v>
      </c>
      <c r="AB126" s="1">
        <f>Table811124[[#This Row],[Xs]]-IF(Z127&lt;&gt;"",Z127,Z$2)</f>
        <v>0.22980934529949004</v>
      </c>
      <c r="AC126" s="1">
        <f>Table811124[[#This Row],[ Ys]]-IF(AA127&lt;&gt;"",AA127,AA$2)</f>
        <v>1.7597899851449883E-2</v>
      </c>
      <c r="AD126" s="1">
        <f>SQRT(Table811124[[#This Row],[dXs]]*Table811124[[#This Row],[dXs]]+Table811124[[#This Row],[dYs]]*Table811124[[#This Row],[dYs]])</f>
        <v>0.230482149560789</v>
      </c>
      <c r="AE126"/>
    </row>
    <row r="127" spans="1:31" x14ac:dyDescent="0.25">
      <c r="A127"/>
      <c r="O127" s="1">
        <f t="shared" si="6"/>
        <v>0.50019639730454002</v>
      </c>
      <c r="P127" s="1">
        <f t="shared" si="7"/>
        <v>2.5357544422150102E-2</v>
      </c>
      <c r="Q127" s="1">
        <f>SQRT(Table811124[[#This Row],[dX]]*Table811124[[#This Row],[dX]]+Table811124[[#This Row],[dY]]*Table811124[[#This Row],[dY]])</f>
        <v>0.50083873745504404</v>
      </c>
      <c r="R127" s="1">
        <f>IFERROR(Table811124[[#This Row],[dY]]/Table811124[[#This Row],[|AB|]],0)</f>
        <v>5.0630158024520276E-2</v>
      </c>
      <c r="S127" s="1">
        <f>IFERROR(Table811124[[#This Row],[dX]]/Table811124[[#This Row],[|AB|]],0)</f>
        <v>0.99871747110902809</v>
      </c>
      <c r="T127" s="1">
        <f>Table811124[[#This Row],[X]] - Table811124[[#This Row],[Cos(a)]] * $H$2</f>
        <v>-2.268175068861197</v>
      </c>
      <c r="U127" s="1">
        <f>Table811124[[#This Row],[ Y]] + Table811124[[#This Row],[Sin(a)]] * $H$2</f>
        <v>2.7162663161024136</v>
      </c>
      <c r="V127" s="1">
        <f>Table811124[[#This Row],[X]] + Table811124[[#This Row],[Cos(a)]] * $H$2</f>
        <v>-2.2141628827989432</v>
      </c>
      <c r="W127" s="1">
        <f>Table811124[[#This Row],[ Y]] - Table811124[[#This Row],[Sin(a)]] * $H$2</f>
        <v>1.650835830046266</v>
      </c>
      <c r="X127" s="1">
        <v>-2.2411689758300701</v>
      </c>
      <c r="Y127" s="1">
        <v>2.1835510730743399</v>
      </c>
      <c r="Z127" s="1">
        <v>-2.2091006616420801</v>
      </c>
      <c r="AA127" s="1">
        <v>1.7945111272755101</v>
      </c>
      <c r="AB127" s="1">
        <f>Table811124[[#This Row],[Xs]]-IF(Z128&lt;&gt;"",Z128,Z$2)</f>
        <v>0.22843582594975009</v>
      </c>
      <c r="AC127" s="1">
        <f>Table811124[[#This Row],[ Ys]]-IF(AA128&lt;&gt;"",AA128,AA$2)</f>
        <v>2.7672456444070015E-2</v>
      </c>
      <c r="AD127" s="1">
        <f>SQRT(Table811124[[#This Row],[dXs]]*Table811124[[#This Row],[dXs]]+Table811124[[#This Row],[dYs]]*Table811124[[#This Row],[dYs]])</f>
        <v>0.23010582657332576</v>
      </c>
      <c r="AE127"/>
    </row>
    <row r="128" spans="1:31" x14ac:dyDescent="0.25">
      <c r="A128"/>
      <c r="O128" s="1">
        <f t="shared" si="6"/>
        <v>0.49783253669738992</v>
      </c>
      <c r="P128" s="1">
        <f t="shared" si="7"/>
        <v>5.6504547595980004E-2</v>
      </c>
      <c r="Q128" s="1">
        <f>SQRT(Table811124[[#This Row],[dX]]*Table811124[[#This Row],[dX]]+Table811124[[#This Row],[dY]]*Table811124[[#This Row],[dY]])</f>
        <v>0.50102893977652074</v>
      </c>
      <c r="R128" s="1">
        <f>IFERROR(Table811124[[#This Row],[dY]]/Table811124[[#This Row],[|AB|]],0)</f>
        <v>0.11277701368145186</v>
      </c>
      <c r="S128" s="1">
        <f>IFERROR(Table811124[[#This Row],[dX]]/Table811124[[#This Row],[|AB|]],0)</f>
        <v>0.99362032244972409</v>
      </c>
      <c r="T128" s="1">
        <f>Table811124[[#This Row],[X]] - Table811124[[#This Row],[Cos(a)]] * $H$2</f>
        <v>-2.5509885866940074</v>
      </c>
      <c r="U128" s="1">
        <f>Table811124[[#This Row],[ Y]] + Table811124[[#This Row],[Sin(a)]] * $H$2</f>
        <v>2.6919173919993984</v>
      </c>
      <c r="V128" s="1">
        <f>Table811124[[#This Row],[X]] + Table811124[[#This Row],[Cos(a)]] * $H$2</f>
        <v>-2.4306782166659726</v>
      </c>
      <c r="W128" s="1">
        <f>Table811124[[#This Row],[ Y]] - Table811124[[#This Row],[Sin(a)]] * $H$2</f>
        <v>1.6319245374363218</v>
      </c>
      <c r="X128" s="1">
        <v>-2.49083340167999</v>
      </c>
      <c r="Y128" s="1">
        <v>2.1619209647178601</v>
      </c>
      <c r="Z128" s="1">
        <v>-2.4375364875918302</v>
      </c>
      <c r="AA128" s="1">
        <v>1.7668386708314401</v>
      </c>
      <c r="AB128" s="1">
        <f>Table811124[[#This Row],[Xs]]-IF(Z129&lt;&gt;"",Z129,Z$2)</f>
        <v>0.22529264040274999</v>
      </c>
      <c r="AC128" s="1">
        <f>Table811124[[#This Row],[ Ys]]-IF(AA129&lt;&gt;"",AA129,AA$2)</f>
        <v>3.6689816696980015E-2</v>
      </c>
      <c r="AD128" s="1">
        <f>SQRT(Table811124[[#This Row],[dXs]]*Table811124[[#This Row],[dXs]]+Table811124[[#This Row],[dYs]]*Table811124[[#This Row],[dYs]])</f>
        <v>0.22826063276198288</v>
      </c>
      <c r="AE128"/>
    </row>
    <row r="129" spans="1:31" x14ac:dyDescent="0.25">
      <c r="A129"/>
      <c r="O129" s="1">
        <f t="shared" si="6"/>
        <v>0.49389410018920987</v>
      </c>
      <c r="P129" s="1">
        <f t="shared" si="7"/>
        <v>8.4077417850489944E-2</v>
      </c>
      <c r="Q129" s="1">
        <f>SQRT(Table811124[[#This Row],[dX]]*Table811124[[#This Row],[dX]]+Table811124[[#This Row],[dY]]*Table811124[[#This Row],[dY]])</f>
        <v>0.50099939560254481</v>
      </c>
      <c r="R129" s="1">
        <f>IFERROR(Table811124[[#This Row],[dY]]/Table811124[[#This Row],[|AB|]],0)</f>
        <v>0.16781939976069479</v>
      </c>
      <c r="S129" s="1">
        <f>IFERROR(Table811124[[#This Row],[dX]]/Table811124[[#This Row],[|AB|]],0)</f>
        <v>0.98581775651687265</v>
      </c>
      <c r="T129" s="1">
        <f>Table811124[[#This Row],[X]] - Table811124[[#This Row],[Cos(a)]] * $H$2</f>
        <v>-2.8285162701185831</v>
      </c>
      <c r="U129" s="1">
        <f>Table811124[[#This Row],[ Y]] + Table811124[[#This Row],[Sin(a)]] * $H$2</f>
        <v>2.6528810692168521</v>
      </c>
      <c r="V129" s="1">
        <f>Table811124[[#This Row],[X]] + Table811124[[#This Row],[Cos(a)]] * $H$2</f>
        <v>-2.649486754936337</v>
      </c>
      <c r="W129" s="1">
        <f>Table811124[[#This Row],[ Y]] - Table811124[[#This Row],[Sin(a)]] * $H$2</f>
        <v>1.6012119817398678</v>
      </c>
      <c r="X129" s="1">
        <v>-2.73900151252746</v>
      </c>
      <c r="Y129" s="1">
        <v>2.1270465254783599</v>
      </c>
      <c r="Z129" s="1">
        <v>-2.6628291279945802</v>
      </c>
      <c r="AA129" s="1">
        <v>1.7301488541344601</v>
      </c>
      <c r="AB129" s="1">
        <f>Table811124[[#This Row],[Xs]]-IF(Z130&lt;&gt;"",Z130,Z$2)</f>
        <v>0.2253842001151698</v>
      </c>
      <c r="AC129" s="1">
        <f>Table811124[[#This Row],[ Ys]]-IF(AA130&lt;&gt;"",AA130,AA$2)</f>
        <v>4.5030594099320087E-2</v>
      </c>
      <c r="AD129" s="1">
        <f>SQRT(Table811124[[#This Row],[dXs]]*Table811124[[#This Row],[dXs]]+Table811124[[#This Row],[dYs]]*Table811124[[#This Row],[dYs]])</f>
        <v>0.22983862179036105</v>
      </c>
      <c r="AE129"/>
    </row>
    <row r="130" spans="1:31" x14ac:dyDescent="0.25">
      <c r="A130"/>
      <c r="O130" s="1">
        <f t="shared" ref="O130:O161" si="8">IF(ROW()&lt;&gt;2,X129,X$181)-IF(X131&lt;&gt;"",X131,X$2)</f>
        <v>0.4888274669647199</v>
      </c>
      <c r="P130" s="1">
        <f t="shared" ref="P130:P161" si="9">IF(ROW()&lt;&gt;2,Y129,Y$181)-IF(Y131&lt;&gt;"",Y131,Y$2)</f>
        <v>0.11004155874252008</v>
      </c>
      <c r="Q130" s="1">
        <f>SQRT(Table811124[[#This Row],[dX]]*Table811124[[#This Row],[dX]]+Table811124[[#This Row],[dY]]*Table811124[[#This Row],[dY]])</f>
        <v>0.50106031284629582</v>
      </c>
      <c r="R130" s="1">
        <f>IFERROR(Table811124[[#This Row],[dY]]/Table811124[[#This Row],[|AB|]],0)</f>
        <v>0.21961739120271573</v>
      </c>
      <c r="S130" s="1">
        <f>IFERROR(Table811124[[#This Row],[dX]]/Table811124[[#This Row],[|AB|]],0)</f>
        <v>0.97558608102069255</v>
      </c>
      <c r="T130" s="1">
        <f>Table811124[[#This Row],[X]] - Table811124[[#This Row],[Cos(a)]] * $H$2</f>
        <v>-3.1018712740691901</v>
      </c>
      <c r="U130" s="1">
        <f>Table811124[[#This Row],[ Y]] + Table811124[[#This Row],[Sin(a)]] * $H$2</f>
        <v>2.5982205216174279</v>
      </c>
      <c r="V130" s="1">
        <f>Table811124[[#This Row],[X]] + Table811124[[#This Row],[Cos(a)]] * $H$2</f>
        <v>-2.8675837296692097</v>
      </c>
      <c r="W130" s="1">
        <f>Table811124[[#This Row],[ Y]] - Table811124[[#This Row],[Sin(a)]] * $H$2</f>
        <v>1.5574665721173122</v>
      </c>
      <c r="X130" s="1">
        <v>-2.9847275018691999</v>
      </c>
      <c r="Y130" s="1">
        <v>2.0778435468673702</v>
      </c>
      <c r="Z130" s="1">
        <v>-2.88821332810975</v>
      </c>
      <c r="AA130" s="1">
        <v>1.68511826003514</v>
      </c>
      <c r="AB130" s="1">
        <f>Table811124[[#This Row],[Xs]]-IF(Z131&lt;&gt;"",Z131,Z$2)</f>
        <v>0.22470192843260994</v>
      </c>
      <c r="AC130" s="1">
        <f>Table811124[[#This Row],[ Ys]]-IF(AA131&lt;&gt;"",AA131,AA$2)</f>
        <v>5.3220054468039901E-2</v>
      </c>
      <c r="AD130" s="1">
        <f>SQRT(Table811124[[#This Row],[dXs]]*Table811124[[#This Row],[dXs]]+Table811124[[#This Row],[dYs]]*Table811124[[#This Row],[dYs]])</f>
        <v>0.23091845062470623</v>
      </c>
      <c r="AE130"/>
    </row>
    <row r="131" spans="1:31" x14ac:dyDescent="0.25">
      <c r="A131"/>
      <c r="O131" s="1">
        <f t="shared" si="8"/>
        <v>0.48144650459289018</v>
      </c>
      <c r="P131" s="1">
        <f t="shared" si="9"/>
        <v>0.13815408945084018</v>
      </c>
      <c r="Q131" s="1">
        <f>SQRT(Table811124[[#This Row],[dX]]*Table811124[[#This Row],[dX]]+Table811124[[#This Row],[dY]]*Table811124[[#This Row],[dY]])</f>
        <v>0.50087652092776569</v>
      </c>
      <c r="R131" s="1">
        <f>IFERROR(Table811124[[#This Row],[dY]]/Table811124[[#This Row],[|AB|]],0)</f>
        <v>0.27582464675113844</v>
      </c>
      <c r="S131" s="1">
        <f>IFERROR(Table811124[[#This Row],[dX]]/Table811124[[#This Row],[|AB|]],0)</f>
        <v>0.96120797138008063</v>
      </c>
      <c r="T131" s="1">
        <f>Table811124[[#This Row],[X]] - Table811124[[#This Row],[Cos(a)]] * $H$2</f>
        <v>-3.3749536648789289</v>
      </c>
      <c r="U131" s="1">
        <f>Table811124[[#This Row],[ Y]] + Table811124[[#This Row],[Sin(a)]] * $H$2</f>
        <v>2.5297126672486328</v>
      </c>
      <c r="V131" s="1">
        <f>Table811124[[#This Row],[X]] + Table811124[[#This Row],[Cos(a)]] * $H$2</f>
        <v>-3.080704294105431</v>
      </c>
      <c r="W131" s="1">
        <f>Table811124[[#This Row],[ Y]] - Table811124[[#This Row],[Sin(a)]] * $H$2</f>
        <v>1.5042972662230469</v>
      </c>
      <c r="X131" s="1">
        <v>-3.22782897949218</v>
      </c>
      <c r="Y131" s="1">
        <v>2.0170049667358398</v>
      </c>
      <c r="Z131" s="1">
        <v>-3.1129152565423599</v>
      </c>
      <c r="AA131" s="1">
        <v>1.6318982055671001</v>
      </c>
      <c r="AB131" s="1">
        <f>Table811124[[#This Row],[Xs]]-IF(Z132&lt;&gt;"",Z132,Z$2)</f>
        <v>0.22240937364068003</v>
      </c>
      <c r="AC131" s="1">
        <f>Table811124[[#This Row],[ Ys]]-IF(AA132&lt;&gt;"",AA132,AA$2)</f>
        <v>6.1886888921280025E-2</v>
      </c>
      <c r="AD131" s="1">
        <f>SQRT(Table811124[[#This Row],[dXs]]*Table811124[[#This Row],[dXs]]+Table811124[[#This Row],[dYs]]*Table811124[[#This Row],[dYs]])</f>
        <v>0.23085908364973309</v>
      </c>
      <c r="AE131"/>
    </row>
    <row r="132" spans="1:31" x14ac:dyDescent="0.25">
      <c r="A132"/>
      <c r="O132" s="1">
        <f t="shared" si="8"/>
        <v>0.46823656558991011</v>
      </c>
      <c r="P132" s="1">
        <f t="shared" si="9"/>
        <v>0.17672550678253995</v>
      </c>
      <c r="Q132" s="1">
        <f>SQRT(Table811124[[#This Row],[dX]]*Table811124[[#This Row],[dX]]+Table811124[[#This Row],[dY]]*Table811124[[#This Row],[dY]])</f>
        <v>0.50047715842281926</v>
      </c>
      <c r="R132" s="1">
        <f>IFERROR(Table811124[[#This Row],[dY]]/Table811124[[#This Row],[|AB|]],0)</f>
        <v>0.35311403089696364</v>
      </c>
      <c r="S132" s="1">
        <f>IFERROR(Table811124[[#This Row],[dX]]/Table811124[[#This Row],[|AB|]],0)</f>
        <v>0.93558029114753072</v>
      </c>
      <c r="T132" s="1">
        <f>Table811124[[#This Row],[X]] - Table811124[[#This Row],[Cos(a)]] * $H$2</f>
        <v>-3.654524798580518</v>
      </c>
      <c r="U132" s="1">
        <f>Table811124[[#This Row],[ Y]] + Table811124[[#This Row],[Sin(a)]] * $H$2</f>
        <v>2.438727370128206</v>
      </c>
      <c r="V132" s="1">
        <f>Table811124[[#This Row],[X]] + Table811124[[#This Row],[Cos(a)]] * $H$2</f>
        <v>-3.2778232143436621</v>
      </c>
      <c r="W132" s="1">
        <f>Table811124[[#This Row],[ Y]] - Table811124[[#This Row],[Sin(a)]] * $H$2</f>
        <v>1.440651544704854</v>
      </c>
      <c r="X132" s="1">
        <v>-3.4661740064620901</v>
      </c>
      <c r="Y132" s="1">
        <v>1.93968945741653</v>
      </c>
      <c r="Z132" s="1">
        <v>-3.3353246301830399</v>
      </c>
      <c r="AA132" s="1">
        <v>1.5700113166458201</v>
      </c>
      <c r="AB132" s="1">
        <f>Table811124[[#This Row],[Xs]]-IF(Z133&lt;&gt;"",Z133,Z$2)</f>
        <v>0.22142666111129028</v>
      </c>
      <c r="AC132" s="1">
        <f>Table811124[[#This Row],[ Ys]]-IF(AA133&lt;&gt;"",AA133,AA$2)</f>
        <v>6.9297330697640103E-2</v>
      </c>
      <c r="AD132" s="1">
        <f>SQRT(Table811124[[#This Row],[dXs]]*Table811124[[#This Row],[dXs]]+Table811124[[#This Row],[dYs]]*Table811124[[#This Row],[dYs]])</f>
        <v>0.23201699569797096</v>
      </c>
      <c r="AE132"/>
    </row>
    <row r="133" spans="1:31" x14ac:dyDescent="0.25">
      <c r="A133"/>
      <c r="O133" s="1">
        <f t="shared" si="8"/>
        <v>0.43614697456359997</v>
      </c>
      <c r="P133" s="1">
        <f t="shared" si="9"/>
        <v>0.24030643701552989</v>
      </c>
      <c r="Q133" s="1">
        <f>SQRT(Table811124[[#This Row],[dX]]*Table811124[[#This Row],[dX]]+Table811124[[#This Row],[dY]]*Table811124[[#This Row],[dY]])</f>
        <v>0.49796723495836587</v>
      </c>
      <c r="R133" s="1">
        <f>IFERROR(Table811124[[#This Row],[dY]]/Table811124[[#This Row],[|AB|]],0)</f>
        <v>0.48257479638318268</v>
      </c>
      <c r="S133" s="1">
        <f>IFERROR(Table811124[[#This Row],[dX]]/Table811124[[#This Row],[|AB|]],0)</f>
        <v>0.87585476301481047</v>
      </c>
      <c r="T133" s="1">
        <f>Table811124[[#This Row],[X]] - Table811124[[#This Row],[Cos(a)]] * $H$2</f>
        <v>-3.9534706244675752</v>
      </c>
      <c r="U133" s="1">
        <f>Table811124[[#This Row],[ Y]] + Table811124[[#This Row],[Sin(a)]] * $H$2</f>
        <v>2.30745981519292</v>
      </c>
      <c r="V133" s="1">
        <f>Table811124[[#This Row],[X]] + Table811124[[#This Row],[Cos(a)]] * $H$2</f>
        <v>-3.4386604656966049</v>
      </c>
      <c r="W133" s="1">
        <f>Table811124[[#This Row],[ Y]] - Table811124[[#This Row],[Sin(a)]] * $H$2</f>
        <v>1.3730991047136798</v>
      </c>
      <c r="X133" s="1">
        <v>-3.6960655450820901</v>
      </c>
      <c r="Y133" s="1">
        <v>1.8402794599532999</v>
      </c>
      <c r="Z133" s="1">
        <v>-3.5567512912943302</v>
      </c>
      <c r="AA133" s="1">
        <v>1.50071398594818</v>
      </c>
      <c r="AB133" s="1">
        <f>Table811124[[#This Row],[Xs]]-IF(Z134&lt;&gt;"",Z134,Z$2)</f>
        <v>0.21860641319918983</v>
      </c>
      <c r="AC133" s="1">
        <f>Table811124[[#This Row],[ Ys]]-IF(AA134&lt;&gt;"",AA134,AA$2)</f>
        <v>7.720344369612997E-2</v>
      </c>
      <c r="AD133" s="1">
        <f>SQRT(Table811124[[#This Row],[dXs]]*Table811124[[#This Row],[dXs]]+Table811124[[#This Row],[dYs]]*Table811124[[#This Row],[dYs]])</f>
        <v>0.23183859818924982</v>
      </c>
      <c r="AE133"/>
    </row>
    <row r="134" spans="1:31" x14ac:dyDescent="0.25">
      <c r="A134"/>
      <c r="O134" s="1">
        <f t="shared" si="8"/>
        <v>0.38759303092955966</v>
      </c>
      <c r="P134" s="1">
        <f t="shared" si="9"/>
        <v>0.31388342380522993</v>
      </c>
      <c r="Q134" s="1">
        <f>SQRT(Table811124[[#This Row],[dX]]*Table811124[[#This Row],[dX]]+Table811124[[#This Row],[dY]]*Table811124[[#This Row],[dY]])</f>
        <v>0.49874959785934286</v>
      </c>
      <c r="R134" s="1">
        <f>IFERROR(Table811124[[#This Row],[dY]]/Table811124[[#This Row],[|AB|]],0)</f>
        <v>0.62934070554128285</v>
      </c>
      <c r="S134" s="1">
        <f>IFERROR(Table811124[[#This Row],[dX]]/Table811124[[#This Row],[|AB|]],0)</f>
        <v>0.7771295106665298</v>
      </c>
      <c r="T134" s="1">
        <f>Table811124[[#This Row],[X]] - Table811124[[#This Row],[Cos(a)]] * $H$2</f>
        <v>-4.2380108999449959</v>
      </c>
      <c r="U134" s="1">
        <f>Table811124[[#This Row],[ Y]] + Table811124[[#This Row],[Sin(a)]] * $H$2</f>
        <v>2.1139033908910587</v>
      </c>
      <c r="V134" s="1">
        <f>Table811124[[#This Row],[X]] + Table811124[[#This Row],[Cos(a)]] * $H$2</f>
        <v>-3.5666310621063841</v>
      </c>
      <c r="W134" s="1">
        <f>Table811124[[#This Row],[ Y]] - Table811124[[#This Row],[Sin(a)]] * $H$2</f>
        <v>1.2848626499109417</v>
      </c>
      <c r="X134" s="1">
        <v>-3.90232098102569</v>
      </c>
      <c r="Y134" s="1">
        <v>1.6993830204010001</v>
      </c>
      <c r="Z134" s="1">
        <v>-3.77535770449352</v>
      </c>
      <c r="AA134" s="1">
        <v>1.42351054225205</v>
      </c>
      <c r="AB134" s="1">
        <f>Table811124[[#This Row],[Xs]]-IF(Z135&lt;&gt;"",Z135,Z$2)</f>
        <v>0.21563223659036979</v>
      </c>
      <c r="AC134" s="1">
        <f>Table811124[[#This Row],[ Ys]]-IF(AA135&lt;&gt;"",AA135,AA$2)</f>
        <v>8.3208600796889964E-2</v>
      </c>
      <c r="AD134" s="1">
        <f>SQRT(Table811124[[#This Row],[dXs]]*Table811124[[#This Row],[dXs]]+Table811124[[#This Row],[dYs]]*Table811124[[#This Row],[dYs]])</f>
        <v>0.23112968806179229</v>
      </c>
      <c r="AE134"/>
    </row>
    <row r="135" spans="1:31" x14ac:dyDescent="0.25">
      <c r="A135"/>
      <c r="O135" s="1">
        <f t="shared" si="8"/>
        <v>0.36026549339295011</v>
      </c>
      <c r="P135" s="1">
        <f t="shared" si="9"/>
        <v>0.34848675131798013</v>
      </c>
      <c r="Q135" s="1">
        <f>SQRT(Table811124[[#This Row],[dX]]*Table811124[[#This Row],[dX]]+Table811124[[#This Row],[dY]]*Table811124[[#This Row],[dY]])</f>
        <v>0.50123272197036928</v>
      </c>
      <c r="R135" s="1">
        <f>IFERROR(Table811124[[#This Row],[dY]]/Table811124[[#This Row],[|AB|]],0)</f>
        <v>0.69525937961125606</v>
      </c>
      <c r="S135" s="1">
        <f>IFERROR(Table811124[[#This Row],[dX]]/Table811124[[#This Row],[|AB|]],0)</f>
        <v>0.71875892694461285</v>
      </c>
      <c r="T135" s="1">
        <f>Table811124[[#This Row],[X]] - Table811124[[#This Row],[Cos(a)]] * $H$2</f>
        <v>-4.4545094723776399</v>
      </c>
      <c r="U135" s="1">
        <f>Table811124[[#This Row],[ Y]] + Table811124[[#This Row],[Sin(a)]] * $H$2</f>
        <v>1.9097815756247267</v>
      </c>
      <c r="V135" s="1">
        <f>Table811124[[#This Row],[X]] + Table811124[[#This Row],[Cos(a)]] * $H$2</f>
        <v>-3.7128076796456595</v>
      </c>
      <c r="W135" s="1">
        <f>Table811124[[#This Row],[ Y]] - Table811124[[#This Row],[Sin(a)]] * $H$2</f>
        <v>1.1430104966714132</v>
      </c>
      <c r="X135" s="1">
        <v>-4.0836585760116497</v>
      </c>
      <c r="Y135" s="1">
        <v>1.52639603614807</v>
      </c>
      <c r="Z135" s="1">
        <v>-3.9909899410838898</v>
      </c>
      <c r="AA135" s="1">
        <v>1.34030194145516</v>
      </c>
      <c r="AB135" s="1">
        <f>Table811124[[#This Row],[Xs]]-IF(Z136&lt;&gt;"",Z136,Z$2)</f>
        <v>0.21588076150808</v>
      </c>
      <c r="AC135" s="1">
        <f>Table811124[[#This Row],[ Ys]]-IF(AA136&lt;&gt;"",AA136,AA$2)</f>
        <v>8.4307337100820057E-2</v>
      </c>
      <c r="AD135" s="1">
        <f>SQRT(Table811124[[#This Row],[dXs]]*Table811124[[#This Row],[dXs]]+Table811124[[#This Row],[dYs]]*Table811124[[#This Row],[dYs]])</f>
        <v>0.23175899179608939</v>
      </c>
      <c r="AE135"/>
    </row>
    <row r="136" spans="1:31" x14ac:dyDescent="0.25">
      <c r="A136"/>
      <c r="O136" s="1">
        <f t="shared" si="8"/>
        <v>0.35549747943877996</v>
      </c>
      <c r="P136" s="1">
        <f t="shared" si="9"/>
        <v>0.35337948799133989</v>
      </c>
      <c r="Q136" s="1">
        <f>SQRT(Table811124[[#This Row],[dX]]*Table811124[[#This Row],[dX]]+Table811124[[#This Row],[dY]]*Table811124[[#This Row],[dY]])</f>
        <v>0.50125394803467371</v>
      </c>
      <c r="R136" s="1">
        <f>IFERROR(Table811124[[#This Row],[dY]]/Table811124[[#This Row],[|AB|]],0)</f>
        <v>0.70499093199540297</v>
      </c>
      <c r="S136" s="1">
        <f>IFERROR(Table811124[[#This Row],[dX]]/Table811124[[#This Row],[|AB|]],0)</f>
        <v>0.70921631806117724</v>
      </c>
      <c r="T136" s="1">
        <f>Table811124[[#This Row],[X]] - Table811124[[#This Row],[Cos(a)]] * $H$2</f>
        <v>-4.6386281744336388</v>
      </c>
      <c r="U136" s="1">
        <f>Table811124[[#This Row],[ Y]] + Table811124[[#This Row],[Sin(a)]] * $H$2</f>
        <v>1.7291917872498299</v>
      </c>
      <c r="V136" s="1">
        <f>Table811124[[#This Row],[X]] + Table811124[[#This Row],[Cos(a)]] * $H$2</f>
        <v>-3.8865447744036414</v>
      </c>
      <c r="W136" s="1">
        <f>Table811124[[#This Row],[ Y]] - Table811124[[#This Row],[Sin(a)]] * $H$2</f>
        <v>0.97260075091621001</v>
      </c>
      <c r="X136" s="1">
        <v>-4.2625864744186401</v>
      </c>
      <c r="Y136" s="1">
        <v>1.35089626908302</v>
      </c>
      <c r="Z136" s="1">
        <v>-4.2068707025919698</v>
      </c>
      <c r="AA136" s="1">
        <v>1.25599460435434</v>
      </c>
      <c r="AB136" s="1">
        <f>Table811124[[#This Row],[Xs]]-IF(Z137&lt;&gt;"",Z137,Z$2)</f>
        <v>0.21540304565546986</v>
      </c>
      <c r="AC136" s="1">
        <f>Table811124[[#This Row],[ Ys]]-IF(AA137&lt;&gt;"",AA137,AA$2)</f>
        <v>8.4800936213309974E-2</v>
      </c>
      <c r="AD136" s="1">
        <f>SQRT(Table811124[[#This Row],[dXs]]*Table811124[[#This Row],[dXs]]+Table811124[[#This Row],[dYs]]*Table811124[[#This Row],[dYs]])</f>
        <v>0.23149442943687934</v>
      </c>
      <c r="AE136"/>
    </row>
    <row r="137" spans="1:31" x14ac:dyDescent="0.25">
      <c r="A137"/>
      <c r="O137" s="1">
        <f t="shared" si="8"/>
        <v>0.35182535648345947</v>
      </c>
      <c r="P137" s="1">
        <f t="shared" si="9"/>
        <v>0.35705432295799</v>
      </c>
      <c r="Q137" s="1">
        <f>SQRT(Table811124[[#This Row],[dX]]*Table811124[[#This Row],[dX]]+Table811124[[#This Row],[dY]]*Table811124[[#This Row],[dY]])</f>
        <v>0.50126726504700259</v>
      </c>
      <c r="R137" s="1">
        <f>IFERROR(Table811124[[#This Row],[dY]]/Table811124[[#This Row],[|AB|]],0)</f>
        <v>0.71230329178688723</v>
      </c>
      <c r="S137" s="1">
        <f>IFERROR(Table811124[[#This Row],[dX]]/Table811124[[#This Row],[|AB|]],0)</f>
        <v>0.70187179777332898</v>
      </c>
      <c r="T137" s="1">
        <f>Table811124[[#This Row],[X]] - Table811124[[#This Row],[Cos(a)]] * $H$2</f>
        <v>-4.8190981633746883</v>
      </c>
      <c r="U137" s="1">
        <f>Table811124[[#This Row],[ Y]] + Table811124[[#This Row],[Sin(a)]] * $H$2</f>
        <v>1.5473945040266464</v>
      </c>
      <c r="V137" s="1">
        <f>Table811124[[#This Row],[X]] + Table811124[[#This Row],[Cos(a)]] * $H$2</f>
        <v>-4.059213947526171</v>
      </c>
      <c r="W137" s="1">
        <f>Table811124[[#This Row],[ Y]] - Table811124[[#This Row],[Sin(a)]] * $H$2</f>
        <v>0.79863859228681378</v>
      </c>
      <c r="X137" s="1">
        <v>-4.4391560554504297</v>
      </c>
      <c r="Y137" s="1">
        <v>1.1730165481567301</v>
      </c>
      <c r="Z137" s="1">
        <v>-4.4222737482474397</v>
      </c>
      <c r="AA137" s="1">
        <v>1.17119366814103</v>
      </c>
      <c r="AB137" s="1">
        <f>Table811124[[#This Row],[Xs]]-IF(Z138&lt;&gt;"",Z138,Z$2)</f>
        <v>0.21440482210714062</v>
      </c>
      <c r="AC137" s="1">
        <f>Table811124[[#This Row],[ Ys]]-IF(AA138&lt;&gt;"",AA138,AA$2)</f>
        <v>8.5882324000130073E-2</v>
      </c>
      <c r="AD137" s="1">
        <f>SQRT(Table811124[[#This Row],[dXs]]*Table811124[[#This Row],[dXs]]+Table811124[[#This Row],[dYs]]*Table811124[[#This Row],[dYs]])</f>
        <v>0.23096580118809351</v>
      </c>
      <c r="AE137"/>
    </row>
    <row r="138" spans="1:31" x14ac:dyDescent="0.25">
      <c r="A138"/>
      <c r="O138" s="1">
        <f t="shared" si="8"/>
        <v>0.35022091865539995</v>
      </c>
      <c r="P138" s="1">
        <f t="shared" si="9"/>
        <v>0.35863243043421911</v>
      </c>
      <c r="Q138" s="1">
        <f>SQRT(Table811124[[#This Row],[dX]]*Table811124[[#This Row],[dX]]+Table811124[[#This Row],[dY]]*Table811124[[#This Row],[dY]])</f>
        <v>0.50127029836505099</v>
      </c>
      <c r="R138" s="1">
        <f>IFERROR(Table811124[[#This Row],[dY]]/Table811124[[#This Row],[|AB|]],0)</f>
        <v>0.71544719805649526</v>
      </c>
      <c r="S138" s="1">
        <f>IFERROR(Table811124[[#This Row],[dX]]/Table811124[[#This Row],[|AB|]],0)</f>
        <v>0.69866680670625125</v>
      </c>
      <c r="T138" s="1">
        <f>Table811124[[#This Row],[X]] - Table811124[[#This Row],[Cos(a)]] * $H$2</f>
        <v>-4.9960308963653226</v>
      </c>
      <c r="U138" s="1">
        <f>Table811124[[#This Row],[ Y]] + Table811124[[#This Row],[Sin(a)]] * $H$2</f>
        <v>1.3665103618651384</v>
      </c>
      <c r="V138" s="1">
        <f>Table811124[[#This Row],[X]] + Table811124[[#This Row],[Cos(a)]] * $H$2</f>
        <v>-4.2327927654388766</v>
      </c>
      <c r="W138" s="1">
        <f>Table811124[[#This Row],[ Y]] - Table811124[[#This Row],[Sin(a)]] * $H$2</f>
        <v>0.62117353038492151</v>
      </c>
      <c r="X138" s="1">
        <v>-4.6144118309020996</v>
      </c>
      <c r="Y138" s="1">
        <v>0.99384194612502996</v>
      </c>
      <c r="Z138" s="1">
        <v>-4.6366785703545803</v>
      </c>
      <c r="AA138" s="1">
        <v>1.0853113441408999</v>
      </c>
      <c r="AB138" s="1">
        <f>Table811124[[#This Row],[Xs]]-IF(Z139&lt;&gt;"",Z139,Z$2)</f>
        <v>0.21340010212301941</v>
      </c>
      <c r="AC138" s="1">
        <f>Table811124[[#This Row],[ Ys]]-IF(AA139&lt;&gt;"",AA139,AA$2)</f>
        <v>8.3206610790759861E-2</v>
      </c>
      <c r="AD138" s="1">
        <f>SQRT(Table811124[[#This Row],[dXs]]*Table811124[[#This Row],[dXs]]+Table811124[[#This Row],[dYs]]*Table811124[[#This Row],[dYs]])</f>
        <v>0.22904790692211119</v>
      </c>
      <c r="AE138"/>
    </row>
    <row r="139" spans="1:31" x14ac:dyDescent="0.25">
      <c r="A139"/>
      <c r="O139" s="1">
        <f t="shared" si="8"/>
        <v>0.36050701141357067</v>
      </c>
      <c r="P139" s="1">
        <f t="shared" si="9"/>
        <v>0.34778004884719793</v>
      </c>
      <c r="Q139" s="1">
        <f>SQRT(Table811124[[#This Row],[dX]]*Table811124[[#This Row],[dX]]+Table811124[[#This Row],[dY]]*Table811124[[#This Row],[dY]])</f>
        <v>0.50091542964307234</v>
      </c>
      <c r="R139" s="1">
        <f>IFERROR(Table811124[[#This Row],[dY]]/Table811124[[#This Row],[|AB|]],0)</f>
        <v>0.69428895231877541</v>
      </c>
      <c r="S139" s="1">
        <f>IFERROR(Table811124[[#This Row],[dX]]/Table811124[[#This Row],[|AB|]],0)</f>
        <v>0.71969636006311521</v>
      </c>
      <c r="T139" s="1">
        <f>Table811124[[#This Row],[X]] - Table811124[[#This Row],[Cos(a)]] * $H$2</f>
        <v>-5.159710245191488</v>
      </c>
      <c r="U139" s="1">
        <f>Table811124[[#This Row],[ Y]] + Table811124[[#This Row],[Sin(a)]] * $H$2</f>
        <v>1.1982696834087734</v>
      </c>
      <c r="V139" s="1">
        <f>Table811124[[#This Row],[X]] + Table811124[[#This Row],[Cos(a)]] * $H$2</f>
        <v>-4.4190437030201712</v>
      </c>
      <c r="W139" s="1">
        <f>Table811124[[#This Row],[ Y]] - Table811124[[#This Row],[Sin(a)]] * $H$2</f>
        <v>0.43049855203624865</v>
      </c>
      <c r="X139" s="1">
        <v>-4.7893769741058296</v>
      </c>
      <c r="Y139" s="1">
        <v>0.81438411772251096</v>
      </c>
      <c r="Z139" s="1">
        <v>-4.8500786724775997</v>
      </c>
      <c r="AA139" s="1">
        <v>1.0021047333501401</v>
      </c>
      <c r="AB139" s="1">
        <f>Table811124[[#This Row],[Xs]]-IF(Z140&lt;&gt;"",Z140,Z$2)</f>
        <v>0.21240726186654069</v>
      </c>
      <c r="AC139" s="1">
        <f>Table811124[[#This Row],[ Ys]]-IF(AA140&lt;&gt;"",AA140,AA$2)</f>
        <v>7.9082062795928998E-2</v>
      </c>
      <c r="AD139" s="1">
        <f>SQRT(Table811124[[#This Row],[dXs]]*Table811124[[#This Row],[dXs]]+Table811124[[#This Row],[dYs]]*Table811124[[#This Row],[dYs]])</f>
        <v>0.22665131270235442</v>
      </c>
      <c r="AE139"/>
    </row>
    <row r="140" spans="1:31" x14ac:dyDescent="0.25">
      <c r="A140"/>
      <c r="O140" s="1">
        <f t="shared" si="8"/>
        <v>0.38751959800720037</v>
      </c>
      <c r="P140" s="1">
        <f t="shared" si="9"/>
        <v>0.31651235744357098</v>
      </c>
      <c r="Q140" s="1">
        <f>SQRT(Table811124[[#This Row],[dX]]*Table811124[[#This Row],[dX]]+Table811124[[#This Row],[dY]]*Table811124[[#This Row],[dY]])</f>
        <v>0.50035138778077648</v>
      </c>
      <c r="R140" s="1">
        <f>IFERROR(Table811124[[#This Row],[dY]]/Table811124[[#This Row],[|AB|]],0)</f>
        <v>0.63258015301487969</v>
      </c>
      <c r="S140" s="1">
        <f>IFERROR(Table811124[[#This Row],[dX]]/Table811124[[#This Row],[|AB|]],0)</f>
        <v>0.77449489992618525</v>
      </c>
      <c r="T140" s="1">
        <f>Table811124[[#This Row],[X]] - Table811124[[#This Row],[Cos(a)]] * $H$2</f>
        <v>-5.3123366803893868</v>
      </c>
      <c r="U140" s="1">
        <f>Table811124[[#This Row],[ Y]] + Table811124[[#This Row],[Sin(a)]] * $H$2</f>
        <v>1.059176968129677</v>
      </c>
      <c r="V140" s="1">
        <f>Table811124[[#This Row],[X]] + Table811124[[#This Row],[Cos(a)]] * $H$2</f>
        <v>-4.6375010042419538</v>
      </c>
      <c r="W140" s="1">
        <f>Table811124[[#This Row],[ Y]] - Table811124[[#This Row],[Sin(a)]] * $H$2</f>
        <v>0.23294682642598707</v>
      </c>
      <c r="X140" s="1">
        <v>-4.9749188423156703</v>
      </c>
      <c r="Y140" s="1">
        <v>0.64606189727783203</v>
      </c>
      <c r="Z140" s="1">
        <v>-5.0624859343441404</v>
      </c>
      <c r="AA140" s="1">
        <v>0.92302267055421106</v>
      </c>
      <c r="AB140" s="1">
        <f>Table811124[[#This Row],[Xs]]-IF(Z141&lt;&gt;"",Z141,Z$2)</f>
        <v>0.21275508770027951</v>
      </c>
      <c r="AC140" s="1">
        <f>Table811124[[#This Row],[ Ys]]-IF(AA141&lt;&gt;"",AA141,AA$2)</f>
        <v>7.6003821476442024E-2</v>
      </c>
      <c r="AD140" s="1">
        <f>SQRT(Table811124[[#This Row],[dXs]]*Table811124[[#This Row],[dXs]]+Table811124[[#This Row],[dYs]]*Table811124[[#This Row],[dYs]])</f>
        <v>0.22592323524015076</v>
      </c>
      <c r="AE140"/>
    </row>
    <row r="141" spans="1:31" x14ac:dyDescent="0.25">
      <c r="A141"/>
      <c r="O141" s="1">
        <f t="shared" si="8"/>
        <v>0.41829776763916016</v>
      </c>
      <c r="P141" s="1">
        <f t="shared" si="9"/>
        <v>0.27455303817987503</v>
      </c>
      <c r="Q141" s="1">
        <f>SQRT(Table811124[[#This Row],[dX]]*Table811124[[#This Row],[dX]]+Table811124[[#This Row],[dY]]*Table811124[[#This Row],[dY]])</f>
        <v>0.50035226909219144</v>
      </c>
      <c r="R141" s="1">
        <f>IFERROR(Table811124[[#This Row],[dY]]/Table811124[[#This Row],[|AB|]],0)</f>
        <v>0.54871948253179159</v>
      </c>
      <c r="S141" s="1">
        <f>IFERROR(Table811124[[#This Row],[dX]]/Table811124[[#This Row],[|AB|]],0)</f>
        <v>0.83600653675078573</v>
      </c>
      <c r="T141" s="1">
        <f>Table811124[[#This Row],[X]] - Table811124[[#This Row],[Cos(a)]] * $H$2</f>
        <v>-5.4695831836394753</v>
      </c>
      <c r="U141" s="1">
        <f>Table811124[[#This Row],[ Y]] + Table811124[[#This Row],[Sin(a)]] * $H$2</f>
        <v>0.9437970978057878</v>
      </c>
      <c r="V141" s="1">
        <f>Table811124[[#This Row],[X]] + Table811124[[#This Row],[Cos(a)]] * $H$2</f>
        <v>-4.8842099605865847</v>
      </c>
      <c r="W141" s="1">
        <f>Table811124[[#This Row],[ Y]] - Table811124[[#This Row],[Sin(a)]] * $H$2</f>
        <v>5.1946422752092158E-2</v>
      </c>
      <c r="X141" s="1">
        <v>-5.17689657211303</v>
      </c>
      <c r="Y141" s="1">
        <v>0.49787176027893998</v>
      </c>
      <c r="Z141" s="1">
        <v>-5.2752410220444199</v>
      </c>
      <c r="AA141" s="1">
        <v>0.84701884907776903</v>
      </c>
      <c r="AB141" s="1">
        <f>Table811124[[#This Row],[Xs]]-IF(Z142&lt;&gt;"",Z142,Z$2)</f>
        <v>0.2129527046062698</v>
      </c>
      <c r="AC141" s="1">
        <f>Table811124[[#This Row],[ Ys]]-IF(AA142&lt;&gt;"",AA142,AA$2)</f>
        <v>6.779589883821302E-2</v>
      </c>
      <c r="AD141" s="1">
        <f>SQRT(Table811124[[#This Row],[dXs]]*Table811124[[#This Row],[dXs]]+Table811124[[#This Row],[dYs]]*Table811124[[#This Row],[dYs]])</f>
        <v>0.22348408958672297</v>
      </c>
      <c r="AE141"/>
    </row>
    <row r="142" spans="1:31" x14ac:dyDescent="0.25">
      <c r="A142"/>
      <c r="O142" s="1">
        <f t="shared" si="8"/>
        <v>0.44547176361083984</v>
      </c>
      <c r="P142" s="1">
        <f t="shared" si="9"/>
        <v>0.22756056115031298</v>
      </c>
      <c r="Q142" s="1">
        <f>SQRT(Table811124[[#This Row],[dX]]*Table811124[[#This Row],[dX]]+Table811124[[#This Row],[dY]]*Table811124[[#This Row],[dY]])</f>
        <v>0.5002288487938269</v>
      </c>
      <c r="R142" s="1">
        <f>IFERROR(Table811124[[#This Row],[dY]]/Table811124[[#This Row],[|AB|]],0)</f>
        <v>0.45491290975923659</v>
      </c>
      <c r="S142" s="1">
        <f>IFERROR(Table811124[[#This Row],[dX]]/Table811124[[#This Row],[|AB|]],0)</f>
        <v>0.89053593107430795</v>
      </c>
      <c r="T142" s="1">
        <f>Table811124[[#This Row],[X]] - Table811124[[#This Row],[Cos(a)]] * $H$2</f>
        <v>-5.635866857186306</v>
      </c>
      <c r="U142" s="1">
        <f>Table811124[[#This Row],[ Y]] + Table811124[[#This Row],[Sin(a)]] * $H$2</f>
        <v>0.84652013973639539</v>
      </c>
      <c r="V142" s="1">
        <f>Table811124[[#This Row],[X]] + Table811124[[#This Row],[Cos(a)]] * $H$2</f>
        <v>-5.1505663627233549</v>
      </c>
      <c r="W142" s="1">
        <f>Table811124[[#This Row],[ Y]] - Table811124[[#This Row],[Sin(a)]] * $H$2</f>
        <v>-0.10350242154048139</v>
      </c>
      <c r="X142" s="1">
        <v>-5.3932166099548304</v>
      </c>
      <c r="Y142" s="1">
        <v>0.371508859097957</v>
      </c>
      <c r="Z142" s="1">
        <v>-5.4881937266506897</v>
      </c>
      <c r="AA142" s="1">
        <v>0.77922295023955601</v>
      </c>
      <c r="AB142" s="1">
        <f>Table811124[[#This Row],[Xs]]-IF(Z143&lt;&gt;"",Z143,Z$2)</f>
        <v>0.21392133709506034</v>
      </c>
      <c r="AC142" s="1">
        <f>Table811124[[#This Row],[ Ys]]-IF(AA143&lt;&gt;"",AA143,AA$2)</f>
        <v>5.6283599098654991E-2</v>
      </c>
      <c r="AD142" s="1">
        <f>SQRT(Table811124[[#This Row],[dXs]]*Table811124[[#This Row],[dXs]]+Table811124[[#This Row],[dYs]]*Table811124[[#This Row],[dYs]])</f>
        <v>0.22120167719083089</v>
      </c>
      <c r="AE142"/>
    </row>
    <row r="143" spans="1:31" x14ac:dyDescent="0.25">
      <c r="A143"/>
      <c r="O143" s="1">
        <f t="shared" si="8"/>
        <v>0.46746635437011985</v>
      </c>
      <c r="P143" s="1">
        <f t="shared" si="9"/>
        <v>0.17843567579984701</v>
      </c>
      <c r="Q143" s="1">
        <f>SQRT(Table811124[[#This Row],[dX]]*Table811124[[#This Row],[dX]]+Table811124[[#This Row],[dY]]*Table811124[[#This Row],[dY]])</f>
        <v>0.5003639504063403</v>
      </c>
      <c r="R143" s="1">
        <f>IFERROR(Table811124[[#This Row],[dY]]/Table811124[[#This Row],[|AB|]],0)</f>
        <v>0.35661177359987922</v>
      </c>
      <c r="S143" s="1">
        <f>IFERROR(Table811124[[#This Row],[dX]]/Table811124[[#This Row],[|AB|]],0)</f>
        <v>0.9342526654657981</v>
      </c>
      <c r="T143" s="1">
        <f>Table811124[[#This Row],[X]] - Table811124[[#This Row],[Cos(a)]] * $H$2</f>
        <v>-5.8125848215023517</v>
      </c>
      <c r="U143" s="1">
        <f>Table811124[[#This Row],[ Y]] + Table811124[[#This Row],[Sin(a)]] * $H$2</f>
        <v>0.76864095717378944</v>
      </c>
      <c r="V143" s="1">
        <f>Table811124[[#This Row],[X]] + Table811124[[#This Row],[Cos(a)]] * $H$2</f>
        <v>-5.432151849945388</v>
      </c>
      <c r="W143" s="1">
        <f>Table811124[[#This Row],[ Y]] - Table811124[[#This Row],[Sin(a)]] * $H$2</f>
        <v>-0.22801855891653544</v>
      </c>
      <c r="X143" s="1">
        <v>-5.6223683357238698</v>
      </c>
      <c r="Y143" s="1">
        <v>0.270311199128627</v>
      </c>
      <c r="Z143" s="1">
        <v>-5.7021150637457501</v>
      </c>
      <c r="AA143" s="1">
        <v>0.72293935114090102</v>
      </c>
      <c r="AB143" s="1">
        <f>Table811124[[#This Row],[Xs]]-IF(Z144&lt;&gt;"",Z144,Z$2)</f>
        <v>0.21516568782517975</v>
      </c>
      <c r="AC143" s="1">
        <f>Table811124[[#This Row],[ Ys]]-IF(AA144&lt;&gt;"",AA144,AA$2)</f>
        <v>5.5474124321257978E-2</v>
      </c>
      <c r="AD143" s="1">
        <f>SQRT(Table811124[[#This Row],[dXs]]*Table811124[[#This Row],[dXs]]+Table811124[[#This Row],[dYs]]*Table811124[[#This Row],[dYs]])</f>
        <v>0.22220182646975045</v>
      </c>
      <c r="AE143"/>
    </row>
    <row r="144" spans="1:31" x14ac:dyDescent="0.25">
      <c r="A144"/>
      <c r="O144" s="1">
        <f t="shared" si="8"/>
        <v>0.48362064361572976</v>
      </c>
      <c r="P144" s="1">
        <f t="shared" si="9"/>
        <v>0.128055699169635</v>
      </c>
      <c r="Q144" s="1">
        <f>SQRT(Table811124[[#This Row],[dX]]*Table811124[[#This Row],[dX]]+Table811124[[#This Row],[dY]]*Table811124[[#This Row],[dY]])</f>
        <v>0.50028710659092224</v>
      </c>
      <c r="R144" s="1">
        <f>IFERROR(Table811124[[#This Row],[dY]]/Table811124[[#This Row],[|AB|]],0)</f>
        <v>0.25596442019511079</v>
      </c>
      <c r="S144" s="1">
        <f>IFERROR(Table811124[[#This Row],[dX]]/Table811124[[#This Row],[|AB|]],0)</f>
        <v>0.96668620327083421</v>
      </c>
      <c r="T144" s="1">
        <f>Table811124[[#This Row],[X]] - Table811124[[#This Row],[Cos(a)]] * $H$2</f>
        <v>-5.9972142179129762</v>
      </c>
      <c r="U144" s="1">
        <f>Table811124[[#This Row],[ Y]] + Table811124[[#This Row],[Sin(a)]] * $H$2</f>
        <v>0.70870296910275854</v>
      </c>
      <c r="V144" s="1">
        <f>Table811124[[#This Row],[X]] + Table811124[[#This Row],[Cos(a)]] * $H$2</f>
        <v>-5.7241517107369244</v>
      </c>
      <c r="W144" s="1">
        <f>Table811124[[#This Row],[ Y]] - Table811124[[#This Row],[Sin(a)]] * $H$2</f>
        <v>-0.32255660250653861</v>
      </c>
      <c r="X144" s="1">
        <v>-5.8606829643249503</v>
      </c>
      <c r="Y144" s="1">
        <v>0.19307318329810999</v>
      </c>
      <c r="Z144" s="1">
        <v>-5.9172807515709298</v>
      </c>
      <c r="AA144" s="1">
        <v>0.66746522681964304</v>
      </c>
      <c r="AB144" s="1">
        <f>Table811124[[#This Row],[Xs]]-IF(Z145&lt;&gt;"",Z145,Z$2)</f>
        <v>0.20962629207117978</v>
      </c>
      <c r="AC144" s="1">
        <f>Table811124[[#This Row],[ Ys]]-IF(AA145&lt;&gt;"",AA145,AA$2)</f>
        <v>4.7696707547171036E-2</v>
      </c>
      <c r="AD144" s="1">
        <f>SQRT(Table811124[[#This Row],[dXs]]*Table811124[[#This Row],[dXs]]+Table811124[[#This Row],[dYs]]*Table811124[[#This Row],[dYs]])</f>
        <v>0.21498408833760682</v>
      </c>
      <c r="AE144"/>
    </row>
    <row r="145" spans="1:31" x14ac:dyDescent="0.25">
      <c r="A145"/>
      <c r="O145" s="1">
        <f t="shared" si="8"/>
        <v>0.49465370178221946</v>
      </c>
      <c r="P145" s="1">
        <f t="shared" si="9"/>
        <v>7.493479549884699E-2</v>
      </c>
      <c r="Q145" s="1">
        <f>SQRT(Table811124[[#This Row],[dX]]*Table811124[[#This Row],[dX]]+Table811124[[#This Row],[dY]]*Table811124[[#This Row],[dY]])</f>
        <v>0.50029741980476672</v>
      </c>
      <c r="R145" s="1">
        <f>IFERROR(Table811124[[#This Row],[dY]]/Table811124[[#This Row],[|AB|]],0)</f>
        <v>0.14978049562616</v>
      </c>
      <c r="S145" s="1">
        <f>IFERROR(Table811124[[#This Row],[dX]]/Table811124[[#This Row],[|AB|]],0)</f>
        <v>0.98871927417744898</v>
      </c>
      <c r="T145" s="1">
        <f>Table811124[[#This Row],[X]] - Table811124[[#This Row],[Cos(a)]] * $H$2</f>
        <v>-6.1858817973151901</v>
      </c>
      <c r="U145" s="1">
        <f>Table811124[[#This Row],[ Y]] + Table811124[[#This Row],[Sin(a)]] * $H$2</f>
        <v>0.66963771131161698</v>
      </c>
      <c r="V145" s="1">
        <f>Table811124[[#This Row],[X]] + Table811124[[#This Row],[Cos(a)]] * $H$2</f>
        <v>-6.0260961613640092</v>
      </c>
      <c r="W145" s="1">
        <f>Table811124[[#This Row],[ Y]] - Table811124[[#This Row],[Sin(a)]] * $H$2</f>
        <v>-0.38512671139363297</v>
      </c>
      <c r="X145" s="1">
        <v>-6.1059889793395996</v>
      </c>
      <c r="Y145" s="1">
        <v>0.142255499958992</v>
      </c>
      <c r="Z145" s="1">
        <v>-6.1269070436421096</v>
      </c>
      <c r="AA145" s="1">
        <v>0.61976851927247201</v>
      </c>
      <c r="AB145" s="1">
        <f>Table811124[[#This Row],[Xs]]-IF(Z146&lt;&gt;"",Z146,Z$2)</f>
        <v>0.20751991184871077</v>
      </c>
      <c r="AC145" s="1">
        <f>Table811124[[#This Row],[ Ys]]-IF(AA146&lt;&gt;"",AA146,AA$2)</f>
        <v>3.1255437327801006E-2</v>
      </c>
      <c r="AD145" s="1">
        <f>SQRT(Table811124[[#This Row],[dXs]]*Table811124[[#This Row],[dXs]]+Table811124[[#This Row],[dYs]]*Table811124[[#This Row],[dYs]])</f>
        <v>0.2098604683503989</v>
      </c>
      <c r="AE145"/>
    </row>
    <row r="146" spans="1:31" x14ac:dyDescent="0.25">
      <c r="A146"/>
      <c r="O146" s="1">
        <f t="shared" si="8"/>
        <v>0.49981617927551003</v>
      </c>
      <c r="P146" s="1">
        <f t="shared" si="9"/>
        <v>2.0212799310685009E-2</v>
      </c>
      <c r="Q146" s="1">
        <f>SQRT(Table811124[[#This Row],[dX]]*Table811124[[#This Row],[dX]]+Table811124[[#This Row],[dY]]*Table811124[[#This Row],[dY]])</f>
        <v>0.50022471982254424</v>
      </c>
      <c r="R146" s="1">
        <f>IFERROR(Table811124[[#This Row],[dY]]/Table811124[[#This Row],[|AB|]],0)</f>
        <v>4.0407437916813747E-2</v>
      </c>
      <c r="S146" s="1">
        <f>IFERROR(Table811124[[#This Row],[dX]]/Table811124[[#This Row],[|AB|]],0)</f>
        <v>0.99918328596959549</v>
      </c>
      <c r="T146" s="1">
        <f>Table811124[[#This Row],[X]] - Table811124[[#This Row],[Cos(a)]] * $H$2</f>
        <v>-6.3768899669481911</v>
      </c>
      <c r="U146" s="1">
        <f>Table811124[[#This Row],[ Y]] + Table811124[[#This Row],[Sin(a)]] * $H$2</f>
        <v>0.65110209616796788</v>
      </c>
      <c r="V146" s="1">
        <f>Table811124[[#This Row],[X]] + Table811124[[#This Row],[Cos(a)]] * $H$2</f>
        <v>-6.3337833652661484</v>
      </c>
      <c r="W146" s="1">
        <f>Table811124[[#This Row],[ Y]] - Table811124[[#This Row],[Sin(a)]] * $H$2</f>
        <v>-0.41482532056944188</v>
      </c>
      <c r="X146" s="1">
        <v>-6.3553366661071697</v>
      </c>
      <c r="Y146" s="1">
        <v>0.118138387799263</v>
      </c>
      <c r="Z146" s="1">
        <v>-6.3344269554908204</v>
      </c>
      <c r="AA146" s="1">
        <v>0.588513081944671</v>
      </c>
      <c r="AB146" s="1">
        <f>Table811124[[#This Row],[Xs]]-IF(Z147&lt;&gt;"",Z147,Z$2)</f>
        <v>0.2100463559715493</v>
      </c>
      <c r="AC146" s="1">
        <f>Table811124[[#This Row],[ Ys]]-IF(AA147&lt;&gt;"",AA147,AA$2)</f>
        <v>3.1098402122379021E-2</v>
      </c>
      <c r="AD146" s="1">
        <f>SQRT(Table811124[[#This Row],[dXs]]*Table811124[[#This Row],[dXs]]+Table811124[[#This Row],[dYs]]*Table811124[[#This Row],[dYs]])</f>
        <v>0.21233601265798507</v>
      </c>
      <c r="AE146"/>
    </row>
    <row r="147" spans="1:31" x14ac:dyDescent="0.25">
      <c r="A147"/>
      <c r="O147" s="1">
        <f t="shared" si="8"/>
        <v>0.49870634078980025</v>
      </c>
      <c r="P147" s="1">
        <f t="shared" si="9"/>
        <v>-3.7302508950232988E-2</v>
      </c>
      <c r="Q147" s="1">
        <f>SQRT(Table811124[[#This Row],[dX]]*Table811124[[#This Row],[dX]]+Table811124[[#This Row],[dY]]*Table811124[[#This Row],[dY]])</f>
        <v>0.50009948162134166</v>
      </c>
      <c r="R147" s="1">
        <f>IFERROR(Table811124[[#This Row],[dY]]/Table811124[[#This Row],[|AB|]],0)</f>
        <v>-7.4590177196938542E-2</v>
      </c>
      <c r="S147" s="1">
        <f>IFERROR(Table811124[[#This Row],[dX]]/Table811124[[#This Row],[|AB|]],0)</f>
        <v>0.99721427259427509</v>
      </c>
      <c r="T147" s="1">
        <f>Table811124[[#This Row],[X]] - Table811124[[#This Row],[Cos(a)]] * $H$2</f>
        <v>-6.5660188070968468</v>
      </c>
      <c r="U147" s="1">
        <f>Table811124[[#This Row],[ Y]] + Table811124[[#This Row],[Sin(a)]] * $H$2</f>
        <v>0.65395613857606882</v>
      </c>
      <c r="V147" s="1">
        <f>Table811124[[#This Row],[X]] + Table811124[[#This Row],[Cos(a)]] * $H$2</f>
        <v>-6.6455915101333725</v>
      </c>
      <c r="W147" s="1">
        <f>Table811124[[#This Row],[ Y]] - Table811124[[#This Row],[Sin(a)]] * $H$2</f>
        <v>-0.40987073727945478</v>
      </c>
      <c r="X147" s="1">
        <v>-6.6058051586151096</v>
      </c>
      <c r="Y147" s="1">
        <v>0.122042700648307</v>
      </c>
      <c r="Z147" s="1">
        <v>-6.5444733114623697</v>
      </c>
      <c r="AA147" s="1">
        <v>0.55741467982229198</v>
      </c>
      <c r="AB147" s="1">
        <f>Table811124[[#This Row],[Xs]]-IF(Z148&lt;&gt;"",Z148,Z$2)</f>
        <v>0.20821858370674029</v>
      </c>
      <c r="AC147" s="1">
        <f>Table811124[[#This Row],[ Ys]]-IF(AA148&lt;&gt;"",AA148,AA$2)</f>
        <v>1.3726444399909998E-2</v>
      </c>
      <c r="AD147" s="1">
        <f>SQRT(Table811124[[#This Row],[dXs]]*Table811124[[#This Row],[dXs]]+Table811124[[#This Row],[dYs]]*Table811124[[#This Row],[dYs]])</f>
        <v>0.20867053907225291</v>
      </c>
      <c r="AE147"/>
    </row>
    <row r="148" spans="1:31" x14ac:dyDescent="0.25">
      <c r="A148"/>
      <c r="O148" s="1">
        <f t="shared" si="8"/>
        <v>0.48891377449035023</v>
      </c>
      <c r="P148" s="1">
        <f t="shared" si="9"/>
        <v>-0.10227464139461501</v>
      </c>
      <c r="Q148" s="1">
        <f>SQRT(Table811124[[#This Row],[dX]]*Table811124[[#This Row],[dX]]+Table811124[[#This Row],[dY]]*Table811124[[#This Row],[dY]])</f>
        <v>0.49949652767441549</v>
      </c>
      <c r="R148" s="1">
        <f>IFERROR(Table811124[[#This Row],[dY]]/Table811124[[#This Row],[|AB|]],0)</f>
        <v>-0.20475546020468077</v>
      </c>
      <c r="S148" s="1">
        <f>IFERROR(Table811124[[#This Row],[dX]]/Table811124[[#This Row],[|AB|]],0)</f>
        <v>0.97881315965631022</v>
      </c>
      <c r="T148" s="1">
        <f>Table811124[[#This Row],[X]] - Table811124[[#This Row],[Cos(a)]] * $H$2</f>
        <v>-6.7448265789284703</v>
      </c>
      <c r="U148" s="1">
        <f>Table811124[[#This Row],[ Y]] + Table811124[[#This Row],[Sin(a)]] * $H$2</f>
        <v>0.67753919312391164</v>
      </c>
      <c r="V148" s="1">
        <f>Table811124[[#This Row],[X]] + Table811124[[#This Row],[Cos(a)]] * $H$2</f>
        <v>-6.9632594348654697</v>
      </c>
      <c r="W148" s="1">
        <f>Table811124[[#This Row],[ Y]] - Table811124[[#This Row],[Sin(a)]] * $H$2</f>
        <v>-0.36665739962491961</v>
      </c>
      <c r="X148" s="1">
        <v>-6.85404300689697</v>
      </c>
      <c r="Y148" s="1">
        <v>0.15544089674949599</v>
      </c>
      <c r="Z148" s="1">
        <v>-6.7526918951691099</v>
      </c>
      <c r="AA148" s="1">
        <v>0.54368823542238198</v>
      </c>
      <c r="AB148" s="1">
        <f>Table811124[[#This Row],[Xs]]-IF(Z149&lt;&gt;"",Z149,Z$2)</f>
        <v>0.20585757901617985</v>
      </c>
      <c r="AC148" s="1">
        <f>Table811124[[#This Row],[ Ys]]-IF(AA149&lt;&gt;"",AA149,AA$2)</f>
        <v>-5.1017883151199817E-3</v>
      </c>
      <c r="AD148" s="1">
        <f>SQRT(Table811124[[#This Row],[dXs]]*Table811124[[#This Row],[dXs]]+Table811124[[#This Row],[dYs]]*Table811124[[#This Row],[dYs]])</f>
        <v>0.2059207883687682</v>
      </c>
      <c r="AE148"/>
    </row>
    <row r="149" spans="1:31" x14ac:dyDescent="0.25">
      <c r="A149"/>
      <c r="O149" s="1">
        <f t="shared" si="8"/>
        <v>0.46535801887512029</v>
      </c>
      <c r="P149" s="1">
        <f t="shared" si="9"/>
        <v>-0.17912359163165101</v>
      </c>
      <c r="Q149" s="1">
        <f>SQRT(Table811124[[#This Row],[dX]]*Table811124[[#This Row],[dX]]+Table811124[[#This Row],[dY]]*Table811124[[#This Row],[dY]])</f>
        <v>0.49864150129165874</v>
      </c>
      <c r="R149" s="1">
        <f>IFERROR(Table811124[[#This Row],[dY]]/Table811124[[#This Row],[|AB|]],0)</f>
        <v>-0.35922319174729184</v>
      </c>
      <c r="S149" s="1">
        <f>IFERROR(Table811124[[#This Row],[dX]]/Table811124[[#This Row],[|AB|]],0)</f>
        <v>0.93325168015433457</v>
      </c>
      <c r="T149" s="1">
        <f>Table811124[[#This Row],[X]] - Table811124[[#This Row],[Cos(a)]] * $H$2</f>
        <v>-6.9031095186025988</v>
      </c>
      <c r="U149" s="1">
        <f>Table811124[[#This Row],[ Y]] + Table811124[[#This Row],[Sin(a)]] * $H$2</f>
        <v>0.722113175180501</v>
      </c>
      <c r="V149" s="1">
        <f>Table811124[[#This Row],[X]] + Table811124[[#This Row],[Cos(a)]] * $H$2</f>
        <v>-7.2863283476083209</v>
      </c>
      <c r="W149" s="1">
        <f>Table811124[[#This Row],[ Y]] - Table811124[[#This Row],[Sin(a)]] * $H$2</f>
        <v>-0.27347849109465705</v>
      </c>
      <c r="X149" s="1">
        <v>-7.0947189331054599</v>
      </c>
      <c r="Y149" s="1">
        <v>0.224317342042922</v>
      </c>
      <c r="Z149" s="1">
        <v>-6.9585494741852898</v>
      </c>
      <c r="AA149" s="1">
        <v>0.54879002373750196</v>
      </c>
      <c r="AB149" s="1">
        <f>Table811124[[#This Row],[Xs]]-IF(Z150&lt;&gt;"",Z150,Z$2)</f>
        <v>0.20914095201676997</v>
      </c>
      <c r="AC149" s="1">
        <f>Table811124[[#This Row],[ Ys]]-IF(AA150&lt;&gt;"",AA150,AA$2)</f>
        <v>2.6648603464014986E-2</v>
      </c>
      <c r="AD149" s="1">
        <f>SQRT(Table811124[[#This Row],[dXs]]*Table811124[[#This Row],[dXs]]+Table811124[[#This Row],[dYs]]*Table811124[[#This Row],[dYs]])</f>
        <v>0.21083189008559208</v>
      </c>
      <c r="AE149"/>
    </row>
    <row r="150" spans="1:31" x14ac:dyDescent="0.25">
      <c r="A150"/>
      <c r="O150" s="1">
        <f t="shared" si="8"/>
        <v>0.42260456085204989</v>
      </c>
      <c r="P150" s="1">
        <f t="shared" si="9"/>
        <v>-0.26308274269104104</v>
      </c>
      <c r="Q150" s="1">
        <f>SQRT(Table811124[[#This Row],[dX]]*Table811124[[#This Row],[dX]]+Table811124[[#This Row],[dY]]*Table811124[[#This Row],[dY]])</f>
        <v>0.49780231453338425</v>
      </c>
      <c r="R150" s="1">
        <f>IFERROR(Table811124[[#This Row],[dY]]/Table811124[[#This Row],[|AB|]],0)</f>
        <v>-0.52848838788072339</v>
      </c>
      <c r="S150" s="1">
        <f>IFERROR(Table811124[[#This Row],[dX]]/Table811124[[#This Row],[|AB|]],0)</f>
        <v>0.8489405302347357</v>
      </c>
      <c r="T150" s="1">
        <f>Table811124[[#This Row],[X]] - Table811124[[#This Row],[Cos(a)]] * $H$2</f>
        <v>-7.0375056668426375</v>
      </c>
      <c r="U150" s="1">
        <f>Table811124[[#This Row],[ Y]] + Table811124[[#This Row],[Sin(a)]] * $H$2</f>
        <v>0.78738880953594192</v>
      </c>
      <c r="V150" s="1">
        <f>Table811124[[#This Row],[X]] + Table811124[[#This Row],[Cos(a)]] * $H$2</f>
        <v>-7.6012963847015431</v>
      </c>
      <c r="W150" s="1">
        <f>Table811124[[#This Row],[ Y]] - Table811124[[#This Row],[Sin(a)]] * $H$2</f>
        <v>-0.11825983277364793</v>
      </c>
      <c r="X150" s="1">
        <v>-7.3194010257720903</v>
      </c>
      <c r="Y150" s="1">
        <v>0.334564488381147</v>
      </c>
      <c r="Z150" s="1">
        <v>-7.1676904262020598</v>
      </c>
      <c r="AA150" s="1">
        <v>0.52214142027348698</v>
      </c>
      <c r="AB150" s="1">
        <f>Table811124[[#This Row],[Xs]]-IF(Z151&lt;&gt;"",Z151,Z$2)</f>
        <v>0.19125963614605013</v>
      </c>
      <c r="AC150" s="1">
        <f>Table811124[[#This Row],[ Ys]]-IF(AA151&lt;&gt;"",AA151,AA$2)</f>
        <v>2.9572897165196954E-2</v>
      </c>
      <c r="AD150" s="1">
        <f>SQRT(Table811124[[#This Row],[dXs]]*Table811124[[#This Row],[dXs]]+Table811124[[#This Row],[dYs]]*Table811124[[#This Row],[dYs]])</f>
        <v>0.1935324382770568</v>
      </c>
      <c r="AE150"/>
    </row>
    <row r="151" spans="1:31" x14ac:dyDescent="0.25">
      <c r="A151"/>
      <c r="O151" s="1">
        <f t="shared" si="8"/>
        <v>0.36434078216553001</v>
      </c>
      <c r="P151" s="1">
        <f t="shared" si="9"/>
        <v>-0.34006686881184606</v>
      </c>
      <c r="Q151" s="1">
        <f>SQRT(Table811124[[#This Row],[dX]]*Table811124[[#This Row],[dX]]+Table811124[[#This Row],[dY]]*Table811124[[#This Row],[dY]])</f>
        <v>0.49838707929929676</v>
      </c>
      <c r="R151" s="1">
        <f>IFERROR(Table811124[[#This Row],[dY]]/Table811124[[#This Row],[|AB|]],0)</f>
        <v>-0.68233484160536484</v>
      </c>
      <c r="S151" s="1">
        <f>IFERROR(Table811124[[#This Row],[dX]]/Table811124[[#This Row],[|AB|]],0)</f>
        <v>0.73103978272825998</v>
      </c>
      <c r="T151" s="1">
        <f>Table811124[[#This Row],[X]] - Table811124[[#This Row],[Cos(a)]] * $H$2</f>
        <v>-7.1533665376736817</v>
      </c>
      <c r="U151" s="1">
        <f>Table811124[[#This Row],[ Y]] + Table811124[[#This Row],[Sin(a)]] * $H$2</f>
        <v>0.8773362246182741</v>
      </c>
      <c r="V151" s="1">
        <f>Table811124[[#This Row],[X]] + Table811124[[#This Row],[Cos(a)]] * $H$2</f>
        <v>-7.8812804502413378</v>
      </c>
      <c r="W151" s="1">
        <f>Table811124[[#This Row],[ Y]] - Table811124[[#This Row],[Sin(a)]] * $H$2</f>
        <v>9.7463944849651929E-2</v>
      </c>
      <c r="X151" s="1">
        <v>-7.5173234939575098</v>
      </c>
      <c r="Y151" s="1">
        <v>0.48740008473396301</v>
      </c>
      <c r="Z151" s="1">
        <v>-7.3589500623481099</v>
      </c>
      <c r="AA151" s="1">
        <v>0.49256852310829002</v>
      </c>
      <c r="AB151" s="1">
        <f>Table811124[[#This Row],[Xs]]-IF(Z152&lt;&gt;"",Z152,Z$2)</f>
        <v>0.17729048733634034</v>
      </c>
      <c r="AC151" s="1">
        <f>Table811124[[#This Row],[ Ys]]-IF(AA152&lt;&gt;"",AA152,AA$2)</f>
        <v>7.977953587011033E-3</v>
      </c>
      <c r="AD151" s="1">
        <f>SQRT(Table811124[[#This Row],[dXs]]*Table811124[[#This Row],[dXs]]+Table811124[[#This Row],[dYs]]*Table811124[[#This Row],[dYs]])</f>
        <v>0.17746989785142031</v>
      </c>
      <c r="AE151"/>
    </row>
    <row r="152" spans="1:31" x14ac:dyDescent="0.25">
      <c r="A152"/>
      <c r="O152" s="1">
        <f t="shared" si="8"/>
        <v>0.34104871749878019</v>
      </c>
      <c r="P152" s="1">
        <f t="shared" si="9"/>
        <v>-0.36690105497837</v>
      </c>
      <c r="Q152" s="1">
        <f>SQRT(Table811124[[#This Row],[dX]]*Table811124[[#This Row],[dX]]+Table811124[[#This Row],[dY]]*Table811124[[#This Row],[dY]])</f>
        <v>0.50092974742153584</v>
      </c>
      <c r="R152" s="1">
        <f>IFERROR(Table811124[[#This Row],[dY]]/Table811124[[#This Row],[|AB|]],0)</f>
        <v>-0.73244014129115043</v>
      </c>
      <c r="S152" s="1">
        <f>IFERROR(Table811124[[#This Row],[dX]]/Table811124[[#This Row],[|AB|]],0)</f>
        <v>0.68083143245990008</v>
      </c>
      <c r="T152" s="1">
        <f>Table811124[[#This Row],[X]] - Table811124[[#This Row],[Cos(a)]] * $H$2</f>
        <v>-7.2930587177157644</v>
      </c>
      <c r="U152" s="1">
        <f>Table811124[[#This Row],[ Y]] + Table811124[[#This Row],[Sin(a)]] * $H$2</f>
        <v>1.0377863960262261</v>
      </c>
      <c r="V152" s="1">
        <f>Table811124[[#This Row],[X]] + Table811124[[#This Row],[Cos(a)]] * $H$2</f>
        <v>-8.0744248981594762</v>
      </c>
      <c r="W152" s="1">
        <f>Table811124[[#This Row],[ Y]] - Table811124[[#This Row],[Sin(a)]] * $H$2</f>
        <v>0.31147631835976003</v>
      </c>
      <c r="X152" s="1">
        <v>-7.6837418079376203</v>
      </c>
      <c r="Y152" s="1">
        <v>0.67463135719299305</v>
      </c>
      <c r="Z152" s="1">
        <v>-7.5362405496844502</v>
      </c>
      <c r="AA152" s="1">
        <v>0.48459056952127899</v>
      </c>
      <c r="AB152" s="1">
        <f>Table811124[[#This Row],[Xs]]-IF(Z153&lt;&gt;"",Z153,Z$2)</f>
        <v>0.18768808520211966</v>
      </c>
      <c r="AC152" s="1">
        <f>Table811124[[#This Row],[ Ys]]-IF(AA153&lt;&gt;"",AA153,AA$2)</f>
        <v>2.3409157818143012E-2</v>
      </c>
      <c r="AD152" s="1">
        <f>SQRT(Table811124[[#This Row],[dXs]]*Table811124[[#This Row],[dXs]]+Table811124[[#This Row],[dYs]]*Table811124[[#This Row],[dYs]])</f>
        <v>0.18914229034404983</v>
      </c>
      <c r="AE152"/>
    </row>
    <row r="153" spans="1:31" x14ac:dyDescent="0.25">
      <c r="A153"/>
      <c r="O153" s="1">
        <f t="shared" si="8"/>
        <v>0.36003446578978959</v>
      </c>
      <c r="P153" s="1">
        <f t="shared" si="9"/>
        <v>-0.32467189431190491</v>
      </c>
      <c r="Q153" s="1">
        <f>SQRT(Table811124[[#This Row],[dX]]*Table811124[[#This Row],[dX]]+Table811124[[#This Row],[dY]]*Table811124[[#This Row],[dY]])</f>
        <v>0.48480579154195336</v>
      </c>
      <c r="R153" s="1">
        <f>IFERROR(Table811124[[#This Row],[dY]]/Table811124[[#This Row],[|AB|]],0)</f>
        <v>-0.66969475195266714</v>
      </c>
      <c r="S153" s="1">
        <f>IFERROR(Table811124[[#This Row],[dX]]/Table811124[[#This Row],[|AB|]],0)</f>
        <v>0.74263647850550374</v>
      </c>
      <c r="T153" s="1">
        <f>Table811124[[#This Row],[X]] - Table811124[[#This Row],[Cos(a)]] * $H$2</f>
        <v>-7.5011574706898854</v>
      </c>
      <c r="U153" s="1">
        <f>Table811124[[#This Row],[ Y]] + Table811124[[#This Row],[Sin(a)]] * $H$2</f>
        <v>1.2504229495063104</v>
      </c>
      <c r="V153" s="1">
        <f>Table811124[[#This Row],[X]] + Table811124[[#This Row],[Cos(a)]] * $H$2</f>
        <v>-8.2155869522226954</v>
      </c>
      <c r="W153" s="1">
        <f>Table811124[[#This Row],[ Y]] - Table811124[[#This Row],[Sin(a)]] * $H$2</f>
        <v>0.45817932991835575</v>
      </c>
      <c r="X153" s="1">
        <v>-7.8583722114562899</v>
      </c>
      <c r="Y153" s="1">
        <v>0.85430113971233301</v>
      </c>
      <c r="Z153" s="1">
        <v>-7.7239286348865699</v>
      </c>
      <c r="AA153" s="1">
        <v>0.46118141170313598</v>
      </c>
      <c r="AB153" s="1">
        <f>Table811124[[#This Row],[Xs]]-IF(Z154&lt;&gt;"",Z154,Z$2)</f>
        <v>0.20660619779827982</v>
      </c>
      <c r="AC153" s="1">
        <f>Table811124[[#This Row],[ Ys]]-IF(AA154&lt;&gt;"",AA154,AA$2)</f>
        <v>-7.8502600163546044E-2</v>
      </c>
      <c r="AD153" s="1">
        <f>SQRT(Table811124[[#This Row],[dXs]]*Table811124[[#This Row],[dXs]]+Table811124[[#This Row],[dYs]]*Table811124[[#This Row],[dYs]])</f>
        <v>0.22101759930172871</v>
      </c>
      <c r="AE153"/>
    </row>
    <row r="154" spans="1:31" x14ac:dyDescent="0.25">
      <c r="A154"/>
      <c r="O154" s="1">
        <f t="shared" si="8"/>
        <v>0.43777751922607955</v>
      </c>
      <c r="P154" s="1">
        <f t="shared" si="9"/>
        <v>-0.21363218128680694</v>
      </c>
      <c r="Q154" s="1">
        <f>SQRT(Table811124[[#This Row],[dX]]*Table811124[[#This Row],[dX]]+Table811124[[#This Row],[dY]]*Table811124[[#This Row],[dY]])</f>
        <v>0.48712202292762291</v>
      </c>
      <c r="R154" s="1">
        <f>IFERROR(Table811124[[#This Row],[dY]]/Table811124[[#This Row],[|AB|]],0)</f>
        <v>-0.43855989101635962</v>
      </c>
      <c r="S154" s="1">
        <f>IFERROR(Table811124[[#This Row],[dX]]/Table811124[[#This Row],[|AB|]],0)</f>
        <v>0.89870196505388744</v>
      </c>
      <c r="T154" s="1">
        <f>Table811124[[#This Row],[X]] - Table811124[[#This Row],[Cos(a)]] * $H$2</f>
        <v>-7.8098487159510217</v>
      </c>
      <c r="U154" s="1">
        <f>Table811124[[#This Row],[ Y]] + Table811124[[#This Row],[Sin(a)]] * $H$2</f>
        <v>1.4786702893037438</v>
      </c>
      <c r="V154" s="1">
        <f>Table811124[[#This Row],[X]] + Table811124[[#This Row],[Cos(a)]] * $H$2</f>
        <v>-8.2777038315037981</v>
      </c>
      <c r="W154" s="1">
        <f>Table811124[[#This Row],[ Y]] - Table811124[[#This Row],[Sin(a)]] * $H$2</f>
        <v>0.51993621370605214</v>
      </c>
      <c r="X154" s="1">
        <v>-8.0437762737274099</v>
      </c>
      <c r="Y154" s="1">
        <v>0.99930325150489796</v>
      </c>
      <c r="Z154" s="1">
        <v>-7.9305348326848497</v>
      </c>
      <c r="AA154" s="1">
        <v>0.53968401186668202</v>
      </c>
      <c r="AB154" s="1">
        <f>Table811124[[#This Row],[Xs]]-IF(Z155&lt;&gt;"",Z155,Z$2)</f>
        <v>0.19143762884198079</v>
      </c>
      <c r="AC154" s="1">
        <f>Table811124[[#This Row],[ Ys]]-IF(AA155&lt;&gt;"",AA155,AA$2)</f>
        <v>-8.5755834642119999E-2</v>
      </c>
      <c r="AD154" s="1">
        <f>SQRT(Table811124[[#This Row],[dXs]]*Table811124[[#This Row],[dXs]]+Table811124[[#This Row],[dYs]]*Table811124[[#This Row],[dYs]])</f>
        <v>0.20976755924548157</v>
      </c>
      <c r="AE154"/>
    </row>
    <row r="155" spans="1:31" x14ac:dyDescent="0.25">
      <c r="A155"/>
      <c r="O155" s="1">
        <f t="shared" si="8"/>
        <v>0.49645447731018066</v>
      </c>
      <c r="P155" s="1">
        <f t="shared" si="9"/>
        <v>1.5700548887252919E-2</v>
      </c>
      <c r="Q155" s="1">
        <f>SQRT(Table811124[[#This Row],[dX]]*Table811124[[#This Row],[dX]]+Table811124[[#This Row],[dY]]*Table811124[[#This Row],[dY]])</f>
        <v>0.49670268297713643</v>
      </c>
      <c r="R155" s="1">
        <f>IFERROR(Table811124[[#This Row],[dY]]/Table811124[[#This Row],[|AB|]],0)</f>
        <v>3.1609551196999729E-2</v>
      </c>
      <c r="S155" s="1">
        <f>IFERROR(Table811124[[#This Row],[dX]]/Table811124[[#This Row],[|AB|]],0)</f>
        <v>0.9995002932831607</v>
      </c>
      <c r="T155" s="1">
        <f>Table811124[[#This Row],[X]] - Table811124[[#This Row],[Cos(a)]] * $H$2</f>
        <v>-8.31301024452641</v>
      </c>
      <c r="U155" s="1">
        <f>Table811124[[#This Row],[ Y]] + Table811124[[#This Row],[Sin(a)]] * $H$2</f>
        <v>1.6010661208606574</v>
      </c>
      <c r="V155" s="1">
        <f>Table811124[[#This Row],[X]] + Table811124[[#This Row],[Cos(a)]] * $H$2</f>
        <v>-8.279289216838329</v>
      </c>
      <c r="W155" s="1">
        <f>Table811124[[#This Row],[ Y]] - Table811124[[#This Row],[Sin(a)]] * $H$2</f>
        <v>0.53480052113762266</v>
      </c>
      <c r="X155" s="1">
        <v>-8.2961497306823695</v>
      </c>
      <c r="Y155" s="1">
        <v>1.06793332099914</v>
      </c>
      <c r="Z155" s="1">
        <v>-8.1219724615268305</v>
      </c>
      <c r="AA155" s="1">
        <v>0.62543984650880202</v>
      </c>
      <c r="AB155" s="1">
        <f>Table811124[[#This Row],[Xs]]-IF(Z156&lt;&gt;"",Z156,Z$2)</f>
        <v>0.19371078642696915</v>
      </c>
      <c r="AC155" s="1">
        <f>Table811124[[#This Row],[ Ys]]-IF(AA156&lt;&gt;"",AA156,AA$2)</f>
        <v>6.7500045440981982E-2</v>
      </c>
      <c r="AD155" s="1">
        <f>SQRT(Table811124[[#This Row],[dXs]]*Table811124[[#This Row],[dXs]]+Table811124[[#This Row],[dYs]]*Table811124[[#This Row],[dYs]])</f>
        <v>0.20513440694503077</v>
      </c>
      <c r="AE155"/>
    </row>
    <row r="156" spans="1:31" x14ac:dyDescent="0.25">
      <c r="A156"/>
      <c r="O156" s="1">
        <f t="shared" si="8"/>
        <v>0.42924451828003107</v>
      </c>
      <c r="P156" s="1">
        <f t="shared" si="9"/>
        <v>0.24385686218738001</v>
      </c>
      <c r="Q156" s="1">
        <f>SQRT(Table811124[[#This Row],[dX]]*Table811124[[#This Row],[dX]]+Table811124[[#This Row],[dY]]*Table811124[[#This Row],[dY]])</f>
        <v>0.49367704596155854</v>
      </c>
      <c r="R156" s="1">
        <f>IFERROR(Table811124[[#This Row],[dY]]/Table811124[[#This Row],[|AB|]],0)</f>
        <v>0.49396030093400084</v>
      </c>
      <c r="S156" s="1">
        <f>IFERROR(Table811124[[#This Row],[dX]]/Table811124[[#This Row],[|AB|]],0)</f>
        <v>0.86948445707855604</v>
      </c>
      <c r="T156" s="1">
        <f>Table811124[[#This Row],[X]] - Table811124[[#This Row],[Cos(a)]] * $H$2</f>
        <v>-8.8037088510712991</v>
      </c>
      <c r="U156" s="1">
        <f>Table811124[[#This Row],[ Y]] + Table811124[[#This Row],[Sin(a)]] * $H$2</f>
        <v>1.4473851408555465</v>
      </c>
      <c r="V156" s="1">
        <f>Table811124[[#This Row],[X]] + Table811124[[#This Row],[Cos(a)]] * $H$2</f>
        <v>-8.276752651003882</v>
      </c>
      <c r="W156" s="1">
        <f>Table811124[[#This Row],[ Y]] - Table811124[[#This Row],[Sin(a)]] * $H$2</f>
        <v>0.5198202643797436</v>
      </c>
      <c r="X156" s="1">
        <v>-8.5402307510375906</v>
      </c>
      <c r="Y156" s="1">
        <v>0.98360270261764504</v>
      </c>
      <c r="Z156" s="1">
        <v>-8.3156832479537997</v>
      </c>
      <c r="AA156" s="1">
        <v>0.55793980106782004</v>
      </c>
      <c r="AB156" s="1">
        <f>Table811124[[#This Row],[Xs]]-IF(Z157&lt;&gt;"",Z157,Z$2)</f>
        <v>0.13630986623575048</v>
      </c>
      <c r="AC156" s="1">
        <f>Table811124[[#This Row],[ Ys]]-IF(AA157&lt;&gt;"",AA157,AA$2)</f>
        <v>0.13992868078712306</v>
      </c>
      <c r="AD156" s="1">
        <f>SQRT(Table811124[[#This Row],[dXs]]*Table811124[[#This Row],[dXs]]+Table811124[[#This Row],[dYs]]*Table811124[[#This Row],[dYs]])</f>
        <v>0.19534691023927861</v>
      </c>
      <c r="AE156"/>
    </row>
    <row r="157" spans="1:31" x14ac:dyDescent="0.25">
      <c r="A157"/>
      <c r="O157" s="1">
        <f t="shared" si="8"/>
        <v>0.37868213653564986</v>
      </c>
      <c r="P157" s="1">
        <f t="shared" si="9"/>
        <v>0.31878863275051106</v>
      </c>
      <c r="Q157" s="1">
        <f>SQRT(Table811124[[#This Row],[dX]]*Table811124[[#This Row],[dX]]+Table811124[[#This Row],[dY]]*Table811124[[#This Row],[dY]])</f>
        <v>0.49500136656593663</v>
      </c>
      <c r="R157" s="1">
        <f>IFERROR(Table811124[[#This Row],[dY]]/Table811124[[#This Row],[|AB|]],0)</f>
        <v>0.64401566194069659</v>
      </c>
      <c r="S157" s="1">
        <f>IFERROR(Table811124[[#This Row],[dX]]/Table811124[[#This Row],[|AB|]],0)</f>
        <v>0.76501230524422714</v>
      </c>
      <c r="T157" s="1">
        <f>Table811124[[#This Row],[X]] - Table811124[[#This Row],[Cos(a)]] * $H$2</f>
        <v>-9.0689117799851164</v>
      </c>
      <c r="U157" s="1">
        <f>Table811124[[#This Row],[ Y]] + Table811124[[#This Row],[Sin(a)]] * $H$2</f>
        <v>1.2321335198894026</v>
      </c>
      <c r="V157" s="1">
        <f>Table811124[[#This Row],[X]] + Table811124[[#This Row],[Cos(a)]] * $H$2</f>
        <v>-8.3818767179396847</v>
      </c>
      <c r="W157" s="1">
        <f>Table811124[[#This Row],[ Y]] - Table811124[[#This Row],[Sin(a)]] * $H$2</f>
        <v>0.41601939773411728</v>
      </c>
      <c r="X157" s="1">
        <v>-8.7253942489624006</v>
      </c>
      <c r="Y157" s="1">
        <v>0.82407645881175995</v>
      </c>
      <c r="Z157" s="1">
        <v>-8.4519931141895501</v>
      </c>
      <c r="AA157" s="1">
        <v>0.41801112028069698</v>
      </c>
      <c r="AB157" s="1">
        <f>Table811124[[#This Row],[Xs]]-IF(Z158&lt;&gt;"",Z158,Z$2)</f>
        <v>0.13548455194177045</v>
      </c>
      <c r="AC157" s="1">
        <f>Table811124[[#This Row],[ Ys]]-IF(AA158&lt;&gt;"",AA158,AA$2)</f>
        <v>6.8304919600266967E-2</v>
      </c>
      <c r="AD157" s="1">
        <f>SQRT(Table811124[[#This Row],[dXs]]*Table811124[[#This Row],[dXs]]+Table811124[[#This Row],[dYs]]*Table811124[[#This Row],[dYs]])</f>
        <v>0.15172879046661258</v>
      </c>
      <c r="AE157"/>
    </row>
    <row r="158" spans="1:31" x14ac:dyDescent="0.25">
      <c r="A158"/>
      <c r="O158" s="1">
        <f t="shared" si="8"/>
        <v>0.39486980438231889</v>
      </c>
      <c r="P158" s="1">
        <f t="shared" si="9"/>
        <v>0.30834535509347993</v>
      </c>
      <c r="Q158" s="1">
        <f>SQRT(Table811124[[#This Row],[dX]]*Table811124[[#This Row],[dX]]+Table811124[[#This Row],[dY]]*Table811124[[#This Row],[dY]])</f>
        <v>0.50099802436801588</v>
      </c>
      <c r="R158" s="1">
        <f>IFERROR(Table811124[[#This Row],[dY]]/Table811124[[#This Row],[|AB|]],0)</f>
        <v>0.61546221760543318</v>
      </c>
      <c r="S158" s="1">
        <f>IFERROR(Table811124[[#This Row],[dX]]/Table811124[[#This Row],[|AB|]],0)</f>
        <v>0.78816639023762125</v>
      </c>
      <c r="T158" s="1">
        <f>Table811124[[#This Row],[X]] - Table811124[[#This Row],[Cos(a)]] * $H$2</f>
        <v>-9.2472000301443984</v>
      </c>
      <c r="U158" s="1">
        <f>Table811124[[#This Row],[ Y]] + Table811124[[#This Row],[Sin(a)]] * $H$2</f>
        <v>1.0852215046702425</v>
      </c>
      <c r="V158" s="1">
        <f>Table811124[[#This Row],[X]] + Table811124[[#This Row],[Cos(a)]] * $H$2</f>
        <v>-8.5906257450020824</v>
      </c>
      <c r="W158" s="1">
        <f>Table811124[[#This Row],[ Y]] - Table811124[[#This Row],[Sin(a)]] * $H$2</f>
        <v>0.24440663506402543</v>
      </c>
      <c r="X158" s="1">
        <v>-8.9189128875732404</v>
      </c>
      <c r="Y158" s="1">
        <v>0.66481406986713398</v>
      </c>
      <c r="Z158" s="1">
        <v>-8.5874776661313206</v>
      </c>
      <c r="AA158" s="1">
        <v>0.34970620068043001</v>
      </c>
      <c r="AB158" s="1">
        <f>Table811124[[#This Row],[Xs]]-IF(Z159&lt;&gt;"",Z159,Z$2)</f>
        <v>0.1425227368431603</v>
      </c>
      <c r="AC158" s="1">
        <f>Table811124[[#This Row],[ Ys]]-IF(AA159&lt;&gt;"",AA159,AA$2)</f>
        <v>8.4142639701869026E-2</v>
      </c>
      <c r="AD158" s="1">
        <f>SQRT(Table811124[[#This Row],[dXs]]*Table811124[[#This Row],[dXs]]+Table811124[[#This Row],[dYs]]*Table811124[[#This Row],[dYs]])</f>
        <v>0.16550744494814507</v>
      </c>
      <c r="AE158"/>
    </row>
    <row r="159" spans="1:31" x14ac:dyDescent="0.25">
      <c r="A159"/>
      <c r="O159" s="1">
        <f t="shared" si="8"/>
        <v>0.3975229263305593</v>
      </c>
      <c r="P159" s="1">
        <f t="shared" si="9"/>
        <v>0.30447665322571998</v>
      </c>
      <c r="Q159" s="1">
        <f>SQRT(Table811124[[#This Row],[dX]]*Table811124[[#This Row],[dX]]+Table811124[[#This Row],[dY]]*Table811124[[#This Row],[dY]])</f>
        <v>0.50072997645232564</v>
      </c>
      <c r="R159" s="1">
        <f>IFERROR(Table811124[[#This Row],[dY]]/Table811124[[#This Row],[|AB|]],0)</f>
        <v>0.60806555937181672</v>
      </c>
      <c r="S159" s="1">
        <f>IFERROR(Table811124[[#This Row],[dX]]/Table811124[[#This Row],[|AB|]],0)</f>
        <v>0.79388681529915828</v>
      </c>
      <c r="T159" s="1">
        <f>Table811124[[#This Row],[X]] - Table811124[[#This Row],[Cos(a)]] * $H$2</f>
        <v>-9.4446058232729602</v>
      </c>
      <c r="U159" s="1">
        <f>Table811124[[#This Row],[ Y]] + Table811124[[#This Row],[Sin(a)]] * $H$2</f>
        <v>0.93918980949144237</v>
      </c>
      <c r="V159" s="1">
        <f>Table811124[[#This Row],[X]] + Table811124[[#This Row],[Cos(a)]] * $H$2</f>
        <v>-8.7959222834164787</v>
      </c>
      <c r="W159" s="1">
        <f>Table811124[[#This Row],[ Y]] - Table811124[[#This Row],[Sin(a)]] * $H$2</f>
        <v>9.2272397945117657E-2</v>
      </c>
      <c r="X159" s="1">
        <v>-9.1202640533447195</v>
      </c>
      <c r="Y159" s="1">
        <v>0.51573110371828002</v>
      </c>
      <c r="Z159" s="1">
        <v>-8.7300004029744809</v>
      </c>
      <c r="AA159" s="1">
        <v>0.26556356097856099</v>
      </c>
      <c r="AB159" s="1">
        <f>Table811124[[#This Row],[Xs]]-IF(Z160&lt;&gt;"",Z160,Z$2)</f>
        <v>0.16173574254092848</v>
      </c>
      <c r="AC159" s="1">
        <f>Table811124[[#This Row],[ Ys]]-IF(AA160&lt;&gt;"",AA160,AA$2)</f>
        <v>0.13573379627011797</v>
      </c>
      <c r="AD159" s="1">
        <f>SQRT(Table811124[[#This Row],[dXs]]*Table811124[[#This Row],[dXs]]+Table811124[[#This Row],[dYs]]*Table811124[[#This Row],[dYs]])</f>
        <v>0.21114476992140579</v>
      </c>
      <c r="AE159"/>
    </row>
    <row r="160" spans="1:31" x14ac:dyDescent="0.25">
      <c r="A160"/>
      <c r="O160" s="1">
        <f t="shared" si="8"/>
        <v>0.35202217102051137</v>
      </c>
      <c r="P160" s="1">
        <f t="shared" si="9"/>
        <v>0.35063466429710399</v>
      </c>
      <c r="Q160" s="1">
        <f>SQRT(Table811124[[#This Row],[dX]]*Table811124[[#This Row],[dX]]+Table811124[[#This Row],[dY]]*Table811124[[#This Row],[dY]])</f>
        <v>0.49685438178276836</v>
      </c>
      <c r="R160" s="1">
        <f>IFERROR(Table811124[[#This Row],[dY]]/Table811124[[#This Row],[|AB|]],0)</f>
        <v>0.70570911146841075</v>
      </c>
      <c r="S160" s="1">
        <f>IFERROR(Table811124[[#This Row],[dX]]/Table811124[[#This Row],[|AB|]],0)</f>
        <v>0.70850169371037242</v>
      </c>
      <c r="T160" s="1">
        <f>Table811124[[#This Row],[X]] - Table811124[[#This Row],[Cos(a)]] * $H$2</f>
        <v>-9.6928605903779257</v>
      </c>
      <c r="U160" s="1">
        <f>Table811124[[#This Row],[ Y]] + Table811124[[#This Row],[Sin(a)]] * $H$2</f>
        <v>0.73825175464894421</v>
      </c>
      <c r="V160" s="1">
        <f>Table811124[[#This Row],[X]] + Table811124[[#This Row],[Cos(a)]] * $H$2</f>
        <v>-8.9400110374296737</v>
      </c>
      <c r="W160" s="1">
        <f>Table811124[[#This Row],[ Y]] - Table811124[[#This Row],[Sin(a)]] * $H$2</f>
        <v>-1.7576921366116216E-2</v>
      </c>
      <c r="X160" s="1">
        <v>-9.3164358139037997</v>
      </c>
      <c r="Y160" s="1">
        <v>0.360337416641414</v>
      </c>
      <c r="Z160" s="1">
        <v>-8.8917361455154094</v>
      </c>
      <c r="AA160" s="1">
        <v>0.12982976470844301</v>
      </c>
      <c r="AB160" s="1">
        <f>Table811124[[#This Row],[Xs]]-IF(Z161&lt;&gt;"",Z161,Z$2)</f>
        <v>0.13985873463798093</v>
      </c>
      <c r="AC160" s="1">
        <f>Table811124[[#This Row],[ Ys]]-IF(AA161&lt;&gt;"",AA161,AA$2)</f>
        <v>0.11930972540792661</v>
      </c>
      <c r="AD160" s="1">
        <f>SQRT(Table811124[[#This Row],[dXs]]*Table811124[[#This Row],[dXs]]+Table811124[[#This Row],[dYs]]*Table811124[[#This Row],[dYs]])</f>
        <v>0.18383491570279031</v>
      </c>
      <c r="AE160"/>
    </row>
    <row r="161" spans="1:31" x14ac:dyDescent="0.25">
      <c r="A161"/>
      <c r="O161" s="1">
        <f t="shared" si="8"/>
        <v>0.24563312530518111</v>
      </c>
      <c r="P161" s="1">
        <f t="shared" si="9"/>
        <v>0.42391472822055198</v>
      </c>
      <c r="Q161" s="1">
        <f>SQRT(Table811124[[#This Row],[dX]]*Table811124[[#This Row],[dX]]+Table811124[[#This Row],[dY]]*Table811124[[#This Row],[dY]])</f>
        <v>0.48993808695537772</v>
      </c>
      <c r="R161" s="1">
        <f>IFERROR(Table811124[[#This Row],[dY]]/Table811124[[#This Row],[|AB|]],0)</f>
        <v>0.8652414243907538</v>
      </c>
      <c r="S161" s="1">
        <f>IFERROR(Table811124[[#This Row],[dX]]/Table811124[[#This Row],[|AB|]],0)</f>
        <v>0.50135544029985313</v>
      </c>
      <c r="T161" s="1">
        <f>Table811124[[#This Row],[X]] - Table811124[[#This Row],[Cos(a)]] * $H$2</f>
        <v>-9.933805431754724</v>
      </c>
      <c r="U161" s="1">
        <f>Table811124[[#This Row],[ Y]] + Table811124[[#This Row],[Sin(a)]] * $H$2</f>
        <v>0.43251910193473353</v>
      </c>
      <c r="V161" s="1">
        <f>Table811124[[#This Row],[X]] + Table811124[[#This Row],[Cos(a)]] * $H$2</f>
        <v>-9.0107670169757377</v>
      </c>
      <c r="W161" s="1">
        <f>Table811124[[#This Row],[ Y]] - Table811124[[#This Row],[Sin(a)]] * $H$2</f>
        <v>-0.10232622309238151</v>
      </c>
      <c r="X161" s="1">
        <v>-9.4722862243652308</v>
      </c>
      <c r="Y161" s="1">
        <v>0.16509643942117599</v>
      </c>
      <c r="Z161" s="1">
        <v>-9.0315948801533903</v>
      </c>
      <c r="AA161" s="1">
        <v>1.05200393005164E-2</v>
      </c>
      <c r="AB161" s="1">
        <f>Table811124[[#This Row],[Xs]]-IF(Z162&lt;&gt;"",Z162,Z$2)</f>
        <v>6.7100373795410562E-2</v>
      </c>
      <c r="AC161" s="1">
        <f>Table811124[[#This Row],[ Ys]]-IF(AA162&lt;&gt;"",AA162,AA$2)</f>
        <v>0.17152566979208639</v>
      </c>
      <c r="AD161" s="1">
        <f>SQRT(Table811124[[#This Row],[dXs]]*Table811124[[#This Row],[dXs]]+Table811124[[#This Row],[dYs]]*Table811124[[#This Row],[dYs]])</f>
        <v>0.1841833748227773</v>
      </c>
      <c r="AE161"/>
    </row>
    <row r="162" spans="1:31" x14ac:dyDescent="0.25">
      <c r="A162"/>
      <c r="O162" s="1">
        <f t="shared" ref="O162:O181" si="10">IF(ROW()&lt;&gt;2,X161,X$181)-IF(X163&lt;&gt;"",X163,X$2)</f>
        <v>6.136417388915838E-2</v>
      </c>
      <c r="P162" s="1">
        <f t="shared" ref="P162:P181" si="11">IF(ROW()&lt;&gt;2,Y161,Y$181)-IF(Y163&lt;&gt;"",Y163,Y$2)</f>
        <v>0.48930339515209098</v>
      </c>
      <c r="Q162" s="1">
        <f>SQRT(Table811124[[#This Row],[dX]]*Table811124[[#This Row],[dX]]+Table811124[[#This Row],[dY]]*Table811124[[#This Row],[dY]])</f>
        <v>0.49313626346524359</v>
      </c>
      <c r="R162" s="1">
        <f>IFERROR(Table811124[[#This Row],[dY]]/Table811124[[#This Row],[|AB|]],0)</f>
        <v>0.99222756751608732</v>
      </c>
      <c r="S162" s="1">
        <f>IFERROR(Table811124[[#This Row],[dX]]/Table811124[[#This Row],[|AB|]],0)</f>
        <v>0.12443654712787787</v>
      </c>
      <c r="T162" s="1">
        <f>Table811124[[#This Row],[X]] - Table811124[[#This Row],[Cos(a)]] * $H$2</f>
        <v>-10.091322471923824</v>
      </c>
      <c r="U162" s="1">
        <f>Table811124[[#This Row],[ Y]] + Table811124[[#This Row],[Sin(a)]] * $H$2</f>
        <v>2.7970609160089949E-3</v>
      </c>
      <c r="V162" s="1">
        <f>Table811124[[#This Row],[X]] + Table811124[[#This Row],[Cos(a)]] * $H$2</f>
        <v>-9.0328154064941373</v>
      </c>
      <c r="W162" s="1">
        <f>Table811124[[#This Row],[ Y]] - Table811124[[#This Row],[Sin(a)]] * $H$2</f>
        <v>-0.12995168407428498</v>
      </c>
      <c r="X162" s="1">
        <v>-9.5620689392089808</v>
      </c>
      <c r="Y162" s="1">
        <v>-6.3577311579137999E-2</v>
      </c>
      <c r="Z162" s="1">
        <v>-9.0986952539488009</v>
      </c>
      <c r="AA162" s="1">
        <v>-0.16100563049156999</v>
      </c>
      <c r="AB162" s="1">
        <f>Table811124[[#This Row],[Xs]]-IF(Z163&lt;&gt;"",Z163,Z$2)</f>
        <v>-6.41472953871709E-2</v>
      </c>
      <c r="AC162" s="1">
        <f>Table811124[[#This Row],[ Ys]]-IF(AA163&lt;&gt;"",AA163,AA$2)</f>
        <v>0.185549354152621</v>
      </c>
      <c r="AD162" s="1">
        <f>SQRT(Table811124[[#This Row],[dXs]]*Table811124[[#This Row],[dXs]]+Table811124[[#This Row],[dYs]]*Table811124[[#This Row],[dYs]])</f>
        <v>0.19632482861814426</v>
      </c>
      <c r="AE162"/>
    </row>
    <row r="163" spans="1:31" x14ac:dyDescent="0.25">
      <c r="A163"/>
      <c r="O163" s="1">
        <f t="shared" si="10"/>
        <v>-0.15043687820435103</v>
      </c>
      <c r="P163" s="1">
        <f t="shared" si="11"/>
        <v>0.422690076287835</v>
      </c>
      <c r="Q163" s="1">
        <f>SQRT(Table811124[[#This Row],[dX]]*Table811124[[#This Row],[dX]]+Table811124[[#This Row],[dY]]*Table811124[[#This Row],[dY]])</f>
        <v>0.44866262928406075</v>
      </c>
      <c r="R163" s="1">
        <f>IFERROR(Table811124[[#This Row],[dY]]/Table811124[[#This Row],[|AB|]],0)</f>
        <v>0.94211117373945175</v>
      </c>
      <c r="S163" s="1">
        <f>IFERROR(Table811124[[#This Row],[dX]]/Table811124[[#This Row],[|AB|]],0)</f>
        <v>-0.33530066554552568</v>
      </c>
      <c r="T163" s="1">
        <f>Table811124[[#This Row],[X]] - Table811124[[#This Row],[Cos(a)]] * $H$2</f>
        <v>-10.036171879450434</v>
      </c>
      <c r="U163" s="1">
        <f>Table811124[[#This Row],[ Y]] + Table811124[[#This Row],[Sin(a)]] * $H$2</f>
        <v>-0.50305611047255672</v>
      </c>
      <c r="V163" s="1">
        <f>Table811124[[#This Row],[X]] + Table811124[[#This Row],[Cos(a)]] * $H$2</f>
        <v>-9.0311289170583446</v>
      </c>
      <c r="W163" s="1">
        <f>Table811124[[#This Row],[ Y]] - Table811124[[#This Row],[Sin(a)]] * $H$2</f>
        <v>-0.14535780098927331</v>
      </c>
      <c r="X163" s="1">
        <v>-9.5336503982543892</v>
      </c>
      <c r="Y163" s="1">
        <v>-0.32420695573091501</v>
      </c>
      <c r="Z163" s="1">
        <v>-9.03454795856163</v>
      </c>
      <c r="AA163" s="1">
        <v>-0.34655498464419099</v>
      </c>
      <c r="AB163" s="1">
        <f>Table811124[[#This Row],[Xs]]-IF(Z164&lt;&gt;"",Z164,Z$2)</f>
        <v>-0.10740783773528051</v>
      </c>
      <c r="AC163" s="1">
        <f>Table811124[[#This Row],[ Ys]]-IF(AA164&lt;&gt;"",AA164,AA$2)</f>
        <v>0.13169464910274503</v>
      </c>
      <c r="AD163" s="1">
        <f>SQRT(Table811124[[#This Row],[dXs]]*Table811124[[#This Row],[dXs]]+Table811124[[#This Row],[dYs]]*Table811124[[#This Row],[dYs]])</f>
        <v>0.16994094329873391</v>
      </c>
      <c r="AE163"/>
    </row>
    <row r="164" spans="1:31" x14ac:dyDescent="0.25">
      <c r="A164"/>
      <c r="O164" s="1">
        <f t="shared" si="10"/>
        <v>-0.26718616485595881</v>
      </c>
      <c r="P164" s="1">
        <f t="shared" si="11"/>
        <v>0.36634881049394602</v>
      </c>
      <c r="Q164" s="1">
        <f>SQRT(Table811124[[#This Row],[dX]]*Table811124[[#This Row],[dX]]+Table811124[[#This Row],[dY]]*Table811124[[#This Row],[dY]])</f>
        <v>0.45343124907836335</v>
      </c>
      <c r="R164" s="1">
        <f>IFERROR(Table811124[[#This Row],[dY]]/Table811124[[#This Row],[|AB|]],0)</f>
        <v>0.80794786693369802</v>
      </c>
      <c r="S164" s="1">
        <f>IFERROR(Table811124[[#This Row],[dX]]/Table811124[[#This Row],[|AB|]],0)</f>
        <v>-0.58925397267840907</v>
      </c>
      <c r="T164" s="1">
        <f>Table811124[[#This Row],[X]] - Table811124[[#This Row],[Cos(a)]] * $H$2</f>
        <v>-9.8425909224828949</v>
      </c>
      <c r="U164" s="1">
        <f>Table811124[[#This Row],[ Y]] + Table811124[[#This Row],[Sin(a)]] * $H$2</f>
        <v>-0.80057506981035642</v>
      </c>
      <c r="V164" s="1">
        <f>Table811124[[#This Row],[X]] + Table811124[[#This Row],[Cos(a)]] * $H$2</f>
        <v>-8.9806731995263647</v>
      </c>
      <c r="W164" s="1">
        <f>Table811124[[#This Row],[ Y]] - Table811124[[#This Row],[Sin(a)]] * $H$2</f>
        <v>-0.1719597059235895</v>
      </c>
      <c r="X164" s="1">
        <v>-9.4116320610046298</v>
      </c>
      <c r="Y164" s="1">
        <v>-0.48626738786697299</v>
      </c>
      <c r="Z164" s="1">
        <v>-8.9271401208263494</v>
      </c>
      <c r="AA164" s="1">
        <v>-0.47824963374693602</v>
      </c>
      <c r="AB164" s="1">
        <f>Table811124[[#This Row],[Xs]]-IF(Z165&lt;&gt;"",Z165,Z$2)</f>
        <v>-0.1134404889821603</v>
      </c>
      <c r="AC164" s="1">
        <f>Table811124[[#This Row],[ Ys]]-IF(AA165&lt;&gt;"",AA165,AA$2)</f>
        <v>0.13808986469750101</v>
      </c>
      <c r="AD164" s="1">
        <f>SQRT(Table811124[[#This Row],[dXs]]*Table811124[[#This Row],[dXs]]+Table811124[[#This Row],[dYs]]*Table811124[[#This Row],[dYs]])</f>
        <v>0.17871081464949393</v>
      </c>
      <c r="AE164"/>
    </row>
    <row r="165" spans="1:31" x14ac:dyDescent="0.25">
      <c r="A165"/>
      <c r="O165" s="1">
        <f t="shared" si="10"/>
        <v>-0.28575420379637961</v>
      </c>
      <c r="P165" s="1">
        <f t="shared" si="11"/>
        <v>0.411779344081879</v>
      </c>
      <c r="Q165" s="1">
        <f>SQRT(Table811124[[#This Row],[dX]]*Table811124[[#This Row],[dX]]+Table811124[[#This Row],[dY]]*Table811124[[#This Row],[dY]])</f>
        <v>0.501216214023255</v>
      </c>
      <c r="R165" s="1">
        <f>IFERROR(Table811124[[#This Row],[dY]]/Table811124[[#This Row],[|AB|]],0)</f>
        <v>0.82156030184365425</v>
      </c>
      <c r="S165" s="1">
        <f>IFERROR(Table811124[[#This Row],[dX]]/Table811124[[#This Row],[|AB|]],0)</f>
        <v>-0.57012162775548481</v>
      </c>
      <c r="T165" s="1">
        <f>Table811124[[#This Row],[X]] - Table811124[[#This Row],[Cos(a)]] * $H$2</f>
        <v>-9.704683958715604</v>
      </c>
      <c r="U165" s="1">
        <f>Table811124[[#This Row],[ Y]] + Table811124[[#This Row],[Sin(a)]] * $H$2</f>
        <v>-0.99465826795447021</v>
      </c>
      <c r="V165" s="1">
        <f>Table811124[[#This Row],[X]] + Table811124[[#This Row],[Cos(a)]] * $H$2</f>
        <v>-8.8282445080812568</v>
      </c>
      <c r="W165" s="1">
        <f>Table811124[[#This Row],[ Y]] - Table811124[[#This Row],[Sin(a)]] * $H$2</f>
        <v>-0.3864532644952518</v>
      </c>
      <c r="X165" s="1">
        <v>-9.2664642333984304</v>
      </c>
      <c r="Y165" s="1">
        <v>-0.69055576622486103</v>
      </c>
      <c r="Z165" s="1">
        <v>-8.8136996318441891</v>
      </c>
      <c r="AA165" s="1">
        <v>-0.61633949844443703</v>
      </c>
      <c r="AB165" s="1">
        <f>Table811124[[#This Row],[Xs]]-IF(Z166&lt;&gt;"",Z166,Z$2)</f>
        <v>-0.14304605553526883</v>
      </c>
      <c r="AC165" s="1">
        <f>Table811124[[#This Row],[ Ys]]-IF(AA166&lt;&gt;"",AA166,AA$2)</f>
        <v>0.10868881842160694</v>
      </c>
      <c r="AD165" s="1">
        <f>SQRT(Table811124[[#This Row],[dXs]]*Table811124[[#This Row],[dXs]]+Table811124[[#This Row],[dYs]]*Table811124[[#This Row],[dYs]])</f>
        <v>0.1796536480400113</v>
      </c>
      <c r="AE165"/>
    </row>
    <row r="166" spans="1:31" x14ac:dyDescent="0.25">
      <c r="A166"/>
      <c r="O166" s="1">
        <f t="shared" si="10"/>
        <v>-0.27980661392212092</v>
      </c>
      <c r="P166" s="1">
        <f t="shared" si="11"/>
        <v>0.41590060293673903</v>
      </c>
      <c r="Q166" s="1">
        <f>SQRT(Table811124[[#This Row],[dX]]*Table811124[[#This Row],[dX]]+Table811124[[#This Row],[dY]]*Table811124[[#This Row],[dY]])</f>
        <v>0.50126345639564218</v>
      </c>
      <c r="R166" s="1">
        <f>IFERROR(Table811124[[#This Row],[dY]]/Table811124[[#This Row],[|AB|]],0)</f>
        <v>0.82970461466968159</v>
      </c>
      <c r="S166" s="1">
        <f>IFERROR(Table811124[[#This Row],[dX]]/Table811124[[#This Row],[|AB|]],0)</f>
        <v>-0.55820269830576352</v>
      </c>
      <c r="T166" s="1">
        <f>Table811124[[#This Row],[X]] - Table811124[[#This Row],[Cos(a)]] * $H$2</f>
        <v>-9.5684417536367938</v>
      </c>
      <c r="U166" s="1">
        <f>Table811124[[#This Row],[ Y]] + Table811124[[#This Row],[Sin(a)]] * $H$2</f>
        <v>-1.195791684539572</v>
      </c>
      <c r="V166" s="1">
        <f>Table811124[[#This Row],[X]] + Table811124[[#This Row],[Cos(a)]] * $H$2</f>
        <v>-8.6833139607797065</v>
      </c>
      <c r="W166" s="1">
        <f>Table811124[[#This Row],[ Y]] - Table811124[[#This Row],[Sin(a)]] * $H$2</f>
        <v>-0.60030177935813189</v>
      </c>
      <c r="X166" s="1">
        <v>-9.1258778572082502</v>
      </c>
      <c r="Y166" s="1">
        <v>-0.89804673194885198</v>
      </c>
      <c r="Z166" s="1">
        <v>-8.6706535763089203</v>
      </c>
      <c r="AA166" s="1">
        <v>-0.72502831686604396</v>
      </c>
      <c r="AB166" s="1">
        <f>Table811124[[#This Row],[Xs]]-IF(Z167&lt;&gt;"",Z167,Z$2)</f>
        <v>-8.1261227501659761E-2</v>
      </c>
      <c r="AC166" s="1">
        <f>Table811124[[#This Row],[ Ys]]-IF(AA167&lt;&gt;"",AA167,AA$2)</f>
        <v>0.14548162575857204</v>
      </c>
      <c r="AD166" s="1">
        <f>SQRT(Table811124[[#This Row],[dXs]]*Table811124[[#This Row],[dXs]]+Table811124[[#This Row],[dYs]]*Table811124[[#This Row],[dYs]])</f>
        <v>0.16663820248800609</v>
      </c>
      <c r="AE166"/>
    </row>
    <row r="167" spans="1:31" x14ac:dyDescent="0.25">
      <c r="A167"/>
      <c r="O167" s="1">
        <f t="shared" si="10"/>
        <v>-0.29265546798706055</v>
      </c>
      <c r="P167" s="1">
        <f t="shared" si="11"/>
        <v>0.40644612908362798</v>
      </c>
      <c r="Q167" s="1">
        <f>SQRT(Table811124[[#This Row],[dX]]*Table811124[[#This Row],[dX]]+Table811124[[#This Row],[dY]]*Table811124[[#This Row],[dY]])</f>
        <v>0.50084496482423635</v>
      </c>
      <c r="R167" s="1">
        <f>IFERROR(Table811124[[#This Row],[dY]]/Table811124[[#This Row],[|AB|]],0)</f>
        <v>0.81152084503088462</v>
      </c>
      <c r="S167" s="1">
        <f>IFERROR(Table811124[[#This Row],[dX]]/Table811124[[#This Row],[|AB|]],0)</f>
        <v>-0.5843234704171647</v>
      </c>
      <c r="T167" s="1">
        <f>Table811124[[#This Row],[X]] - Table811124[[#This Row],[Cos(a)]] * $H$2</f>
        <v>-9.4195223051245112</v>
      </c>
      <c r="U167" s="1">
        <f>Table811124[[#This Row],[ Y]] + Table811124[[#This Row],[Sin(a)]] * $H$2</f>
        <v>-1.4181341244377024</v>
      </c>
      <c r="V167" s="1">
        <f>Table811124[[#This Row],[X]] + Table811124[[#This Row],[Cos(a)]] * $H$2</f>
        <v>-8.5537929338281078</v>
      </c>
      <c r="W167" s="1">
        <f>Table811124[[#This Row],[ Y]] - Table811124[[#This Row],[Sin(a)]] * $H$2</f>
        <v>-0.79477861388549775</v>
      </c>
      <c r="X167" s="1">
        <v>-8.9866576194763095</v>
      </c>
      <c r="Y167" s="1">
        <v>-1.1064563691616001</v>
      </c>
      <c r="Z167" s="1">
        <v>-8.5893923488072605</v>
      </c>
      <c r="AA167" s="1">
        <v>-0.87050994262461601</v>
      </c>
      <c r="AB167" s="1">
        <f>Table811124[[#This Row],[Xs]]-IF(Z168&lt;&gt;"",Z168,Z$2)</f>
        <v>-0.11420295970516037</v>
      </c>
      <c r="AC167" s="1">
        <f>Table811124[[#This Row],[ Ys]]-IF(AA168&lt;&gt;"",AA168,AA$2)</f>
        <v>0.13682799032522397</v>
      </c>
      <c r="AD167" s="1">
        <f>SQRT(Table811124[[#This Row],[dXs]]*Table811124[[#This Row],[dXs]]+Table811124[[#This Row],[dYs]]*Table811124[[#This Row],[dYs]])</f>
        <v>0.17822518043715951</v>
      </c>
      <c r="AE167"/>
    </row>
    <row r="168" spans="1:31" x14ac:dyDescent="0.25">
      <c r="A168"/>
      <c r="O168" s="1">
        <f t="shared" si="10"/>
        <v>-0.33116245269775035</v>
      </c>
      <c r="P168" s="1">
        <f t="shared" si="11"/>
        <v>0.37433961033820995</v>
      </c>
      <c r="Q168" s="1">
        <f>SQRT(Table811124[[#This Row],[dX]]*Table811124[[#This Row],[dX]]+Table811124[[#This Row],[dY]]*Table811124[[#This Row],[dY]])</f>
        <v>0.49979867341255779</v>
      </c>
      <c r="R168" s="1">
        <f>IFERROR(Table811124[[#This Row],[dY]]/Table811124[[#This Row],[|AB|]],0)</f>
        <v>0.7489808001735373</v>
      </c>
      <c r="S168" s="1">
        <f>IFERROR(Table811124[[#This Row],[dX]]/Table811124[[#This Row],[|AB|]],0)</f>
        <v>-0.66259170004717671</v>
      </c>
      <c r="T168" s="1">
        <f>Table811124[[#This Row],[X]] - Table811124[[#This Row],[Cos(a)]] * $H$2</f>
        <v>-9.2327282560252861</v>
      </c>
      <c r="U168" s="1">
        <f>Table811124[[#This Row],[ Y]] + Table811124[[#This Row],[Sin(a)]] * $H$2</f>
        <v>-1.6579188385785191</v>
      </c>
      <c r="V168" s="1">
        <f>Table811124[[#This Row],[X]] + Table811124[[#This Row],[Cos(a)]] * $H$2</f>
        <v>-8.4337165224170931</v>
      </c>
      <c r="W168" s="1">
        <f>Table811124[[#This Row],[ Y]] - Table811124[[#This Row],[Sin(a)]] * $H$2</f>
        <v>-0.95106688348644086</v>
      </c>
      <c r="X168" s="1">
        <v>-8.8332223892211896</v>
      </c>
      <c r="Y168" s="1">
        <v>-1.30449286103248</v>
      </c>
      <c r="Z168" s="1">
        <v>-8.4751893891021002</v>
      </c>
      <c r="AA168" s="1">
        <v>-1.00733793294984</v>
      </c>
      <c r="AB168" s="1">
        <f>Table811124[[#This Row],[Xs]]-IF(Z169&lt;&gt;"",Z169,Z$2)</f>
        <v>-0.13806930755898961</v>
      </c>
      <c r="AC168" s="1">
        <f>Table811124[[#This Row],[ Ys]]-IF(AA169&lt;&gt;"",AA169,AA$2)</f>
        <v>0.13653850172801008</v>
      </c>
      <c r="AD168" s="1">
        <f>SQRT(Table811124[[#This Row],[dXs]]*Table811124[[#This Row],[dXs]]+Table811124[[#This Row],[dYs]]*Table811124[[#This Row],[dYs]])</f>
        <v>0.19418006113900746</v>
      </c>
      <c r="AE168"/>
    </row>
    <row r="169" spans="1:31" x14ac:dyDescent="0.25">
      <c r="A169"/>
      <c r="O169" s="1">
        <f t="shared" si="10"/>
        <v>-0.38653087615966975</v>
      </c>
      <c r="P169" s="1">
        <f t="shared" si="11"/>
        <v>0.31385818123817999</v>
      </c>
      <c r="Q169" s="1">
        <f>SQRT(Table811124[[#This Row],[dX]]*Table811124[[#This Row],[dX]]+Table811124[[#This Row],[dY]]*Table811124[[#This Row],[dY]])</f>
        <v>0.49790870263021125</v>
      </c>
      <c r="R169" s="1">
        <f>IFERROR(Table811124[[#This Row],[dY]]/Table811124[[#This Row],[|AB|]],0)</f>
        <v>0.63035287308741295</v>
      </c>
      <c r="S169" s="1">
        <f>IFERROR(Table811124[[#This Row],[dX]]/Table811124[[#This Row],[|AB|]],0)</f>
        <v>-0.77630873715967164</v>
      </c>
      <c r="T169" s="1">
        <f>Table811124[[#This Row],[X]] - Table811124[[#This Row],[Cos(a)]] * $H$2</f>
        <v>-8.9917249752020734</v>
      </c>
      <c r="U169" s="1">
        <f>Table811124[[#This Row],[ Y]] + Table811124[[#This Row],[Sin(a)]] * $H$2</f>
        <v>-1.8948785499404797</v>
      </c>
      <c r="V169" s="1">
        <f>Table811124[[#This Row],[X]] + Table811124[[#This Row],[Cos(a)]] * $H$2</f>
        <v>-8.3192653583550449</v>
      </c>
      <c r="W169" s="1">
        <f>Table811124[[#This Row],[ Y]] - Table811124[[#This Row],[Sin(a)]] * $H$2</f>
        <v>-1.0667134090591404</v>
      </c>
      <c r="X169" s="1">
        <v>-8.6554951667785591</v>
      </c>
      <c r="Y169" s="1">
        <v>-1.48079597949981</v>
      </c>
      <c r="Z169" s="1">
        <v>-8.3371200815431106</v>
      </c>
      <c r="AA169" s="1">
        <v>-1.1438764346778501</v>
      </c>
      <c r="AB169" s="1">
        <f>Table811124[[#This Row],[Xs]]-IF(Z170&lt;&gt;"",Z170,Z$2)</f>
        <v>-0.18309933760743036</v>
      </c>
      <c r="AC169" s="1">
        <f>Table811124[[#This Row],[ Ys]]-IF(AA170&lt;&gt;"",AA170,AA$2)</f>
        <v>0.10580960165871001</v>
      </c>
      <c r="AD169" s="1">
        <f>SQRT(Table811124[[#This Row],[dXs]]*Table811124[[#This Row],[dXs]]+Table811124[[#This Row],[dYs]]*Table811124[[#This Row],[dYs]])</f>
        <v>0.21147349534978288</v>
      </c>
      <c r="AE169"/>
    </row>
    <row r="170" spans="1:31" x14ac:dyDescent="0.25">
      <c r="A170"/>
      <c r="O170" s="1">
        <f t="shared" si="10"/>
        <v>-0.44995641708373846</v>
      </c>
      <c r="P170" s="1">
        <f t="shared" si="11"/>
        <v>0.19936054944991999</v>
      </c>
      <c r="Q170" s="1">
        <f>SQRT(Table811124[[#This Row],[dX]]*Table811124[[#This Row],[dX]]+Table811124[[#This Row],[dY]]*Table811124[[#This Row],[dY]])</f>
        <v>0.4921436842547196</v>
      </c>
      <c r="R170" s="1">
        <f>IFERROR(Table811124[[#This Row],[dY]]/Table811124[[#This Row],[|AB|]],0)</f>
        <v>0.40508606699245303</v>
      </c>
      <c r="S170" s="1">
        <f>IFERROR(Table811124[[#This Row],[dX]]/Table811124[[#This Row],[|AB|]],0)</f>
        <v>-0.9142785562007818</v>
      </c>
      <c r="T170" s="1">
        <f>Table811124[[#This Row],[X]] - Table811124[[#This Row],[Cos(a)]] * $H$2</f>
        <v>-8.6627641550926455</v>
      </c>
      <c r="U170" s="1">
        <f>Table811124[[#This Row],[ Y]] + Table811124[[#This Row],[Sin(a)]] * $H$2</f>
        <v>-2.1060266235549348</v>
      </c>
      <c r="V170" s="1">
        <f>Table811124[[#This Row],[X]] + Table811124[[#This Row],[Cos(a)]] * $H$2</f>
        <v>-8.2306188710303942</v>
      </c>
      <c r="W170" s="1">
        <f>Table811124[[#This Row],[ Y]] - Table811124[[#This Row],[Sin(a)]] * $H$2</f>
        <v>-1.1306754609863854</v>
      </c>
      <c r="X170" s="1">
        <v>-8.4466915130615199</v>
      </c>
      <c r="Y170" s="1">
        <v>-1.61835104227066</v>
      </c>
      <c r="Z170" s="1">
        <v>-8.1540207439356802</v>
      </c>
      <c r="AA170" s="1">
        <v>-1.2496860363365601</v>
      </c>
      <c r="AB170" s="1">
        <f>Table811124[[#This Row],[Xs]]-IF(Z171&lt;&gt;"",Z171,Z$2)</f>
        <v>-0.22267176019737001</v>
      </c>
      <c r="AC170" s="1">
        <f>Table811124[[#This Row],[ Ys]]-IF(AA171&lt;&gt;"",AA171,AA$2)</f>
        <v>2.3967194639499922E-2</v>
      </c>
      <c r="AD170" s="1">
        <f>SQRT(Table811124[[#This Row],[dXs]]*Table811124[[#This Row],[dXs]]+Table811124[[#This Row],[dYs]]*Table811124[[#This Row],[dYs]])</f>
        <v>0.22395789606147562</v>
      </c>
      <c r="AE170"/>
    </row>
    <row r="171" spans="1:31" x14ac:dyDescent="0.25">
      <c r="A171"/>
      <c r="O171" s="1">
        <f t="shared" si="10"/>
        <v>-0.48791408538818004</v>
      </c>
      <c r="P171" s="1">
        <f t="shared" si="11"/>
        <v>3.2274484634390088E-2</v>
      </c>
      <c r="Q171" s="1">
        <f>SQRT(Table811124[[#This Row],[dX]]*Table811124[[#This Row],[dX]]+Table811124[[#This Row],[dY]]*Table811124[[#This Row],[dY]])</f>
        <v>0.48898036471682554</v>
      </c>
      <c r="R171" s="1">
        <f>IFERROR(Table811124[[#This Row],[dY]]/Table811124[[#This Row],[|AB|]],0)</f>
        <v>6.60036413795074E-2</v>
      </c>
      <c r="S171" s="1">
        <f>IFERROR(Table811124[[#This Row],[dX]]/Table811124[[#This Row],[|AB|]],0)</f>
        <v>-0.99781938211514276</v>
      </c>
      <c r="T171" s="1">
        <f>Table811124[[#This Row],[X]] - Table811124[[#This Row],[Cos(a)]] * $H$2</f>
        <v>-8.2407450486485949</v>
      </c>
      <c r="U171" s="1">
        <f>Table811124[[#This Row],[ Y]] + Table811124[[#This Row],[Sin(a)]] * $H$2</f>
        <v>-2.2123927318984236</v>
      </c>
      <c r="V171" s="1">
        <f>Table811124[[#This Row],[X]] + Table811124[[#This Row],[Cos(a)]] * $H$2</f>
        <v>-8.1703324507410464</v>
      </c>
      <c r="W171" s="1">
        <f>Table811124[[#This Row],[ Y]] - Table811124[[#This Row],[Sin(a)]] * $H$2</f>
        <v>-1.1479203260010364</v>
      </c>
      <c r="X171" s="1">
        <v>-8.2055387496948207</v>
      </c>
      <c r="Y171" s="1">
        <v>-1.68015652894973</v>
      </c>
      <c r="Z171" s="1">
        <v>-7.9313489837383102</v>
      </c>
      <c r="AA171" s="1">
        <v>-1.27365323097606</v>
      </c>
      <c r="AB171" s="1">
        <f>Table811124[[#This Row],[Xs]]-IF(Z172&lt;&gt;"",Z172,Z$2)</f>
        <v>-0.23564510673227979</v>
      </c>
      <c r="AC171" s="1">
        <f>Table811124[[#This Row],[ Ys]]-IF(AA172&lt;&gt;"",AA172,AA$2)</f>
        <v>-1.1596798527149899E-2</v>
      </c>
      <c r="AD171" s="1">
        <f>SQRT(Table811124[[#This Row],[dXs]]*Table811124[[#This Row],[dXs]]+Table811124[[#This Row],[dYs]]*Table811124[[#This Row],[dYs]])</f>
        <v>0.23593029068550489</v>
      </c>
      <c r="AE171"/>
    </row>
    <row r="172" spans="1:31" x14ac:dyDescent="0.25">
      <c r="A172"/>
      <c r="O172" s="1">
        <f t="shared" si="10"/>
        <v>-0.49728322029114036</v>
      </c>
      <c r="P172" s="1">
        <f t="shared" si="11"/>
        <v>-3.2809555530550094E-2</v>
      </c>
      <c r="Q172" s="1">
        <f>SQRT(Table811124[[#This Row],[dX]]*Table811124[[#This Row],[dX]]+Table811124[[#This Row],[dY]]*Table811124[[#This Row],[dY]])</f>
        <v>0.49836439290667534</v>
      </c>
      <c r="R172" s="1">
        <f>IFERROR(Table811124[[#This Row],[dY]]/Table811124[[#This Row],[|AB|]],0)</f>
        <v>-6.58344697123939E-2</v>
      </c>
      <c r="S172" s="1">
        <f>IFERROR(Table811124[[#This Row],[dX]]/Table811124[[#This Row],[|AB|]],0)</f>
        <v>-0.9978305580596778</v>
      </c>
      <c r="T172" s="1">
        <f>Table811124[[#This Row],[X]] - Table811124[[#This Row],[Cos(a)]] * $H$2</f>
        <v>-7.9236613647756737</v>
      </c>
      <c r="U172" s="1">
        <f>Table811124[[#This Row],[ Y]] + Table811124[[#This Row],[Sin(a)]] * $H$2</f>
        <v>-2.1828676910952174</v>
      </c>
      <c r="V172" s="1">
        <f>Table811124[[#This Row],[X]] + Table811124[[#This Row],[Cos(a)]] * $H$2</f>
        <v>-7.993893490571006</v>
      </c>
      <c r="W172" s="1">
        <f>Table811124[[#This Row],[ Y]] - Table811124[[#This Row],[Sin(a)]] * $H$2</f>
        <v>-1.1183833627148829</v>
      </c>
      <c r="X172" s="1">
        <v>-7.9587774276733398</v>
      </c>
      <c r="Y172" s="1">
        <v>-1.65062552690505</v>
      </c>
      <c r="Z172" s="1">
        <v>-7.6957038770060304</v>
      </c>
      <c r="AA172" s="1">
        <v>-1.2620564324489101</v>
      </c>
      <c r="AB172" s="1">
        <f>Table811124[[#This Row],[Xs]]-IF(Z173&lt;&gt;"",Z173,Z$2)</f>
        <v>-0.19303762807472058</v>
      </c>
      <c r="AC172" s="1">
        <f>Table811124[[#This Row],[ Ys]]-IF(AA173&lt;&gt;"",AA173,AA$2)</f>
        <v>6.5305417102449859E-2</v>
      </c>
      <c r="AD172" s="1">
        <f>SQRT(Table811124[[#This Row],[dXs]]*Table811124[[#This Row],[dXs]]+Table811124[[#This Row],[dYs]]*Table811124[[#This Row],[dYs]])</f>
        <v>0.20378499295983279</v>
      </c>
      <c r="AE172"/>
    </row>
    <row r="173" spans="1:31" x14ac:dyDescent="0.25">
      <c r="A173"/>
      <c r="O173" s="1">
        <f t="shared" si="10"/>
        <v>-0.50114035606384988</v>
      </c>
      <c r="P173" s="1">
        <f t="shared" si="11"/>
        <v>-6.1555504798800342E-3</v>
      </c>
      <c r="Q173" s="1">
        <f>SQRT(Table811124[[#This Row],[dX]]*Table811124[[#This Row],[dX]]+Table811124[[#This Row],[dY]]*Table811124[[#This Row],[dY]])</f>
        <v>0.50117815921836872</v>
      </c>
      <c r="R173" s="1">
        <f>IFERROR(Table811124[[#This Row],[dY]]/Table811124[[#This Row],[|AB|]],0)</f>
        <v>-1.2282160279051576E-2</v>
      </c>
      <c r="S173" s="1">
        <f>IFERROR(Table811124[[#This Row],[dX]]/Table811124[[#This Row],[|AB|]],0)</f>
        <v>-0.99992457142470492</v>
      </c>
      <c r="T173" s="1">
        <f>Table811124[[#This Row],[X]] - Table811124[[#This Row],[Cos(a)]] * $H$2</f>
        <v>-7.7017042331790337</v>
      </c>
      <c r="U173" s="1">
        <f>Table811124[[#This Row],[ Y]] + Table811124[[#This Row],[Sin(a)]] * $H$2</f>
        <v>-2.1807060829626868</v>
      </c>
      <c r="V173" s="1">
        <f>Table811124[[#This Row],[X]] + Table811124[[#This Row],[Cos(a)]] * $H$2</f>
        <v>-7.7148068256283269</v>
      </c>
      <c r="W173" s="1">
        <f>Table811124[[#This Row],[ Y]] - Table811124[[#This Row],[Sin(a)]] * $H$2</f>
        <v>-1.1139878638756731</v>
      </c>
      <c r="X173" s="1">
        <v>-7.7082555294036803</v>
      </c>
      <c r="Y173" s="1">
        <v>-1.6473469734191799</v>
      </c>
      <c r="Z173" s="1">
        <v>-7.5026662489313098</v>
      </c>
      <c r="AA173" s="1">
        <v>-1.3273618495513599</v>
      </c>
      <c r="AB173" s="1">
        <f>Table811124[[#This Row],[Xs]]-IF(Z174&lt;&gt;"",Z174,Z$2)</f>
        <v>-0.1854694444004199</v>
      </c>
      <c r="AC173" s="1">
        <f>Table811124[[#This Row],[ Ys]]-IF(AA174&lt;&gt;"",AA174,AA$2)</f>
        <v>5.857165482965998E-2</v>
      </c>
      <c r="AD173" s="1">
        <f>SQRT(Table811124[[#This Row],[dXs]]*Table811124[[#This Row],[dXs]]+Table811124[[#This Row],[dYs]]*Table811124[[#This Row],[dYs]])</f>
        <v>0.19449820964647793</v>
      </c>
      <c r="AE173"/>
    </row>
    <row r="174" spans="1:31" x14ac:dyDescent="0.25">
      <c r="A174"/>
      <c r="O174" s="1">
        <f t="shared" si="10"/>
        <v>-0.50123691558838068</v>
      </c>
      <c r="P174" s="1">
        <f t="shared" si="11"/>
        <v>-5.7520270347499736E-3</v>
      </c>
      <c r="Q174" s="1">
        <f>SQRT(Table811124[[#This Row],[dX]]*Table811124[[#This Row],[dX]]+Table811124[[#This Row],[dY]]*Table811124[[#This Row],[dY]])</f>
        <v>0.50126991867013315</v>
      </c>
      <c r="R174" s="1">
        <f>IFERROR(Table811124[[#This Row],[dY]]/Table811124[[#This Row],[|AB|]],0)</f>
        <v>-1.1474909665455441E-2</v>
      </c>
      <c r="S174" s="1">
        <f>IFERROR(Table811124[[#This Row],[dX]]/Table811124[[#This Row],[|AB|]],0)</f>
        <v>-0.99993416105670174</v>
      </c>
      <c r="T174" s="1">
        <f>Table811124[[#This Row],[X]] - Table811124[[#This Row],[Cos(a)]] * $H$2</f>
        <v>-7.4515163623318497</v>
      </c>
      <c r="U174" s="1">
        <f>Table811124[[#This Row],[ Y]] + Table811124[[#This Row],[Sin(a)]] * $H$2</f>
        <v>-2.1778342010720846</v>
      </c>
      <c r="V174" s="1">
        <f>Table811124[[#This Row],[X]] + Table811124[[#This Row],[Cos(a)]] * $H$2</f>
        <v>-7.4637577808871303</v>
      </c>
      <c r="W174" s="1">
        <f>Table811124[[#This Row],[ Y]] - Table811124[[#This Row],[Sin(a)]] * $H$2</f>
        <v>-1.1111057517782554</v>
      </c>
      <c r="X174" s="1">
        <v>-7.45763707160949</v>
      </c>
      <c r="Y174" s="1">
        <v>-1.64446997642517</v>
      </c>
      <c r="Z174" s="1">
        <v>-7.3171968045308899</v>
      </c>
      <c r="AA174" s="1">
        <v>-1.3859335043810199</v>
      </c>
      <c r="AB174" s="1">
        <f>Table811124[[#This Row],[Xs]]-IF(Z175&lt;&gt;"",Z175,Z$2)</f>
        <v>-0.20842484304893016</v>
      </c>
      <c r="AC174" s="1">
        <f>Table811124[[#This Row],[ Ys]]-IF(AA175&lt;&gt;"",AA175,AA$2)</f>
        <v>5.0708760802680164E-2</v>
      </c>
      <c r="AD174" s="1">
        <f>SQRT(Table811124[[#This Row],[dXs]]*Table811124[[#This Row],[dXs]]+Table811124[[#This Row],[dYs]]*Table811124[[#This Row],[dYs]])</f>
        <v>0.21450476363501722</v>
      </c>
      <c r="AE174"/>
    </row>
    <row r="175" spans="1:31" x14ac:dyDescent="0.25">
      <c r="A175"/>
      <c r="O175" s="1">
        <f t="shared" si="10"/>
        <v>-0.50123810768126997</v>
      </c>
      <c r="P175" s="1">
        <f t="shared" si="11"/>
        <v>-5.7489871978799734E-3</v>
      </c>
      <c r="Q175" s="1">
        <f>SQRT(Table811124[[#This Row],[dX]]*Table811124[[#This Row],[dX]]+Table811124[[#This Row],[dY]]*Table811124[[#This Row],[dY]])</f>
        <v>0.50127107581198205</v>
      </c>
      <c r="R175" s="1">
        <f>IFERROR(Table811124[[#This Row],[dY]]/Table811124[[#This Row],[|AB|]],0)</f>
        <v>-1.1468818919119756E-2</v>
      </c>
      <c r="S175" s="1">
        <f>IFERROR(Table811124[[#This Row],[dX]]/Table811124[[#This Row],[|AB|]],0)</f>
        <v>-0.99993423093351508</v>
      </c>
      <c r="T175" s="1">
        <f>Table811124[[#This Row],[X]] - Table811124[[#This Row],[Cos(a)]] * $H$2</f>
        <v>-7.200901153337754</v>
      </c>
      <c r="U175" s="1">
        <f>Table811124[[#This Row],[ Y]] + Table811124[[#This Row],[Sin(a)]] * $H$2</f>
        <v>-2.1749592083035907</v>
      </c>
      <c r="V175" s="1">
        <f>Table811124[[#This Row],[X]] + Table811124[[#This Row],[Cos(a)]] * $H$2</f>
        <v>-7.2131360742928452</v>
      </c>
      <c r="W175" s="1">
        <f>Table811124[[#This Row],[ Y]] - Table811124[[#This Row],[Sin(a)]] * $H$2</f>
        <v>-1.1082306844652692</v>
      </c>
      <c r="X175" s="1">
        <v>-7.2070186138152996</v>
      </c>
      <c r="Y175" s="1">
        <v>-1.6415949463844299</v>
      </c>
      <c r="Z175" s="1">
        <v>-7.1087719614819598</v>
      </c>
      <c r="AA175" s="1">
        <v>-1.4366422651837001</v>
      </c>
      <c r="AB175" s="1">
        <f>Table811124[[#This Row],[Xs]]-IF(Z176&lt;&gt;"",Z176,Z$2)</f>
        <v>-0.2203101631781399</v>
      </c>
      <c r="AC175" s="1">
        <f>Table811124[[#This Row],[ Ys]]-IF(AA176&lt;&gt;"",AA176,AA$2)</f>
        <v>4.3764926353719869E-2</v>
      </c>
      <c r="AD175" s="1">
        <f>SQRT(Table811124[[#This Row],[dXs]]*Table811124[[#This Row],[dXs]]+Table811124[[#This Row],[dYs]]*Table811124[[#This Row],[dYs]])</f>
        <v>0.22461508582088863</v>
      </c>
      <c r="AE175"/>
    </row>
    <row r="176" spans="1:31" x14ac:dyDescent="0.25">
      <c r="A176"/>
      <c r="O176" s="1">
        <f t="shared" si="10"/>
        <v>-0.50123906135558993</v>
      </c>
      <c r="P176" s="1">
        <f t="shared" si="11"/>
        <v>-5.7469010353099481E-3</v>
      </c>
      <c r="Q176" s="1">
        <f>SQRT(Table811124[[#This Row],[dX]]*Table811124[[#This Row],[dX]]+Table811124[[#This Row],[dY]]*Table811124[[#This Row],[dY]])</f>
        <v>0.50127200550214501</v>
      </c>
      <c r="R176" s="1">
        <f>IFERROR(Table811124[[#This Row],[dY]]/Table811124[[#This Row],[|AB|]],0)</f>
        <v>-1.1464635910702889E-2</v>
      </c>
      <c r="S176" s="1">
        <f>IFERROR(Table811124[[#This Row],[dX]]/Table811124[[#This Row],[|AB|]],0)</f>
        <v>-0.99993427890208619</v>
      </c>
      <c r="T176" s="1">
        <f>Table811124[[#This Row],[X]] - Table811124[[#This Row],[Cos(a)]] * $H$2</f>
        <v>-6.950283734664616</v>
      </c>
      <c r="U176" s="1">
        <f>Table811124[[#This Row],[ Y]] + Table811124[[#This Row],[Sin(a)]] * $H$2</f>
        <v>-2.1720852767328553</v>
      </c>
      <c r="V176" s="1">
        <f>Table811124[[#This Row],[X]] + Table811124[[#This Row],[Cos(a)]] * $H$2</f>
        <v>-6.962514193191824</v>
      </c>
      <c r="W176" s="1">
        <f>Table811124[[#This Row],[ Y]] - Table811124[[#This Row],[Sin(a)]] * $H$2</f>
        <v>-1.1053567017217247</v>
      </c>
      <c r="X176" s="1">
        <v>-6.95639896392822</v>
      </c>
      <c r="Y176" s="1">
        <v>-1.63872098922729</v>
      </c>
      <c r="Z176" s="1">
        <v>-6.8884617983038199</v>
      </c>
      <c r="AA176" s="1">
        <v>-1.48040719153742</v>
      </c>
      <c r="AB176" s="1">
        <f>Table811124[[#This Row],[Xs]]-IF(Z177&lt;&gt;"",Z177,Z$2)</f>
        <v>-0.1960436255939797</v>
      </c>
      <c r="AC176" s="1">
        <f>Table811124[[#This Row],[ Ys]]-IF(AA177&lt;&gt;"",AA177,AA$2)</f>
        <v>2.9146561522209957E-2</v>
      </c>
      <c r="AD176" s="1">
        <f>SQRT(Table811124[[#This Row],[dXs]]*Table811124[[#This Row],[dXs]]+Table811124[[#This Row],[dYs]]*Table811124[[#This Row],[dYs]])</f>
        <v>0.19819844899645522</v>
      </c>
      <c r="AE176"/>
    </row>
    <row r="177" spans="1:31" x14ac:dyDescent="0.25">
      <c r="A177"/>
      <c r="O177" s="1">
        <f t="shared" si="10"/>
        <v>-0.50123834609985973</v>
      </c>
      <c r="P177" s="1">
        <f t="shared" si="11"/>
        <v>-5.747020244599943E-3</v>
      </c>
      <c r="Q177" s="1">
        <f>SQRT(Table811124[[#This Row],[dX]]*Table811124[[#This Row],[dX]]+Table811124[[#This Row],[dY]]*Table811124[[#This Row],[dY]])</f>
        <v>0.50127129166012951</v>
      </c>
      <c r="R177" s="1">
        <f>IFERROR(Table811124[[#This Row],[dY]]/Table811124[[#This Row],[|AB|]],0)</f>
        <v>-1.1464890050987641E-2</v>
      </c>
      <c r="S177" s="1">
        <f>IFERROR(Table811124[[#This Row],[dX]]/Table811124[[#This Row],[|AB|]],0)</f>
        <v>-0.99993427598823648</v>
      </c>
      <c r="T177" s="1">
        <f>Table811124[[#This Row],[X]] - Table811124[[#This Row],[Cos(a)]] * $H$2</f>
        <v>-6.6996641876378451</v>
      </c>
      <c r="U177" s="1">
        <f>Table811124[[#This Row],[ Y]] + Table811124[[#This Row],[Sin(a)]] * $H$2</f>
        <v>-2.1692123313004394</v>
      </c>
      <c r="V177" s="1">
        <f>Table811124[[#This Row],[X]] + Table811124[[#This Row],[Cos(a)]] * $H$2</f>
        <v>-6.7118949172815743</v>
      </c>
      <c r="W177" s="1">
        <f>Table811124[[#This Row],[ Y]] - Table811124[[#This Row],[Sin(a)]] * $H$2</f>
        <v>-1.1024837593978003</v>
      </c>
      <c r="X177" s="1">
        <v>-6.7057795524597097</v>
      </c>
      <c r="Y177" s="1">
        <v>-1.63584804534912</v>
      </c>
      <c r="Z177" s="1">
        <v>-6.6924181727098402</v>
      </c>
      <c r="AA177" s="1">
        <v>-1.5095537530596299</v>
      </c>
      <c r="AB177" s="1">
        <f>Table811124[[#This Row],[Xs]]-IF(Z178&lt;&gt;"",Z178,Z$2)</f>
        <v>-0.23416982507665995</v>
      </c>
      <c r="AC177" s="1">
        <f>Table811124[[#This Row],[ Ys]]-IF(AA178&lt;&gt;"",AA178,AA$2)</f>
        <v>1.5771323928360115E-2</v>
      </c>
      <c r="AD177" s="1">
        <f>SQRT(Table811124[[#This Row],[dXs]]*Table811124[[#This Row],[dXs]]+Table811124[[#This Row],[dYs]]*Table811124[[#This Row],[dYs]])</f>
        <v>0.23470032303958763</v>
      </c>
      <c r="AE177"/>
    </row>
    <row r="178" spans="1:31" x14ac:dyDescent="0.25">
      <c r="A178"/>
      <c r="O178" s="1">
        <f t="shared" si="10"/>
        <v>-0.50123906135558993</v>
      </c>
      <c r="P178" s="1">
        <f t="shared" si="11"/>
        <v>-5.7470798492500474E-3</v>
      </c>
      <c r="Q178" s="1">
        <f>SQRT(Table811124[[#This Row],[dX]]*Table811124[[#This Row],[dX]]+Table811124[[#This Row],[dY]]*Table811124[[#This Row],[dY]])</f>
        <v>0.50127200755221357</v>
      </c>
      <c r="R178" s="1">
        <f>IFERROR(Table811124[[#This Row],[dY]]/Table811124[[#This Row],[|AB|]],0)</f>
        <v>-1.1464992584193761E-2</v>
      </c>
      <c r="S178" s="1">
        <f>IFERROR(Table811124[[#This Row],[dX]]/Table811124[[#This Row],[|AB|]],0)</f>
        <v>-0.9999342748126222</v>
      </c>
      <c r="T178" s="1">
        <f>Table811124[[#This Row],[X]] - Table811124[[#This Row],[Cos(a)]] * $H$2</f>
        <v>-6.4490451983153507</v>
      </c>
      <c r="U178" s="1">
        <f>Table811124[[#This Row],[ Y]] + Table811124[[#This Row],[Sin(a)]] * $H$2</f>
        <v>-2.1663382543069378</v>
      </c>
      <c r="V178" s="1">
        <f>Table811124[[#This Row],[X]] + Table811124[[#This Row],[Cos(a)]] * $H$2</f>
        <v>-6.4612760373413698</v>
      </c>
      <c r="W178" s="1">
        <f>Table811124[[#This Row],[ Y]] - Table811124[[#This Row],[Sin(a)]] * $H$2</f>
        <v>-1.0996096836584424</v>
      </c>
      <c r="X178" s="1">
        <v>-6.4551606178283603</v>
      </c>
      <c r="Y178" s="1">
        <v>-1.6329739689826901</v>
      </c>
      <c r="Z178" s="1">
        <v>-6.4582483476331802</v>
      </c>
      <c r="AA178" s="1">
        <v>-1.52532507698799</v>
      </c>
      <c r="AB178" s="1">
        <f>Table811124[[#This Row],[Xs]]-IF(Z179&lt;&gt;"",Z179,Z$2)</f>
        <v>-0.23340641144883012</v>
      </c>
      <c r="AC178" s="1">
        <f>Table811124[[#This Row],[ Ys]]-IF(AA179&lt;&gt;"",AA179,AA$2)</f>
        <v>2.2004681746589982E-2</v>
      </c>
      <c r="AD178" s="1">
        <f>SQRT(Table811124[[#This Row],[dXs]]*Table811124[[#This Row],[dXs]]+Table811124[[#This Row],[dYs]]*Table811124[[#This Row],[dYs]])</f>
        <v>0.23444137630586731</v>
      </c>
      <c r="AE178"/>
    </row>
    <row r="179" spans="1:31" x14ac:dyDescent="0.25">
      <c r="A179"/>
      <c r="O179" s="1">
        <f t="shared" si="10"/>
        <v>-0.50123906135558993</v>
      </c>
      <c r="P179" s="1">
        <f t="shared" si="11"/>
        <v>-5.7439804077101808E-3</v>
      </c>
      <c r="Q179" s="1">
        <f>SQRT(Table811124[[#This Row],[dX]]*Table811124[[#This Row],[dX]]+Table811124[[#This Row],[dY]]*Table811124[[#This Row],[dY]])</f>
        <v>0.50127197202672025</v>
      </c>
      <c r="R179" s="1">
        <f>IFERROR(Table811124[[#This Row],[dY]]/Table811124[[#This Row],[|AB|]],0)</f>
        <v>-1.1458810243242561E-2</v>
      </c>
      <c r="S179" s="1">
        <f>IFERROR(Table811124[[#This Row],[dX]]/Table811124[[#This Row],[|AB|]],0)</f>
        <v>-0.99993434567865969</v>
      </c>
      <c r="T179" s="1">
        <f>Table811124[[#This Row],[X]] - Table811124[[#This Row],[Cos(a)]] * $H$2</f>
        <v>-6.1984283692477122</v>
      </c>
      <c r="U179" s="1">
        <f>Table811124[[#This Row],[ Y]] + Table811124[[#This Row],[Sin(a)]] * $H$2</f>
        <v>-2.1634652886240158</v>
      </c>
      <c r="V179" s="1">
        <f>Table811124[[#This Row],[X]] + Table811124[[#This Row],[Cos(a)]] * $H$2</f>
        <v>-6.2106526129605273</v>
      </c>
      <c r="W179" s="1">
        <f>Table811124[[#This Row],[ Y]] - Table811124[[#This Row],[Sin(a)]] * $H$2</f>
        <v>-1.0967366423757243</v>
      </c>
      <c r="X179" s="1">
        <v>-6.2045404911041198</v>
      </c>
      <c r="Y179" s="1">
        <v>-1.6301009654998699</v>
      </c>
      <c r="Z179" s="1">
        <v>-6.2248419361843501</v>
      </c>
      <c r="AA179" s="1">
        <v>-1.54732975873458</v>
      </c>
      <c r="AB179" s="1">
        <f>Table811124[[#This Row],[Xs]]-IF(Z180&lt;&gt;"",Z180,Z$2)</f>
        <v>-0.20812381549395997</v>
      </c>
      <c r="AC179" s="1">
        <f>Table811124[[#This Row],[ Ys]]-IF(AA180&lt;&gt;"",AA180,AA$2)</f>
        <v>1.8118545097359995E-2</v>
      </c>
      <c r="AD179" s="1">
        <f>SQRT(Table811124[[#This Row],[dXs]]*Table811124[[#This Row],[dXs]]+Table811124[[#This Row],[dYs]]*Table811124[[#This Row],[dYs]])</f>
        <v>0.2089109960059761</v>
      </c>
      <c r="AE179"/>
    </row>
    <row r="180" spans="1:31" x14ac:dyDescent="0.25">
      <c r="A180"/>
      <c r="O180" s="1">
        <f t="shared" si="10"/>
        <v>-0.50123858451842995</v>
      </c>
      <c r="P180" s="1">
        <f t="shared" si="11"/>
        <v>-5.7439804077099588E-3</v>
      </c>
      <c r="Q180" s="1">
        <f>SQRT(Table811124[[#This Row],[dX]]*Table811124[[#This Row],[dX]]+Table811124[[#This Row],[dY]]*Table811124[[#This Row],[dY]])</f>
        <v>0.50127149522086667</v>
      </c>
      <c r="R180" s="1">
        <f>IFERROR(Table811124[[#This Row],[dY]]/Table811124[[#This Row],[|AB|]],0)</f>
        <v>-1.1458821142780296E-2</v>
      </c>
      <c r="S180" s="1">
        <f>IFERROR(Table811124[[#This Row],[dX]]/Table811124[[#This Row],[|AB|]],0)</f>
        <v>-0.99993434555375582</v>
      </c>
      <c r="T180" s="1">
        <f>Table811124[[#This Row],[X]] - Table811124[[#This Row],[Cos(a)]] * $H$2</f>
        <v>-5.9478094288025565</v>
      </c>
      <c r="U180" s="1">
        <f>Table811124[[#This Row],[ Y]] + Table811124[[#This Row],[Sin(a)]] * $H$2</f>
        <v>-2.1605943116325017</v>
      </c>
      <c r="V180" s="1">
        <f>Table811124[[#This Row],[X]] + Table811124[[#This Row],[Cos(a)]] * $H$2</f>
        <v>-5.9600336841429842</v>
      </c>
      <c r="W180" s="1">
        <f>Table811124[[#This Row],[ Y]] - Table811124[[#This Row],[Sin(a)]] * $H$2</f>
        <v>-1.0938656655174579</v>
      </c>
      <c r="X180" s="1">
        <v>-5.9539215564727703</v>
      </c>
      <c r="Y180" s="1">
        <v>-1.6272299885749799</v>
      </c>
      <c r="Z180" s="1">
        <v>-6.0167181206903901</v>
      </c>
      <c r="AA180" s="1">
        <v>-1.56544830383194</v>
      </c>
      <c r="AB180" s="1">
        <f>Table811124[[#This Row],[Xs]]-IF(Z181&lt;&gt;"",Z181,Z$2)</f>
        <v>-0.24024989196236035</v>
      </c>
      <c r="AC180" s="1">
        <f>Table811124[[#This Row],[ Ys]]-IF(AA181&lt;&gt;"",AA181,AA$2)</f>
        <v>1.1999643779170066E-2</v>
      </c>
      <c r="AD180" s="1">
        <f>SQRT(Table811124[[#This Row],[dXs]]*Table811124[[#This Row],[dXs]]+Table811124[[#This Row],[dYs]]*Table811124[[#This Row],[dYs]])</f>
        <v>0.24054937546947155</v>
      </c>
      <c r="AE180"/>
    </row>
    <row r="181" spans="1:31" x14ac:dyDescent="0.25">
      <c r="A181"/>
      <c r="O181" s="1">
        <f t="shared" si="10"/>
        <v>-0.50123858451842995</v>
      </c>
      <c r="P181" s="1">
        <f t="shared" si="11"/>
        <v>-5.7469606399598305E-3</v>
      </c>
      <c r="Q181" s="1">
        <f>SQRT(Table811124[[#This Row],[dX]]*Table811124[[#This Row],[dX]]+Table811124[[#This Row],[dY]]*Table811124[[#This Row],[dY]])</f>
        <v>0.50127152937967312</v>
      </c>
      <c r="R181" s="1">
        <f>IFERROR(Table811124[[#This Row],[dY]]/Table811124[[#This Row],[|AB|]],0)</f>
        <v>-1.1464765707064459E-2</v>
      </c>
      <c r="S181" s="1">
        <f>IFERROR(Table811124[[#This Row],[dX]]/Table811124[[#This Row],[|AB|]],0)</f>
        <v>-0.99993427741391194</v>
      </c>
      <c r="T181" s="1">
        <f>Table811124[[#This Row],[X]] - Table811124[[#This Row],[Cos(a)]] * $H$2</f>
        <v>-5.6971866080887921</v>
      </c>
      <c r="U181" s="1">
        <f>Table811124[[#This Row],[ Y]] + Table811124[[#This Row],[Sin(a)]] * $H$2</f>
        <v>-2.157721271803934</v>
      </c>
      <c r="V181" s="1">
        <f>Table811124[[#This Row],[X]] + Table811124[[#This Row],[Cos(a)]] * $H$2</f>
        <v>-5.7094172050825875</v>
      </c>
      <c r="W181" s="1">
        <f>Table811124[[#This Row],[ Y]] - Table811124[[#This Row],[Sin(a)]] * $H$2</f>
        <v>-1.0909926983803859</v>
      </c>
      <c r="X181" s="1">
        <v>-5.7033019065856898</v>
      </c>
      <c r="Y181" s="1">
        <v>-1.62435698509216</v>
      </c>
      <c r="Z181" s="1">
        <v>-5.7764682287280298</v>
      </c>
      <c r="AA181" s="1">
        <v>-1.5774479476111101</v>
      </c>
      <c r="AB181" s="1">
        <f>Table811124[[#This Row],[Xs]]-IF(Z182&lt;&gt;"",Z182,Z$2)</f>
        <v>-0.43867362393952991</v>
      </c>
      <c r="AC181" s="1">
        <f>Table811124[[#This Row],[ Ys]]-IF(AA182&lt;&gt;"",AA182,AA$2)</f>
        <v>1.8058994476380041E-2</v>
      </c>
      <c r="AD181" s="1">
        <f>SQRT(Table811124[[#This Row],[dXs]]*Table811124[[#This Row],[dXs]]+Table811124[[#This Row],[dYs]]*Table811124[[#This Row],[dYs]])</f>
        <v>0.43904518630972145</v>
      </c>
      <c r="AE181"/>
    </row>
    <row r="182" spans="1:31" x14ac:dyDescent="0.25">
      <c r="A182"/>
      <c r="AE182"/>
    </row>
    <row r="183" spans="1:31" x14ac:dyDescent="0.25">
      <c r="A183"/>
      <c r="AE183"/>
    </row>
    <row r="184" spans="1:31" x14ac:dyDescent="0.25">
      <c r="A184"/>
      <c r="AE184"/>
    </row>
    <row r="185" spans="1:31" x14ac:dyDescent="0.25">
      <c r="A185"/>
      <c r="AE185"/>
    </row>
    <row r="186" spans="1:31" x14ac:dyDescent="0.25">
      <c r="A186"/>
      <c r="AE186"/>
    </row>
    <row r="187" spans="1:31" x14ac:dyDescent="0.25">
      <c r="A187"/>
      <c r="AE187"/>
    </row>
    <row r="188" spans="1:31" x14ac:dyDescent="0.25">
      <c r="A188"/>
      <c r="AE188"/>
    </row>
    <row r="189" spans="1:31" x14ac:dyDescent="0.25">
      <c r="A189"/>
      <c r="AE189"/>
    </row>
    <row r="190" spans="1:31" x14ac:dyDescent="0.25">
      <c r="A190"/>
      <c r="AE190"/>
    </row>
    <row r="191" spans="1:31" x14ac:dyDescent="0.25">
      <c r="A191"/>
      <c r="AE191"/>
    </row>
    <row r="192" spans="1:31" x14ac:dyDescent="0.25">
      <c r="A192"/>
      <c r="AE192"/>
    </row>
    <row r="193" spans="1:31" x14ac:dyDescent="0.25">
      <c r="A193"/>
      <c r="AE193"/>
    </row>
    <row r="194" spans="1:31" x14ac:dyDescent="0.25">
      <c r="A194"/>
      <c r="AE194"/>
    </row>
    <row r="195" spans="1:31" x14ac:dyDescent="0.25">
      <c r="A195"/>
      <c r="AE195"/>
    </row>
    <row r="196" spans="1:31" x14ac:dyDescent="0.25">
      <c r="A196"/>
      <c r="AE196"/>
    </row>
    <row r="197" spans="1:31" x14ac:dyDescent="0.25">
      <c r="A197"/>
      <c r="AE197"/>
    </row>
    <row r="198" spans="1:31" x14ac:dyDescent="0.25">
      <c r="A198"/>
      <c r="AE198"/>
    </row>
    <row r="199" spans="1:31" x14ac:dyDescent="0.25">
      <c r="A199"/>
      <c r="AE199"/>
    </row>
    <row r="200" spans="1:31" x14ac:dyDescent="0.25">
      <c r="A200"/>
      <c r="AE200"/>
    </row>
    <row r="201" spans="1:31" x14ac:dyDescent="0.25">
      <c r="A201"/>
      <c r="AE201"/>
    </row>
    <row r="202" spans="1:31" x14ac:dyDescent="0.25">
      <c r="A202"/>
      <c r="AE202"/>
    </row>
    <row r="203" spans="1:31" x14ac:dyDescent="0.25">
      <c r="A203"/>
      <c r="AE203"/>
    </row>
    <row r="204" spans="1:31" x14ac:dyDescent="0.25">
      <c r="A204"/>
      <c r="AE204"/>
    </row>
    <row r="205" spans="1:31" x14ac:dyDescent="0.25">
      <c r="A205"/>
      <c r="AE205"/>
    </row>
    <row r="206" spans="1:31" x14ac:dyDescent="0.25">
      <c r="A206"/>
      <c r="AE206"/>
    </row>
    <row r="207" spans="1:31" x14ac:dyDescent="0.25">
      <c r="A207"/>
      <c r="AE207"/>
    </row>
    <row r="208" spans="1:31" x14ac:dyDescent="0.25">
      <c r="A208"/>
      <c r="AE208"/>
    </row>
    <row r="209" spans="1:31" x14ac:dyDescent="0.25">
      <c r="A209"/>
      <c r="AE209"/>
    </row>
    <row r="210" spans="1:31" x14ac:dyDescent="0.25">
      <c r="A210"/>
      <c r="AE210"/>
    </row>
    <row r="211" spans="1:31" x14ac:dyDescent="0.25">
      <c r="A211"/>
      <c r="AE211"/>
    </row>
    <row r="212" spans="1:31" x14ac:dyDescent="0.25">
      <c r="A212"/>
      <c r="AE212"/>
    </row>
    <row r="213" spans="1:31" x14ac:dyDescent="0.25">
      <c r="A213"/>
      <c r="AE213"/>
    </row>
    <row r="214" spans="1:31" x14ac:dyDescent="0.25">
      <c r="A214"/>
      <c r="AE214"/>
    </row>
    <row r="215" spans="1:31" x14ac:dyDescent="0.25">
      <c r="A215"/>
      <c r="AE215"/>
    </row>
    <row r="216" spans="1:31" x14ac:dyDescent="0.25">
      <c r="A216"/>
      <c r="AE216"/>
    </row>
    <row r="217" spans="1:31" x14ac:dyDescent="0.25">
      <c r="A217"/>
      <c r="AE217"/>
    </row>
    <row r="218" spans="1:31" x14ac:dyDescent="0.25">
      <c r="A218"/>
      <c r="AE218"/>
    </row>
    <row r="219" spans="1:31" x14ac:dyDescent="0.25">
      <c r="A219"/>
      <c r="AE219"/>
    </row>
    <row r="220" spans="1:31" x14ac:dyDescent="0.25">
      <c r="A220"/>
      <c r="AE220"/>
    </row>
    <row r="221" spans="1:31" x14ac:dyDescent="0.25">
      <c r="A221"/>
      <c r="AE221"/>
    </row>
    <row r="222" spans="1:31" x14ac:dyDescent="0.25">
      <c r="A222"/>
      <c r="AE222"/>
    </row>
    <row r="223" spans="1:31" x14ac:dyDescent="0.25">
      <c r="A223"/>
      <c r="AE223"/>
    </row>
    <row r="224" spans="1:31" x14ac:dyDescent="0.25">
      <c r="A224"/>
      <c r="AE224"/>
    </row>
    <row r="225" spans="1:31" x14ac:dyDescent="0.25">
      <c r="A225"/>
      <c r="AE225"/>
    </row>
    <row r="226" spans="1:31" x14ac:dyDescent="0.25">
      <c r="A226"/>
      <c r="AE226"/>
    </row>
    <row r="227" spans="1:31" x14ac:dyDescent="0.25">
      <c r="A227"/>
      <c r="AE227"/>
    </row>
    <row r="228" spans="1:31" x14ac:dyDescent="0.25">
      <c r="A228"/>
      <c r="AE228"/>
    </row>
    <row r="229" spans="1:31" x14ac:dyDescent="0.25">
      <c r="A229"/>
      <c r="AE229"/>
    </row>
    <row r="230" spans="1:31" x14ac:dyDescent="0.25">
      <c r="A230"/>
      <c r="AE230"/>
    </row>
    <row r="231" spans="1:31" x14ac:dyDescent="0.25">
      <c r="A231"/>
      <c r="AE231"/>
    </row>
    <row r="232" spans="1:31" x14ac:dyDescent="0.25">
      <c r="A232"/>
      <c r="AE232"/>
    </row>
    <row r="233" spans="1:31" x14ac:dyDescent="0.25">
      <c r="A233"/>
      <c r="AE233"/>
    </row>
    <row r="234" spans="1:31" x14ac:dyDescent="0.25">
      <c r="A234"/>
      <c r="AE234"/>
    </row>
    <row r="235" spans="1:31" x14ac:dyDescent="0.25">
      <c r="A235"/>
      <c r="AE235"/>
    </row>
    <row r="236" spans="1:31" x14ac:dyDescent="0.25">
      <c r="A236"/>
      <c r="AE236"/>
    </row>
    <row r="237" spans="1:31" x14ac:dyDescent="0.25">
      <c r="A237"/>
      <c r="AE237"/>
    </row>
    <row r="238" spans="1:31" x14ac:dyDescent="0.25">
      <c r="A238"/>
      <c r="AE238"/>
    </row>
    <row r="239" spans="1:31" x14ac:dyDescent="0.25">
      <c r="A239"/>
      <c r="AE239"/>
    </row>
    <row r="240" spans="1:31" x14ac:dyDescent="0.25">
      <c r="A240"/>
      <c r="AE240"/>
    </row>
    <row r="241" spans="1:31" x14ac:dyDescent="0.25">
      <c r="A241"/>
      <c r="AE241"/>
    </row>
    <row r="242" spans="1:31" x14ac:dyDescent="0.25">
      <c r="A242"/>
      <c r="AE242"/>
    </row>
    <row r="243" spans="1:31" x14ac:dyDescent="0.25">
      <c r="A243"/>
      <c r="AE243"/>
    </row>
    <row r="244" spans="1:31" x14ac:dyDescent="0.25">
      <c r="A244"/>
      <c r="AE244"/>
    </row>
    <row r="245" spans="1:31" x14ac:dyDescent="0.25">
      <c r="A245"/>
      <c r="AE245"/>
    </row>
    <row r="246" spans="1:31" x14ac:dyDescent="0.25">
      <c r="A246"/>
      <c r="AE246"/>
    </row>
    <row r="247" spans="1:31" x14ac:dyDescent="0.25">
      <c r="A247"/>
      <c r="AE247"/>
    </row>
    <row r="248" spans="1:31" x14ac:dyDescent="0.25">
      <c r="A248"/>
      <c r="AE248"/>
    </row>
    <row r="249" spans="1:31" x14ac:dyDescent="0.25">
      <c r="A249"/>
      <c r="AE249"/>
    </row>
    <row r="250" spans="1:31" x14ac:dyDescent="0.25">
      <c r="A250"/>
      <c r="AE250"/>
    </row>
    <row r="251" spans="1:31" x14ac:dyDescent="0.25">
      <c r="A251"/>
      <c r="AE251"/>
    </row>
    <row r="252" spans="1:31" x14ac:dyDescent="0.25">
      <c r="A252"/>
      <c r="AE252"/>
    </row>
    <row r="253" spans="1:31" x14ac:dyDescent="0.25">
      <c r="A253"/>
      <c r="AE253"/>
    </row>
    <row r="254" spans="1:31" x14ac:dyDescent="0.25">
      <c r="A254"/>
      <c r="AE254"/>
    </row>
    <row r="255" spans="1:31" x14ac:dyDescent="0.25">
      <c r="A255"/>
      <c r="AE255"/>
    </row>
    <row r="256" spans="1:31" x14ac:dyDescent="0.25">
      <c r="A256"/>
      <c r="AE256"/>
    </row>
    <row r="257" spans="1:31" x14ac:dyDescent="0.25">
      <c r="A257"/>
      <c r="AE257"/>
    </row>
    <row r="258" spans="1:31" x14ac:dyDescent="0.25">
      <c r="A258"/>
      <c r="AE258"/>
    </row>
    <row r="259" spans="1:31" x14ac:dyDescent="0.25">
      <c r="A259"/>
      <c r="AE259"/>
    </row>
    <row r="260" spans="1:31" x14ac:dyDescent="0.25">
      <c r="A260"/>
      <c r="AE260"/>
    </row>
    <row r="261" spans="1:31" x14ac:dyDescent="0.25">
      <c r="A261"/>
      <c r="AE26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1975-A7EA-450E-BCB7-060EE2F5C837}">
  <dimension ref="A1:AE277"/>
  <sheetViews>
    <sheetView zoomScaleNormal="100" workbookViewId="0">
      <selection activeCell="O2" sqref="O2:P2"/>
    </sheetView>
  </sheetViews>
  <sheetFormatPr defaultRowHeight="15" x14ac:dyDescent="0.25"/>
  <cols>
    <col min="1" max="1" width="9.140625" style="1"/>
    <col min="7" max="7" width="11" bestFit="1" customWidth="1"/>
    <col min="15" max="27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SUM(Q2:Q277)/2</f>
        <v>68.657510563919999</v>
      </c>
      <c r="G1" t="s">
        <v>59</v>
      </c>
      <c r="H1" s="6">
        <v>1.06679868619204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1</v>
      </c>
      <c r="Y1" s="1" t="s">
        <v>51</v>
      </c>
      <c r="Z1" s="1" t="s">
        <v>28</v>
      </c>
      <c r="AA1" s="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SUM(AD2:AD277)</f>
        <v>58.643701087602786</v>
      </c>
      <c r="G2" t="s">
        <v>54</v>
      </c>
      <c r="H2" s="6">
        <f>H1/2</f>
        <v>0.53339934309602</v>
      </c>
      <c r="O2" s="1">
        <f t="shared" ref="O2:O65" si="0">IF(ROW()&lt;&gt;2,X1,X$277)-IF(X3&lt;&gt;"",X3,X$2)</f>
        <v>-2.5941371917729938E-2</v>
      </c>
      <c r="P2" s="1">
        <f t="shared" ref="P2:P65" si="1">IF(ROW()&lt;&gt;2,Y1,Y$277)-IF(Y3&lt;&gt;"",Y3,Y$2)</f>
        <v>-0.24962699413300005</v>
      </c>
      <c r="Q2" s="1">
        <f>SQRT(Table8111241214[[#This Row],[dX]]*Table8111241214[[#This Row],[dX]]+Table8111241214[[#This Row],[dY]]*Table8111241214[[#This Row],[dY]])</f>
        <v>0.25097129512526095</v>
      </c>
      <c r="R2" s="1">
        <f>IFERROR(Table8111241214[[#This Row],[dY]]/Table8111241214[[#This Row],[|AB|]],0)</f>
        <v>-0.99464360658620354</v>
      </c>
      <c r="S2" s="1">
        <f>IFERROR(Table8111241214[[#This Row],[dX]]/Table8111241214[[#This Row],[|AB|]],0)</f>
        <v>-0.10336390026111344</v>
      </c>
      <c r="T2" s="1">
        <f>Table8111241214[[#This Row],[X]] - Table8111241214[[#This Row],[Cos(a)]] * $H$2</f>
        <v>7.4666317620537672</v>
      </c>
      <c r="U2" s="1">
        <f>Table8111241214[[#This Row],[ Y]] + Table8111241214[[#This Row],[Sin(a)]] * $H$2</f>
        <v>-2.2380056974137306</v>
      </c>
      <c r="V2" s="1">
        <f>Table8111241214[[#This Row],[X]] + Table8111241214[[#This Row],[Cos(a)]] * $H$2</f>
        <v>6.4055472693182924</v>
      </c>
      <c r="W2" s="1">
        <f>Table8111241214[[#This Row],[ Y]] - Table8111241214[[#This Row],[Sin(a)]] * $H$2</f>
        <v>-2.1277372244154895</v>
      </c>
      <c r="X2" s="1">
        <v>6.9360895156860298</v>
      </c>
      <c r="Y2" s="1">
        <v>-2.18287146091461</v>
      </c>
      <c r="Z2" s="1">
        <v>6.9239034440410201</v>
      </c>
      <c r="AA2" s="1">
        <v>-2.0416789654498899</v>
      </c>
      <c r="AB2" s="1">
        <f>Table8111241214[[#This Row],[Xs]]-IF(Z3&lt;&gt;"",Z3,Z$2)</f>
        <v>-2.5939546326830154E-2</v>
      </c>
      <c r="AC2" s="1">
        <f>Table8111241214[[#This Row],[ Ys]]-IF(AA3&lt;&gt;"",AA3,AA$2)</f>
        <v>-0.23092370058543987</v>
      </c>
      <c r="AD2" s="1">
        <f>SQRT(Table8111241214[[#This Row],[dXs]]*Table8111241214[[#This Row],[dXs]]+Table8111241214[[#This Row],[dYs]]*Table8111241214[[#This Row],[dYs]])</f>
        <v>0.23237602190354248</v>
      </c>
      <c r="AE2"/>
    </row>
    <row r="3" spans="1:31" x14ac:dyDescent="0.25">
      <c r="A3"/>
      <c r="O3" s="1">
        <f t="shared" si="0"/>
        <v>-4.9504756927490234E-2</v>
      </c>
      <c r="P3" s="1">
        <f t="shared" si="1"/>
        <v>-0.49938696622848999</v>
      </c>
      <c r="Q3" s="1">
        <f>SQRT(Table8111241214[[#This Row],[dX]]*Table8111241214[[#This Row],[dX]]+Table8111241214[[#This Row],[dY]]*Table8111241214[[#This Row],[dY]])</f>
        <v>0.50183469688468618</v>
      </c>
      <c r="R3" s="1">
        <f>IFERROR(Table8111241214[[#This Row],[dY]]/Table8111241214[[#This Row],[|AB|]],0)</f>
        <v>-0.99512243638913112</v>
      </c>
      <c r="S3" s="1">
        <f>IFERROR(Table8111241214[[#This Row],[dX]]/Table8111241214[[#This Row],[|AB|]],0)</f>
        <v>-9.8647537196627236E-2</v>
      </c>
      <c r="T3" s="1">
        <f>Table8111241214[[#This Row],[X]] - Table8111241214[[#This Row],[Cos(a)]] * $H$2</f>
        <v>7.4928285414738331</v>
      </c>
      <c r="U3" s="1">
        <f>Table8111241214[[#This Row],[ Y]] + Table8111241214[[#This Row],[Sin(a)]] * $H$2</f>
        <v>-1.9858629983203311</v>
      </c>
      <c r="V3" s="1">
        <f>Table8111241214[[#This Row],[X]] + Table8111241214[[#This Row],[Cos(a)]] * $H$2</f>
        <v>6.4312332337336864</v>
      </c>
      <c r="W3" s="1">
        <f>Table8111241214[[#This Row],[ Y]] - Table8111241214[[#This Row],[Sin(a)]] * $H$2</f>
        <v>-1.8806259352428889</v>
      </c>
      <c r="X3" s="1">
        <v>6.9620308876037598</v>
      </c>
      <c r="Y3" s="1">
        <v>-1.93324446678161</v>
      </c>
      <c r="Z3" s="1">
        <v>6.9498429903678502</v>
      </c>
      <c r="AA3" s="1">
        <v>-1.81075526486445</v>
      </c>
      <c r="AB3" s="1">
        <f>Table8111241214[[#This Row],[Xs]]-IF(Z4&lt;&gt;"",Z4,Z$2)</f>
        <v>-2.3372027556769481E-2</v>
      </c>
      <c r="AC3" s="1">
        <f>Table8111241214[[#This Row],[ Ys]]-IF(AA4&lt;&gt;"",AA4,AA$2)</f>
        <v>-0.23264110390749004</v>
      </c>
      <c r="AD3" s="1">
        <f>SQRT(Table8111241214[[#This Row],[dXs]]*Table8111241214[[#This Row],[dXs]]+Table8111241214[[#This Row],[dYs]]*Table8111241214[[#This Row],[dYs]])</f>
        <v>0.23381217868068799</v>
      </c>
      <c r="AE3"/>
    </row>
    <row r="4" spans="1:31" x14ac:dyDescent="0.25">
      <c r="A4"/>
      <c r="O4" s="1">
        <f t="shared" si="0"/>
        <v>-4.4455528259270238E-2</v>
      </c>
      <c r="P4" s="1">
        <f t="shared" si="1"/>
        <v>-0.49967098236084007</v>
      </c>
      <c r="Q4" s="1">
        <f>SQRT(Table8111241214[[#This Row],[dX]]*Table8111241214[[#This Row],[dX]]+Table8111241214[[#This Row],[dY]]*Table8111241214[[#This Row],[dY]])</f>
        <v>0.50164467963515547</v>
      </c>
      <c r="R4" s="1">
        <f>IFERROR(Table8111241214[[#This Row],[dY]]/Table8111241214[[#This Row],[|AB|]],0)</f>
        <v>-0.99606554727989771</v>
      </c>
      <c r="S4" s="1">
        <f>IFERROR(Table8111241214[[#This Row],[dX]]/Table8111241214[[#This Row],[|AB|]],0)</f>
        <v>-8.861955496388918E-2</v>
      </c>
      <c r="T4" s="1">
        <f>Table8111241214[[#This Row],[X]] - Table8111241214[[#This Row],[Cos(a)]] * $H$2</f>
        <v>7.5168949812131949</v>
      </c>
      <c r="U4" s="1">
        <f>Table8111241214[[#This Row],[ Y]] + Table8111241214[[#This Row],[Sin(a)]] * $H$2</f>
        <v>-1.7307541070893202</v>
      </c>
      <c r="V4" s="1">
        <f>Table8111241214[[#This Row],[X]] + Table8111241214[[#This Row],[Cos(a)]] * $H$2</f>
        <v>6.4542935640138452</v>
      </c>
      <c r="W4" s="1">
        <f>Table8111241214[[#This Row],[ Y]] - Table8111241214[[#This Row],[Sin(a)]] * $H$2</f>
        <v>-1.6362148822829199</v>
      </c>
      <c r="X4" s="1">
        <v>6.9855942726135201</v>
      </c>
      <c r="Y4" s="1">
        <v>-1.68348449468612</v>
      </c>
      <c r="Z4" s="1">
        <v>6.9732150179246197</v>
      </c>
      <c r="AA4" s="1">
        <v>-1.57811416095696</v>
      </c>
      <c r="AB4" s="1">
        <f>Table8111241214[[#This Row],[Xs]]-IF(Z5&lt;&gt;"",Z5,Z$2)</f>
        <v>-2.1019505594990662E-2</v>
      </c>
      <c r="AC4" s="1">
        <f>Table8111241214[[#This Row],[ Ys]]-IF(AA5&lt;&gt;"",AA5,AA$2)</f>
        <v>-0.23417338804729004</v>
      </c>
      <c r="AD4" s="1">
        <f>SQRT(Table8111241214[[#This Row],[dXs]]*Table8111241214[[#This Row],[dXs]]+Table8111241214[[#This Row],[dYs]]*Table8111241214[[#This Row],[dYs]])</f>
        <v>0.23511485551747793</v>
      </c>
      <c r="AE4"/>
    </row>
    <row r="5" spans="1:31" x14ac:dyDescent="0.25">
      <c r="A5"/>
      <c r="O5" s="1">
        <f t="shared" si="0"/>
        <v>-4.1531562805180222E-2</v>
      </c>
      <c r="P5" s="1">
        <f t="shared" si="1"/>
        <v>-0.49983549118042014</v>
      </c>
      <c r="Q5" s="1">
        <f>SQRT(Table8111241214[[#This Row],[dX]]*Table8111241214[[#This Row],[dX]]+Table8111241214[[#This Row],[dY]]*Table8111241214[[#This Row],[dY]])</f>
        <v>0.5015579617079291</v>
      </c>
      <c r="R5" s="1">
        <f>IFERROR(Table8111241214[[#This Row],[dY]]/Table8111241214[[#This Row],[|AB|]],0)</f>
        <v>-0.99656575977451634</v>
      </c>
      <c r="S5" s="1">
        <f>IFERROR(Table8111241214[[#This Row],[dX]]/Table8111241214[[#This Row],[|AB|]],0)</f>
        <v>-8.2805111225340663E-2</v>
      </c>
      <c r="T5" s="1">
        <f>Table8111241214[[#This Row],[X]] - Table8111241214[[#This Row],[Cos(a)]] * $H$2</f>
        <v>7.5380539374787432</v>
      </c>
      <c r="U5" s="1">
        <f>Table8111241214[[#This Row],[ Y]] + Table8111241214[[#This Row],[Sin(a)]] * $H$2</f>
        <v>-1.4777416763533595</v>
      </c>
      <c r="V5" s="1">
        <f>Table8111241214[[#This Row],[X]] + Table8111241214[[#This Row],[Cos(a)]] * $H$2</f>
        <v>6.4749188942473168</v>
      </c>
      <c r="W5" s="1">
        <f>Table8111241214[[#This Row],[ Y]] - Table8111241214[[#This Row],[Sin(a)]] * $H$2</f>
        <v>-1.3894052924881803</v>
      </c>
      <c r="X5" s="1">
        <v>7.00648641586303</v>
      </c>
      <c r="Y5" s="1">
        <v>-1.4335734844207699</v>
      </c>
      <c r="Z5" s="1">
        <v>6.9942345235196104</v>
      </c>
      <c r="AA5" s="1">
        <v>-1.34394077290967</v>
      </c>
      <c r="AB5" s="1">
        <f>Table8111241214[[#This Row],[Xs]]-IF(Z6&lt;&gt;"",Z6,Z$2)</f>
        <v>-1.8789626470729459E-2</v>
      </c>
      <c r="AC5" s="1">
        <f>Table8111241214[[#This Row],[ Ys]]-IF(AA6&lt;&gt;"",AA6,AA$2)</f>
        <v>-0.23553627633672991</v>
      </c>
      <c r="AD5" s="1">
        <f>SQRT(Table8111241214[[#This Row],[dXs]]*Table8111241214[[#This Row],[dXs]]+Table8111241214[[#This Row],[dYs]]*Table8111241214[[#This Row],[dYs]])</f>
        <v>0.23628454780937735</v>
      </c>
      <c r="AE5"/>
    </row>
    <row r="6" spans="1:31" x14ac:dyDescent="0.25">
      <c r="A6"/>
      <c r="O6" s="1">
        <f t="shared" si="0"/>
        <v>-4.1769742965700019E-2</v>
      </c>
      <c r="P6" s="1">
        <f t="shared" si="1"/>
        <v>-0.49982178211211592</v>
      </c>
      <c r="Q6" s="1">
        <f>SQRT(Table8111241214[[#This Row],[dX]]*Table8111241214[[#This Row],[dX]]+Table8111241214[[#This Row],[dY]]*Table8111241214[[#This Row],[dY]])</f>
        <v>0.50156407895816479</v>
      </c>
      <c r="R6" s="1">
        <f>IFERROR(Table8111241214[[#This Row],[dY]]/Table8111241214[[#This Row],[|AB|]],0)</f>
        <v>-0.99652627267553151</v>
      </c>
      <c r="S6" s="1">
        <f>IFERROR(Table8111241214[[#This Row],[dX]]/Table8111241214[[#This Row],[|AB|]],0)</f>
        <v>-8.3278976142914754E-2</v>
      </c>
      <c r="T6" s="1">
        <f>Table8111241214[[#This Row],[X]] - Table8111241214[[#This Row],[Cos(a)]] * $H$2</f>
        <v>7.5586722946417542</v>
      </c>
      <c r="U6" s="1">
        <f>Table8111241214[[#This Row],[ Y]] + Table8111241214[[#This Row],[Sin(a)]] * $H$2</f>
        <v>-1.2280699546740397</v>
      </c>
      <c r="V6" s="1">
        <f>Table8111241214[[#This Row],[X]] + Table8111241214[[#This Row],[Cos(a)]] * $H$2</f>
        <v>6.4955793761956464</v>
      </c>
      <c r="W6" s="1">
        <f>Table8111241214[[#This Row],[ Y]] - Table8111241214[[#This Row],[Sin(a)]] * $H$2</f>
        <v>-1.1392280523373601</v>
      </c>
      <c r="X6" s="1">
        <v>7.0271258354187003</v>
      </c>
      <c r="Y6" s="1">
        <v>-1.1836490035056999</v>
      </c>
      <c r="Z6" s="1">
        <v>7.0130241499903399</v>
      </c>
      <c r="AA6" s="1">
        <v>-1.10840449657294</v>
      </c>
      <c r="AB6" s="1">
        <f>Table8111241214[[#This Row],[Xs]]-IF(Z7&lt;&gt;"",Z7,Z$2)</f>
        <v>-1.6582766178970587E-2</v>
      </c>
      <c r="AC6" s="1">
        <f>Table8111241214[[#This Row],[ Ys]]-IF(AA7&lt;&gt;"",AA7,AA$2)</f>
        <v>-0.2367373956987231</v>
      </c>
      <c r="AD6" s="1">
        <f>SQRT(Table8111241214[[#This Row],[dXs]]*Table8111241214[[#This Row],[dXs]]+Table8111241214[[#This Row],[dYs]]*Table8111241214[[#This Row],[dYs]])</f>
        <v>0.23731747229473057</v>
      </c>
      <c r="AE6"/>
    </row>
    <row r="7" spans="1:31" x14ac:dyDescent="0.25">
      <c r="A7"/>
      <c r="O7" s="1">
        <f t="shared" si="0"/>
        <v>-4.2522668838500088E-2</v>
      </c>
      <c r="P7" s="1">
        <f t="shared" si="1"/>
        <v>-0.49977982044219293</v>
      </c>
      <c r="Q7" s="1">
        <f>SQRT(Table8111241214[[#This Row],[dX]]*Table8111241214[[#This Row],[dX]]+Table8111241214[[#This Row],[dY]]*Table8111241214[[#This Row],[dY]])</f>
        <v>0.50158553237347203</v>
      </c>
      <c r="R7" s="1">
        <f>IFERROR(Table8111241214[[#This Row],[dY]]/Table8111241214[[#This Row],[|AB|]],0)</f>
        <v>-0.99639999199591234</v>
      </c>
      <c r="S7" s="1">
        <f>IFERROR(Table8111241214[[#This Row],[dX]]/Table8111241214[[#This Row],[|AB|]],0)</f>
        <v>-8.4776505887810244E-2</v>
      </c>
      <c r="T7" s="1">
        <f>Table8111241214[[#This Row],[X]] - Table8111241214[[#This Row],[Cos(a)]] * $H$2</f>
        <v>7.5797352600202288</v>
      </c>
      <c r="U7" s="1">
        <f>Table8111241214[[#This Row],[ Y]] + Table8111241214[[#This Row],[Sin(a)]] * $H$2</f>
        <v>-0.97897143485918781</v>
      </c>
      <c r="V7" s="1">
        <f>Table8111241214[[#This Row],[X]] + Table8111241214[[#This Row],[Cos(a)]] * $H$2</f>
        <v>6.5167770576372313</v>
      </c>
      <c r="W7" s="1">
        <f>Table8111241214[[#This Row],[ Y]] - Table8111241214[[#This Row],[Sin(a)]] * $H$2</f>
        <v>-0.88853196975812021</v>
      </c>
      <c r="X7" s="1">
        <v>7.04825615882873</v>
      </c>
      <c r="Y7" s="1">
        <v>-0.93375170230865401</v>
      </c>
      <c r="Z7" s="1">
        <v>7.0296069161693104</v>
      </c>
      <c r="AA7" s="1">
        <v>-0.87166710087421695</v>
      </c>
      <c r="AB7" s="1">
        <f>Table8111241214[[#This Row],[Xs]]-IF(Z8&lt;&gt;"",Z8,Z$2)</f>
        <v>-1.429762939271928E-2</v>
      </c>
      <c r="AC7" s="1">
        <f>Table8111241214[[#This Row],[ Ys]]-IF(AA8&lt;&gt;"",AA8,AA$2)</f>
        <v>-0.23777491303868192</v>
      </c>
      <c r="AD7" s="1">
        <f>SQRT(Table8111241214[[#This Row],[dXs]]*Table8111241214[[#This Row],[dXs]]+Table8111241214[[#This Row],[dYs]]*Table8111241214[[#This Row],[dYs]])</f>
        <v>0.23820439012915842</v>
      </c>
      <c r="AE7"/>
    </row>
    <row r="8" spans="1:31" x14ac:dyDescent="0.25">
      <c r="A8"/>
      <c r="O8" s="1">
        <f t="shared" si="0"/>
        <v>-4.2702436447140002E-2</v>
      </c>
      <c r="P8" s="1">
        <f t="shared" si="1"/>
        <v>-0.49976959824562001</v>
      </c>
      <c r="Q8" s="1">
        <f>SQRT(Table8111241214[[#This Row],[dX]]*Table8111241214[[#This Row],[dX]]+Table8111241214[[#This Row],[dY]]*Table8111241214[[#This Row],[dY]])</f>
        <v>0.50159061933922811</v>
      </c>
      <c r="R8" s="1">
        <f>IFERROR(Table8111241214[[#This Row],[dY]]/Table8111241214[[#This Row],[|AB|]],0)</f>
        <v>-0.99636950727665718</v>
      </c>
      <c r="S8" s="1">
        <f>IFERROR(Table8111241214[[#This Row],[dX]]/Table8111241214[[#This Row],[|AB|]],0)</f>
        <v>-8.5134041189594375E-2</v>
      </c>
      <c r="T8" s="1">
        <f>Table8111241214[[#This Row],[X]] - Table8111241214[[#This Row],[Cos(a)]] * $H$2</f>
        <v>7.6011113449194747</v>
      </c>
      <c r="U8" s="1">
        <f>Table8111241214[[#This Row],[ Y]] + Table8111241214[[#This Row],[Sin(a)]] * $H$2</f>
        <v>-0.72927962470914609</v>
      </c>
      <c r="V8" s="1">
        <f>Table8111241214[[#This Row],[X]] + Table8111241214[[#This Row],[Cos(a)]] * $H$2</f>
        <v>6.538185663594926</v>
      </c>
      <c r="W8" s="1">
        <f>Table8111241214[[#This Row],[ Y]] - Table8111241214[[#This Row],[Sin(a)]] * $H$2</f>
        <v>-0.63845874141786785</v>
      </c>
      <c r="X8" s="1">
        <v>7.0696485042572004</v>
      </c>
      <c r="Y8" s="1">
        <v>-0.68386918306350697</v>
      </c>
      <c r="Z8" s="1">
        <v>7.0439045455620297</v>
      </c>
      <c r="AA8" s="1">
        <v>-0.63389218783553503</v>
      </c>
      <c r="AB8" s="1">
        <f>Table8111241214[[#This Row],[Xs]]-IF(Z9&lt;&gt;"",Z9,Z$2)</f>
        <v>-1.1835276898720437E-2</v>
      </c>
      <c r="AC8" s="1">
        <f>Table8111241214[[#This Row],[ Ys]]-IF(AA9&lt;&gt;"",AA9,AA$2)</f>
        <v>-0.238638279394776</v>
      </c>
      <c r="AD8" s="1">
        <f>SQRT(Table8111241214[[#This Row],[dXs]]*Table8111241214[[#This Row],[dXs]]+Table8111241214[[#This Row],[dYs]]*Table8111241214[[#This Row],[dYs]])</f>
        <v>0.23893158470944889</v>
      </c>
      <c r="AE8"/>
    </row>
    <row r="9" spans="1:31" x14ac:dyDescent="0.25">
      <c r="A9"/>
      <c r="O9" s="1">
        <f t="shared" si="0"/>
        <v>-4.2544603347779208E-2</v>
      </c>
      <c r="P9" s="1">
        <f t="shared" si="1"/>
        <v>-0.49977848678827297</v>
      </c>
      <c r="Q9" s="1">
        <f>SQRT(Table8111241214[[#This Row],[dX]]*Table8111241214[[#This Row],[dX]]+Table8111241214[[#This Row],[dY]]*Table8111241214[[#This Row],[dY]])</f>
        <v>0.5015860635328655</v>
      </c>
      <c r="R9" s="1">
        <f>IFERROR(Table8111241214[[#This Row],[dY]]/Table8111241214[[#This Row],[|AB|]],0)</f>
        <v>-0.99639627797498787</v>
      </c>
      <c r="S9" s="1">
        <f>IFERROR(Table8111241214[[#This Row],[dX]]/Table8111241214[[#This Row],[|AB|]],0)</f>
        <v>-8.4820146413401201E-2</v>
      </c>
      <c r="T9" s="1">
        <f>Table8111241214[[#This Row],[X]] - Table8111241214[[#This Row],[Cos(a)]] * $H$2</f>
        <v>7.622435715411048</v>
      </c>
      <c r="U9" s="1">
        <f>Table8111241214[[#This Row],[ Y]] + Table8111241214[[#This Row],[Sin(a)]] * $H$2</f>
        <v>-0.47922511444125043</v>
      </c>
      <c r="V9" s="1">
        <f>Table8111241214[[#This Row],[X]] + Table8111241214[[#This Row],[Cos(a)]] * $H$2</f>
        <v>6.559481475140692</v>
      </c>
      <c r="W9" s="1">
        <f>Table8111241214[[#This Row],[ Y]] - Table8111241214[[#This Row],[Sin(a)]] * $H$2</f>
        <v>-0.38873909368481757</v>
      </c>
      <c r="X9" s="1">
        <v>7.09095859527587</v>
      </c>
      <c r="Y9" s="1">
        <v>-0.433982104063034</v>
      </c>
      <c r="Z9" s="1">
        <v>7.0557398224607502</v>
      </c>
      <c r="AA9" s="1">
        <v>-0.39525390844075903</v>
      </c>
      <c r="AB9" s="1">
        <f>Table8111241214[[#This Row],[Xs]]-IF(Z10&lt;&gt;"",Z10,Z$2)</f>
        <v>-9.102935607149476E-3</v>
      </c>
      <c r="AC9" s="1">
        <f>Table8111241214[[#This Row],[ Ys]]-IF(AA10&lt;&gt;"",AA10,AA$2)</f>
        <v>-0.23930964992734902</v>
      </c>
      <c r="AD9" s="1">
        <f>SQRT(Table8111241214[[#This Row],[dXs]]*Table8111241214[[#This Row],[dXs]]+Table8111241214[[#This Row],[dYs]]*Table8111241214[[#This Row],[dYs]])</f>
        <v>0.2394827175080036</v>
      </c>
      <c r="AE9"/>
    </row>
    <row r="10" spans="1:31" x14ac:dyDescent="0.25">
      <c r="A10"/>
      <c r="O10" s="1">
        <f t="shared" si="0"/>
        <v>-4.2478799819949842E-2</v>
      </c>
      <c r="P10" s="1">
        <f t="shared" si="1"/>
        <v>-0.49978196434676642</v>
      </c>
      <c r="Q10" s="1">
        <f>SQRT(Table8111241214[[#This Row],[dX]]*Table8111241214[[#This Row],[dX]]+Table8111241214[[#This Row],[dY]]*Table8111241214[[#This Row],[dY]])</f>
        <v>0.5015839514183601</v>
      </c>
      <c r="R10" s="1">
        <f>IFERROR(Table8111241214[[#This Row],[dY]]/Table8111241214[[#This Row],[|AB|]],0)</f>
        <v>-0.99640740684286633</v>
      </c>
      <c r="S10" s="1">
        <f>IFERROR(Table8111241214[[#This Row],[dX]]/Table8111241214[[#This Row],[|AB|]],0)</f>
        <v>-8.4689312127770242E-2</v>
      </c>
      <c r="T10" s="1">
        <f>Table8111241214[[#This Row],[X]] - Table8111241214[[#This Row],[Cos(a)]] * $H$2</f>
        <v>7.6436761638709729</v>
      </c>
      <c r="U10" s="1">
        <f>Table8111241214[[#This Row],[ Y]] + Table8111241214[[#This Row],[Sin(a)]] * $H$2</f>
        <v>-0.22926391973144045</v>
      </c>
      <c r="V10" s="1">
        <f>Table8111241214[[#This Row],[X]] + Table8111241214[[#This Row],[Cos(a)]] * $H$2</f>
        <v>6.5807100513389862</v>
      </c>
      <c r="W10" s="1">
        <f>Table8111241214[[#This Row],[ Y]] - Table8111241214[[#This Row],[Sin(a)]] * $H$2</f>
        <v>-0.13891747281902755</v>
      </c>
      <c r="X10" s="1">
        <v>7.1121931076049796</v>
      </c>
      <c r="Y10" s="1">
        <v>-0.184090696275234</v>
      </c>
      <c r="Z10" s="1">
        <v>7.0648427580678996</v>
      </c>
      <c r="AA10" s="1">
        <v>-0.15594425851341001</v>
      </c>
      <c r="AB10" s="1">
        <f>Table8111241214[[#This Row],[Xs]]-IF(Z11&lt;&gt;"",Z11,Z$2)</f>
        <v>-6.0172384093402087E-3</v>
      </c>
      <c r="AC10" s="1">
        <f>Table8111241214[[#This Row],[ Ys]]-IF(AA11&lt;&gt;"",AA11,AA$2)</f>
        <v>-0.23976583976955831</v>
      </c>
      <c r="AD10" s="1">
        <f>SQRT(Table8111241214[[#This Row],[dXs]]*Table8111241214[[#This Row],[dXs]]+Table8111241214[[#This Row],[dYs]]*Table8111241214[[#This Row],[dYs]])</f>
        <v>0.23984133313187772</v>
      </c>
      <c r="AE10"/>
    </row>
    <row r="11" spans="1:31" x14ac:dyDescent="0.25">
      <c r="A11"/>
      <c r="O11" s="1">
        <f t="shared" si="0"/>
        <v>-4.2516946792600763E-2</v>
      </c>
      <c r="P11" s="1">
        <f t="shared" si="1"/>
        <v>-0.49977924674749302</v>
      </c>
      <c r="Q11" s="1">
        <f>SQRT(Table8111241214[[#This Row],[dX]]*Table8111241214[[#This Row],[dX]]+Table8111241214[[#This Row],[dY]]*Table8111241214[[#This Row],[dY]])</f>
        <v>0.50158447568087305</v>
      </c>
      <c r="R11" s="1">
        <f>IFERROR(Table8111241214[[#This Row],[dY]]/Table8111241214[[#This Row],[|AB|]],0)</f>
        <v>-0.99640094735601703</v>
      </c>
      <c r="S11" s="1">
        <f>IFERROR(Table8111241214[[#This Row],[dX]]/Table8111241214[[#This Row],[|AB|]],0)</f>
        <v>-8.4765276546660204E-2</v>
      </c>
      <c r="T11" s="1">
        <f>Table8111241214[[#This Row],[X]] - Table8111241214[[#This Row],[Cos(a)]] * $H$2</f>
        <v>7.6649170058757718</v>
      </c>
      <c r="U11" s="1">
        <f>Table8111241214[[#This Row],[ Y]] + Table8111241214[[#This Row],[Sin(a)]] * $H$2</f>
        <v>2.0586117456391377E-2</v>
      </c>
      <c r="V11" s="1">
        <f>Table8111241214[[#This Row],[X]] + Table8111241214[[#This Row],[Cos(a)]] * $H$2</f>
        <v>6.6019577843158679</v>
      </c>
      <c r="W11" s="1">
        <f>Table8111241214[[#This Row],[ Y]] - Table8111241214[[#This Row],[Sin(a)]] * $H$2</f>
        <v>0.11101360311107342</v>
      </c>
      <c r="X11" s="1">
        <v>7.1334373950958199</v>
      </c>
      <c r="Y11" s="1">
        <v>6.57998602837324E-2</v>
      </c>
      <c r="Z11" s="1">
        <v>7.0708599964772398</v>
      </c>
      <c r="AA11" s="1">
        <v>8.3821581256148303E-2</v>
      </c>
      <c r="AB11" s="1">
        <f>Table8111241214[[#This Row],[Xs]]-IF(Z12&lt;&gt;"",Z12,Z$2)</f>
        <v>-2.5069519452500799E-3</v>
      </c>
      <c r="AC11" s="1">
        <f>Table8111241214[[#This Row],[ Ys]]-IF(AA12&lt;&gt;"",AA12,AA$2)</f>
        <v>-0.23998036459541772</v>
      </c>
      <c r="AD11" s="1">
        <f>SQRT(Table8111241214[[#This Row],[dXs]]*Table8111241214[[#This Row],[dXs]]+Table8111241214[[#This Row],[dYs]]*Table8111241214[[#This Row],[dYs]])</f>
        <v>0.23999345865961724</v>
      </c>
      <c r="AE11"/>
    </row>
    <row r="12" spans="1:31" x14ac:dyDescent="0.25">
      <c r="A12"/>
      <c r="O12" s="1">
        <f t="shared" si="0"/>
        <v>-4.2519092559819782E-2</v>
      </c>
      <c r="P12" s="1">
        <f t="shared" si="1"/>
        <v>-0.49977964349090953</v>
      </c>
      <c r="Q12" s="1">
        <f>SQRT(Table8111241214[[#This Row],[dX]]*Table8111241214[[#This Row],[dX]]+Table8111241214[[#This Row],[dY]]*Table8111241214[[#This Row],[dY]])</f>
        <v>0.50158505288735544</v>
      </c>
      <c r="R12" s="1">
        <f>IFERROR(Table8111241214[[#This Row],[dY]]/Table8111241214[[#This Row],[|AB|]],0)</f>
        <v>-0.99640059171210715</v>
      </c>
      <c r="S12" s="1">
        <f>IFERROR(Table8111241214[[#This Row],[dX]]/Table8111241214[[#This Row],[|AB|]],0)</f>
        <v>-8.4769456974565394E-2</v>
      </c>
      <c r="T12" s="1">
        <f>Table8111241214[[#This Row],[X]] - Table8111241214[[#This Row],[Cos(a)]] * $H$2</f>
        <v>7.6861894754773044</v>
      </c>
      <c r="U12" s="1">
        <f>Table8111241214[[#This Row],[ Y]] + Table8111241214[[#This Row],[Sin(a)]] * $H$2</f>
        <v>0.27047257780741951</v>
      </c>
      <c r="V12" s="1">
        <f>Table8111241214[[#This Row],[X]] + Table8111241214[[#This Row],[Cos(a)]] * $H$2</f>
        <v>6.6232306333178563</v>
      </c>
      <c r="W12" s="1">
        <f>Table8111241214[[#This Row],[ Y]] - Table8111241214[[#This Row],[Sin(a)]] * $H$2</f>
        <v>0.36090452313709853</v>
      </c>
      <c r="X12" s="1">
        <v>7.1547100543975803</v>
      </c>
      <c r="Y12" s="1">
        <v>0.31568855047225902</v>
      </c>
      <c r="Z12" s="1">
        <v>7.0733669484224899</v>
      </c>
      <c r="AA12" s="1">
        <v>0.32380194585156602</v>
      </c>
      <c r="AB12" s="1">
        <f>Table8111241214[[#This Row],[Xs]]-IF(Z13&lt;&gt;"",Z13,Z$2)</f>
        <v>1.4847804683100208E-3</v>
      </c>
      <c r="AC12" s="1">
        <f>Table8111241214[[#This Row],[ Ys]]-IF(AA13&lt;&gt;"",AA13,AA$2)</f>
        <v>-0.23992530575249799</v>
      </c>
      <c r="AD12" s="1">
        <f>SQRT(Table8111241214[[#This Row],[dXs]]*Table8111241214[[#This Row],[dXs]]+Table8111241214[[#This Row],[dYs]]*Table8111241214[[#This Row],[dYs]])</f>
        <v>0.23992989999887199</v>
      </c>
      <c r="AE12"/>
    </row>
    <row r="13" spans="1:31" x14ac:dyDescent="0.25">
      <c r="A13"/>
      <c r="O13" s="1">
        <f t="shared" si="0"/>
        <v>-4.2414426803589755E-2</v>
      </c>
      <c r="P13" s="1">
        <f t="shared" si="1"/>
        <v>-0.49978810548782399</v>
      </c>
      <c r="Q13" s="1">
        <f>SQRT(Table8111241214[[#This Row],[dX]]*Table8111241214[[#This Row],[dX]]+Table8111241214[[#This Row],[dY]]*Table8111241214[[#This Row],[dY]])</f>
        <v>0.50158462295826545</v>
      </c>
      <c r="R13" s="1">
        <f>IFERROR(Table8111241214[[#This Row],[dY]]/Table8111241214[[#This Row],[|AB|]],0)</f>
        <v>-0.99641831629557165</v>
      </c>
      <c r="S13" s="1">
        <f>IFERROR(Table8111241214[[#This Row],[dX]]/Table8111241214[[#This Row],[|AB|]],0)</f>
        <v>-8.4560859448673462E-2</v>
      </c>
      <c r="T13" s="1">
        <f>Table8111241214[[#This Row],[X]] - Table8111241214[[#This Row],[Cos(a)]] * $H$2</f>
        <v>7.7074453630165394</v>
      </c>
      <c r="U13" s="1">
        <f>Table8111241214[[#This Row],[ Y]] + Table8111241214[[#This Row],[Sin(a)]] * $H$2</f>
        <v>0.52047479689308462</v>
      </c>
      <c r="V13" s="1">
        <f>Table8111241214[[#This Row],[X]] + Table8111241214[[#This Row],[Cos(a)]] * $H$2</f>
        <v>6.6444676122947399</v>
      </c>
      <c r="W13" s="1">
        <f>Table8111241214[[#This Row],[ Y]] - Table8111241214[[#This Row],[Sin(a)]] * $H$2</f>
        <v>0.61068421065619927</v>
      </c>
      <c r="X13" s="1">
        <v>7.1759564876556396</v>
      </c>
      <c r="Y13" s="1">
        <v>0.56557950377464195</v>
      </c>
      <c r="Z13" s="1">
        <v>7.0718821679541799</v>
      </c>
      <c r="AA13" s="1">
        <v>0.56372725160406401</v>
      </c>
      <c r="AB13" s="1">
        <f>Table8111241214[[#This Row],[Xs]]-IF(Z14&lt;&gt;"",Z14,Z$2)</f>
        <v>5.9988340506800242E-3</v>
      </c>
      <c r="AC13" s="1">
        <f>Table8111241214[[#This Row],[ Ys]]-IF(AA14&lt;&gt;"",AA14,AA$2)</f>
        <v>-0.23957270550515597</v>
      </c>
      <c r="AD13" s="1">
        <f>SQRT(Table8111241214[[#This Row],[dXs]]*Table8111241214[[#This Row],[dXs]]+Table8111241214[[#This Row],[dYs]]*Table8111241214[[#This Row],[dYs]])</f>
        <v>0.23964779830623895</v>
      </c>
      <c r="AE13"/>
    </row>
    <row r="14" spans="1:31" x14ac:dyDescent="0.25">
      <c r="A14"/>
      <c r="O14" s="1">
        <f t="shared" si="0"/>
        <v>-4.2338848114010119E-2</v>
      </c>
      <c r="P14" s="1">
        <f t="shared" si="1"/>
        <v>-0.49979397654532798</v>
      </c>
      <c r="Q14" s="1">
        <f>SQRT(Table8111241214[[#This Row],[dX]]*Table8111241214[[#This Row],[dX]]+Table8111241214[[#This Row],[dY]]*Table8111241214[[#This Row],[dY]])</f>
        <v>0.50158408771671881</v>
      </c>
      <c r="R14" s="1">
        <f>IFERROR(Table8111241214[[#This Row],[dY]]/Table8111241214[[#This Row],[|AB|]],0)</f>
        <v>-0.99643108460728957</v>
      </c>
      <c r="S14" s="1">
        <f>IFERROR(Table8111241214[[#This Row],[dX]]/Table8111241214[[#This Row],[|AB|]],0)</f>
        <v>-8.4410269685273515E-2</v>
      </c>
      <c r="T14" s="1">
        <f>Table8111241214[[#This Row],[X]] - Table8111241214[[#This Row],[Cos(a)]] * $H$2</f>
        <v>7.7286201671711527</v>
      </c>
      <c r="U14" s="1">
        <f>Table8111241214[[#This Row],[ Y]] + Table8111241214[[#This Row],[Sin(a)]] * $H$2</f>
        <v>0.77045227355940027</v>
      </c>
      <c r="V14" s="1">
        <f>Table8111241214[[#This Row],[X]] + Table8111241214[[#This Row],[Cos(a)]] * $H$2</f>
        <v>6.6656287952311875</v>
      </c>
      <c r="W14" s="1">
        <f>Table8111241214[[#This Row],[ Y]] - Table8111241214[[#This Row],[Sin(a)]] * $H$2</f>
        <v>0.86050103836076575</v>
      </c>
      <c r="X14" s="1">
        <v>7.1971244812011701</v>
      </c>
      <c r="Y14" s="1">
        <v>0.81547665596008301</v>
      </c>
      <c r="Z14" s="1">
        <v>7.0658833339034999</v>
      </c>
      <c r="AA14" s="1">
        <v>0.80329995710921998</v>
      </c>
      <c r="AB14" s="1">
        <f>Table8111241214[[#This Row],[Xs]]-IF(Z15&lt;&gt;"",Z15,Z$2)</f>
        <v>1.1059034483570152E-2</v>
      </c>
      <c r="AC14" s="1">
        <f>Table8111241214[[#This Row],[ Ys]]-IF(AA15&lt;&gt;"",AA15,AA$2)</f>
        <v>-0.23889559100502999</v>
      </c>
      <c r="AD14" s="1">
        <f>SQRT(Table8111241214[[#This Row],[dXs]]*Table8111241214[[#This Row],[dXs]]+Table8111241214[[#This Row],[dYs]]*Table8111241214[[#This Row],[dYs]])</f>
        <v>0.23915142827370145</v>
      </c>
      <c r="AE14"/>
    </row>
    <row r="15" spans="1:31" x14ac:dyDescent="0.25">
      <c r="A15"/>
      <c r="O15" s="1">
        <f t="shared" si="0"/>
        <v>-4.2732954025270331E-2</v>
      </c>
      <c r="P15" s="1">
        <f t="shared" si="1"/>
        <v>-0.49976235628127696</v>
      </c>
      <c r="Q15" s="1">
        <f>SQRT(Table8111241214[[#This Row],[dX]]*Table8111241214[[#This Row],[dX]]+Table8111241214[[#This Row],[dY]]*Table8111241214[[#This Row],[dY]])</f>
        <v>0.50158600271094078</v>
      </c>
      <c r="R15" s="1">
        <f>IFERROR(Table8111241214[[#This Row],[dY]]/Table8111241214[[#This Row],[|AB|]],0)</f>
        <v>-0.99636423979176558</v>
      </c>
      <c r="S15" s="1">
        <f>IFERROR(Table8111241214[[#This Row],[dX]]/Table8111241214[[#This Row],[|AB|]],0)</f>
        <v>-8.5195666933108025E-2</v>
      </c>
      <c r="T15" s="1">
        <f>Table8111241214[[#This Row],[X]] - Table8111241214[[#This Row],[Cos(a)]] * $H$2</f>
        <v>7.7497553667589427</v>
      </c>
      <c r="U15" s="1">
        <f>Table8111241214[[#This Row],[ Y]] + Table8111241214[[#This Row],[Sin(a)]] * $H$2</f>
        <v>1.0199301675432229</v>
      </c>
      <c r="V15" s="1">
        <f>Table8111241214[[#This Row],[X]] + Table8111241214[[#This Row],[Cos(a)]] * $H$2</f>
        <v>6.6868353047803568</v>
      </c>
      <c r="W15" s="1">
        <f>Table8111241214[[#This Row],[ Y]] - Table8111241214[[#This Row],[Sin(a)]] * $H$2</f>
        <v>1.110816793096717</v>
      </c>
      <c r="X15" s="1">
        <v>7.2182953357696498</v>
      </c>
      <c r="Y15" s="1">
        <v>1.0653734803199699</v>
      </c>
      <c r="Z15" s="1">
        <v>7.0548242994199297</v>
      </c>
      <c r="AA15" s="1">
        <v>1.04219554811425</v>
      </c>
      <c r="AB15" s="1">
        <f>Table8111241214[[#This Row],[Xs]]-IF(Z16&lt;&gt;"",Z16,Z$2)</f>
        <v>1.6672018771569874E-2</v>
      </c>
      <c r="AC15" s="1">
        <f>Table8111241214[[#This Row],[ Ys]]-IF(AA16&lt;&gt;"",AA16,AA$2)</f>
        <v>-0.23786821307949002</v>
      </c>
      <c r="AD15" s="1">
        <f>SQRT(Table8111241214[[#This Row],[dXs]]*Table8111241214[[#This Row],[dXs]]+Table8111241214[[#This Row],[dYs]]*Table8111241214[[#This Row],[dYs]])</f>
        <v>0.23845176242491739</v>
      </c>
      <c r="AE15"/>
    </row>
    <row r="16" spans="1:31" x14ac:dyDescent="0.25">
      <c r="A16"/>
      <c r="O16" s="1">
        <f t="shared" si="0"/>
        <v>-4.3546199798580432E-2</v>
      </c>
      <c r="P16" s="1">
        <f t="shared" si="1"/>
        <v>-0.49969601631165017</v>
      </c>
      <c r="Q16" s="1">
        <f>SQRT(Table8111241214[[#This Row],[dX]]*Table8111241214[[#This Row],[dX]]+Table8111241214[[#This Row],[dY]]*Table8111241214[[#This Row],[dY]])</f>
        <v>0.50158985260333055</v>
      </c>
      <c r="R16" s="1">
        <f>IFERROR(Table8111241214[[#This Row],[dY]]/Table8111241214[[#This Row],[|AB|]],0)</f>
        <v>-0.99622433292489654</v>
      </c>
      <c r="S16" s="1">
        <f>IFERROR(Table8111241214[[#This Row],[dX]]/Table8111241214[[#This Row],[|AB|]],0)</f>
        <v>-8.6816349199587625E-2</v>
      </c>
      <c r="T16" s="1">
        <f>Table8111241214[[#This Row],[X]] - Table8111241214[[#This Row],[Cos(a)]] * $H$2</f>
        <v>7.7712428399848505</v>
      </c>
      <c r="U16" s="1">
        <f>Table8111241214[[#This Row],[ Y]] + Table8111241214[[#This Row],[Sin(a)]] * $H$2</f>
        <v>1.2689312286083052</v>
      </c>
      <c r="V16" s="1">
        <f>Table8111241214[[#This Row],[X]] + Table8111241214[[#This Row],[Cos(a)]] * $H$2</f>
        <v>6.7084720304680303</v>
      </c>
      <c r="W16" s="1">
        <f>Table8111241214[[#This Row],[ Y]] - Table8111241214[[#This Row],[Sin(a)]] * $H$2</f>
        <v>1.3615467958744147</v>
      </c>
      <c r="X16" s="1">
        <v>7.2398574352264404</v>
      </c>
      <c r="Y16" s="1">
        <v>1.31523901224136</v>
      </c>
      <c r="Z16" s="1">
        <v>7.0381522806483598</v>
      </c>
      <c r="AA16" s="1">
        <v>1.28006376119374</v>
      </c>
      <c r="AB16" s="1">
        <f>Table8111241214[[#This Row],[Xs]]-IF(Z17&lt;&gt;"",Z17,Z$2)</f>
        <v>2.2827255910970123E-2</v>
      </c>
      <c r="AC16" s="1">
        <f>Table8111241214[[#This Row],[ Ys]]-IF(AA17&lt;&gt;"",AA17,AA$2)</f>
        <v>-0.23646656834484991</v>
      </c>
      <c r="AD16" s="1">
        <f>SQRT(Table8111241214[[#This Row],[dXs]]*Table8111241214[[#This Row],[dXs]]+Table8111241214[[#This Row],[dYs]]*Table8111241214[[#This Row],[dYs]])</f>
        <v>0.23756582573513071</v>
      </c>
      <c r="AE16"/>
    </row>
    <row r="17" spans="1:31" x14ac:dyDescent="0.25">
      <c r="A17"/>
      <c r="O17" s="1">
        <f t="shared" si="0"/>
        <v>-4.2581558227529293E-2</v>
      </c>
      <c r="P17" s="1">
        <f t="shared" si="1"/>
        <v>-0.49977397918700994</v>
      </c>
      <c r="Q17" s="1">
        <f>SQRT(Table8111241214[[#This Row],[dX]]*Table8111241214[[#This Row],[dX]]+Table8111241214[[#This Row],[dY]]*Table8111241214[[#This Row],[dY]])</f>
        <v>0.50158470807382305</v>
      </c>
      <c r="R17" s="1">
        <f>IFERROR(Table8111241214[[#This Row],[dY]]/Table8111241214[[#This Row],[|AB|]],0)</f>
        <v>-0.99638998386979016</v>
      </c>
      <c r="S17" s="1">
        <f>IFERROR(Table8111241214[[#This Row],[dX]]/Table8111241214[[#This Row],[|AB|]],0)</f>
        <v>-8.4894051876203039E-2</v>
      </c>
      <c r="T17" s="1">
        <f>Table8111241214[[#This Row],[X]] - Table8111241214[[#This Row],[Cos(a)]] * $H$2</f>
        <v>7.7933152984318301</v>
      </c>
      <c r="U17" s="1">
        <f>Table8111241214[[#This Row],[ Y]] + Table8111241214[[#This Row],[Sin(a)]] * $H$2</f>
        <v>1.519787065128094</v>
      </c>
      <c r="V17" s="1">
        <f>Table8111241214[[#This Row],[X]] + Table8111241214[[#This Row],[Cos(a)]] * $H$2</f>
        <v>6.7303677727046303</v>
      </c>
      <c r="W17" s="1">
        <f>Table8111241214[[#This Row],[ Y]] - Table8111241214[[#This Row],[Sin(a)]] * $H$2</f>
        <v>1.6103519281351462</v>
      </c>
      <c r="X17" s="1">
        <v>7.2618415355682302</v>
      </c>
      <c r="Y17" s="1">
        <v>1.5650694966316201</v>
      </c>
      <c r="Z17" s="1">
        <v>7.0153250247373897</v>
      </c>
      <c r="AA17" s="1">
        <v>1.5165303295385899</v>
      </c>
      <c r="AB17" s="1">
        <f>Table8111241214[[#This Row],[Xs]]-IF(Z18&lt;&gt;"",Z18,Z$2)</f>
        <v>2.9498761729739975E-2</v>
      </c>
      <c r="AC17" s="1">
        <f>Table8111241214[[#This Row],[ Ys]]-IF(AA18&lt;&gt;"",AA18,AA$2)</f>
        <v>-0.23466738908836016</v>
      </c>
      <c r="AD17" s="1">
        <f>SQRT(Table8111241214[[#This Row],[dXs]]*Table8111241214[[#This Row],[dXs]]+Table8111241214[[#This Row],[dYs]]*Table8111241214[[#This Row],[dYs]])</f>
        <v>0.23651418656210832</v>
      </c>
      <c r="AE17"/>
    </row>
    <row r="18" spans="1:31" x14ac:dyDescent="0.25">
      <c r="A18"/>
      <c r="O18" s="1">
        <f t="shared" si="0"/>
        <v>-3.1018495559699488E-2</v>
      </c>
      <c r="P18" s="1">
        <f t="shared" si="1"/>
        <v>-0.50043851137160988</v>
      </c>
      <c r="Q18" s="1">
        <f>SQRT(Table8111241214[[#This Row],[dX]]*Table8111241214[[#This Row],[dX]]+Table8111241214[[#This Row],[dY]]*Table8111241214[[#This Row],[dY]])</f>
        <v>0.50139889382668168</v>
      </c>
      <c r="R18" s="1">
        <f>IFERROR(Table8111241214[[#This Row],[dY]]/Table8111241214[[#This Row],[|AB|]],0)</f>
        <v>-0.99808459398914473</v>
      </c>
      <c r="S18" s="1">
        <f>IFERROR(Table8111241214[[#This Row],[dX]]/Table8111241214[[#This Row],[|AB|]],0)</f>
        <v>-6.1863909038502259E-2</v>
      </c>
      <c r="T18" s="1">
        <f>Table8111241214[[#This Row],[X]] - Table8111241214[[#This Row],[Cos(a)]] * $H$2</f>
        <v>7.8148166602420375</v>
      </c>
      <c r="U18" s="1">
        <f>Table8111241214[[#This Row],[ Y]] + Table8111241214[[#This Row],[Sin(a)]] * $H$2</f>
        <v>1.782014822985881</v>
      </c>
      <c r="V18" s="1">
        <f>Table8111241214[[#This Row],[X]] + Table8111241214[[#This Row],[Cos(a)]] * $H$2</f>
        <v>6.750061326665902</v>
      </c>
      <c r="W18" s="1">
        <f>Table8111241214[[#This Row],[ Y]] - Table8111241214[[#This Row],[Sin(a)]] * $H$2</f>
        <v>1.8480111598708588</v>
      </c>
      <c r="X18" s="1">
        <v>7.2824389934539697</v>
      </c>
      <c r="Y18" s="1">
        <v>1.8150129914283699</v>
      </c>
      <c r="Z18" s="1">
        <v>6.9858262630076498</v>
      </c>
      <c r="AA18" s="1">
        <v>1.7511977186269501</v>
      </c>
      <c r="AB18" s="1">
        <f>Table8111241214[[#This Row],[Xs]]-IF(Z19&lt;&gt;"",Z19,Z$2)</f>
        <v>3.6644767072199436E-2</v>
      </c>
      <c r="AC18" s="1">
        <f>Table8111241214[[#This Row],[ Ys]]-IF(AA19&lt;&gt;"",AA19,AA$2)</f>
        <v>-0.23245037151710002</v>
      </c>
      <c r="AD18" s="1">
        <f>SQRT(Table8111241214[[#This Row],[dXs]]*Table8111241214[[#This Row],[dXs]]+Table8111241214[[#This Row],[dYs]]*Table8111241214[[#This Row],[dYs]])</f>
        <v>0.23532108739382787</v>
      </c>
      <c r="AE18"/>
    </row>
    <row r="19" spans="1:31" x14ac:dyDescent="0.25">
      <c r="A19"/>
      <c r="O19" s="1">
        <f t="shared" si="0"/>
        <v>1.7223358154199175E-3</v>
      </c>
      <c r="P19" s="1">
        <f t="shared" si="1"/>
        <v>-0.50091153383255005</v>
      </c>
      <c r="Q19" s="1">
        <f>SQRT(Table8111241214[[#This Row],[dX]]*Table8111241214[[#This Row],[dX]]+Table8111241214[[#This Row],[dY]]*Table8111241214[[#This Row],[dY]])</f>
        <v>0.50091449486627859</v>
      </c>
      <c r="R19" s="1">
        <f>IFERROR(Table8111241214[[#This Row],[dY]]/Table8111241214[[#This Row],[|AB|]],0)</f>
        <v>-0.99999408874416917</v>
      </c>
      <c r="S19" s="1">
        <f>IFERROR(Table8111241214[[#This Row],[dX]]/Table8111241214[[#This Row],[|AB|]],0)</f>
        <v>3.4383828638851885E-3</v>
      </c>
      <c r="T19" s="1">
        <f>Table8111241214[[#This Row],[X]] - Table8111241214[[#This Row],[Cos(a)]] * $H$2</f>
        <v>7.8262562211639723</v>
      </c>
      <c r="U19" s="1">
        <f>Table8111241214[[#This Row],[ Y]] + Table8111241214[[#This Row],[Sin(a)]] * $H$2</f>
        <v>2.0673420391641391</v>
      </c>
      <c r="V19" s="1">
        <f>Table8111241214[[#This Row],[X]] + Table8111241214[[#This Row],[Cos(a)]] * $H$2</f>
        <v>6.759463841091887</v>
      </c>
      <c r="W19" s="1">
        <f>Table8111241214[[#This Row],[ Y]] - Table8111241214[[#This Row],[Sin(a)]] * $H$2</f>
        <v>2.0636739768423209</v>
      </c>
      <c r="X19" s="1">
        <v>7.2928600311279297</v>
      </c>
      <c r="Y19" s="1">
        <v>2.06550800800323</v>
      </c>
      <c r="Z19" s="1">
        <v>6.9491814959354503</v>
      </c>
      <c r="AA19" s="1">
        <v>1.9836480901440501</v>
      </c>
      <c r="AB19" s="1">
        <f>Table8111241214[[#This Row],[Xs]]-IF(Z20&lt;&gt;"",Z20,Z$2)</f>
        <v>4.4211907396590533E-2</v>
      </c>
      <c r="AC19" s="1">
        <f>Table8111241214[[#This Row],[ Ys]]-IF(AA20&lt;&gt;"",AA20,AA$2)</f>
        <v>-0.22979505070030992</v>
      </c>
      <c r="AD19" s="1">
        <f>SQRT(Table8111241214[[#This Row],[dXs]]*Table8111241214[[#This Row],[dXs]]+Table8111241214[[#This Row],[dYs]]*Table8111241214[[#This Row],[dYs]])</f>
        <v>0.23400952562236157</v>
      </c>
      <c r="AE19"/>
    </row>
    <row r="20" spans="1:31" x14ac:dyDescent="0.25">
      <c r="A20"/>
      <c r="O20" s="1">
        <f t="shared" si="0"/>
        <v>4.6261548995979673E-2</v>
      </c>
      <c r="P20" s="1">
        <f t="shared" si="1"/>
        <v>-0.49879395961760986</v>
      </c>
      <c r="Q20" s="1">
        <f>SQRT(Table8111241214[[#This Row],[dX]]*Table8111241214[[#This Row],[dX]]+Table8111241214[[#This Row],[dY]]*Table8111241214[[#This Row],[dY]])</f>
        <v>0.50093467145579096</v>
      </c>
      <c r="R20" s="1">
        <f>IFERROR(Table8111241214[[#This Row],[dY]]/Table8111241214[[#This Row],[|AB|]],0)</f>
        <v>-0.99572656483936339</v>
      </c>
      <c r="S20" s="1">
        <f>IFERROR(Table8111241214[[#This Row],[dX]]/Table8111241214[[#This Row],[|AB|]],0)</f>
        <v>9.235046330799325E-2</v>
      </c>
      <c r="T20" s="1">
        <f>Table8111241214[[#This Row],[X]] - Table8111241214[[#This Row],[Cos(a)]] * $H$2</f>
        <v>7.8118365532271223</v>
      </c>
      <c r="U20" s="1">
        <f>Table8111241214[[#This Row],[ Y]] + Table8111241214[[#This Row],[Sin(a)]] * $H$2</f>
        <v>2.3651842017240168</v>
      </c>
      <c r="V20" s="1">
        <f>Table8111241214[[#This Row],[X]] + Table8111241214[[#This Row],[Cos(a)]] * $H$2</f>
        <v>6.7495967620499773</v>
      </c>
      <c r="W20" s="1">
        <f>Table8111241214[[#This Row],[ Y]] - Table8111241214[[#This Row],[Sin(a)]] * $H$2</f>
        <v>2.2666648487978232</v>
      </c>
      <c r="X20" s="1">
        <v>7.2807166576385498</v>
      </c>
      <c r="Y20" s="1">
        <v>2.31592452526092</v>
      </c>
      <c r="Z20" s="1">
        <v>6.9049695885388598</v>
      </c>
      <c r="AA20" s="1">
        <v>2.21344314084436</v>
      </c>
      <c r="AB20" s="1">
        <f>Table8111241214[[#This Row],[Xs]]-IF(Z21&lt;&gt;"",Z21,Z$2)</f>
        <v>5.2130254588349523E-2</v>
      </c>
      <c r="AC20" s="1">
        <f>Table8111241214[[#This Row],[ Ys]]-IF(AA21&lt;&gt;"",AA21,AA$2)</f>
        <v>-0.22669068185558006</v>
      </c>
      <c r="AD20" s="1">
        <f>SQRT(Table8111241214[[#This Row],[dXs]]*Table8111241214[[#This Row],[dXs]]+Table8111241214[[#This Row],[dYs]]*Table8111241214[[#This Row],[dYs]])</f>
        <v>0.23260745620808021</v>
      </c>
      <c r="AE20"/>
    </row>
    <row r="21" spans="1:31" x14ac:dyDescent="0.25">
      <c r="A21"/>
      <c r="O21" s="1">
        <f t="shared" si="0"/>
        <v>8.8008642196659714E-2</v>
      </c>
      <c r="P21" s="1">
        <f t="shared" si="1"/>
        <v>-0.49321496486663996</v>
      </c>
      <c r="Q21" s="1">
        <f>SQRT(Table8111241214[[#This Row],[dX]]*Table8111241214[[#This Row],[dX]]+Table8111241214[[#This Row],[dY]]*Table8111241214[[#This Row],[dY]])</f>
        <v>0.50100551161609053</v>
      </c>
      <c r="R21" s="1">
        <f>IFERROR(Table8111241214[[#This Row],[dY]]/Table8111241214[[#This Row],[|AB|]],0)</f>
        <v>-0.98445017755529152</v>
      </c>
      <c r="S21" s="1">
        <f>IFERROR(Table8111241214[[#This Row],[dX]]/Table8111241214[[#This Row],[|AB|]],0)</f>
        <v>0.17566401996810524</v>
      </c>
      <c r="T21" s="1">
        <f>Table8111241214[[#This Row],[X]] - Table8111241214[[#This Row],[Cos(a)]] * $H$2</f>
        <v>7.7717035601507032</v>
      </c>
      <c r="U21" s="1">
        <f>Table8111241214[[#This Row],[ Y]] + Table8111241214[[#This Row],[Sin(a)]] * $H$2</f>
        <v>2.6580010404774335</v>
      </c>
      <c r="V21" s="1">
        <f>Table8111241214[[#This Row],[X]] + Table8111241214[[#This Row],[Cos(a)]] * $H$2</f>
        <v>6.7214934041131968</v>
      </c>
      <c r="W21" s="1">
        <f>Table8111241214[[#This Row],[ Y]] - Table8111241214[[#This Row],[Sin(a)]] * $H$2</f>
        <v>2.4706028947642462</v>
      </c>
      <c r="X21" s="1">
        <v>7.24659848213195</v>
      </c>
      <c r="Y21" s="1">
        <v>2.5643019676208398</v>
      </c>
      <c r="Z21" s="1">
        <v>6.8528393339505103</v>
      </c>
      <c r="AA21" s="1">
        <v>2.4401338226999401</v>
      </c>
      <c r="AB21" s="1">
        <f>Table8111241214[[#This Row],[Xs]]-IF(Z22&lt;&gt;"",Z22,Z$2)</f>
        <v>6.0321281271789928E-2</v>
      </c>
      <c r="AC21" s="1">
        <f>Table8111241214[[#This Row],[ Ys]]-IF(AA22&lt;&gt;"",AA22,AA$2)</f>
        <v>-0.22312669151099973</v>
      </c>
      <c r="AD21" s="1">
        <f>SQRT(Table8111241214[[#This Row],[dXs]]*Table8111241214[[#This Row],[dXs]]+Table8111241214[[#This Row],[dYs]]*Table8111241214[[#This Row],[dYs]])</f>
        <v>0.23113670725117469</v>
      </c>
      <c r="AE21"/>
    </row>
    <row r="22" spans="1:31" x14ac:dyDescent="0.25">
      <c r="A22"/>
      <c r="O22" s="1">
        <f t="shared" si="0"/>
        <v>0.13770699501036976</v>
      </c>
      <c r="P22" s="1">
        <f t="shared" si="1"/>
        <v>-0.48099458217621027</v>
      </c>
      <c r="Q22" s="1">
        <f>SQRT(Table8111241214[[#This Row],[dX]]*Table8111241214[[#This Row],[dX]]+Table8111241214[[#This Row],[dY]]*Table8111241214[[#This Row],[dY]])</f>
        <v>0.50031890285861991</v>
      </c>
      <c r="R22" s="1">
        <f>IFERROR(Table8111241214[[#This Row],[dY]]/Table8111241214[[#This Row],[|AB|]],0)</f>
        <v>-0.96137599324751022</v>
      </c>
      <c r="S22" s="1">
        <f>IFERROR(Table8111241214[[#This Row],[dX]]/Table8111241214[[#This Row],[|AB|]],0)</f>
        <v>0.27523844136923004</v>
      </c>
      <c r="T22" s="1">
        <f>Table8111241214[[#This Row],[X]] - Table8111241214[[#This Row],[Cos(a)]] * $H$2</f>
        <v>7.705505338708396</v>
      </c>
      <c r="U22" s="1">
        <f>Table8111241214[[#This Row],[ Y]] + Table8111241214[[#This Row],[Sin(a)]] * $H$2</f>
        <v>2.9559514939486795</v>
      </c>
      <c r="V22" s="1">
        <f>Table8111241214[[#This Row],[X]] + Table8111241214[[#This Row],[Cos(a)]] * $H$2</f>
        <v>6.6799106921753841</v>
      </c>
      <c r="W22" s="1">
        <f>Table8111241214[[#This Row],[ Y]] - Table8111241214[[#This Row],[Sin(a)]] * $H$2</f>
        <v>2.6623274863064403</v>
      </c>
      <c r="X22" s="1">
        <v>7.1927080154418901</v>
      </c>
      <c r="Y22" s="1">
        <v>2.8091394901275599</v>
      </c>
      <c r="Z22" s="1">
        <v>6.7925180526787203</v>
      </c>
      <c r="AA22" s="1">
        <v>2.6632605142109398</v>
      </c>
      <c r="AB22" s="1">
        <f>Table8111241214[[#This Row],[Xs]]-IF(Z23&lt;&gt;"",Z23,Z$2)</f>
        <v>6.86838549317903E-2</v>
      </c>
      <c r="AC22" s="1">
        <f>Table8111241214[[#This Row],[ Ys]]-IF(AA23&lt;&gt;"",AA23,AA$2)</f>
        <v>-0.21912093507830033</v>
      </c>
      <c r="AD22" s="1">
        <f>SQRT(Table8111241214[[#This Row],[dXs]]*Table8111241214[[#This Row],[dXs]]+Table8111241214[[#This Row],[dYs]]*Table8111241214[[#This Row],[dYs]])</f>
        <v>0.22963330794525416</v>
      </c>
      <c r="AE22"/>
    </row>
    <row r="23" spans="1:31" x14ac:dyDescent="0.25">
      <c r="A23"/>
      <c r="O23" s="1">
        <f t="shared" si="0"/>
        <v>0.20536899566650035</v>
      </c>
      <c r="P23" s="1">
        <f t="shared" si="1"/>
        <v>-0.45517647266388028</v>
      </c>
      <c r="Q23" s="1">
        <f>SQRT(Table8111241214[[#This Row],[dX]]*Table8111241214[[#This Row],[dX]]+Table8111241214[[#This Row],[dY]]*Table8111241214[[#This Row],[dY]])</f>
        <v>0.49936163814193735</v>
      </c>
      <c r="R23" s="1">
        <f>IFERROR(Table8111241214[[#This Row],[dY]]/Table8111241214[[#This Row],[|AB|]],0)</f>
        <v>-0.91151670031669918</v>
      </c>
      <c r="S23" s="1">
        <f>IFERROR(Table8111241214[[#This Row],[dX]]/Table8111241214[[#This Row],[|AB|]],0)</f>
        <v>0.41126306063608109</v>
      </c>
      <c r="T23" s="1">
        <f>Table8111241214[[#This Row],[X]] - Table8111241214[[#This Row],[Cos(a)]] * $H$2</f>
        <v>7.5950938962915595</v>
      </c>
      <c r="U23" s="1">
        <f>Table8111241214[[#This Row],[ Y]] + Table8111241214[[#This Row],[Sin(a)]] * $H$2</f>
        <v>3.2646639961799946</v>
      </c>
      <c r="V23" s="1">
        <f>Table8111241214[[#This Row],[X]] + Table8111241214[[#This Row],[Cos(a)]] * $H$2</f>
        <v>6.622689077951601</v>
      </c>
      <c r="W23" s="1">
        <f>Table8111241214[[#This Row],[ Y]] - Table8111241214[[#This Row],[Sin(a)]] * $H$2</f>
        <v>2.8259291034141056</v>
      </c>
      <c r="X23" s="1">
        <v>7.1088914871215803</v>
      </c>
      <c r="Y23" s="1">
        <v>3.0452965497970501</v>
      </c>
      <c r="Z23" s="1">
        <v>6.72383419774693</v>
      </c>
      <c r="AA23" s="1">
        <v>2.8823814492892401</v>
      </c>
      <c r="AB23" s="1">
        <f>Table8111241214[[#This Row],[Xs]]-IF(Z24&lt;&gt;"",Z24,Z$2)</f>
        <v>7.7099670331720382E-2</v>
      </c>
      <c r="AC23" s="1">
        <f>Table8111241214[[#This Row],[ Ys]]-IF(AA24&lt;&gt;"",AA24,AA$2)</f>
        <v>-0.21469588198698997</v>
      </c>
      <c r="AD23" s="1">
        <f>SQRT(Table8111241214[[#This Row],[dXs]]*Table8111241214[[#This Row],[dXs]]+Table8111241214[[#This Row],[dYs]]*Table8111241214[[#This Row],[dYs]])</f>
        <v>0.2281198827534143</v>
      </c>
      <c r="AE23"/>
    </row>
    <row r="24" spans="1:31" x14ac:dyDescent="0.25">
      <c r="A24"/>
      <c r="O24" s="1">
        <f t="shared" si="0"/>
        <v>0.28565454483033026</v>
      </c>
      <c r="P24" s="1">
        <f t="shared" si="1"/>
        <v>-0.40782487392425981</v>
      </c>
      <c r="Q24" s="1">
        <f>SQRT(Table8111241214[[#This Row],[dX]]*Table8111241214[[#This Row],[dX]]+Table8111241214[[#This Row],[dY]]*Table8111241214[[#This Row],[dY]])</f>
        <v>0.49791530080281887</v>
      </c>
      <c r="R24" s="1">
        <f>IFERROR(Table8111241214[[#This Row],[dY]]/Table8111241214[[#This Row],[|AB|]],0)</f>
        <v>-0.81906475512340993</v>
      </c>
      <c r="S24" s="1">
        <f>IFERROR(Table8111241214[[#This Row],[dX]]/Table8111241214[[#This Row],[|AB|]],0)</f>
        <v>0.57370107801417669</v>
      </c>
      <c r="T24" s="1">
        <f>Table8111241214[[#This Row],[X]] - Table8111241214[[#This Row],[Cos(a)]] * $H$2</f>
        <v>7.424227622111319</v>
      </c>
      <c r="U24" s="1">
        <f>Table8111241214[[#This Row],[ Y]] + Table8111241214[[#This Row],[Sin(a)]] * $H$2</f>
        <v>3.5703277409376808</v>
      </c>
      <c r="V24" s="1">
        <f>Table8111241214[[#This Row],[X]] + Table8111241214[[#This Row],[Cos(a)]] * $H$2</f>
        <v>6.5504504174394604</v>
      </c>
      <c r="W24" s="1">
        <f>Table8111241214[[#This Row],[ Y]] - Table8111241214[[#This Row],[Sin(a)]] * $H$2</f>
        <v>2.9583041846451996</v>
      </c>
      <c r="X24" s="1">
        <v>6.9873390197753897</v>
      </c>
      <c r="Y24" s="1">
        <v>3.2643159627914402</v>
      </c>
      <c r="Z24" s="1">
        <v>6.6467345274152096</v>
      </c>
      <c r="AA24" s="1">
        <v>3.0970773312762301</v>
      </c>
      <c r="AB24" s="1">
        <f>Table8111241214[[#This Row],[Xs]]-IF(Z25&lt;&gt;"",Z25,Z$2)</f>
        <v>8.543729776844966E-2</v>
      </c>
      <c r="AC24" s="1">
        <f>Table8111241214[[#This Row],[ Ys]]-IF(AA25&lt;&gt;"",AA25,AA$2)</f>
        <v>-0.2099273816872298</v>
      </c>
      <c r="AD24" s="1">
        <f>SQRT(Table8111241214[[#This Row],[dXs]]*Table8111241214[[#This Row],[dXs]]+Table8111241214[[#This Row],[dYs]]*Table8111241214[[#This Row],[dYs]])</f>
        <v>0.22664738567217271</v>
      </c>
      <c r="AE24"/>
    </row>
    <row r="25" spans="1:31" x14ac:dyDescent="0.25">
      <c r="A25"/>
      <c r="O25" s="1">
        <f t="shared" si="0"/>
        <v>0.33588862419128951</v>
      </c>
      <c r="P25" s="1">
        <f t="shared" si="1"/>
        <v>-0.37135410308837979</v>
      </c>
      <c r="Q25" s="1">
        <f>SQRT(Table8111241214[[#This Row],[dX]]*Table8111241214[[#This Row],[dX]]+Table8111241214[[#This Row],[dY]]*Table8111241214[[#This Row],[dY]])</f>
        <v>0.50072451282286179</v>
      </c>
      <c r="R25" s="1">
        <f>IFERROR(Table8111241214[[#This Row],[dY]]/Table8111241214[[#This Row],[|AB|]],0)</f>
        <v>-0.7416335601284042</v>
      </c>
      <c r="S25" s="1">
        <f>IFERROR(Table8111241214[[#This Row],[dX]]/Table8111241214[[#This Row],[|AB|]],0)</f>
        <v>0.67080523439465556</v>
      </c>
      <c r="T25" s="1">
        <f>Table8111241214[[#This Row],[X]] - Table8111241214[[#This Row],[Cos(a)]] * $H$2</f>
        <v>7.2188237960817032</v>
      </c>
      <c r="U25" s="1">
        <f>Table8111241214[[#This Row],[ Y]] + Table8111241214[[#This Row],[Sin(a)]] * $H$2</f>
        <v>3.8109284950927909</v>
      </c>
      <c r="V25" s="1">
        <f>Table8111241214[[#This Row],[X]] + Table8111241214[[#This Row],[Cos(a)]] * $H$2</f>
        <v>6.4276500885007968</v>
      </c>
      <c r="W25" s="1">
        <f>Table8111241214[[#This Row],[ Y]] - Table8111241214[[#This Row],[Sin(a)]] * $H$2</f>
        <v>3.095314352349829</v>
      </c>
      <c r="X25" s="1">
        <v>6.82323694229125</v>
      </c>
      <c r="Y25" s="1">
        <v>3.4531214237213099</v>
      </c>
      <c r="Z25" s="1">
        <v>6.56129722964676</v>
      </c>
      <c r="AA25" s="1">
        <v>3.3070047129634599</v>
      </c>
      <c r="AB25" s="1">
        <f>Table8111241214[[#This Row],[Xs]]-IF(Z26&lt;&gt;"",Z26,Z$2)</f>
        <v>9.3469832136680253E-2</v>
      </c>
      <c r="AC25" s="1">
        <f>Table8111241214[[#This Row],[ Ys]]-IF(AA26&lt;&gt;"",AA26,AA$2)</f>
        <v>-0.20492760459860015</v>
      </c>
      <c r="AD25" s="1">
        <f>SQRT(Table8111241214[[#This Row],[dXs]]*Table8111241214[[#This Row],[dXs]]+Table8111241214[[#This Row],[dYs]]*Table8111241214[[#This Row],[dYs]])</f>
        <v>0.22523750275249321</v>
      </c>
      <c r="AE25"/>
    </row>
    <row r="26" spans="1:31" x14ac:dyDescent="0.25">
      <c r="A26"/>
      <c r="O26" s="1">
        <f t="shared" si="0"/>
        <v>0.3302750587463299</v>
      </c>
      <c r="P26" s="1">
        <f t="shared" si="1"/>
        <v>-0.37679719924927024</v>
      </c>
      <c r="Q26" s="1">
        <f>SQRT(Table8111241214[[#This Row],[dX]]*Table8111241214[[#This Row],[dX]]+Table8111241214[[#This Row],[dY]]*Table8111241214[[#This Row],[dY]])</f>
        <v>0.50105662733067002</v>
      </c>
      <c r="R26" s="1">
        <f>IFERROR(Table8111241214[[#This Row],[dY]]/Table8111241214[[#This Row],[|AB|]],0)</f>
        <v>-0.75200521996210357</v>
      </c>
      <c r="S26" s="1">
        <f>IFERROR(Table8111241214[[#This Row],[dX]]/Table8111241214[[#This Row],[|AB|]],0)</f>
        <v>0.65915715057165858</v>
      </c>
      <c r="T26" s="1">
        <f>Table8111241214[[#This Row],[X]] - Table8111241214[[#This Row],[Cos(a)]] * $H$2</f>
        <v>7.0525694859166643</v>
      </c>
      <c r="U26" s="1">
        <f>Table8111241214[[#This Row],[ Y]] + Table8111241214[[#This Row],[Sin(a)]] * $H$2</f>
        <v>3.987264056991787</v>
      </c>
      <c r="V26" s="1">
        <f>Table8111241214[[#This Row],[X]] + Table8111241214[[#This Row],[Cos(a)]] * $H$2</f>
        <v>6.2503313052515361</v>
      </c>
      <c r="W26" s="1">
        <f>Table8111241214[[#This Row],[ Y]] - Table8111241214[[#This Row],[Sin(a)]] * $H$2</f>
        <v>3.284076074767853</v>
      </c>
      <c r="X26" s="1">
        <v>6.6514503955841002</v>
      </c>
      <c r="Y26" s="1">
        <v>3.63567006587982</v>
      </c>
      <c r="Z26" s="1">
        <v>6.4678273975100797</v>
      </c>
      <c r="AA26" s="1">
        <v>3.51193231756206</v>
      </c>
      <c r="AB26" s="1">
        <f>Table8111241214[[#This Row],[Xs]]-IF(Z27&lt;&gt;"",Z27,Z$2)</f>
        <v>0.10113500507068007</v>
      </c>
      <c r="AC26" s="1">
        <f>Table8111241214[[#This Row],[ Ys]]-IF(AA27&lt;&gt;"",AA27,AA$2)</f>
        <v>-0.19981395988836015</v>
      </c>
      <c r="AD26" s="1">
        <f>SQRT(Table8111241214[[#This Row],[dXs]]*Table8111241214[[#This Row],[dXs]]+Table8111241214[[#This Row],[dYs]]*Table8111241214[[#This Row],[dYs]])</f>
        <v>0.22395068166208756</v>
      </c>
      <c r="AE26"/>
    </row>
    <row r="27" spans="1:31" x14ac:dyDescent="0.25">
      <c r="A27"/>
      <c r="O27" s="1">
        <f t="shared" si="0"/>
        <v>0.27599549293518066</v>
      </c>
      <c r="P27" s="1">
        <f t="shared" si="1"/>
        <v>-0.41458439826964977</v>
      </c>
      <c r="Q27" s="1">
        <f>SQRT(Table8111241214[[#This Row],[dX]]*Table8111241214[[#This Row],[dX]]+Table8111241214[[#This Row],[dY]]*Table8111241214[[#This Row],[dY]])</f>
        <v>0.49804993264645758</v>
      </c>
      <c r="R27" s="1">
        <f>IFERROR(Table8111241214[[#This Row],[dY]]/Table8111241214[[#This Row],[|AB|]],0)</f>
        <v>-0.83241532845250654</v>
      </c>
      <c r="S27" s="1">
        <f>IFERROR(Table8111241214[[#This Row],[dX]]/Table8111241214[[#This Row],[|AB|]],0)</f>
        <v>0.5541522543104066</v>
      </c>
      <c r="T27" s="1">
        <f>Table8111241214[[#This Row],[X]] - Table8111241214[[#This Row],[Cos(a)]] * $H$2</f>
        <v>6.9369716729245452</v>
      </c>
      <c r="U27" s="1">
        <f>Table8111241214[[#This Row],[ Y]] + Table8111241214[[#This Row],[Sin(a)]] * $H$2</f>
        <v>4.1255030713949292</v>
      </c>
      <c r="V27" s="1">
        <f>Table8111241214[[#This Row],[X]] + Table8111241214[[#This Row],[Cos(a)]] * $H$2</f>
        <v>6.048952094165295</v>
      </c>
      <c r="W27" s="1">
        <f>Table8111241214[[#This Row],[ Y]] - Table8111241214[[#This Row],[Sin(a)]] * $H$2</f>
        <v>3.5343341745462307</v>
      </c>
      <c r="X27" s="1">
        <v>6.4929618835449201</v>
      </c>
      <c r="Y27" s="1">
        <v>3.8299186229705802</v>
      </c>
      <c r="Z27" s="1">
        <v>6.3666923924393997</v>
      </c>
      <c r="AA27" s="1">
        <v>3.7117462774504202</v>
      </c>
      <c r="AB27" s="1">
        <f>Table8111241214[[#This Row],[Xs]]-IF(Z28&lt;&gt;"",Z28,Z$2)</f>
        <v>0.10780733395352993</v>
      </c>
      <c r="AC27" s="1">
        <f>Table8111241214[[#This Row],[ Ys]]-IF(AA28&lt;&gt;"",AA28,AA$2)</f>
        <v>-0.19495975861467985</v>
      </c>
      <c r="AD27" s="1">
        <f>SQRT(Table8111241214[[#This Row],[dXs]]*Table8111241214[[#This Row],[dXs]]+Table8111241214[[#This Row],[dYs]]*Table8111241214[[#This Row],[dYs]])</f>
        <v>0.22278179623403291</v>
      </c>
      <c r="AE27"/>
    </row>
    <row r="28" spans="1:31" x14ac:dyDescent="0.25">
      <c r="A28"/>
      <c r="O28" s="1">
        <f t="shared" si="0"/>
        <v>0.13787841796875</v>
      </c>
      <c r="P28" s="1">
        <f t="shared" si="1"/>
        <v>-0.46921586990356001</v>
      </c>
      <c r="Q28" s="1">
        <f>SQRT(Table8111241214[[#This Row],[dX]]*Table8111241214[[#This Row],[dX]]+Table8111241214[[#This Row],[dY]]*Table8111241214[[#This Row],[dY]])</f>
        <v>0.48905417972952636</v>
      </c>
      <c r="R28" s="1">
        <f>IFERROR(Table8111241214[[#This Row],[dY]]/Table8111241214[[#This Row],[|AB|]],0)</f>
        <v>-0.95943535369243138</v>
      </c>
      <c r="S28" s="1">
        <f>IFERROR(Table8111241214[[#This Row],[dX]]/Table8111241214[[#This Row],[|AB|]],0)</f>
        <v>0.28192871809214326</v>
      </c>
      <c r="T28" s="1">
        <f>Table8111241214[[#This Row],[X]] - Table8111241214[[#This Row],[Cos(a)]] * $H$2</f>
        <v>6.8872170900515597</v>
      </c>
      <c r="U28" s="1">
        <f>Table8111241214[[#This Row],[ Y]] + Table8111241214[[#This Row],[Sin(a)]] * $H$2</f>
        <v>4.2006350571797224</v>
      </c>
      <c r="V28" s="1">
        <f>Table8111241214[[#This Row],[X]] + Table8111241214[[#This Row],[Cos(a)]] * $H$2</f>
        <v>5.8636927152462794</v>
      </c>
      <c r="W28" s="1">
        <f>Table8111241214[[#This Row],[ Y]] - Table8111241214[[#This Row],[Sin(a)]] * $H$2</f>
        <v>3.8998738711192176</v>
      </c>
      <c r="X28" s="1">
        <v>6.3754549026489196</v>
      </c>
      <c r="Y28" s="1">
        <v>4.0502544641494698</v>
      </c>
      <c r="Z28" s="1">
        <v>6.2588850584858697</v>
      </c>
      <c r="AA28" s="1">
        <v>3.9067060360651</v>
      </c>
      <c r="AB28" s="1">
        <f>Table8111241214[[#This Row],[Xs]]-IF(Z29&lt;&gt;"",Z29,Z$2)</f>
        <v>0.11415980875051979</v>
      </c>
      <c r="AC28" s="1">
        <f>Table8111241214[[#This Row],[ Ys]]-IF(AA29&lt;&gt;"",AA29,AA$2)</f>
        <v>-0.19016237988804008</v>
      </c>
      <c r="AD28" s="1">
        <f>SQRT(Table8111241214[[#This Row],[dXs]]*Table8111241214[[#This Row],[dXs]]+Table8111241214[[#This Row],[dYs]]*Table8111241214[[#This Row],[dYs]])</f>
        <v>0.22179763898346286</v>
      </c>
      <c r="AE28"/>
    </row>
    <row r="29" spans="1:31" x14ac:dyDescent="0.25">
      <c r="A29"/>
      <c r="O29" s="1">
        <f t="shared" si="0"/>
        <v>5.2110910415649414E-2</v>
      </c>
      <c r="P29" s="1">
        <f t="shared" si="1"/>
        <v>-0.49709236621857045</v>
      </c>
      <c r="Q29" s="1">
        <f>SQRT(Table8111241214[[#This Row],[dX]]*Table8111241214[[#This Row],[dX]]+Table8111241214[[#This Row],[dY]]*Table8111241214[[#This Row],[dY]])</f>
        <v>0.4998163338038536</v>
      </c>
      <c r="R29" s="1">
        <f>IFERROR(Table8111241214[[#This Row],[dY]]/Table8111241214[[#This Row],[|AB|]],0)</f>
        <v>-0.99455006289099757</v>
      </c>
      <c r="S29" s="1">
        <f>IFERROR(Table8111241214[[#This Row],[dX]]/Table8111241214[[#This Row],[|AB|]],0)</f>
        <v>0.10426011895021355</v>
      </c>
      <c r="T29" s="1">
        <f>Table8111241214[[#This Row],[X]] - Table8111241214[[#This Row],[Cos(a)]] * $H$2</f>
        <v>6.8855758157983331</v>
      </c>
      <c r="U29" s="1">
        <f>Table8111241214[[#This Row],[ Y]] + Table8111241214[[#This Row],[Sin(a)]] * $H$2</f>
        <v>4.3547467718332973</v>
      </c>
      <c r="V29" s="1">
        <f>Table8111241214[[#This Row],[X]] + Table8111241214[[#This Row],[Cos(a)]] * $H$2</f>
        <v>5.8245911153540071</v>
      </c>
      <c r="W29" s="1">
        <f>Table8111241214[[#This Row],[ Y]] - Table8111241214[[#This Row],[Sin(a)]] * $H$2</f>
        <v>4.2435222139149831</v>
      </c>
      <c r="X29" s="1">
        <v>6.3550834655761701</v>
      </c>
      <c r="Y29" s="1">
        <v>4.2991344928741402</v>
      </c>
      <c r="Z29" s="1">
        <v>6.1447252497353499</v>
      </c>
      <c r="AA29" s="1">
        <v>4.0968684159531401</v>
      </c>
      <c r="AB29" s="1">
        <f>Table8111241214[[#This Row],[Xs]]-IF(Z30&lt;&gt;"",Z30,Z$2)</f>
        <v>0.11708506039250022</v>
      </c>
      <c r="AC29" s="1">
        <f>Table8111241214[[#This Row],[ Ys]]-IF(AA30&lt;&gt;"",AA30,AA$2)</f>
        <v>-0.18759868066732022</v>
      </c>
      <c r="AD29" s="1">
        <f>SQRT(Table8111241214[[#This Row],[dXs]]*Table8111241214[[#This Row],[dXs]]+Table8111241214[[#This Row],[dYs]]*Table8111241214[[#This Row],[dYs]])</f>
        <v>0.22113836472949377</v>
      </c>
      <c r="AE29"/>
    </row>
    <row r="30" spans="1:31" x14ac:dyDescent="0.25">
      <c r="A30"/>
      <c r="O30" s="1">
        <f t="shared" si="0"/>
        <v>0.11046457290650036</v>
      </c>
      <c r="P30" s="1">
        <f t="shared" si="1"/>
        <v>-0.48605346679687944</v>
      </c>
      <c r="Q30" s="1">
        <f>SQRT(Table8111241214[[#This Row],[dX]]*Table8111241214[[#This Row],[dX]]+Table8111241214[[#This Row],[dY]]*Table8111241214[[#This Row],[dY]])</f>
        <v>0.49844798570430671</v>
      </c>
      <c r="R30" s="1">
        <f>IFERROR(Table8111241214[[#This Row],[dY]]/Table8111241214[[#This Row],[|AB|]],0)</f>
        <v>-0.97513377671711554</v>
      </c>
      <c r="S30" s="1">
        <f>IFERROR(Table8111241214[[#This Row],[dX]]/Table8111241214[[#This Row],[|AB|]],0)</f>
        <v>0.22161705147712452</v>
      </c>
      <c r="T30" s="1">
        <f>Table8111241214[[#This Row],[X]] - Table8111241214[[#This Row],[Cos(a)]] * $H$2</f>
        <v>6.8434797081649208</v>
      </c>
      <c r="U30" s="1">
        <f>Table8111241214[[#This Row],[ Y]] + Table8111241214[[#This Row],[Sin(a)]] * $H$2</f>
        <v>4.665557220044815</v>
      </c>
      <c r="V30" s="1">
        <f>Table8111241214[[#This Row],[X]] + Table8111241214[[#This Row],[Cos(a)]] * $H$2</f>
        <v>5.8032082763016195</v>
      </c>
      <c r="W30" s="1">
        <f>Table8111241214[[#This Row],[ Y]] - Table8111241214[[#This Row],[Sin(a)]] * $H$2</f>
        <v>4.4291364406912654</v>
      </c>
      <c r="X30" s="1">
        <v>6.3233439922332701</v>
      </c>
      <c r="Y30" s="1">
        <v>4.5473468303680402</v>
      </c>
      <c r="Z30" s="1">
        <v>6.0276401893428497</v>
      </c>
      <c r="AA30" s="1">
        <v>4.2844670966204603</v>
      </c>
      <c r="AB30" s="1">
        <f>Table8111241214[[#This Row],[Xs]]-IF(Z31&lt;&gt;"",Z31,Z$2)</f>
        <v>0.12385841097969941</v>
      </c>
      <c r="AC30" s="1">
        <f>Table8111241214[[#This Row],[ Ys]]-IF(AA31&lt;&gt;"",AA31,AA$2)</f>
        <v>-0.18191828329239979</v>
      </c>
      <c r="AD30" s="1">
        <f>SQRT(Table8111241214[[#This Row],[dXs]]*Table8111241214[[#This Row],[dXs]]+Table8111241214[[#This Row],[dYs]]*Table8111241214[[#This Row],[dYs]])</f>
        <v>0.22007991222842202</v>
      </c>
      <c r="AE30"/>
    </row>
    <row r="31" spans="1:31" x14ac:dyDescent="0.25">
      <c r="A31"/>
      <c r="O31" s="1">
        <f t="shared" si="0"/>
        <v>0.1964759826660103</v>
      </c>
      <c r="P31" s="1">
        <f t="shared" si="1"/>
        <v>-0.45890808105467951</v>
      </c>
      <c r="Q31" s="1">
        <f>SQRT(Table8111241214[[#This Row],[dX]]*Table8111241214[[#This Row],[dX]]+Table8111241214[[#This Row],[dY]]*Table8111241214[[#This Row],[dY]])</f>
        <v>0.4991987966951269</v>
      </c>
      <c r="R31" s="1">
        <f>IFERROR(Table8111241214[[#This Row],[dY]]/Table8111241214[[#This Row],[|AB|]],0)</f>
        <v>-0.91928923725941203</v>
      </c>
      <c r="S31" s="1">
        <f>IFERROR(Table8111241214[[#This Row],[dX]]/Table8111241214[[#This Row],[|AB|]],0)</f>
        <v>0.39358264476347099</v>
      </c>
      <c r="T31" s="1">
        <f>Table8111241214[[#This Row],[X]] - Table8111241214[[#This Row],[Cos(a)]] * $H$2</f>
        <v>6.7349671679390815</v>
      </c>
      <c r="U31" s="1">
        <f>Table8111241214[[#This Row],[ Y]] + Table8111241214[[#This Row],[Sin(a)]] * $H$2</f>
        <v>4.9951246838418495</v>
      </c>
      <c r="V31" s="1">
        <f>Table8111241214[[#This Row],[X]] + Table8111241214[[#This Row],[Cos(a)]] * $H$2</f>
        <v>5.754270617400258</v>
      </c>
      <c r="W31" s="1">
        <f>Table8111241214[[#This Row],[ Y]] - Table8111241214[[#This Row],[Sin(a)]] * $H$2</f>
        <v>4.5752512355001898</v>
      </c>
      <c r="X31" s="1">
        <v>6.2446188926696697</v>
      </c>
      <c r="Y31" s="1">
        <v>4.7851879596710196</v>
      </c>
      <c r="Z31" s="1">
        <v>5.9037817783631503</v>
      </c>
      <c r="AA31" s="1">
        <v>4.4663853799128601</v>
      </c>
      <c r="AB31" s="1">
        <f>Table8111241214[[#This Row],[Xs]]-IF(Z32&lt;&gt;"",Z32,Z$2)</f>
        <v>0.12394131050324031</v>
      </c>
      <c r="AC31" s="1">
        <f>Table8111241214[[#This Row],[ Ys]]-IF(AA32&lt;&gt;"",AA32,AA$2)</f>
        <v>-0.17956014700804968</v>
      </c>
      <c r="AD31" s="1">
        <f>SQRT(Table8111241214[[#This Row],[dXs]]*Table8111241214[[#This Row],[dXs]]+Table8111241214[[#This Row],[dYs]]*Table8111241214[[#This Row],[dYs]])</f>
        <v>0.21818179310568753</v>
      </c>
      <c r="AE31"/>
    </row>
    <row r="32" spans="1:31" x14ac:dyDescent="0.25">
      <c r="A32"/>
      <c r="O32" s="1">
        <f t="shared" si="0"/>
        <v>0.28103470802306951</v>
      </c>
      <c r="P32" s="1">
        <f t="shared" si="1"/>
        <v>-0.41061401367187056</v>
      </c>
      <c r="Q32" s="1">
        <f>SQRT(Table8111241214[[#This Row],[dX]]*Table8111241214[[#This Row],[dX]]+Table8111241214[[#This Row],[dY]]*Table8111241214[[#This Row],[dY]])</f>
        <v>0.49757851173190248</v>
      </c>
      <c r="R32" s="1">
        <f>IFERROR(Table8111241214[[#This Row],[dY]]/Table8111241214[[#This Row],[|AB|]],0)</f>
        <v>-0.82522457057613297</v>
      </c>
      <c r="S32" s="1">
        <f>IFERROR(Table8111241214[[#This Row],[dX]]/Table8111241214[[#This Row],[|AB|]],0)</f>
        <v>0.56480475220861681</v>
      </c>
      <c r="T32" s="1">
        <f>Table8111241214[[#This Row],[X]] - Table8111241214[[#This Row],[Cos(a)]] * $H$2</f>
        <v>6.5670422534192641</v>
      </c>
      <c r="U32" s="1">
        <f>Table8111241214[[#This Row],[ Y]] + Table8111241214[[#This Row],[Sin(a)]] * $H$2</f>
        <v>5.3075213952283065</v>
      </c>
      <c r="V32" s="1">
        <f>Table8111241214[[#This Row],[X]] + Table8111241214[[#This Row],[Cos(a)]] * $H$2</f>
        <v>5.6866937657152556</v>
      </c>
      <c r="W32" s="1">
        <f>Table8111241214[[#This Row],[ Y]] - Table8111241214[[#This Row],[Sin(a)]] * $H$2</f>
        <v>4.704988427617133</v>
      </c>
      <c r="X32" s="1">
        <v>6.1268680095672599</v>
      </c>
      <c r="Y32" s="1">
        <v>5.0062549114227197</v>
      </c>
      <c r="Z32" s="1">
        <v>5.77984046785991</v>
      </c>
      <c r="AA32" s="1">
        <v>4.6459455269209098</v>
      </c>
      <c r="AB32" s="1">
        <f>Table8111241214[[#This Row],[Xs]]-IF(Z33&lt;&gt;"",Z33,Z$2)</f>
        <v>0.12921319836653034</v>
      </c>
      <c r="AC32" s="1">
        <f>Table8111241214[[#This Row],[ Ys]]-IF(AA33&lt;&gt;"",AA33,AA$2)</f>
        <v>-0.17761469940781005</v>
      </c>
      <c r="AD32" s="1">
        <f>SQRT(Table8111241214[[#This Row],[dXs]]*Table8111241214[[#This Row],[dXs]]+Table8111241214[[#This Row],[dYs]]*Table8111241214[[#This Row],[dYs]])</f>
        <v>0.21964296500875014</v>
      </c>
      <c r="AE32"/>
    </row>
    <row r="33" spans="1:31" x14ac:dyDescent="0.25">
      <c r="A33"/>
      <c r="O33" s="1">
        <f t="shared" si="0"/>
        <v>0.37410449981689986</v>
      </c>
      <c r="P33" s="1">
        <f t="shared" si="1"/>
        <v>-0.32400465011597035</v>
      </c>
      <c r="Q33" s="1">
        <f>SQRT(Table8111241214[[#This Row],[dX]]*Table8111241214[[#This Row],[dX]]+Table8111241214[[#This Row],[dY]]*Table8111241214[[#This Row],[dY]])</f>
        <v>0.49490725401839203</v>
      </c>
      <c r="R33" s="1">
        <f>IFERROR(Table8111241214[[#This Row],[dY]]/Table8111241214[[#This Row],[|AB|]],0)</f>
        <v>-0.65467751277682729</v>
      </c>
      <c r="S33" s="1">
        <f>IFERROR(Table8111241214[[#This Row],[dX]]/Table8111241214[[#This Row],[|AB|]],0)</f>
        <v>0.75590829752315003</v>
      </c>
      <c r="T33" s="1">
        <f>Table8111241214[[#This Row],[X]] - Table8111241214[[#This Row],[Cos(a)]] * $H$2</f>
        <v>6.3127887399014959</v>
      </c>
      <c r="U33" s="1">
        <f>Table8111241214[[#This Row],[ Y]] + Table8111241214[[#This Row],[Sin(a)]] * $H$2</f>
        <v>5.5990029626825688</v>
      </c>
      <c r="V33" s="1">
        <f>Table8111241214[[#This Row],[X]] + Table8111241214[[#This Row],[Cos(a)]] * $H$2</f>
        <v>5.6143796293917045</v>
      </c>
      <c r="W33" s="1">
        <f>Table8111241214[[#This Row],[ Y]] - Table8111241214[[#This Row],[Sin(a)]] * $H$2</f>
        <v>4.7926009840032116</v>
      </c>
      <c r="X33" s="1">
        <v>5.9635841846466002</v>
      </c>
      <c r="Y33" s="1">
        <v>5.1958019733428902</v>
      </c>
      <c r="Z33" s="1">
        <v>5.6506272694933797</v>
      </c>
      <c r="AA33" s="1">
        <v>4.8235602263287198</v>
      </c>
      <c r="AB33" s="1">
        <f>Table8111241214[[#This Row],[Xs]]-IF(Z34&lt;&gt;"",Z34,Z$2)</f>
        <v>0.18640227867411951</v>
      </c>
      <c r="AC33" s="1">
        <f>Table8111241214[[#This Row],[ Ys]]-IF(AA34&lt;&gt;"",AA34,AA$2)</f>
        <v>-0.11034101849769051</v>
      </c>
      <c r="AD33" s="1">
        <f>SQRT(Table8111241214[[#This Row],[dXs]]*Table8111241214[[#This Row],[dXs]]+Table8111241214[[#This Row],[dYs]]*Table8111241214[[#This Row],[dYs]])</f>
        <v>0.21661244160484364</v>
      </c>
      <c r="AE33"/>
    </row>
    <row r="34" spans="1:31" x14ac:dyDescent="0.25">
      <c r="A34"/>
      <c r="O34" s="1">
        <f t="shared" si="0"/>
        <v>0.43626260757446023</v>
      </c>
      <c r="P34" s="1">
        <f t="shared" si="1"/>
        <v>-0.24432301521301003</v>
      </c>
      <c r="Q34" s="1">
        <f>SQRT(Table8111241214[[#This Row],[dX]]*Table8111241214[[#This Row],[dX]]+Table8111241214[[#This Row],[dY]]*Table8111241214[[#This Row],[dY]])</f>
        <v>0.50001879817707273</v>
      </c>
      <c r="R34" s="1">
        <f>IFERROR(Table8111241214[[#This Row],[dY]]/Table8111241214[[#This Row],[|AB|]],0)</f>
        <v>-0.48862765980747669</v>
      </c>
      <c r="S34" s="1">
        <f>IFERROR(Table8111241214[[#This Row],[dX]]/Table8111241214[[#This Row],[|AB|]],0)</f>
        <v>0.87249241261518651</v>
      </c>
      <c r="T34" s="1">
        <f>Table8111241214[[#This Row],[X]] - Table8111241214[[#This Row],[Cos(a)]] * $H$2</f>
        <v>6.0133971825102135</v>
      </c>
      <c r="U34" s="1">
        <f>Table8111241214[[#This Row],[ Y]] + Table8111241214[[#This Row],[Sin(a)]] * $H$2</f>
        <v>5.7956464412838926</v>
      </c>
      <c r="V34" s="1">
        <f>Table8111241214[[#This Row],[X]] + Table8111241214[[#This Row],[Cos(a)]] * $H$2</f>
        <v>5.4921298369905065</v>
      </c>
      <c r="W34" s="1">
        <f>Table8111241214[[#This Row],[ Y]] - Table8111241214[[#This Row],[Sin(a)]] * $H$2</f>
        <v>4.8648726817934875</v>
      </c>
      <c r="X34" s="1">
        <v>5.75276350975036</v>
      </c>
      <c r="Y34" s="1">
        <v>5.3302595615386901</v>
      </c>
      <c r="Z34" s="1">
        <v>5.4642249908192602</v>
      </c>
      <c r="AA34" s="1">
        <v>4.9339012448264103</v>
      </c>
      <c r="AB34" s="1">
        <f>Table8111241214[[#This Row],[Xs]]-IF(Z35&lt;&gt;"",Z35,Z$2)</f>
        <v>0.20628642726950996</v>
      </c>
      <c r="AC34" s="1">
        <f>Table8111241214[[#This Row],[ Ys]]-IF(AA35&lt;&gt;"",AA35,AA$2)</f>
        <v>-7.741487153259996E-2</v>
      </c>
      <c r="AD34" s="1">
        <f>SQRT(Table8111241214[[#This Row],[dXs]]*Table8111241214[[#This Row],[dXs]]+Table8111241214[[#This Row],[dYs]]*Table8111241214[[#This Row],[dYs]])</f>
        <v>0.22033418348052075</v>
      </c>
      <c r="AE34"/>
    </row>
    <row r="35" spans="1:31" x14ac:dyDescent="0.25">
      <c r="A35"/>
      <c r="O35" s="1">
        <f t="shared" si="0"/>
        <v>0.45379257202147993</v>
      </c>
      <c r="P35" s="1">
        <f t="shared" si="1"/>
        <v>-0.21353292465209961</v>
      </c>
      <c r="Q35" s="1">
        <f>SQRT(Table8111241214[[#This Row],[dX]]*Table8111241214[[#This Row],[dX]]+Table8111241214[[#This Row],[dY]]*Table8111241214[[#This Row],[dY]])</f>
        <v>0.50152169278342218</v>
      </c>
      <c r="R35" s="1">
        <f>IFERROR(Table8111241214[[#This Row],[dY]]/Table8111241214[[#This Row],[|AB|]],0)</f>
        <v>-0.42577006682802049</v>
      </c>
      <c r="S35" s="1">
        <f>IFERROR(Table8111241214[[#This Row],[dX]]/Table8111241214[[#This Row],[|AB|]],0)</f>
        <v>0.90483139324034456</v>
      </c>
      <c r="T35" s="1">
        <f>Table8111241214[[#This Row],[X]] - Table8111241214[[#This Row],[Cos(a)]] * $H$2</f>
        <v>5.7544270510281548</v>
      </c>
      <c r="U35" s="1">
        <f>Table8111241214[[#This Row],[ Y]] + Table8111241214[[#This Row],[Sin(a)]] * $H$2</f>
        <v>5.9227614593229569</v>
      </c>
      <c r="V35" s="1">
        <f>Table8111241214[[#This Row],[X]] + Table8111241214[[#This Row],[Cos(a)]] * $H$2</f>
        <v>5.3002161031161252</v>
      </c>
      <c r="W35" s="1">
        <f>Table8111241214[[#This Row],[ Y]] - Table8111241214[[#This Row],[Sin(a)]] * $H$2</f>
        <v>4.9574885177888435</v>
      </c>
      <c r="X35" s="1">
        <v>5.52732157707214</v>
      </c>
      <c r="Y35" s="1">
        <v>5.4401249885559002</v>
      </c>
      <c r="Z35" s="1">
        <v>5.2579385635497502</v>
      </c>
      <c r="AA35" s="1">
        <v>5.0113161163590103</v>
      </c>
      <c r="AB35" s="1">
        <f>Table8111241214[[#This Row],[Xs]]-IF(Z36&lt;&gt;"",Z36,Z$2)</f>
        <v>0.18773959342841984</v>
      </c>
      <c r="AC35" s="1">
        <f>Table8111241214[[#This Row],[ Ys]]-IF(AA36&lt;&gt;"",AA36,AA$2)</f>
        <v>-0.10787465578592936</v>
      </c>
      <c r="AD35" s="1">
        <f>SQRT(Table8111241214[[#This Row],[dXs]]*Table8111241214[[#This Row],[dXs]]+Table8111241214[[#This Row],[dYs]]*Table8111241214[[#This Row],[dYs]])</f>
        <v>0.21652504774644693</v>
      </c>
      <c r="AE35"/>
    </row>
    <row r="36" spans="1:31" x14ac:dyDescent="0.25">
      <c r="A36"/>
      <c r="O36" s="1">
        <f t="shared" si="0"/>
        <v>0.46024060249328969</v>
      </c>
      <c r="P36" s="1">
        <f t="shared" si="1"/>
        <v>-0.19915413856506969</v>
      </c>
      <c r="Q36" s="1">
        <f>SQRT(Table8111241214[[#This Row],[dX]]*Table8111241214[[#This Row],[dX]]+Table8111241214[[#This Row],[dY]]*Table8111241214[[#This Row],[dY]])</f>
        <v>0.50148158798801501</v>
      </c>
      <c r="R36" s="1">
        <f>IFERROR(Table8111241214[[#This Row],[dY]]/Table8111241214[[#This Row],[|AB|]],0)</f>
        <v>-0.39713150659048585</v>
      </c>
      <c r="S36" s="1">
        <f>IFERROR(Table8111241214[[#This Row],[dX]]/Table8111241214[[#This Row],[|AB|]],0)</f>
        <v>0.91776171551943209</v>
      </c>
      <c r="T36" s="1">
        <f>Table8111241214[[#This Row],[X]] - Table8111241214[[#This Row],[Cos(a)]] * $H$2</f>
        <v>5.5108006224669781</v>
      </c>
      <c r="U36" s="1">
        <f>Table8111241214[[#This Row],[ Y]] + Table8111241214[[#This Row],[Sin(a)]] * $H$2</f>
        <v>6.0333259823675309</v>
      </c>
      <c r="V36" s="1">
        <f>Table8111241214[[#This Row],[X]] + Table8111241214[[#This Row],[Cos(a)]] * $H$2</f>
        <v>5.087141252990782</v>
      </c>
      <c r="W36" s="1">
        <f>Table8111241214[[#This Row],[ Y]] - Table8111241214[[#This Row],[Sin(a)]] * $H$2</f>
        <v>5.0542589900140484</v>
      </c>
      <c r="X36" s="1">
        <v>5.2989709377288801</v>
      </c>
      <c r="Y36" s="1">
        <v>5.5437924861907897</v>
      </c>
      <c r="Z36" s="1">
        <v>5.0701989701213304</v>
      </c>
      <c r="AA36" s="1">
        <v>5.1191907721449397</v>
      </c>
      <c r="AB36" s="1">
        <f>Table8111241214[[#This Row],[Xs]]-IF(Z37&lt;&gt;"",Z37,Z$2)</f>
        <v>0.21016955572702045</v>
      </c>
      <c r="AC36" s="1">
        <f>Table8111241214[[#This Row],[ Ys]]-IF(AA37&lt;&gt;"",AA37,AA$2)</f>
        <v>-6.6062142054700068E-2</v>
      </c>
      <c r="AD36" s="1">
        <f>SQRT(Table8111241214[[#This Row],[dXs]]*Table8111241214[[#This Row],[dXs]]+Table8111241214[[#This Row],[dYs]]*Table8111241214[[#This Row],[dYs]])</f>
        <v>0.22030762303503829</v>
      </c>
      <c r="AE36"/>
    </row>
    <row r="37" spans="1:31" x14ac:dyDescent="0.25">
      <c r="A37"/>
      <c r="O37" s="1">
        <f t="shared" si="0"/>
        <v>0.46769905090332031</v>
      </c>
      <c r="P37" s="1">
        <f t="shared" si="1"/>
        <v>-0.18079090118408025</v>
      </c>
      <c r="Q37" s="1">
        <f>SQRT(Table8111241214[[#This Row],[dX]]*Table8111241214[[#This Row],[dX]]+Table8111241214[[#This Row],[dY]]*Table8111241214[[#This Row],[dY]])</f>
        <v>0.5014257194907521</v>
      </c>
      <c r="R37" s="1">
        <f>IFERROR(Table8111241214[[#This Row],[dY]]/Table8111241214[[#This Row],[|AB|]],0)</f>
        <v>-0.36055370547743637</v>
      </c>
      <c r="S37" s="1">
        <f>IFERROR(Table8111241214[[#This Row],[dX]]/Table8111241214[[#This Row],[|AB|]],0)</f>
        <v>0.93273845501645869</v>
      </c>
      <c r="T37" s="1">
        <f>Table8111241214[[#This Row],[X]] - Table8111241214[[#This Row],[Cos(a)]] * $H$2</f>
        <v>5.2594000842313511</v>
      </c>
      <c r="U37" s="1">
        <f>Table8111241214[[#This Row],[ Y]] + Table8111241214[[#This Row],[Sin(a)]] * $H$2</f>
        <v>6.1368012063071458</v>
      </c>
      <c r="V37" s="1">
        <f>Table8111241214[[#This Row],[X]] + Table8111241214[[#This Row],[Cos(a)]] * $H$2</f>
        <v>4.8747618649263496</v>
      </c>
      <c r="W37" s="1">
        <f>Table8111241214[[#This Row],[ Y]] - Table8111241214[[#This Row],[Sin(a)]] * $H$2</f>
        <v>5.141757047934794</v>
      </c>
      <c r="X37" s="1">
        <v>5.0670809745788503</v>
      </c>
      <c r="Y37" s="1">
        <v>5.6392791271209699</v>
      </c>
      <c r="Z37" s="1">
        <v>4.8600294143943099</v>
      </c>
      <c r="AA37" s="1">
        <v>5.1852529141996397</v>
      </c>
      <c r="AB37" s="1">
        <f>Table8111241214[[#This Row],[Xs]]-IF(Z38&lt;&gt;"",Z38,Z$2)</f>
        <v>0.20024692548752032</v>
      </c>
      <c r="AC37" s="1">
        <f>Table8111241214[[#This Row],[ Ys]]-IF(AA38&lt;&gt;"",AA38,AA$2)</f>
        <v>-8.6542995865030115E-2</v>
      </c>
      <c r="AD37" s="1">
        <f>SQRT(Table8111241214[[#This Row],[dXs]]*Table8111241214[[#This Row],[dXs]]+Table8111241214[[#This Row],[dYs]]*Table8111241214[[#This Row],[dYs]])</f>
        <v>0.21814793444013889</v>
      </c>
      <c r="AE37"/>
    </row>
    <row r="38" spans="1:31" x14ac:dyDescent="0.25">
      <c r="A38"/>
      <c r="O38" s="1">
        <f t="shared" si="0"/>
        <v>0.47625756263732999</v>
      </c>
      <c r="P38" s="1">
        <f t="shared" si="1"/>
        <v>-0.15641546249389027</v>
      </c>
      <c r="Q38" s="1">
        <f>SQRT(Table8111241214[[#This Row],[dX]]*Table8111241214[[#This Row],[dX]]+Table8111241214[[#This Row],[dY]]*Table8111241214[[#This Row],[dY]])</f>
        <v>0.50128541059602749</v>
      </c>
      <c r="R38" s="1">
        <f>IFERROR(Table8111241214[[#This Row],[dY]]/Table8111241214[[#This Row],[|AB|]],0)</f>
        <v>-0.31202875485227577</v>
      </c>
      <c r="S38" s="1">
        <f>IFERROR(Table8111241214[[#This Row],[dX]]/Table8111241214[[#This Row],[|AB|]],0)</f>
        <v>0.9500726583505803</v>
      </c>
      <c r="T38" s="1">
        <f>Table8111241214[[#This Row],[X]] - Table8111241214[[#This Row],[Cos(a)]] * $H$2</f>
        <v>4.9977078196908327</v>
      </c>
      <c r="U38" s="1">
        <f>Table8111241214[[#This Row],[ Y]] + Table8111241214[[#This Row],[Sin(a)]] * $H$2</f>
        <v>6.2313515192325593</v>
      </c>
      <c r="V38" s="1">
        <f>Table8111241214[[#This Row],[X]] + Table8111241214[[#This Row],[Cos(a)]] * $H$2</f>
        <v>4.6648359539602868</v>
      </c>
      <c r="W38" s="1">
        <f>Table8111241214[[#This Row],[ Y]] - Table8111241214[[#This Row],[Sin(a)]] * $H$2</f>
        <v>5.2178152555171806</v>
      </c>
      <c r="X38" s="1">
        <v>4.8312718868255597</v>
      </c>
      <c r="Y38" s="1">
        <v>5.7245833873748699</v>
      </c>
      <c r="Z38" s="1">
        <v>4.6597824889067896</v>
      </c>
      <c r="AA38" s="1">
        <v>5.2717959100646699</v>
      </c>
      <c r="AB38" s="1">
        <f>Table8111241214[[#This Row],[Xs]]-IF(Z39&lt;&gt;"",Z39,Z$2)</f>
        <v>0.2140560651308796</v>
      </c>
      <c r="AC38" s="1">
        <f>Table8111241214[[#This Row],[ Ys]]-IF(AA39&lt;&gt;"",AA39,AA$2)</f>
        <v>-4.9661325972670589E-2</v>
      </c>
      <c r="AD38" s="1">
        <f>SQRT(Table8111241214[[#This Row],[dXs]]*Table8111241214[[#This Row],[dXs]]+Table8111241214[[#This Row],[dYs]]*Table8111241214[[#This Row],[dYs]])</f>
        <v>0.21974131681747794</v>
      </c>
      <c r="AE38"/>
    </row>
    <row r="39" spans="1:31" x14ac:dyDescent="0.25">
      <c r="A39"/>
      <c r="O39" s="1">
        <f t="shared" si="0"/>
        <v>0.48567938804626998</v>
      </c>
      <c r="P39" s="1">
        <f t="shared" si="1"/>
        <v>-0.12329316139221991</v>
      </c>
      <c r="Q39" s="1">
        <f>SQRT(Table8111241214[[#This Row],[dX]]*Table8111241214[[#This Row],[dX]]+Table8111241214[[#This Row],[dY]]*Table8111241214[[#This Row],[dY]])</f>
        <v>0.50108449548862244</v>
      </c>
      <c r="R39" s="1">
        <f>IFERROR(Table8111241214[[#This Row],[dY]]/Table8111241214[[#This Row],[|AB|]],0)</f>
        <v>-0.24605263683521691</v>
      </c>
      <c r="S39" s="1">
        <f>IFERROR(Table8111241214[[#This Row],[dX]]/Table8111241214[[#This Row],[|AB|]],0)</f>
        <v>0.96925646755976658</v>
      </c>
      <c r="T39" s="1">
        <f>Table8111241214[[#This Row],[X]] - Table8111241214[[#This Row],[Cos(a)]] * $H$2</f>
        <v>4.7220677267964684</v>
      </c>
      <c r="U39" s="1">
        <f>Table8111241214[[#This Row],[ Y]] + Table8111241214[[#This Row],[Sin(a)]] * $H$2</f>
        <v>6.3126953527028089</v>
      </c>
      <c r="V39" s="1">
        <f>Table8111241214[[#This Row],[X]] + Table8111241214[[#This Row],[Cos(a)]] * $H$2</f>
        <v>4.4595790970865723</v>
      </c>
      <c r="W39" s="1">
        <f>Table8111241214[[#This Row],[ Y]] - Table8111241214[[#This Row],[Sin(a)]] * $H$2</f>
        <v>5.2786938265269114</v>
      </c>
      <c r="X39" s="1">
        <v>4.5908234119415203</v>
      </c>
      <c r="Y39" s="1">
        <v>5.7956945896148602</v>
      </c>
      <c r="Z39" s="1">
        <v>4.44572642377591</v>
      </c>
      <c r="AA39" s="1">
        <v>5.3214572360373404</v>
      </c>
      <c r="AB39" s="1">
        <f>Table8111241214[[#This Row],[Xs]]-IF(Z40&lt;&gt;"",Z40,Z$2)</f>
        <v>0.21324977192870964</v>
      </c>
      <c r="AC39" s="1">
        <f>Table8111241214[[#This Row],[ Ys]]-IF(AA40&lt;&gt;"",AA40,AA$2)</f>
        <v>-5.4789890722419798E-2</v>
      </c>
      <c r="AD39" s="1">
        <f>SQRT(Table8111241214[[#This Row],[dXs]]*Table8111241214[[#This Row],[dXs]]+Table8111241214[[#This Row],[dYs]]*Table8111241214[[#This Row],[dYs]])</f>
        <v>0.22017583280873806</v>
      </c>
      <c r="AE39"/>
    </row>
    <row r="40" spans="1:31" x14ac:dyDescent="0.25">
      <c r="A40"/>
      <c r="O40" s="1">
        <f t="shared" si="0"/>
        <v>0.49487233161926003</v>
      </c>
      <c r="P40" s="1">
        <f t="shared" si="1"/>
        <v>-7.3766469955449665E-2</v>
      </c>
      <c r="Q40" s="1">
        <f>SQRT(Table8111241214[[#This Row],[dX]]*Table8111241214[[#This Row],[dX]]+Table8111241214[[#This Row],[dY]]*Table8111241214[[#This Row],[dY]])</f>
        <v>0.50034000109122911</v>
      </c>
      <c r="R40" s="1">
        <f>IFERROR(Table8111241214[[#This Row],[dY]]/Table8111241214[[#This Row],[|AB|]],0)</f>
        <v>-0.14743268536308676</v>
      </c>
      <c r="S40" s="1">
        <f>IFERROR(Table8111241214[[#This Row],[dX]]/Table8111241214[[#This Row],[|AB|]],0)</f>
        <v>0.98907209205731261</v>
      </c>
      <c r="T40" s="1">
        <f>Table8111241214[[#This Row],[X]] - Table8111241214[[#This Row],[Cos(a)]] * $H$2</f>
        <v>4.4242329963028428</v>
      </c>
      <c r="U40" s="1">
        <f>Table8111241214[[#This Row],[ Y]] + Table8111241214[[#This Row],[Sin(a)]] * $H$2</f>
        <v>6.375446952945067</v>
      </c>
      <c r="V40" s="1">
        <f>Table8111241214[[#This Row],[X]] + Table8111241214[[#This Row],[Cos(a)]] * $H$2</f>
        <v>4.2669520012557367</v>
      </c>
      <c r="W40" s="1">
        <f>Table8111241214[[#This Row],[ Y]] - Table8111241214[[#This Row],[Sin(a)]] * $H$2</f>
        <v>5.3203061445891127</v>
      </c>
      <c r="X40" s="1">
        <v>4.3455924987792898</v>
      </c>
      <c r="Y40" s="1">
        <v>5.8478765487670898</v>
      </c>
      <c r="Z40" s="1">
        <v>4.2324766518472003</v>
      </c>
      <c r="AA40" s="1">
        <v>5.3762471267597602</v>
      </c>
      <c r="AB40" s="1">
        <f>Table8111241214[[#This Row],[Xs]]-IF(Z41&lt;&gt;"",Z41,Z$2)</f>
        <v>0.22455295054370072</v>
      </c>
      <c r="AC40" s="1">
        <f>Table8111241214[[#This Row],[ Ys]]-IF(AA41&lt;&gt;"",AA41,AA$2)</f>
        <v>-8.7404077822199611E-3</v>
      </c>
      <c r="AD40" s="1">
        <f>SQRT(Table8111241214[[#This Row],[dXs]]*Table8111241214[[#This Row],[dXs]]+Table8111241214[[#This Row],[dYs]]*Table8111241214[[#This Row],[dYs]])</f>
        <v>0.22472299020367542</v>
      </c>
      <c r="AE40"/>
    </row>
    <row r="41" spans="1:31" x14ac:dyDescent="0.25">
      <c r="A41"/>
      <c r="O41" s="1">
        <f t="shared" si="0"/>
        <v>0.49852252006530984</v>
      </c>
      <c r="P41" s="1">
        <f t="shared" si="1"/>
        <v>4.0555000305202427E-3</v>
      </c>
      <c r="Q41" s="1">
        <f>SQRT(Table8111241214[[#This Row],[dX]]*Table8111241214[[#This Row],[dX]]+Table8111241214[[#This Row],[dY]]*Table8111241214[[#This Row],[dY]])</f>
        <v>0.49853901561739861</v>
      </c>
      <c r="R41" s="1">
        <f>IFERROR(Table8111241214[[#This Row],[dY]]/Table8111241214[[#This Row],[|AB|]],0)</f>
        <v>8.1347696037347185E-3</v>
      </c>
      <c r="S41" s="1">
        <f>IFERROR(Table8111241214[[#This Row],[dX]]/Table8111241214[[#This Row],[|AB|]],0)</f>
        <v>0.9999669122143463</v>
      </c>
      <c r="T41" s="1">
        <f>Table8111241214[[#This Row],[X]] - Table8111241214[[#This Row],[Cos(a)]] * $H$2</f>
        <v>4.0916119995593911</v>
      </c>
      <c r="U41" s="1">
        <f>Table8111241214[[#This Row],[ Y]] + Table8111241214[[#This Row],[Sin(a)]] * $H$2</f>
        <v>6.4028427536631973</v>
      </c>
      <c r="V41" s="1">
        <f>Table8111241214[[#This Row],[X]] + Table8111241214[[#This Row],[Cos(a)]] * $H$2</f>
        <v>4.1002901610851294</v>
      </c>
      <c r="W41" s="1">
        <f>Table8111241214[[#This Row],[ Y]] - Table8111241214[[#This Row],[Sin(a)]] * $H$2</f>
        <v>5.3360793654774223</v>
      </c>
      <c r="X41" s="1">
        <v>4.0959510803222603</v>
      </c>
      <c r="Y41" s="1">
        <v>5.8694610595703098</v>
      </c>
      <c r="Z41" s="1">
        <v>4.0079237013034996</v>
      </c>
      <c r="AA41" s="1">
        <v>5.3849875345419802</v>
      </c>
      <c r="AB41" s="1">
        <f>Table8111241214[[#This Row],[Xs]]-IF(Z42&lt;&gt;"",Z42,Z$2)</f>
        <v>0.22709108019193947</v>
      </c>
      <c r="AC41" s="1">
        <f>Table8111241214[[#This Row],[ Ys]]-IF(AA42&lt;&gt;"",AA42,AA$2)</f>
        <v>7.7196000265802311E-3</v>
      </c>
      <c r="AD41" s="1">
        <f>SQRT(Table8111241214[[#This Row],[dXs]]*Table8111241214[[#This Row],[dXs]]+Table8111241214[[#This Row],[dYs]]*Table8111241214[[#This Row],[dYs]])</f>
        <v>0.22722225007096525</v>
      </c>
      <c r="AE41"/>
    </row>
    <row r="42" spans="1:31" x14ac:dyDescent="0.25">
      <c r="A42"/>
      <c r="O42" s="1">
        <f t="shared" si="0"/>
        <v>0.49182903766632036</v>
      </c>
      <c r="P42" s="1">
        <f t="shared" si="1"/>
        <v>8.7796211242680222E-2</v>
      </c>
      <c r="Q42" s="1">
        <f>SQRT(Table8111241214[[#This Row],[dX]]*Table8111241214[[#This Row],[dX]]+Table8111241214[[#This Row],[dY]]*Table8111241214[[#This Row],[dY]])</f>
        <v>0.49960382004178883</v>
      </c>
      <c r="R42" s="1">
        <f>IFERROR(Table8111241214[[#This Row],[dY]]/Table8111241214[[#This Row],[|AB|]],0)</f>
        <v>0.1757316652129213</v>
      </c>
      <c r="S42" s="1">
        <f>IFERROR(Table8111241214[[#This Row],[dX]]/Table8111241214[[#This Row],[|AB|]],0)</f>
        <v>0.98443810462694592</v>
      </c>
      <c r="T42" s="1">
        <f>Table8111241214[[#This Row],[X]] - Table8111241214[[#This Row],[Cos(a)]] * $H$2</f>
        <v>3.7533348239282378</v>
      </c>
      <c r="U42" s="1">
        <f>Table8111241214[[#This Row],[ Y]] + Table8111241214[[#This Row],[Sin(a)]] * $H$2</f>
        <v>6.3689196870632738</v>
      </c>
      <c r="V42" s="1">
        <f>Table8111241214[[#This Row],[X]] + Table8111241214[[#This Row],[Cos(a)]] * $H$2</f>
        <v>3.9408051334997221</v>
      </c>
      <c r="W42" s="1">
        <f>Table8111241214[[#This Row],[ Y]] - Table8111241214[[#This Row],[Sin(a)]] * $H$2</f>
        <v>5.3187224104098654</v>
      </c>
      <c r="X42" s="1">
        <v>3.8470699787139799</v>
      </c>
      <c r="Y42" s="1">
        <v>5.8438210487365696</v>
      </c>
      <c r="Z42" s="1">
        <v>3.7808326211115602</v>
      </c>
      <c r="AA42" s="1">
        <v>5.3772679345154</v>
      </c>
      <c r="AB42" s="1">
        <f>Table8111241214[[#This Row],[Xs]]-IF(Z43&lt;&gt;"",Z43,Z$2)</f>
        <v>0.22645705175022002</v>
      </c>
      <c r="AC42" s="1">
        <f>Table8111241214[[#This Row],[ Ys]]-IF(AA43&lt;&gt;"",AA43,AA$2)</f>
        <v>-8.889583176099336E-4</v>
      </c>
      <c r="AD42" s="1">
        <f>SQRT(Table8111241214[[#This Row],[dXs]]*Table8111241214[[#This Row],[dXs]]+Table8111241214[[#This Row],[dYs]]*Table8111241214[[#This Row],[dYs]])</f>
        <v>0.22645879654871495</v>
      </c>
      <c r="AE42"/>
    </row>
    <row r="43" spans="1:31" x14ac:dyDescent="0.25">
      <c r="A43"/>
      <c r="O43" s="1">
        <f t="shared" si="0"/>
        <v>0.4843189716339098</v>
      </c>
      <c r="P43" s="1">
        <f t="shared" si="1"/>
        <v>0.13024210929870961</v>
      </c>
      <c r="Q43" s="1">
        <f>SQRT(Table8111241214[[#This Row],[dX]]*Table8111241214[[#This Row],[dX]]+Table8111241214[[#This Row],[dY]]*Table8111241214[[#This Row],[dY]])</f>
        <v>0.50152554602842014</v>
      </c>
      <c r="R43" s="1">
        <f>IFERROR(Table8111241214[[#This Row],[dY]]/Table8111241214[[#This Row],[|AB|]],0)</f>
        <v>0.25969187478104877</v>
      </c>
      <c r="S43" s="1">
        <f>IFERROR(Table8111241214[[#This Row],[dX]]/Table8111241214[[#This Row],[|AB|]],0)</f>
        <v>0.96569152951276527</v>
      </c>
      <c r="T43" s="1">
        <f>Table8111241214[[#This Row],[X]] - Table8111241214[[#This Row],[Cos(a)]] * $H$2</f>
        <v>3.4656025672403548</v>
      </c>
      <c r="U43" s="1">
        <f>Table8111241214[[#This Row],[ Y]] + Table8111241214[[#This Row],[Sin(a)]] * $H$2</f>
        <v>6.2967640758031296</v>
      </c>
      <c r="V43" s="1">
        <f>Table8111241214[[#This Row],[X]] + Table8111241214[[#This Row],[Cos(a)]] * $H$2</f>
        <v>3.7426415180715251</v>
      </c>
      <c r="W43" s="1">
        <f>Table8111241214[[#This Row],[ Y]] - Table8111241214[[#This Row],[Sin(a)]] * $H$2</f>
        <v>5.2665656208521296</v>
      </c>
      <c r="X43" s="1">
        <v>3.6041220426559399</v>
      </c>
      <c r="Y43" s="1">
        <v>5.7816648483276296</v>
      </c>
      <c r="Z43" s="1">
        <v>3.5543755693613401</v>
      </c>
      <c r="AA43" s="1">
        <v>5.3781568928330099</v>
      </c>
      <c r="AB43" s="1">
        <f>Table8111241214[[#This Row],[Xs]]-IF(Z44&lt;&gt;"",Z44,Z$2)</f>
        <v>0.22888861946776995</v>
      </c>
      <c r="AC43" s="1">
        <f>Table8111241214[[#This Row],[ Ys]]-IF(AA44&lt;&gt;"",AA44,AA$2)</f>
        <v>9.7084784906096289E-3</v>
      </c>
      <c r="AD43" s="1">
        <f>SQRT(Table8111241214[[#This Row],[dXs]]*Table8111241214[[#This Row],[dXs]]+Table8111241214[[#This Row],[dYs]]*Table8111241214[[#This Row],[dYs]])</f>
        <v>0.22909442305840669</v>
      </c>
      <c r="AE43"/>
    </row>
    <row r="44" spans="1:31" x14ac:dyDescent="0.25">
      <c r="A44"/>
      <c r="O44" s="1">
        <f t="shared" si="0"/>
        <v>0.4819976091384901</v>
      </c>
      <c r="P44" s="1">
        <f t="shared" si="1"/>
        <v>0.13876366615294966</v>
      </c>
      <c r="Q44" s="1">
        <f>SQRT(Table8111241214[[#This Row],[dX]]*Table8111241214[[#This Row],[dX]]+Table8111241214[[#This Row],[dY]]*Table8111241214[[#This Row],[dY]])</f>
        <v>0.50157457098563918</v>
      </c>
      <c r="R44" s="1">
        <f>IFERROR(Table8111241214[[#This Row],[dY]]/Table8111241214[[#This Row],[|AB|]],0)</f>
        <v>0.27665610296045623</v>
      </c>
      <c r="S44" s="1">
        <f>IFERROR(Table8111241214[[#This Row],[dX]]/Table8111241214[[#This Row],[|AB|]],0)</f>
        <v>0.96096899049591256</v>
      </c>
      <c r="T44" s="1">
        <f>Table8111241214[[#This Row],[X]] - Table8111241214[[#This Row],[Cos(a)]] * $H$2</f>
        <v>3.2151828234974578</v>
      </c>
      <c r="U44" s="1">
        <f>Table8111241214[[#This Row],[ Y]] + Table8111241214[[#This Row],[Sin(a)]] * $H$2</f>
        <v>6.2261591677040249</v>
      </c>
      <c r="V44" s="1">
        <f>Table8111241214[[#This Row],[X]] + Table8111241214[[#This Row],[Cos(a)]] * $H$2</f>
        <v>3.5103191906626825</v>
      </c>
      <c r="W44" s="1">
        <f>Table8111241214[[#This Row],[ Y]] - Table8111241214[[#This Row],[Sin(a)]] * $H$2</f>
        <v>5.2009987111716951</v>
      </c>
      <c r="X44" s="1">
        <v>3.3627510070800701</v>
      </c>
      <c r="Y44" s="1">
        <v>5.71357893943786</v>
      </c>
      <c r="Z44" s="1">
        <v>3.3254869498935702</v>
      </c>
      <c r="AA44" s="1">
        <v>5.3684484143424003</v>
      </c>
      <c r="AB44" s="1">
        <f>Table8111241214[[#This Row],[Xs]]-IF(Z45&lt;&gt;"",Z45,Z$2)</f>
        <v>0.23033420857090015</v>
      </c>
      <c r="AC44" s="1">
        <f>Table8111241214[[#This Row],[ Ys]]-IF(AA45&lt;&gt;"",AA45,AA$2)</f>
        <v>1.4210939434640579E-2</v>
      </c>
      <c r="AD44" s="1">
        <f>SQRT(Table8111241214[[#This Row],[dXs]]*Table8111241214[[#This Row],[dXs]]+Table8111241214[[#This Row],[dYs]]*Table8111241214[[#This Row],[dYs]])</f>
        <v>0.2307721786472493</v>
      </c>
      <c r="AE44"/>
    </row>
    <row r="45" spans="1:31" x14ac:dyDescent="0.25">
      <c r="A45"/>
      <c r="O45" s="1">
        <f t="shared" si="0"/>
        <v>0.48078656196594016</v>
      </c>
      <c r="P45" s="1">
        <f t="shared" si="1"/>
        <v>0.14292812347412021</v>
      </c>
      <c r="Q45" s="1">
        <f>SQRT(Table8111241214[[#This Row],[dX]]*Table8111241214[[#This Row],[dX]]+Table8111241214[[#This Row],[dY]]*Table8111241214[[#This Row],[dY]])</f>
        <v>0.50158166498274448</v>
      </c>
      <c r="R45" s="1">
        <f>IFERROR(Table8111241214[[#This Row],[dY]]/Table8111241214[[#This Row],[|AB|]],0)</f>
        <v>0.28495484076164795</v>
      </c>
      <c r="S45" s="1">
        <f>IFERROR(Table8111241214[[#This Row],[dX]]/Table8111241214[[#This Row],[|AB|]],0)</f>
        <v>0.95854094264486378</v>
      </c>
      <c r="T45" s="1">
        <f>Table8111241214[[#This Row],[X]] - Table8111241214[[#This Row],[Cos(a)]] * $H$2</f>
        <v>2.9701297086431557</v>
      </c>
      <c r="U45" s="1">
        <f>Table8111241214[[#This Row],[ Y]] + Table8111241214[[#This Row],[Sin(a)]] * $H$2</f>
        <v>6.1541862913120902</v>
      </c>
      <c r="V45" s="1">
        <f>Table8111241214[[#This Row],[X]] + Table8111241214[[#This Row],[Cos(a)]] * $H$2</f>
        <v>3.2741191583917439</v>
      </c>
      <c r="W45" s="1">
        <f>Table8111241214[[#This Row],[ Y]] - Table8111241214[[#This Row],[Sin(a)]] * $H$2</f>
        <v>5.1316160730372697</v>
      </c>
      <c r="X45" s="1">
        <v>3.1221244335174498</v>
      </c>
      <c r="Y45" s="1">
        <v>5.64290118217468</v>
      </c>
      <c r="Z45" s="1">
        <v>3.09515274132267</v>
      </c>
      <c r="AA45" s="1">
        <v>5.3542374749077597</v>
      </c>
      <c r="AB45" s="1">
        <f>Table8111241214[[#This Row],[Xs]]-IF(Z46&lt;&gt;"",Z46,Z$2)</f>
        <v>0.23207681251765999</v>
      </c>
      <c r="AC45" s="1">
        <f>Table8111241214[[#This Row],[ Ys]]-IF(AA46&lt;&gt;"",AA46,AA$2)</f>
        <v>2.177900328922977E-2</v>
      </c>
      <c r="AD45" s="1">
        <f>SQRT(Table8111241214[[#This Row],[dXs]]*Table8111241214[[#This Row],[dXs]]+Table8111241214[[#This Row],[dYs]]*Table8111241214[[#This Row],[dYs]])</f>
        <v>0.23309648622969284</v>
      </c>
      <c r="AE45"/>
    </row>
    <row r="46" spans="1:31" x14ac:dyDescent="0.25">
      <c r="A46"/>
      <c r="O46" s="1">
        <f t="shared" si="0"/>
        <v>0.48003351688384965</v>
      </c>
      <c r="P46" s="1">
        <f t="shared" si="1"/>
        <v>0.14544415473937988</v>
      </c>
      <c r="Q46" s="1">
        <f>SQRT(Table8111241214[[#This Row],[dX]]*Table8111241214[[#This Row],[dX]]+Table8111241214[[#This Row],[dY]]*Table8111241214[[#This Row],[dY]])</f>
        <v>0.50158367146442262</v>
      </c>
      <c r="R46" s="1">
        <f>IFERROR(Table8111241214[[#This Row],[dY]]/Table8111241214[[#This Row],[|AB|]],0)</f>
        <v>0.28996987544419345</v>
      </c>
      <c r="S46" s="1">
        <f>IFERROR(Table8111241214[[#This Row],[dX]]/Table8111241214[[#This Row],[|AB|]],0)</f>
        <v>0.95703577327855349</v>
      </c>
      <c r="T46" s="1">
        <f>Table8111241214[[#This Row],[X]] - Table8111241214[[#This Row],[Cos(a)]] * $H$2</f>
        <v>2.7272947040345623</v>
      </c>
      <c r="U46" s="1">
        <f>Table8111241214[[#This Row],[ Y]] + Table8111241214[[#This Row],[Sin(a)]] * $H$2</f>
        <v>6.0811330687499119</v>
      </c>
      <c r="V46" s="1">
        <f>Table8111241214[[#This Row],[X]] + Table8111241214[[#This Row],[Cos(a)]] * $H$2</f>
        <v>3.0366341861936976</v>
      </c>
      <c r="W46" s="1">
        <f>Table8111241214[[#This Row],[ Y]] - Table8111241214[[#This Row],[Sin(a)]] * $H$2</f>
        <v>5.0601685631775677</v>
      </c>
      <c r="X46" s="1">
        <v>2.88196444511413</v>
      </c>
      <c r="Y46" s="1">
        <v>5.5706508159637398</v>
      </c>
      <c r="Z46" s="1">
        <v>2.8630759288050101</v>
      </c>
      <c r="AA46" s="1">
        <v>5.3324584716185299</v>
      </c>
      <c r="AB46" s="1">
        <f>Table8111241214[[#This Row],[Xs]]-IF(Z47&lt;&gt;"",Z47,Z$2)</f>
        <v>0.2336772448970299</v>
      </c>
      <c r="AC46" s="1">
        <f>Table8111241214[[#This Row],[ Ys]]-IF(AA47&lt;&gt;"",AA47,AA$2)</f>
        <v>2.9253917878629743E-2</v>
      </c>
      <c r="AD46" s="1">
        <f>SQRT(Table8111241214[[#This Row],[dXs]]*Table8111241214[[#This Row],[dXs]]+Table8111241214[[#This Row],[dYs]]*Table8111241214[[#This Row],[dYs]])</f>
        <v>0.23550126643803021</v>
      </c>
      <c r="AE46"/>
    </row>
    <row r="47" spans="1:31" x14ac:dyDescent="0.25">
      <c r="A47"/>
      <c r="O47" s="1">
        <f t="shared" si="0"/>
        <v>0.47956287860870006</v>
      </c>
      <c r="P47" s="1">
        <f t="shared" si="1"/>
        <v>0.14698982238768998</v>
      </c>
      <c r="Q47" s="1">
        <f>SQRT(Table8111241214[[#This Row],[dX]]*Table8111241214[[#This Row],[dX]]+Table8111241214[[#This Row],[dY]]*Table8111241214[[#This Row],[dY]])</f>
        <v>0.50158405320048549</v>
      </c>
      <c r="R47" s="1">
        <f>IFERROR(Table8111241214[[#This Row],[dY]]/Table8111241214[[#This Row],[|AB|]],0)</f>
        <v>0.29305122730633837</v>
      </c>
      <c r="S47" s="1">
        <f>IFERROR(Table8111241214[[#This Row],[dX]]/Table8111241214[[#This Row],[|AB|]],0)</f>
        <v>0.95609674101225173</v>
      </c>
      <c r="T47" s="1">
        <f>Table8111241214[[#This Row],[X]] - Table8111241214[[#This Row],[Cos(a)]] * $H$2</f>
        <v>2.485777584494917</v>
      </c>
      <c r="U47" s="1">
        <f>Table8111241214[[#This Row],[ Y]] + Table8111241214[[#This Row],[Sin(a)]] * $H$2</f>
        <v>6.0074384010274811</v>
      </c>
      <c r="V47" s="1">
        <f>Table8111241214[[#This Row],[X]] + Table8111241214[[#This Row],[Cos(a)]] * $H$2</f>
        <v>2.7984042487722833</v>
      </c>
      <c r="W47" s="1">
        <f>Table8111241214[[#This Row],[ Y]] - Table8111241214[[#This Row],[Sin(a)]] * $H$2</f>
        <v>4.9874756538431191</v>
      </c>
      <c r="X47" s="1">
        <v>2.6420909166336002</v>
      </c>
      <c r="Y47" s="1">
        <v>5.4974570274353001</v>
      </c>
      <c r="Z47" s="1">
        <v>2.6293986839079801</v>
      </c>
      <c r="AA47" s="1">
        <v>5.3032045537399002</v>
      </c>
      <c r="AB47" s="1">
        <f>Table8111241214[[#This Row],[Xs]]-IF(Z48&lt;&gt;"",Z48,Z$2)</f>
        <v>0.23502830251981033</v>
      </c>
      <c r="AC47" s="1">
        <f>Table8111241214[[#This Row],[ Ys]]-IF(AA48&lt;&gt;"",AA48,AA$2)</f>
        <v>3.6340487146460099E-2</v>
      </c>
      <c r="AD47" s="1">
        <f>SQRT(Table8111241214[[#This Row],[dXs]]*Table8111241214[[#This Row],[dXs]]+Table8111241214[[#This Row],[dYs]]*Table8111241214[[#This Row],[dYs]])</f>
        <v>0.23782122275227144</v>
      </c>
      <c r="AE47"/>
    </row>
    <row r="48" spans="1:31" x14ac:dyDescent="0.25">
      <c r="A48"/>
      <c r="O48" s="1">
        <f t="shared" si="0"/>
        <v>0.47923445701599032</v>
      </c>
      <c r="P48" s="1">
        <f t="shared" si="1"/>
        <v>0.14806008338928045</v>
      </c>
      <c r="Q48" s="1">
        <f>SQRT(Table8111241214[[#This Row],[dX]]*Table8111241214[[#This Row],[dX]]+Table8111241214[[#This Row],[dY]]*Table8111241214[[#This Row],[dY]])</f>
        <v>0.50158494104653073</v>
      </c>
      <c r="R48" s="1">
        <f>IFERROR(Table8111241214[[#This Row],[dY]]/Table8111241214[[#This Row],[|AB|]],0)</f>
        <v>0.29518446682302868</v>
      </c>
      <c r="S48" s="1">
        <f>IFERROR(Table8111241214[[#This Row],[dX]]/Table8111241214[[#This Row],[|AB|]],0)</f>
        <v>0.95544028099426725</v>
      </c>
      <c r="T48" s="1">
        <f>Table8111241214[[#This Row],[X]] - Table8111241214[[#This Row],[Cos(a)]] * $H$2</f>
        <v>2.2449503658098777</v>
      </c>
      <c r="U48" s="1">
        <f>Table8111241214[[#This Row],[ Y]] + Table8111241214[[#This Row],[Sin(a)]] * $H$2</f>
        <v>5.9332922118258686</v>
      </c>
      <c r="V48" s="1">
        <f>Table8111241214[[#This Row],[X]] + Table8111241214[[#This Row],[Cos(a)]] * $H$2</f>
        <v>2.5598527672009821</v>
      </c>
      <c r="W48" s="1">
        <f>Table8111241214[[#This Row],[ Y]] - Table8111241214[[#This Row],[Sin(a)]] * $H$2</f>
        <v>4.914029775326231</v>
      </c>
      <c r="X48" s="1">
        <v>2.4024015665054299</v>
      </c>
      <c r="Y48" s="1">
        <v>5.4236609935760498</v>
      </c>
      <c r="Z48" s="1">
        <v>2.3943703813881698</v>
      </c>
      <c r="AA48" s="1">
        <v>5.2668640665934401</v>
      </c>
      <c r="AB48" s="1">
        <f>Table8111241214[[#This Row],[Xs]]-IF(Z49&lt;&gt;"",Z49,Z$2)</f>
        <v>0.23615315884433974</v>
      </c>
      <c r="AC48" s="1">
        <f>Table8111241214[[#This Row],[ Ys]]-IF(AA49&lt;&gt;"",AA49,AA$2)</f>
        <v>4.291527945243967E-2</v>
      </c>
      <c r="AD48" s="1">
        <f>SQRT(Table8111241214[[#This Row],[dXs]]*Table8111241214[[#This Row],[dXs]]+Table8111241214[[#This Row],[dYs]]*Table8111241214[[#This Row],[dYs]])</f>
        <v>0.24002090667823281</v>
      </c>
      <c r="AE48"/>
    </row>
    <row r="49" spans="1:31" x14ac:dyDescent="0.25">
      <c r="A49"/>
      <c r="O49" s="1">
        <f t="shared" si="0"/>
        <v>0.47896111011504994</v>
      </c>
      <c r="P49" s="1">
        <f t="shared" si="1"/>
        <v>0.14894199371337979</v>
      </c>
      <c r="Q49" s="1">
        <f>SQRT(Table8111241214[[#This Row],[dX]]*Table8111241214[[#This Row],[dX]]+Table8111241214[[#This Row],[dY]]*Table8111241214[[#This Row],[dY]])</f>
        <v>0.50158495042610429</v>
      </c>
      <c r="R49" s="1">
        <f>IFERROR(Table8111241214[[#This Row],[dY]]/Table8111241214[[#This Row],[|AB|]],0)</f>
        <v>0.29694270848208509</v>
      </c>
      <c r="S49" s="1">
        <f>IFERROR(Table8111241214[[#This Row],[dX]]/Table8111241214[[#This Row],[|AB|]],0)</f>
        <v>0.95489529681495622</v>
      </c>
      <c r="T49" s="1">
        <f>Table8111241214[[#This Row],[X]] - Table8111241214[[#This Row],[Cos(a)]] * $H$2</f>
        <v>2.0044674139761125</v>
      </c>
      <c r="U49" s="1">
        <f>Table8111241214[[#This Row],[ Y]] + Table8111241214[[#This Row],[Sin(a)]] * $H$2</f>
        <v>5.8587374680925963</v>
      </c>
      <c r="V49" s="1">
        <f>Table8111241214[[#This Row],[X]] + Table8111241214[[#This Row],[Cos(a)]] * $H$2</f>
        <v>2.3212455052591072</v>
      </c>
      <c r="W49" s="1">
        <f>Table8111241214[[#This Row],[ Y]] - Table8111241214[[#This Row],[Sin(a)]] * $H$2</f>
        <v>4.8400564199994429</v>
      </c>
      <c r="X49" s="1">
        <v>2.1628564596176099</v>
      </c>
      <c r="Y49" s="1">
        <v>5.3493969440460196</v>
      </c>
      <c r="Z49" s="1">
        <v>2.1582172225438301</v>
      </c>
      <c r="AA49" s="1">
        <v>5.2239487871410004</v>
      </c>
      <c r="AB49" s="1">
        <f>Table8111241214[[#This Row],[Xs]]-IF(Z50&lt;&gt;"",Z50,Z$2)</f>
        <v>0.23702558240340998</v>
      </c>
      <c r="AC49" s="1">
        <f>Table8111241214[[#This Row],[ Ys]]-IF(AA50&lt;&gt;"",AA50,AA$2)</f>
        <v>4.8723510669089976E-2</v>
      </c>
      <c r="AD49" s="1">
        <f>SQRT(Table8111241214[[#This Row],[dXs]]*Table8111241214[[#This Row],[dXs]]+Table8111241214[[#This Row],[dYs]]*Table8111241214[[#This Row],[dYs]])</f>
        <v>0.24198162576029739</v>
      </c>
      <c r="AE49"/>
    </row>
    <row r="50" spans="1:31" x14ac:dyDescent="0.25">
      <c r="A50"/>
      <c r="O50" s="1">
        <f t="shared" si="0"/>
        <v>0.47871893644332997</v>
      </c>
      <c r="P50" s="1">
        <f t="shared" si="1"/>
        <v>0.14971804618835982</v>
      </c>
      <c r="Q50" s="1">
        <f>SQRT(Table8111241214[[#This Row],[dX]]*Table8111241214[[#This Row],[dX]]+Table8111241214[[#This Row],[dY]]*Table8111241214[[#This Row],[dY]])</f>
        <v>0.50158480186693544</v>
      </c>
      <c r="R50" s="1">
        <f>IFERROR(Table8111241214[[#This Row],[dY]]/Table8111241214[[#This Row],[|AB|]],0)</f>
        <v>0.29848999736654352</v>
      </c>
      <c r="S50" s="1">
        <f>IFERROR(Table8111241214[[#This Row],[dX]]/Table8111241214[[#This Row],[|AB|]],0)</f>
        <v>0.95441276263057206</v>
      </c>
      <c r="T50" s="1">
        <f>Table8111241214[[#This Row],[X]] - Table8111241214[[#This Row],[Cos(a)]] * $H$2</f>
        <v>1.764226087874333</v>
      </c>
      <c r="U50" s="1">
        <f>Table8111241214[[#This Row],[ Y]] + Table8111241214[[#This Row],[Sin(a)]] * $H$2</f>
        <v>5.7838021404922753</v>
      </c>
      <c r="V50" s="1">
        <f>Table8111241214[[#This Row],[X]] + Table8111241214[[#This Row],[Cos(a)]] * $H$2</f>
        <v>2.0826548249064269</v>
      </c>
      <c r="W50" s="1">
        <f>Table8111241214[[#This Row],[ Y]] - Table8111241214[[#This Row],[Sin(a)]] * $H$2</f>
        <v>4.7656358592330648</v>
      </c>
      <c r="X50" s="1">
        <v>1.92344045639038</v>
      </c>
      <c r="Y50" s="1">
        <v>5.27471899986267</v>
      </c>
      <c r="Z50" s="1">
        <v>1.9211916401404201</v>
      </c>
      <c r="AA50" s="1">
        <v>5.1752252764719104</v>
      </c>
      <c r="AB50" s="1">
        <f>Table8111241214[[#This Row],[Xs]]-IF(Z51&lt;&gt;"",Z51,Z$2)</f>
        <v>0.23768926702817006</v>
      </c>
      <c r="AC50" s="1">
        <f>Table8111241214[[#This Row],[ Ys]]-IF(AA51&lt;&gt;"",AA51,AA$2)</f>
        <v>5.3812008107070319E-2</v>
      </c>
      <c r="AD50" s="1">
        <f>SQRT(Table8111241214[[#This Row],[dXs]]*Table8111241214[[#This Row],[dXs]]+Table8111241214[[#This Row],[dYs]]*Table8111241214[[#This Row],[dYs]])</f>
        <v>0.24370457500199733</v>
      </c>
      <c r="AE50"/>
    </row>
    <row r="51" spans="1:31" x14ac:dyDescent="0.25">
      <c r="A51"/>
      <c r="O51" s="1">
        <f t="shared" si="0"/>
        <v>0.47850394248963002</v>
      </c>
      <c r="P51" s="1">
        <f t="shared" si="1"/>
        <v>0.15040421485900968</v>
      </c>
      <c r="Q51" s="1">
        <f>SQRT(Table8111241214[[#This Row],[dX]]*Table8111241214[[#This Row],[dX]]+Table8111241214[[#This Row],[dY]]*Table8111241214[[#This Row],[dY]])</f>
        <v>0.50158493879449195</v>
      </c>
      <c r="R51" s="1">
        <f>IFERROR(Table8111241214[[#This Row],[dY]]/Table8111241214[[#This Row],[|AB|]],0)</f>
        <v>0.29985791682758817</v>
      </c>
      <c r="S51" s="1">
        <f>IFERROR(Table8111241214[[#This Row],[dX]]/Table8111241214[[#This Row],[|AB|]],0)</f>
        <v>0.95398387288036446</v>
      </c>
      <c r="T51" s="1">
        <f>Table8111241214[[#This Row],[X]] - Table8111241214[[#This Row],[Cos(a)]] * $H$2</f>
        <v>1.5241935073163033</v>
      </c>
      <c r="U51" s="1">
        <f>Table8111241214[[#This Row],[ Y]] + Table8111241214[[#This Row],[Sin(a)]] * $H$2</f>
        <v>5.7085332689762431</v>
      </c>
      <c r="V51" s="1">
        <f>Table8111241214[[#This Row],[X]] + Table8111241214[[#This Row],[Cos(a)]] * $H$2</f>
        <v>1.8440815390322565</v>
      </c>
      <c r="W51" s="1">
        <f>Table8111241214[[#This Row],[ Y]] - Table8111241214[[#This Row],[Sin(a)]] * $H$2</f>
        <v>4.6908245267390765</v>
      </c>
      <c r="X51" s="1">
        <v>1.6841375231742799</v>
      </c>
      <c r="Y51" s="1">
        <v>5.1996788978576598</v>
      </c>
      <c r="Z51" s="1">
        <v>1.68350237311225</v>
      </c>
      <c r="AA51" s="1">
        <v>5.1214132683648401</v>
      </c>
      <c r="AB51" s="1">
        <f>Table8111241214[[#This Row],[Xs]]-IF(Z52&lt;&gt;"",Z52,Z$2)</f>
        <v>0.23816957060664001</v>
      </c>
      <c r="AC51" s="1">
        <f>Table8111241214[[#This Row],[ Ys]]-IF(AA52&lt;&gt;"",AA52,AA$2)</f>
        <v>5.8166176000730374E-2</v>
      </c>
      <c r="AD51" s="1">
        <f>SQRT(Table8111241214[[#This Row],[dXs]]*Table8111241214[[#This Row],[dXs]]+Table8111241214[[#This Row],[dYs]]*Table8111241214[[#This Row],[dYs]])</f>
        <v>0.24516942793402938</v>
      </c>
      <c r="AE51"/>
    </row>
    <row r="52" spans="1:31" x14ac:dyDescent="0.25">
      <c r="A52"/>
      <c r="O52" s="1">
        <f t="shared" si="0"/>
        <v>0.47831749916076993</v>
      </c>
      <c r="P52" s="1">
        <f t="shared" si="1"/>
        <v>0.15099525451659979</v>
      </c>
      <c r="Q52" s="1">
        <f>SQRT(Table8111241214[[#This Row],[dX]]*Table8111241214[[#This Row],[dX]]+Table8111241214[[#This Row],[dY]]*Table8111241214[[#This Row],[dY]])</f>
        <v>0.50158468566130077</v>
      </c>
      <c r="R52" s="1">
        <f>IFERROR(Table8111241214[[#This Row],[dY]]/Table8111241214[[#This Row],[|AB|]],0)</f>
        <v>0.30103641285922472</v>
      </c>
      <c r="S52" s="1">
        <f>IFERROR(Table8111241214[[#This Row],[dX]]/Table8111241214[[#This Row],[|AB|]],0)</f>
        <v>0.9536126457492321</v>
      </c>
      <c r="T52" s="1">
        <f>Table8111241214[[#This Row],[X]] - Table8111241214[[#This Row],[Cos(a)]] * $H$2</f>
        <v>1.2843638890336573</v>
      </c>
      <c r="U52" s="1">
        <f>Table8111241214[[#This Row],[ Y]] + Table8111241214[[#This Row],[Sin(a)]] * $H$2</f>
        <v>5.6329711438143582</v>
      </c>
      <c r="V52" s="1">
        <f>Table8111241214[[#This Row],[X]] + Table8111241214[[#This Row],[Cos(a)]] * $H$2</f>
        <v>1.6055091387678426</v>
      </c>
      <c r="W52" s="1">
        <f>Table8111241214[[#This Row],[ Y]] - Table8111241214[[#This Row],[Sin(a)]] * $H$2</f>
        <v>4.6156584261929625</v>
      </c>
      <c r="X52" s="1">
        <v>1.44493651390075</v>
      </c>
      <c r="Y52" s="1">
        <v>5.1243147850036603</v>
      </c>
      <c r="Z52" s="1">
        <v>1.44533280250561</v>
      </c>
      <c r="AA52" s="1">
        <v>5.0632470923641097</v>
      </c>
      <c r="AB52" s="1">
        <f>Table8111241214[[#This Row],[Xs]]-IF(Z53&lt;&gt;"",Z53,Z$2)</f>
        <v>0.23850385337882996</v>
      </c>
      <c r="AC52" s="1">
        <f>Table8111241214[[#This Row],[ Ys]]-IF(AA53&lt;&gt;"",AA53,AA$2)</f>
        <v>6.1853254513879463E-2</v>
      </c>
      <c r="AD52" s="1">
        <f>SQRT(Table8111241214[[#This Row],[dXs]]*Table8111241214[[#This Row],[dXs]]+Table8111241214[[#This Row],[dYs]]*Table8111241214[[#This Row],[dYs]])</f>
        <v>0.24639381723271622</v>
      </c>
      <c r="AE52"/>
    </row>
    <row r="53" spans="1:31" x14ac:dyDescent="0.25">
      <c r="A53"/>
      <c r="O53" s="1">
        <f t="shared" si="0"/>
        <v>0.4782781898975309</v>
      </c>
      <c r="P53" s="1">
        <f t="shared" si="1"/>
        <v>0.15111923217774059</v>
      </c>
      <c r="Q53" s="1">
        <f>SQRT(Table8111241214[[#This Row],[dX]]*Table8111241214[[#This Row],[dX]]+Table8111241214[[#This Row],[dY]]*Table8111241214[[#This Row],[dY]])</f>
        <v>0.50158453850337981</v>
      </c>
      <c r="R53" s="1">
        <f>IFERROR(Table8111241214[[#This Row],[dY]]/Table8111241214[[#This Row],[|AB|]],0)</f>
        <v>0.3012836731942492</v>
      </c>
      <c r="S53" s="1">
        <f>IFERROR(Table8111241214[[#This Row],[dX]]/Table8111241214[[#This Row],[|AB|]],0)</f>
        <v>0.95353455536051801</v>
      </c>
      <c r="T53" s="1">
        <f>Table8111241214[[#This Row],[X]] - Table8111241214[[#This Row],[Cos(a)]] * $H$2</f>
        <v>1.0451155106461414</v>
      </c>
      <c r="U53" s="1">
        <f>Table8111241214[[#This Row],[ Y]] + Table8111241214[[#This Row],[Sin(a)]] * $H$2</f>
        <v>5.5572983487897156</v>
      </c>
      <c r="V53" s="1">
        <f>Table8111241214[[#This Row],[X]] + Table8111241214[[#This Row],[Cos(a)]] * $H$2</f>
        <v>1.3665245373808785</v>
      </c>
      <c r="W53" s="1">
        <f>Table8111241214[[#This Row],[ Y]] - Table8111241214[[#This Row],[Sin(a)]] * $H$2</f>
        <v>4.5400689378924044</v>
      </c>
      <c r="X53" s="1">
        <v>1.20582002401351</v>
      </c>
      <c r="Y53" s="1">
        <v>5.04868364334106</v>
      </c>
      <c r="Z53" s="1">
        <v>1.2068289491267801</v>
      </c>
      <c r="AA53" s="1">
        <v>5.0013938378502303</v>
      </c>
      <c r="AB53" s="1">
        <f>Table8111241214[[#This Row],[Xs]]-IF(Z54&lt;&gt;"",Z54,Z$2)</f>
        <v>0.23872227842648208</v>
      </c>
      <c r="AC53" s="1">
        <f>Table8111241214[[#This Row],[ Ys]]-IF(AA54&lt;&gt;"",AA54,AA$2)</f>
        <v>6.4934685751480536E-2</v>
      </c>
      <c r="AD53" s="1">
        <f>SQRT(Table8111241214[[#This Row],[dXs]]*Table8111241214[[#This Row],[dXs]]+Table8111241214[[#This Row],[dYs]]*Table8111241214[[#This Row],[dYs]])</f>
        <v>0.24739611886764587</v>
      </c>
      <c r="AE53"/>
    </row>
    <row r="54" spans="1:31" x14ac:dyDescent="0.25">
      <c r="A54"/>
      <c r="O54" s="1">
        <f t="shared" si="0"/>
        <v>0.47835960984228998</v>
      </c>
      <c r="P54" s="1">
        <f t="shared" si="1"/>
        <v>0.15086269378662021</v>
      </c>
      <c r="Q54" s="1">
        <f>SQRT(Table8111241214[[#This Row],[dX]]*Table8111241214[[#This Row],[dX]]+Table8111241214[[#This Row],[dY]]*Table8111241214[[#This Row],[dY]])</f>
        <v>0.50158495661754388</v>
      </c>
      <c r="R54" s="1">
        <f>IFERROR(Table8111241214[[#This Row],[dY]]/Table8111241214[[#This Row],[|AB|]],0)</f>
        <v>0.30077196653577526</v>
      </c>
      <c r="S54" s="1">
        <f>IFERROR(Table8111241214[[#This Row],[dX]]/Table8111241214[[#This Row],[|AB|]],0)</f>
        <v>0.9536960858398249</v>
      </c>
      <c r="T54" s="1">
        <f>Table8111241214[[#This Row],[X]] - Table8111241214[[#This Row],[Cos(a)]] * $H$2</f>
        <v>0.80622675463133842</v>
      </c>
      <c r="U54" s="1">
        <f>Table8111241214[[#This Row],[ Y]] + Table8111241214[[#This Row],[Sin(a)]] * $H$2</f>
        <v>5.4818964185261283</v>
      </c>
      <c r="V54" s="1">
        <f>Table8111241214[[#This Row],[X]] + Table8111241214[[#This Row],[Cos(a)]] * $H$2</f>
        <v>1.1270898933750997</v>
      </c>
      <c r="W54" s="1">
        <f>Table8111241214[[#This Row],[ Y]] - Table8111241214[[#This Row],[Sin(a)]] * $H$2</f>
        <v>4.4644946871257112</v>
      </c>
      <c r="X54" s="1">
        <v>0.96665832400321905</v>
      </c>
      <c r="Y54" s="1">
        <v>4.9731955528259197</v>
      </c>
      <c r="Z54" s="1">
        <v>0.96810667070029799</v>
      </c>
      <c r="AA54" s="1">
        <v>4.9364591520987497</v>
      </c>
      <c r="AB54" s="1">
        <f>Table8111241214[[#This Row],[Xs]]-IF(Z55&lt;&gt;"",Z55,Z$2)</f>
        <v>0.23885180767857594</v>
      </c>
      <c r="AC54" s="1">
        <f>Table8111241214[[#This Row],[ Ys]]-IF(AA55&lt;&gt;"",AA55,AA$2)</f>
        <v>6.7484847792719904E-2</v>
      </c>
      <c r="AD54" s="1">
        <f>SQRT(Table8111241214[[#This Row],[dXs]]*Table8111241214[[#This Row],[dXs]]+Table8111241214[[#This Row],[dYs]]*Table8111241214[[#This Row],[dYs]])</f>
        <v>0.24820231810547216</v>
      </c>
      <c r="AE54"/>
    </row>
    <row r="55" spans="1:31" x14ac:dyDescent="0.25">
      <c r="A55"/>
      <c r="O55" s="1">
        <f t="shared" si="0"/>
        <v>0.47836941480636602</v>
      </c>
      <c r="P55" s="1">
        <f t="shared" si="1"/>
        <v>0.15083146095275968</v>
      </c>
      <c r="Q55" s="1">
        <f>SQRT(Table8111241214[[#This Row],[dX]]*Table8111241214[[#This Row],[dX]]+Table8111241214[[#This Row],[dY]]*Table8111241214[[#This Row],[dY]])</f>
        <v>0.50158491468078359</v>
      </c>
      <c r="R55" s="1">
        <f>IFERROR(Table8111241214[[#This Row],[dY]]/Table8111241214[[#This Row],[|AB|]],0)</f>
        <v>0.30070972339499313</v>
      </c>
      <c r="S55" s="1">
        <f>IFERROR(Table8111241214[[#This Row],[dX]]/Table8111241214[[#This Row],[|AB|]],0)</f>
        <v>0.95371571354136064</v>
      </c>
      <c r="T55" s="1">
        <f>Table8111241214[[#This Row],[X]] - Table8111241214[[#This Row],[Cos(a)]] * $H$2</f>
        <v>0.56706204524974479</v>
      </c>
      <c r="U55" s="1">
        <f>Table8111241214[[#This Row],[ Y]] + Table8111241214[[#This Row],[Sin(a)]] * $H$2</f>
        <v>5.4065322846577537</v>
      </c>
      <c r="V55" s="1">
        <f>Table8111241214[[#This Row],[X]] + Table8111241214[[#This Row],[Cos(a)]] * $H$2</f>
        <v>0.88785878309269517</v>
      </c>
      <c r="W55" s="1">
        <f>Table8111241214[[#This Row],[ Y]] - Table8111241214[[#This Row],[Sin(a)]] * $H$2</f>
        <v>4.3891096144511259</v>
      </c>
      <c r="X55" s="1">
        <v>0.72746041417121998</v>
      </c>
      <c r="Y55" s="1">
        <v>4.8978209495544398</v>
      </c>
      <c r="Z55" s="1">
        <v>0.72925486302172204</v>
      </c>
      <c r="AA55" s="1">
        <v>4.8689743043060298</v>
      </c>
      <c r="AB55" s="1">
        <f>Table8111241214[[#This Row],[Xs]]-IF(Z56&lt;&gt;"",Z56,Z$2)</f>
        <v>0.23891379647647404</v>
      </c>
      <c r="AC55" s="1">
        <f>Table8111241214[[#This Row],[ Ys]]-IF(AA56&lt;&gt;"",AA56,AA$2)</f>
        <v>6.9577095729630223E-2</v>
      </c>
      <c r="AD55" s="1">
        <f>SQRT(Table8111241214[[#This Row],[dXs]]*Table8111241214[[#This Row],[dXs]]+Table8111241214[[#This Row],[dYs]]*Table8111241214[[#This Row],[dYs]])</f>
        <v>0.2488388522658232</v>
      </c>
      <c r="AE55"/>
    </row>
    <row r="56" spans="1:31" x14ac:dyDescent="0.25">
      <c r="A56"/>
      <c r="O56" s="1">
        <f t="shared" si="0"/>
        <v>0.47826084122061896</v>
      </c>
      <c r="P56" s="1">
        <f t="shared" si="1"/>
        <v>0.15117454528808949</v>
      </c>
      <c r="Q56" s="1">
        <f>SQRT(Table8111241214[[#This Row],[dX]]*Table8111241214[[#This Row],[dX]]+Table8111241214[[#This Row],[dY]]*Table8111241214[[#This Row],[dY]])</f>
        <v>0.50158466422740111</v>
      </c>
      <c r="R56" s="1">
        <f>IFERROR(Table8111241214[[#This Row],[dY]]/Table8111241214[[#This Row],[|AB|]],0)</f>
        <v>0.30139387439395909</v>
      </c>
      <c r="S56" s="1">
        <f>IFERROR(Table8111241214[[#This Row],[dX]]/Table8111241214[[#This Row],[|AB|]],0)</f>
        <v>0.95349972861967736</v>
      </c>
      <c r="T56" s="1">
        <f>Table8111241214[[#This Row],[X]] - Table8111241214[[#This Row],[Cos(a)]] * $H$2</f>
        <v>0.3275256145819509</v>
      </c>
      <c r="U56" s="1">
        <f>Table8111241214[[#This Row],[ Y]] + Table8111241214[[#This Row],[Sin(a)]] * $H$2</f>
        <v>5.3309602207611295</v>
      </c>
      <c r="V56" s="1">
        <f>Table8111241214[[#This Row],[X]] + Table8111241214[[#This Row],[Cos(a)]] * $H$2</f>
        <v>0.64905220381175521</v>
      </c>
      <c r="W56" s="1">
        <f>Table8111241214[[#This Row],[ Y]] - Table8111241214[[#This Row],[Sin(a)]] * $H$2</f>
        <v>4.3137679629851906</v>
      </c>
      <c r="X56" s="1">
        <v>0.48828890919685303</v>
      </c>
      <c r="Y56" s="1">
        <v>4.8223640918731601</v>
      </c>
      <c r="Z56" s="1">
        <v>0.49034106654524801</v>
      </c>
      <c r="AA56" s="1">
        <v>4.7993972085763996</v>
      </c>
      <c r="AB56" s="1">
        <f>Table8111241214[[#This Row],[Xs]]-IF(Z57&lt;&gt;"",Z57,Z$2)</f>
        <v>0.238924594279604</v>
      </c>
      <c r="AC56" s="1">
        <f>Table8111241214[[#This Row],[ Ys]]-IF(AA57&lt;&gt;"",AA57,AA$2)</f>
        <v>7.1283610912630024E-2</v>
      </c>
      <c r="AD56" s="1">
        <f>SQRT(Table8111241214[[#This Row],[dXs]]*Table8111241214[[#This Row],[dXs]]+Table8111241214[[#This Row],[dYs]]*Table8111241214[[#This Row],[dYs]])</f>
        <v>0.24933173672121367</v>
      </c>
      <c r="AE56"/>
    </row>
    <row r="57" spans="1:31" x14ac:dyDescent="0.25">
      <c r="A57"/>
      <c r="O57" s="1">
        <f t="shared" si="0"/>
        <v>0.47804401069879471</v>
      </c>
      <c r="P57" s="1">
        <f t="shared" si="1"/>
        <v>0.15185904502868031</v>
      </c>
      <c r="Q57" s="1">
        <f>SQRT(Table8111241214[[#This Row],[dX]]*Table8111241214[[#This Row],[dX]]+Table8111241214[[#This Row],[dY]]*Table8111241214[[#This Row],[dY]])</f>
        <v>0.50158473433908657</v>
      </c>
      <c r="R57" s="1">
        <f>IFERROR(Table8111241214[[#This Row],[dY]]/Table8111241214[[#This Row],[|AB|]],0)</f>
        <v>0.30275850645410385</v>
      </c>
      <c r="S57" s="1">
        <f>IFERROR(Table8111241214[[#This Row],[dX]]/Table8111241214[[#This Row],[|AB|]],0)</f>
        <v>0.95306730442801391</v>
      </c>
      <c r="T57" s="1">
        <f>Table8111241214[[#This Row],[X]] - Table8111241214[[#This Row],[Cos(a)]] * $H$2</f>
        <v>8.7708384491249874E-2</v>
      </c>
      <c r="U57" s="1">
        <f>Table8111241214[[#This Row],[ Y]] + Table8111241214[[#This Row],[Sin(a)]] * $H$2</f>
        <v>5.2550118783745479</v>
      </c>
      <c r="V57" s="1">
        <f>Table8111241214[[#This Row],[X]] + Table8111241214[[#This Row],[Cos(a)]] * $H$2</f>
        <v>0.41069076140995209</v>
      </c>
      <c r="W57" s="1">
        <f>Table8111241214[[#This Row],[ Y]] - Table8111241214[[#This Row],[Sin(a)]] * $H$2</f>
        <v>4.2382809301581528</v>
      </c>
      <c r="X57" s="1">
        <v>0.24919957295060099</v>
      </c>
      <c r="Y57" s="1">
        <v>4.7466464042663503</v>
      </c>
      <c r="Z57" s="1">
        <v>0.25141647226564401</v>
      </c>
      <c r="AA57" s="1">
        <v>4.7281135976637696</v>
      </c>
      <c r="AB57" s="1">
        <f>Table8111241214[[#This Row],[Xs]]-IF(Z58&lt;&gt;"",Z58,Z$2)</f>
        <v>0.23889565195032572</v>
      </c>
      <c r="AC57" s="1">
        <f>Table8111241214[[#This Row],[ Ys]]-IF(AA58&lt;&gt;"",AA58,AA$2)</f>
        <v>7.2672790938829834E-2</v>
      </c>
      <c r="AD57" s="1">
        <f>SQRT(Table8111241214[[#This Row],[dXs]]*Table8111241214[[#This Row],[dXs]]+Table8111241214[[#This Row],[dYs]]*Table8111241214[[#This Row],[dYs]])</f>
        <v>0.24970475979366119</v>
      </c>
      <c r="AE57"/>
    </row>
    <row r="58" spans="1:31" x14ac:dyDescent="0.25">
      <c r="A58"/>
      <c r="O58" s="1">
        <f t="shared" si="0"/>
        <v>0.47775394096970503</v>
      </c>
      <c r="P58" s="1">
        <f t="shared" si="1"/>
        <v>0.15276885032654075</v>
      </c>
      <c r="Q58" s="1">
        <f>SQRT(Table8111241214[[#This Row],[dX]]*Table8111241214[[#This Row],[dX]]+Table8111241214[[#This Row],[dY]]*Table8111241214[[#This Row],[dY]])</f>
        <v>0.5015846386624867</v>
      </c>
      <c r="R58" s="1">
        <f>IFERROR(Table8111241214[[#This Row],[dY]]/Table8111241214[[#This Row],[|AB|]],0)</f>
        <v>0.30457242616901192</v>
      </c>
      <c r="S58" s="1">
        <f>IFERROR(Table8111241214[[#This Row],[dX]]/Table8111241214[[#This Row],[|AB|]],0)</f>
        <v>0.95248917958028378</v>
      </c>
      <c r="T58" s="1">
        <f>Table8111241214[[#This Row],[X]] - Table8111241214[[#This Row],[Cos(a)]] * $H$2</f>
        <v>-0.15221383354565371</v>
      </c>
      <c r="U58" s="1">
        <f>Table8111241214[[#This Row],[ Y]] + Table8111241214[[#This Row],[Sin(a)]] * $H$2</f>
        <v>5.1785621495386698</v>
      </c>
      <c r="V58" s="1">
        <f>Table8111241214[[#This Row],[X]] + Table8111241214[[#This Row],[Cos(a)]] * $H$2</f>
        <v>0.17270363054177029</v>
      </c>
      <c r="W58" s="1">
        <f>Table8111241214[[#This Row],[ Y]] - Table8111241214[[#This Row],[Sin(a)]] * $H$2</f>
        <v>4.1624479441502897</v>
      </c>
      <c r="X58" s="1">
        <v>1.02448984980583E-2</v>
      </c>
      <c r="Y58" s="1">
        <v>4.6705050468444798</v>
      </c>
      <c r="Z58" s="1">
        <v>1.2520820315318299E-2</v>
      </c>
      <c r="AA58" s="1">
        <v>4.6554408067249398</v>
      </c>
      <c r="AB58" s="1">
        <f>Table8111241214[[#This Row],[Xs]]-IF(Z59&lt;&gt;"",Z59,Z$2)</f>
        <v>0.2388339014452823</v>
      </c>
      <c r="AC58" s="1">
        <f>Table8111241214[[#This Row],[ Ys]]-IF(AA59&lt;&gt;"",AA59,AA$2)</f>
        <v>7.3808514188169916E-2</v>
      </c>
      <c r="AD58" s="1">
        <f>SQRT(Table8111241214[[#This Row],[dXs]]*Table8111241214[[#This Row],[dXs]]+Table8111241214[[#This Row],[dYs]]*Table8111241214[[#This Row],[dYs]])</f>
        <v>0.24997865758148255</v>
      </c>
      <c r="AE58"/>
    </row>
    <row r="59" spans="1:31" x14ac:dyDescent="0.25">
      <c r="A59"/>
      <c r="O59" s="1">
        <f t="shared" si="0"/>
        <v>0.47753746062517133</v>
      </c>
      <c r="P59" s="1">
        <f t="shared" si="1"/>
        <v>0.15344476699829013</v>
      </c>
      <c r="Q59" s="1">
        <f>SQRT(Table8111241214[[#This Row],[dX]]*Table8111241214[[#This Row],[dX]]+Table8111241214[[#This Row],[dY]]*Table8111241214[[#This Row],[dY]])</f>
        <v>0.50158481119297926</v>
      </c>
      <c r="R59" s="1">
        <f>IFERROR(Table8111241214[[#This Row],[dY]]/Table8111241214[[#This Row],[|AB|]],0)</f>
        <v>0.30591988348557453</v>
      </c>
      <c r="S59" s="1">
        <f>IFERROR(Table8111241214[[#This Row],[dX]]/Table8111241214[[#This Row],[|AB|]],0)</f>
        <v>0.95205725924871365</v>
      </c>
      <c r="T59" s="1">
        <f>Table8111241214[[#This Row],[X]] - Table8111241214[[#This Row],[Cos(a)]] * $H$2</f>
        <v>-0.39173183291032043</v>
      </c>
      <c r="U59" s="1">
        <f>Table8111241214[[#This Row],[ Y]] + Table8111241214[[#This Row],[Sin(a)]] * $H$2</f>
        <v>5.1017042706128706</v>
      </c>
      <c r="V59" s="1">
        <f>Table8111241214[[#This Row],[X]] + Table8111241214[[#This Row],[Cos(a)]] * $H$2</f>
        <v>-6.5376903127887576E-2</v>
      </c>
      <c r="W59" s="1">
        <f>Table8111241214[[#This Row],[ Y]] - Table8111241214[[#This Row],[Sin(a)]] * $H$2</f>
        <v>4.0860508372667486</v>
      </c>
      <c r="X59" s="1">
        <v>-0.228554368019104</v>
      </c>
      <c r="Y59" s="1">
        <v>4.5938775539398096</v>
      </c>
      <c r="Z59" s="1">
        <v>-0.22631308112996401</v>
      </c>
      <c r="AA59" s="1">
        <v>4.5816322925367698</v>
      </c>
      <c r="AB59" s="1">
        <f>Table8111241214[[#This Row],[Xs]]-IF(Z60&lt;&gt;"",Z60,Z$2)</f>
        <v>0.238742048900283</v>
      </c>
      <c r="AC59" s="1">
        <f>Table8111241214[[#This Row],[ Ys]]-IF(AA60&lt;&gt;"",AA60,AA$2)</f>
        <v>7.4749802987989611E-2</v>
      </c>
      <c r="AD59" s="1">
        <f>SQRT(Table8111241214[[#This Row],[dXs]]*Table8111241214[[#This Row],[dXs]]+Table8111241214[[#This Row],[dYs]]*Table8111241214[[#This Row],[dYs]])</f>
        <v>0.2501705397520827</v>
      </c>
      <c r="AE59"/>
    </row>
    <row r="60" spans="1:31" x14ac:dyDescent="0.25">
      <c r="A60"/>
      <c r="O60" s="1">
        <f t="shared" si="0"/>
        <v>0.477436423301696</v>
      </c>
      <c r="P60" s="1">
        <f t="shared" si="1"/>
        <v>0.15375864505766934</v>
      </c>
      <c r="Q60" s="1">
        <f>SQRT(Table8111241214[[#This Row],[dX]]*Table8111241214[[#This Row],[dX]]+Table8111241214[[#This Row],[dY]]*Table8111241214[[#This Row],[dY]])</f>
        <v>0.50158474779949858</v>
      </c>
      <c r="R60" s="1">
        <f>IFERROR(Table8111241214[[#This Row],[dY]]/Table8111241214[[#This Row],[|AB|]],0)</f>
        <v>0.30654569488451072</v>
      </c>
      <c r="S60" s="1">
        <f>IFERROR(Table8111241214[[#This Row],[dX]]/Table8111241214[[#This Row],[|AB|]],0)</f>
        <v>0.95185594337996993</v>
      </c>
      <c r="T60" s="1">
        <f>Table8111241214[[#This Row],[X]] - Table8111241214[[#This Row],[Cos(a)]] * $H$2</f>
        <v>-0.63080383440742405</v>
      </c>
      <c r="U60" s="1">
        <f>Table8111241214[[#This Row],[ Y]] + Table8111241214[[#This Row],[Sin(a)]] * $H$2</f>
        <v>5.024779614767108</v>
      </c>
      <c r="V60" s="1">
        <f>Table8111241214[[#This Row],[X]] + Table8111241214[[#This Row],[Cos(a)]] * $H$2</f>
        <v>-0.30378128984680197</v>
      </c>
      <c r="W60" s="1">
        <f>Table8111241214[[#This Row],[ Y]] - Table8111241214[[#This Row],[Sin(a)]] * $H$2</f>
        <v>4.0093409449252713</v>
      </c>
      <c r="X60" s="1">
        <v>-0.46729256212711301</v>
      </c>
      <c r="Y60" s="1">
        <v>4.5170602798461896</v>
      </c>
      <c r="Z60" s="1">
        <v>-0.46505513003024701</v>
      </c>
      <c r="AA60" s="1">
        <v>4.5068824895487802</v>
      </c>
      <c r="AB60" s="1">
        <f>Table8111241214[[#This Row],[Xs]]-IF(Z61&lt;&gt;"",Z61,Z$2)</f>
        <v>0.238618786545293</v>
      </c>
      <c r="AC60" s="1">
        <f>Table8111241214[[#This Row],[ Ys]]-IF(AA61&lt;&gt;"",AA61,AA$2)</f>
        <v>7.55510897137599E-2</v>
      </c>
      <c r="AD60" s="1">
        <f>SQRT(Table8111241214[[#This Row],[dXs]]*Table8111241214[[#This Row],[dXs]]+Table8111241214[[#This Row],[dYs]]*Table8111241214[[#This Row],[dYs]])</f>
        <v>0.25029361248199022</v>
      </c>
      <c r="AE60"/>
    </row>
    <row r="61" spans="1:31" x14ac:dyDescent="0.25">
      <c r="A61"/>
      <c r="O61" s="1">
        <f t="shared" si="0"/>
        <v>0.47736708819866203</v>
      </c>
      <c r="P61" s="1">
        <f t="shared" si="1"/>
        <v>0.15397381782532005</v>
      </c>
      <c r="Q61" s="1">
        <f>SQRT(Table8111241214[[#This Row],[dX]]*Table8111241214[[#This Row],[dX]]+Table8111241214[[#This Row],[dY]]*Table8111241214[[#This Row],[dY]])</f>
        <v>0.50158476200037616</v>
      </c>
      <c r="R61" s="1">
        <f>IFERROR(Table8111241214[[#This Row],[dY]]/Table8111241214[[#This Row],[|AB|]],0)</f>
        <v>0.30697467205992307</v>
      </c>
      <c r="S61" s="1">
        <f>IFERROR(Table8111241214[[#This Row],[dX]]/Table8111241214[[#This Row],[|AB|]],0)</f>
        <v>0.95171768435482107</v>
      </c>
      <c r="T61" s="1">
        <f>Table8111241214[[#This Row],[X]] - Table8111241214[[#This Row],[Cos(a)]] * $H$2</f>
        <v>-0.86973087974467911</v>
      </c>
      <c r="U61" s="1">
        <f>Table8111241214[[#This Row],[ Y]] + Table8111241214[[#This Row],[Sin(a)]] * $H$2</f>
        <v>4.9477644965298673</v>
      </c>
      <c r="V61" s="1">
        <f>Table8111241214[[#This Row],[X]] + Table8111241214[[#This Row],[Cos(a)]] * $H$2</f>
        <v>-0.5422507028969209</v>
      </c>
      <c r="W61" s="1">
        <f>Table8111241214[[#This Row],[ Y]] - Table8111241214[[#This Row],[Sin(a)]] * $H$2</f>
        <v>3.9324733212344132</v>
      </c>
      <c r="X61" s="1">
        <v>-0.7059907913208</v>
      </c>
      <c r="Y61" s="1">
        <v>4.4401189088821402</v>
      </c>
      <c r="Z61" s="1">
        <v>-0.70367391657554001</v>
      </c>
      <c r="AA61" s="1">
        <v>4.4313313998350203</v>
      </c>
      <c r="AB61" s="1">
        <f>Table8111241214[[#This Row],[Xs]]-IF(Z62&lt;&gt;"",Z62,Z$2)</f>
        <v>0.23845888051822095</v>
      </c>
      <c r="AC61" s="1">
        <f>Table8111241214[[#This Row],[ Ys]]-IF(AA62&lt;&gt;"",AA62,AA$2)</f>
        <v>7.6262879865359956E-2</v>
      </c>
      <c r="AD61" s="1">
        <f>SQRT(Table8111241214[[#This Row],[dXs]]*Table8111241214[[#This Row],[dXs]]+Table8111241214[[#This Row],[dYs]]*Table8111241214[[#This Row],[dYs]])</f>
        <v>0.25035707408292163</v>
      </c>
      <c r="AE61"/>
    </row>
    <row r="62" spans="1:31" x14ac:dyDescent="0.25">
      <c r="A62"/>
      <c r="O62" s="1">
        <f t="shared" si="0"/>
        <v>0.47731816768646007</v>
      </c>
      <c r="P62" s="1">
        <f t="shared" si="1"/>
        <v>0.15412700176239014</v>
      </c>
      <c r="Q62" s="1">
        <f>SQRT(Table8111241214[[#This Row],[dX]]*Table8111241214[[#This Row],[dX]]+Table8111241214[[#This Row],[dY]]*Table8111241214[[#This Row],[dY]])</f>
        <v>0.5015852528492275</v>
      </c>
      <c r="R62" s="1">
        <f>IFERROR(Table8111241214[[#This Row],[dY]]/Table8111241214[[#This Row],[|AB|]],0)</f>
        <v>0.3072797712589837</v>
      </c>
      <c r="S62" s="1">
        <f>IFERROR(Table8111241214[[#This Row],[dX]]/Table8111241214[[#This Row],[|AB|]],0)</f>
        <v>0.95161922120931663</v>
      </c>
      <c r="T62" s="1">
        <f>Table8111241214[[#This Row],[X]] - Table8111241214[[#This Row],[Cos(a)]] * $H$2</f>
        <v>-1.1085624784620123</v>
      </c>
      <c r="U62" s="1">
        <f>Table8111241214[[#This Row],[ Y]] + Table8111241214[[#This Row],[Sin(a)]] * $H$2</f>
        <v>4.8706795294914649</v>
      </c>
      <c r="V62" s="1">
        <f>Table8111241214[[#This Row],[X]] + Table8111241214[[#This Row],[Cos(a)]] * $H$2</f>
        <v>-0.78075682218953779</v>
      </c>
      <c r="W62" s="1">
        <f>Table8111241214[[#This Row],[ Y]] - Table8111241214[[#This Row],[Sin(a)]] * $H$2</f>
        <v>3.8554933945502738</v>
      </c>
      <c r="X62" s="1">
        <v>-0.94465965032577504</v>
      </c>
      <c r="Y62" s="1">
        <v>4.3630864620208696</v>
      </c>
      <c r="Z62" s="1">
        <v>-0.94213279709376097</v>
      </c>
      <c r="AA62" s="1">
        <v>4.3550685199696604</v>
      </c>
      <c r="AB62" s="1">
        <f>Table8111241214[[#This Row],[Xs]]-IF(Z63&lt;&gt;"",Z63,Z$2)</f>
        <v>0.23825313043478902</v>
      </c>
      <c r="AC62" s="1">
        <f>Table8111241214[[#This Row],[ Ys]]-IF(AA63&lt;&gt;"",AA63,AA$2)</f>
        <v>7.6932701129590164E-2</v>
      </c>
      <c r="AD62" s="1">
        <f>SQRT(Table8111241214[[#This Row],[dXs]]*Table8111241214[[#This Row],[dXs]]+Table8111241214[[#This Row],[dYs]]*Table8111241214[[#This Row],[dYs]])</f>
        <v>0.25036612124061719</v>
      </c>
      <c r="AE62"/>
    </row>
    <row r="63" spans="1:31" x14ac:dyDescent="0.25">
      <c r="A63"/>
      <c r="O63" s="1">
        <f t="shared" si="0"/>
        <v>0.47728782892226496</v>
      </c>
      <c r="P63" s="1">
        <f t="shared" si="1"/>
        <v>0.15421938896178933</v>
      </c>
      <c r="Q63" s="1">
        <f>SQRT(Table8111241214[[#This Row],[dX]]*Table8111241214[[#This Row],[dX]]+Table8111241214[[#This Row],[dY]]*Table8111241214[[#This Row],[dY]])</f>
        <v>0.5015847800412977</v>
      </c>
      <c r="R63" s="1">
        <f>IFERROR(Table8111241214[[#This Row],[dY]]/Table8111241214[[#This Row],[|AB|]],0)</f>
        <v>0.30746425150518275</v>
      </c>
      <c r="S63" s="1">
        <f>IFERROR(Table8111241214[[#This Row],[dX]]/Table8111241214[[#This Row],[|AB|]],0)</f>
        <v>0.95155963241741059</v>
      </c>
      <c r="T63" s="1">
        <f>Table8111241214[[#This Row],[X]] - Table8111241214[[#This Row],[Cos(a)]] * $H$2</f>
        <v>-1.347310188785634</v>
      </c>
      <c r="U63" s="1">
        <f>Table8111241214[[#This Row],[ Y]] + Table8111241214[[#This Row],[Sin(a)]] * $H$2</f>
        <v>4.7935531899678869</v>
      </c>
      <c r="V63" s="1">
        <f>Table8111241214[[#This Row],[X]] + Table8111241214[[#This Row],[Cos(a)]] * $H$2</f>
        <v>-1.0193077292288861</v>
      </c>
      <c r="W63" s="1">
        <f>Table8111241214[[#This Row],[ Y]] - Table8111241214[[#This Row],[Sin(a)]] * $H$2</f>
        <v>3.7784306242716132</v>
      </c>
      <c r="X63" s="1">
        <v>-1.1833089590072601</v>
      </c>
      <c r="Y63" s="1">
        <v>4.2859919071197501</v>
      </c>
      <c r="Z63" s="1">
        <v>-1.18038592752855</v>
      </c>
      <c r="AA63" s="1">
        <v>4.2781358188400702</v>
      </c>
      <c r="AB63" s="1">
        <f>Table8111241214[[#This Row],[Xs]]-IF(Z64&lt;&gt;"",Z64,Z$2)</f>
        <v>0.23798821260528991</v>
      </c>
      <c r="AC63" s="1">
        <f>Table8111241214[[#This Row],[ Ys]]-IF(AA64&lt;&gt;"",AA64,AA$2)</f>
        <v>7.7606202224409948E-2</v>
      </c>
      <c r="AD63" s="1">
        <f>SQRT(Table8111241214[[#This Row],[dXs]]*Table8111241214[[#This Row],[dXs]]+Table8111241214[[#This Row],[dYs]]*Table8111241214[[#This Row],[dYs]])</f>
        <v>0.25032201653621416</v>
      </c>
      <c r="AE63"/>
    </row>
    <row r="64" spans="1:31" x14ac:dyDescent="0.25">
      <c r="A64"/>
      <c r="O64" s="1">
        <f t="shared" si="0"/>
        <v>0.47727000713347989</v>
      </c>
      <c r="P64" s="1">
        <f t="shared" si="1"/>
        <v>0.15427434444428023</v>
      </c>
      <c r="Q64" s="1">
        <f>SQRT(Table8111241214[[#This Row],[dX]]*Table8111241214[[#This Row],[dX]]+Table8111241214[[#This Row],[dY]]*Table8111241214[[#This Row],[dY]])</f>
        <v>0.50158472171997459</v>
      </c>
      <c r="R64" s="1">
        <f>IFERROR(Table8111241214[[#This Row],[dY]]/Table8111241214[[#This Row],[|AB|]],0)</f>
        <v>0.30757385096432166</v>
      </c>
      <c r="S64" s="1">
        <f>IFERROR(Table8111241214[[#This Row],[dX]]/Table8111241214[[#This Row],[|AB|]],0)</f>
        <v>0.9515242120949825</v>
      </c>
      <c r="T64" s="1">
        <f>Table8111241214[[#This Row],[X]] - Table8111241214[[#This Row],[Cos(a)]] * $H$2</f>
        <v>-1.5860071693059223</v>
      </c>
      <c r="U64" s="1">
        <f>Table8111241214[[#This Row],[ Y]] + Table8111241214[[#This Row],[Sin(a)]] * $H$2</f>
        <v>4.7164094627305015</v>
      </c>
      <c r="V64" s="1">
        <f>Table8111241214[[#This Row],[X]] + Table8111241214[[#This Row],[Cos(a)]] * $H$2</f>
        <v>-1.2578877891901576</v>
      </c>
      <c r="W64" s="1">
        <f>Table8111241214[[#This Row],[ Y]] - Table8111241214[[#This Row],[Sin(a)]] * $H$2</f>
        <v>3.7013246833876585</v>
      </c>
      <c r="X64" s="1">
        <v>-1.42194747924804</v>
      </c>
      <c r="Y64" s="1">
        <v>4.2088670730590803</v>
      </c>
      <c r="Z64" s="1">
        <v>-1.4183741401338399</v>
      </c>
      <c r="AA64" s="1">
        <v>4.2005296166156603</v>
      </c>
      <c r="AB64" s="1">
        <f>Table8111241214[[#This Row],[Xs]]-IF(Z65&lt;&gt;"",Z65,Z$2)</f>
        <v>0.23764643461579005</v>
      </c>
      <c r="AC64" s="1">
        <f>Table8111241214[[#This Row],[ Ys]]-IF(AA65&lt;&gt;"",AA65,AA$2)</f>
        <v>7.8328269421490404E-2</v>
      </c>
      <c r="AD64" s="1">
        <f>SQRT(Table8111241214[[#This Row],[dXs]]*Table8111241214[[#This Row],[dXs]]+Table8111241214[[#This Row],[dYs]]*Table8111241214[[#This Row],[dYs]])</f>
        <v>0.25022219261321038</v>
      </c>
      <c r="AE64"/>
    </row>
    <row r="65" spans="1:31" x14ac:dyDescent="0.25">
      <c r="A65"/>
      <c r="O65" s="1">
        <f t="shared" si="0"/>
        <v>0.47723507881164995</v>
      </c>
      <c r="P65" s="1">
        <f t="shared" si="1"/>
        <v>0.15438342094422008</v>
      </c>
      <c r="Q65" s="1">
        <f>SQRT(Table8111241214[[#This Row],[dX]]*Table8111241214[[#This Row],[dX]]+Table8111241214[[#This Row],[dY]]*Table8111241214[[#This Row],[dY]])</f>
        <v>0.50158504873132137</v>
      </c>
      <c r="R65" s="1">
        <f>IFERROR(Table8111241214[[#This Row],[dY]]/Table8111241214[[#This Row],[|AB|]],0)</f>
        <v>0.3077911140587386</v>
      </c>
      <c r="S65" s="1">
        <f>IFERROR(Table8111241214[[#This Row],[dX]]/Table8111241214[[#This Row],[|AB|]],0)</f>
        <v>0.95145395585203196</v>
      </c>
      <c r="T65" s="1">
        <f>Table8111241214[[#This Row],[X]] - Table8111241214[[#This Row],[Cos(a)]] * $H$2</f>
        <v>-1.8247545441904633</v>
      </c>
      <c r="U65" s="1">
        <f>Table8111241214[[#This Row],[ Y]] + Table8111241214[[#This Row],[Sin(a)]] * $H$2</f>
        <v>4.6392224777130533</v>
      </c>
      <c r="V65" s="1">
        <f>Table8111241214[[#This Row],[X]] + Table8111241214[[#This Row],[Cos(a)]] * $H$2</f>
        <v>-1.4964033880910166</v>
      </c>
      <c r="W65" s="1">
        <f>Table8111241214[[#This Row],[ Y]] - Table8111241214[[#This Row],[Sin(a)]] * $H$2</f>
        <v>3.6242126476378864</v>
      </c>
      <c r="X65" s="1">
        <v>-1.66057896614074</v>
      </c>
      <c r="Y65" s="1">
        <v>4.1317175626754699</v>
      </c>
      <c r="Z65" s="1">
        <v>-1.6560205747496299</v>
      </c>
      <c r="AA65" s="1">
        <v>4.1222013471941699</v>
      </c>
      <c r="AB65" s="1">
        <f>Table8111241214[[#This Row],[Xs]]-IF(Z66&lt;&gt;"",Z66,Z$2)</f>
        <v>0.23720544273998012</v>
      </c>
      <c r="AC65" s="1">
        <f>Table8111241214[[#This Row],[ Ys]]-IF(AA66&lt;&gt;"",AA66,AA$2)</f>
        <v>7.9144031793630276E-2</v>
      </c>
      <c r="AD65" s="1">
        <f>SQRT(Table8111241214[[#This Row],[dXs]]*Table8111241214[[#This Row],[dXs]]+Table8111241214[[#This Row],[dYs]]*Table8111241214[[#This Row],[dYs]])</f>
        <v>0.25006039237356475</v>
      </c>
      <c r="AE65"/>
    </row>
    <row r="66" spans="1:31" x14ac:dyDescent="0.25">
      <c r="A66"/>
      <c r="O66" s="1">
        <f t="shared" ref="O66:O129" si="2">IF(ROW()&lt;&gt;2,X65,X$277)-IF(X67&lt;&gt;"",X67,X$2)</f>
        <v>0.47717851400375988</v>
      </c>
      <c r="P66" s="1">
        <f t="shared" ref="P66:P129" si="3">IF(ROW()&lt;&gt;2,Y65,Y$277)-IF(Y67&lt;&gt;"",Y67,Y$2)</f>
        <v>0.1545569896697998</v>
      </c>
      <c r="Q66" s="1">
        <f>SQRT(Table8111241214[[#This Row],[dX]]*Table8111241214[[#This Row],[dX]]+Table8111241214[[#This Row],[dY]]*Table8111241214[[#This Row],[dY]])</f>
        <v>0.50158468605274131</v>
      </c>
      <c r="R66" s="1">
        <f>IFERROR(Table8111241214[[#This Row],[dY]]/Table8111241214[[#This Row],[|AB|]],0)</f>
        <v>0.30813737733122942</v>
      </c>
      <c r="S66" s="1">
        <f>IFERROR(Table8111241214[[#This Row],[dX]]/Table8111241214[[#This Row],[|AB|]],0)</f>
        <v>0.9513418716168397</v>
      </c>
      <c r="T66" s="1">
        <f>Table8111241214[[#This Row],[X]] - Table8111241214[[#This Row],[Cos(a)]] * $H$2</f>
        <v>-2.063542832711498</v>
      </c>
      <c r="U66" s="1">
        <f>Table8111241214[[#This Row],[ Y]] + Table8111241214[[#This Row],[Sin(a)]] * $H$2</f>
        <v>4.5619287814950207</v>
      </c>
      <c r="V66" s="1">
        <f>Table8111241214[[#This Row],[X]] + Table8111241214[[#This Row],[Cos(a)]] * $H$2</f>
        <v>-1.7348222834078817</v>
      </c>
      <c r="W66" s="1">
        <f>Table8111241214[[#This Row],[ Y]] - Table8111241214[[#This Row],[Sin(a)]] * $H$2</f>
        <v>3.5470385227346997</v>
      </c>
      <c r="X66" s="1">
        <v>-1.8991825580596899</v>
      </c>
      <c r="Y66" s="1">
        <v>4.0544836521148602</v>
      </c>
      <c r="Z66" s="1">
        <v>-1.8932260174896101</v>
      </c>
      <c r="AA66" s="1">
        <v>4.0430573154005396</v>
      </c>
      <c r="AB66" s="1">
        <f>Table8111241214[[#This Row],[Xs]]-IF(Z67&lt;&gt;"",Z67,Z$2)</f>
        <v>0.2366379341587499</v>
      </c>
      <c r="AC66" s="1">
        <f>Table8111241214[[#This Row],[ Ys]]-IF(AA67&lt;&gt;"",AA67,AA$2)</f>
        <v>8.0099635549469639E-2</v>
      </c>
      <c r="AD66" s="1">
        <f>SQRT(Table8111241214[[#This Row],[dXs]]*Table8111241214[[#This Row],[dXs]]+Table8111241214[[#This Row],[dYs]]*Table8111241214[[#This Row],[dYs]])</f>
        <v>0.24982686704611798</v>
      </c>
      <c r="AE66"/>
    </row>
    <row r="67" spans="1:31" x14ac:dyDescent="0.25">
      <c r="A67"/>
      <c r="O67" s="1">
        <f t="shared" si="2"/>
        <v>0.47712147235869984</v>
      </c>
      <c r="P67" s="1">
        <f t="shared" si="3"/>
        <v>0.15473270416259011</v>
      </c>
      <c r="Q67" s="1">
        <f>SQRT(Table8111241214[[#This Row],[dX]]*Table8111241214[[#This Row],[dX]]+Table8111241214[[#This Row],[dY]]*Table8111241214[[#This Row],[dY]])</f>
        <v>0.50158459817183498</v>
      </c>
      <c r="R67" s="1">
        <f>IFERROR(Table8111241214[[#This Row],[dY]]/Table8111241214[[#This Row],[|AB|]],0)</f>
        <v>0.30848775007557372</v>
      </c>
      <c r="S67" s="1">
        <f>IFERROR(Table8111241214[[#This Row],[dX]]/Table8111241214[[#This Row],[|AB|]],0)</f>
        <v>0.95122831541818098</v>
      </c>
      <c r="T67" s="1">
        <f>Table8111241214[[#This Row],[X]] - Table8111241214[[#This Row],[Cos(a)]] * $H$2</f>
        <v>-2.3023046433879801</v>
      </c>
      <c r="U67" s="1">
        <f>Table8111241214[[#This Row],[ Y]] + Table8111241214[[#This Row],[Sin(a)]] * $H$2</f>
        <v>4.4845451315840617</v>
      </c>
      <c r="V67" s="1">
        <f>Table8111241214[[#This Row],[X]] + Table8111241214[[#This Row],[Cos(a)]] * $H$2</f>
        <v>-1.9732103169010196</v>
      </c>
      <c r="W67" s="1">
        <f>Table8111241214[[#This Row],[ Y]] - Table8111241214[[#This Row],[Sin(a)]] * $H$2</f>
        <v>3.4697760144272785</v>
      </c>
      <c r="X67" s="1">
        <v>-2.1377574801444998</v>
      </c>
      <c r="Y67" s="1">
        <v>3.9771605730056701</v>
      </c>
      <c r="Z67" s="1">
        <v>-2.12986395164836</v>
      </c>
      <c r="AA67" s="1">
        <v>3.9629576798510699</v>
      </c>
      <c r="AB67" s="1">
        <f>Table8111241214[[#This Row],[Xs]]-IF(Z68&lt;&gt;"",Z68,Z$2)</f>
        <v>0.23591143360585987</v>
      </c>
      <c r="AC67" s="1">
        <f>Table8111241214[[#This Row],[ Ys]]-IF(AA68&lt;&gt;"",AA68,AA$2)</f>
        <v>8.124268061071005E-2</v>
      </c>
      <c r="AD67" s="1">
        <f>SQRT(Table8111241214[[#This Row],[dXs]]*Table8111241214[[#This Row],[dXs]]+Table8111241214[[#This Row],[dYs]]*Table8111241214[[#This Row],[dYs]])</f>
        <v>0.24950867251217115</v>
      </c>
      <c r="AE67"/>
    </row>
    <row r="68" spans="1:31" x14ac:dyDescent="0.25">
      <c r="A68"/>
      <c r="O68" s="1">
        <f t="shared" si="2"/>
        <v>0.47706550359725997</v>
      </c>
      <c r="P68" s="1">
        <f t="shared" si="3"/>
        <v>0.15490448474883989</v>
      </c>
      <c r="Q68" s="1">
        <f>SQRT(Table8111241214[[#This Row],[dX]]*Table8111241214[[#This Row],[dX]]+Table8111241214[[#This Row],[dY]]*Table8111241214[[#This Row],[dY]])</f>
        <v>0.50158438384564052</v>
      </c>
      <c r="R68" s="1">
        <f>IFERROR(Table8111241214[[#This Row],[dY]]/Table8111241214[[#This Row],[|AB|]],0)</f>
        <v>0.30883035783767698</v>
      </c>
      <c r="S68" s="1">
        <f>IFERROR(Table8111241214[[#This Row],[dX]]/Table8111241214[[#This Row],[|AB|]],0)</f>
        <v>0.95111713793720087</v>
      </c>
      <c r="T68" s="1">
        <f>Table8111241214[[#This Row],[X]] - Table8111241214[[#This Row],[Cos(a)]] * $H$2</f>
        <v>-2.5410339404171154</v>
      </c>
      <c r="U68" s="1">
        <f>Table8111241214[[#This Row],[ Y]] + Table8111241214[[#This Row],[Sin(a)]] * $H$2</f>
        <v>4.4070762045353398</v>
      </c>
      <c r="V68" s="1">
        <f>Table8111241214[[#This Row],[X]] + Table8111241214[[#This Row],[Cos(a)]] * $H$2</f>
        <v>-2.2115741204196642</v>
      </c>
      <c r="W68" s="1">
        <f>Table8111241214[[#This Row],[ Y]] - Table8111241214[[#This Row],[Sin(a)]] * $H$2</f>
        <v>3.3924256913692004</v>
      </c>
      <c r="X68" s="1">
        <v>-2.3763040304183898</v>
      </c>
      <c r="Y68" s="1">
        <v>3.8997509479522701</v>
      </c>
      <c r="Z68" s="1">
        <v>-2.3657753852542198</v>
      </c>
      <c r="AA68" s="1">
        <v>3.8817149992403599</v>
      </c>
      <c r="AB68" s="1">
        <f>Table8111241214[[#This Row],[Xs]]-IF(Z69&lt;&gt;"",Z69,Z$2)</f>
        <v>0.2349881971647001</v>
      </c>
      <c r="AC68" s="1">
        <f>Table8111241214[[#This Row],[ Ys]]-IF(AA69&lt;&gt;"",AA69,AA$2)</f>
        <v>8.2622231615010033E-2</v>
      </c>
      <c r="AD68" s="1">
        <f>SQRT(Table8111241214[[#This Row],[dXs]]*Table8111241214[[#This Row],[dXs]]+Table8111241214[[#This Row],[dYs]]*Table8111241214[[#This Row],[dYs]])</f>
        <v>0.2490901161502807</v>
      </c>
      <c r="AE68"/>
    </row>
    <row r="69" spans="1:31" x14ac:dyDescent="0.25">
      <c r="A69"/>
      <c r="O69" s="1">
        <f t="shared" si="2"/>
        <v>0.47701096534729004</v>
      </c>
      <c r="P69" s="1">
        <f t="shared" si="3"/>
        <v>0.15507495403290017</v>
      </c>
      <c r="Q69" s="1">
        <f>SQRT(Table8111241214[[#This Row],[dX]]*Table8111241214[[#This Row],[dX]]+Table8111241214[[#This Row],[dY]]*Table8111241214[[#This Row],[dY]])</f>
        <v>0.50158518960377974</v>
      </c>
      <c r="R69" s="1">
        <f>IFERROR(Table8111241214[[#This Row],[dY]]/Table8111241214[[#This Row],[|AB|]],0)</f>
        <v>0.30916972280501243</v>
      </c>
      <c r="S69" s="1">
        <f>IFERROR(Table8111241214[[#This Row],[dX]]/Table8111241214[[#This Row],[|AB|]],0)</f>
        <v>0.95100687826149377</v>
      </c>
      <c r="T69" s="1">
        <f>Table8111241214[[#This Row],[X]] - Table8111241214[[#This Row],[Cos(a)]] * $H$2</f>
        <v>-2.7797339107911321</v>
      </c>
      <c r="U69" s="1">
        <f>Table8111241214[[#This Row],[ Y]] + Table8111241214[[#This Row],[Sin(a)]] * $H$2</f>
        <v>4.3295225324013078</v>
      </c>
      <c r="V69" s="1">
        <f>Table8111241214[[#This Row],[X]] + Table8111241214[[#This Row],[Cos(a)]] * $H$2</f>
        <v>-2.4499120566923875</v>
      </c>
      <c r="W69" s="1">
        <f>Table8111241214[[#This Row],[ Y]] - Table8111241214[[#This Row],[Sin(a)]] * $H$2</f>
        <v>3.3149896441123525</v>
      </c>
      <c r="X69" s="1">
        <v>-2.6148229837417598</v>
      </c>
      <c r="Y69" s="1">
        <v>3.8222560882568302</v>
      </c>
      <c r="Z69" s="1">
        <v>-2.6007635824189199</v>
      </c>
      <c r="AA69" s="1">
        <v>3.7990927676253499</v>
      </c>
      <c r="AB69" s="1">
        <f>Table8111241214[[#This Row],[Xs]]-IF(Z70&lt;&gt;"",Z70,Z$2)</f>
        <v>0.23382530428780024</v>
      </c>
      <c r="AC69" s="1">
        <f>Table8111241214[[#This Row],[ Ys]]-IF(AA70&lt;&gt;"",AA70,AA$2)</f>
        <v>8.4288339016229674E-2</v>
      </c>
      <c r="AD69" s="1">
        <f>SQRT(Table8111241214[[#This Row],[dXs]]*Table8111241214[[#This Row],[dXs]]+Table8111241214[[#This Row],[dYs]]*Table8111241214[[#This Row],[dYs]])</f>
        <v>0.24855340878651663</v>
      </c>
      <c r="AE69"/>
    </row>
    <row r="70" spans="1:31" x14ac:dyDescent="0.25">
      <c r="A70"/>
      <c r="O70" s="1">
        <f t="shared" si="2"/>
        <v>0.47695600986480002</v>
      </c>
      <c r="P70" s="1">
        <f t="shared" si="3"/>
        <v>0.15524423122406006</v>
      </c>
      <c r="Q70" s="1">
        <f>SQRT(Table8111241214[[#This Row],[dX]]*Table8111241214[[#This Row],[dX]]+Table8111241214[[#This Row],[dY]]*Table8111241214[[#This Row],[dY]])</f>
        <v>0.50158529351895942</v>
      </c>
      <c r="R70" s="1">
        <f>IFERROR(Table8111241214[[#This Row],[dY]]/Table8111241214[[#This Row],[|AB|]],0)</f>
        <v>0.30950714311202582</v>
      </c>
      <c r="S70" s="1">
        <f>IFERROR(Table8111241214[[#This Row],[dX]]/Table8111241214[[#This Row],[|AB|]],0)</f>
        <v>0.950897117653972</v>
      </c>
      <c r="T70" s="1">
        <f>Table8111241214[[#This Row],[X]] - Table8111241214[[#This Row],[Cos(a)]] * $H$2</f>
        <v>-3.0184059025851604</v>
      </c>
      <c r="U70" s="1">
        <f>Table8111241214[[#This Row],[ Y]] + Table8111241214[[#This Row],[Sin(a)]] * $H$2</f>
        <v>4.2518838918278972</v>
      </c>
      <c r="V70" s="1">
        <f>Table8111241214[[#This Row],[X]] + Table8111241214[[#This Row],[Cos(a)]] * $H$2</f>
        <v>-2.6882240889461992</v>
      </c>
      <c r="W70" s="1">
        <f>Table8111241214[[#This Row],[ Y]] - Table8111241214[[#This Row],[Sin(a)]] * $H$2</f>
        <v>3.2374680960108426</v>
      </c>
      <c r="X70" s="1">
        <v>-2.8533149957656798</v>
      </c>
      <c r="Y70" s="1">
        <v>3.7446759939193699</v>
      </c>
      <c r="Z70" s="1">
        <v>-2.8345888867067202</v>
      </c>
      <c r="AA70" s="1">
        <v>3.7148044286091202</v>
      </c>
      <c r="AB70" s="1">
        <f>Table8111241214[[#This Row],[Xs]]-IF(Z71&lt;&gt;"",Z71,Z$2)</f>
        <v>0.23237499114528992</v>
      </c>
      <c r="AC70" s="1">
        <f>Table8111241214[[#This Row],[ Ys]]-IF(AA71&lt;&gt;"",AA71,AA$2)</f>
        <v>8.6291036936600118E-2</v>
      </c>
      <c r="AD70" s="1">
        <f>SQRT(Table8111241214[[#This Row],[dXs]]*Table8111241214[[#This Row],[dXs]]+Table8111241214[[#This Row],[dYs]]*Table8111241214[[#This Row],[dYs]])</f>
        <v>0.2478795666555984</v>
      </c>
      <c r="AE70"/>
    </row>
    <row r="71" spans="1:31" x14ac:dyDescent="0.25">
      <c r="A71"/>
      <c r="O71" s="1">
        <f t="shared" si="2"/>
        <v>0.47690296173096014</v>
      </c>
      <c r="P71" s="1">
        <f t="shared" si="3"/>
        <v>0.15540492534637984</v>
      </c>
      <c r="Q71" s="1">
        <f>SQRT(Table8111241214[[#This Row],[dX]]*Table8111241214[[#This Row],[dX]]+Table8111241214[[#This Row],[dY]]*Table8111241214[[#This Row],[dY]])</f>
        <v>0.50158461472584615</v>
      </c>
      <c r="R71" s="1">
        <f>IFERROR(Table8111241214[[#This Row],[dY]]/Table8111241214[[#This Row],[|AB|]],0)</f>
        <v>0.30982793487659177</v>
      </c>
      <c r="S71" s="1">
        <f>IFERROR(Table8111241214[[#This Row],[dX]]/Table8111241214[[#This Row],[|AB|]],0)</f>
        <v>0.95079264341396041</v>
      </c>
      <c r="T71" s="1">
        <f>Table8111241214[[#This Row],[X]] - Table8111241214[[#This Row],[Cos(a)]] * $H$2</f>
        <v>-3.2570410105425305</v>
      </c>
      <c r="U71" s="1">
        <f>Table8111241214[[#This Row],[ Y]] + Table8111241214[[#This Row],[Sin(a)]] * $H$2</f>
        <v>4.1741640284503045</v>
      </c>
      <c r="V71" s="1">
        <f>Table8111241214[[#This Row],[X]] + Table8111241214[[#This Row],[Cos(a)]] * $H$2</f>
        <v>-2.9265169766705892</v>
      </c>
      <c r="W71" s="1">
        <f>Table8111241214[[#This Row],[ Y]] - Table8111241214[[#This Row],[Sin(a)]] * $H$2</f>
        <v>3.1598596856152352</v>
      </c>
      <c r="X71" s="1">
        <v>-3.0917789936065598</v>
      </c>
      <c r="Y71" s="1">
        <v>3.6670118570327701</v>
      </c>
      <c r="Z71" s="1">
        <v>-3.0669638778520101</v>
      </c>
      <c r="AA71" s="1">
        <v>3.6285133916725201</v>
      </c>
      <c r="AB71" s="1">
        <f>Table8111241214[[#This Row],[Xs]]-IF(Z72&lt;&gt;"",Z72,Z$2)</f>
        <v>0.2305852645055797</v>
      </c>
      <c r="AC71" s="1">
        <f>Table8111241214[[#This Row],[ Ys]]-IF(AA72&lt;&gt;"",AA72,AA$2)</f>
        <v>8.8678819735069858E-2</v>
      </c>
      <c r="AD71" s="1">
        <f>SQRT(Table8111241214[[#This Row],[dXs]]*Table8111241214[[#This Row],[dXs]]+Table8111241214[[#This Row],[dYs]]*Table8111241214[[#This Row],[dYs]])</f>
        <v>0.2470495846519746</v>
      </c>
      <c r="AE71"/>
    </row>
    <row r="72" spans="1:31" x14ac:dyDescent="0.25">
      <c r="A72"/>
      <c r="O72" s="1">
        <f t="shared" si="2"/>
        <v>0.47685647010803001</v>
      </c>
      <c r="P72" s="1">
        <f t="shared" si="3"/>
        <v>0.15554821491241011</v>
      </c>
      <c r="Q72" s="1">
        <f>SQRT(Table8111241214[[#This Row],[dX]]*Table8111241214[[#This Row],[dX]]+Table8111241214[[#This Row],[dY]]*Table8111241214[[#This Row],[dY]])</f>
        <v>0.50158482856474818</v>
      </c>
      <c r="R72" s="1">
        <f>IFERROR(Table8111241214[[#This Row],[dY]]/Table8111241214[[#This Row],[|AB|]],0)</f>
        <v>0.31011347643329057</v>
      </c>
      <c r="S72" s="1">
        <f>IFERROR(Table8111241214[[#This Row],[dX]]/Table8111241214[[#This Row],[|AB|]],0)</f>
        <v>0.95069954861378736</v>
      </c>
      <c r="T72" s="1">
        <f>Table8111241214[[#This Row],[X]] - Table8111241214[[#This Row],[Cos(a)]] * $H$2</f>
        <v>-3.4956322821113801</v>
      </c>
      <c r="U72" s="1">
        <f>Table8111241214[[#This Row],[ Y]] + Table8111241214[[#This Row],[Sin(a)]] * $H$2</f>
        <v>4.096373583285267</v>
      </c>
      <c r="V72" s="1">
        <f>Table8111241214[[#This Row],[X]] + Table8111241214[[#This Row],[Cos(a)]] * $H$2</f>
        <v>-3.1648036328818998</v>
      </c>
      <c r="W72" s="1">
        <f>Table8111241214[[#This Row],[ Y]] - Table8111241214[[#This Row],[Sin(a)]] * $H$2</f>
        <v>3.0821685538607131</v>
      </c>
      <c r="X72" s="1">
        <v>-3.33021795749664</v>
      </c>
      <c r="Y72" s="1">
        <v>3.5892710685729901</v>
      </c>
      <c r="Z72" s="1">
        <v>-3.2975491423575898</v>
      </c>
      <c r="AA72" s="1">
        <v>3.5398345719374502</v>
      </c>
      <c r="AB72" s="1">
        <f>Table8111241214[[#This Row],[Xs]]-IF(Z73&lt;&gt;"",Z73,Z$2)</f>
        <v>0.2284008147660801</v>
      </c>
      <c r="AC72" s="1">
        <f>Table8111241214[[#This Row],[ Ys]]-IF(AA73&lt;&gt;"",AA73,AA$2)</f>
        <v>9.1496641065480055E-2</v>
      </c>
      <c r="AD72" s="1">
        <f>SQRT(Table8111241214[[#This Row],[dXs]]*Table8111241214[[#This Row],[dXs]]+Table8111241214[[#This Row],[dYs]]*Table8111241214[[#This Row],[dYs]])</f>
        <v>0.24604586465143957</v>
      </c>
      <c r="AE72"/>
    </row>
    <row r="73" spans="1:31" x14ac:dyDescent="0.25">
      <c r="A73"/>
      <c r="O73" s="1">
        <f t="shared" si="2"/>
        <v>0.47681653499603005</v>
      </c>
      <c r="P73" s="1">
        <f t="shared" si="3"/>
        <v>0.15567159652710005</v>
      </c>
      <c r="Q73" s="1">
        <f>SQRT(Table8111241214[[#This Row],[dX]]*Table8111241214[[#This Row],[dX]]+Table8111241214[[#This Row],[dY]]*Table8111241214[[#This Row],[dY]])</f>
        <v>0.50158514133785559</v>
      </c>
      <c r="R73" s="1">
        <f>IFERROR(Table8111241214[[#This Row],[dY]]/Table8111241214[[#This Row],[|AB|]],0)</f>
        <v>0.3103592664485319</v>
      </c>
      <c r="S73" s="1">
        <f>IFERROR(Table8111241214[[#This Row],[dX]]/Table8111241214[[#This Row],[|AB|]],0)</f>
        <v>0.95061933797368614</v>
      </c>
      <c r="T73" s="1">
        <f>Table8111241214[[#This Row],[X]] - Table8111241214[[#This Row],[Cos(a)]] * $H$2</f>
        <v>-3.7341808925619993</v>
      </c>
      <c r="U73" s="1">
        <f>Table8111241214[[#This Row],[ Y]] + Table8111241214[[#This Row],[Sin(a)]] * $H$2</f>
        <v>4.0185233725298977</v>
      </c>
      <c r="V73" s="1">
        <f>Table8111241214[[#This Row],[X]] + Table8111241214[[#This Row],[Cos(a)]] * $H$2</f>
        <v>-3.4030900348671804</v>
      </c>
      <c r="W73" s="1">
        <f>Table8111241214[[#This Row],[ Y]] - Table8111241214[[#This Row],[Sin(a)]] * $H$2</f>
        <v>3.0044039117108223</v>
      </c>
      <c r="X73" s="1">
        <v>-3.5686354637145898</v>
      </c>
      <c r="Y73" s="1">
        <v>3.51146364212036</v>
      </c>
      <c r="Z73" s="1">
        <v>-3.5259499571236699</v>
      </c>
      <c r="AA73" s="1">
        <v>3.4483379308719702</v>
      </c>
      <c r="AB73" s="1">
        <f>Table8111241214[[#This Row],[Xs]]-IF(Z74&lt;&gt;"",Z74,Z$2)</f>
        <v>0.22576422210872016</v>
      </c>
      <c r="AC73" s="1">
        <f>Table8111241214[[#This Row],[ Ys]]-IF(AA74&lt;&gt;"",AA74,AA$2)</f>
        <v>9.4783521496250245E-2</v>
      </c>
      <c r="AD73" s="1">
        <f>SQRT(Table8111241214[[#This Row],[dXs]]*Table8111241214[[#This Row],[dXs]]+Table8111241214[[#This Row],[dYs]]*Table8111241214[[#This Row],[dYs]])</f>
        <v>0.2448538338102666</v>
      </c>
      <c r="AE73"/>
    </row>
    <row r="74" spans="1:31" x14ac:dyDescent="0.25">
      <c r="A74"/>
      <c r="O74" s="1">
        <f t="shared" si="2"/>
        <v>0.47678363323212025</v>
      </c>
      <c r="P74" s="1">
        <f t="shared" si="3"/>
        <v>0.15577161312103982</v>
      </c>
      <c r="Q74" s="1">
        <f>SQRT(Table8111241214[[#This Row],[dX]]*Table8111241214[[#This Row],[dX]]+Table8111241214[[#This Row],[dY]]*Table8111241214[[#This Row],[dY]])</f>
        <v>0.50158491641231784</v>
      </c>
      <c r="R74" s="1">
        <f>IFERROR(Table8111241214[[#This Row],[dY]]/Table8111241214[[#This Row],[|AB|]],0)</f>
        <v>0.31055880674248759</v>
      </c>
      <c r="S74" s="1">
        <f>IFERROR(Table8111241214[[#This Row],[dX]]/Table8111241214[[#This Row],[|AB|]],0)</f>
        <v>0.95055416865883147</v>
      </c>
      <c r="T74" s="1">
        <f>Table8111241214[[#This Row],[X]] - Table8111241214[[#This Row],[Cos(a)]] * $H$2</f>
        <v>-3.9726863560017969</v>
      </c>
      <c r="U74" s="1">
        <f>Table8111241214[[#This Row],[ Y]] + Table8111241214[[#This Row],[Sin(a)]] * $H$2</f>
        <v>3.9406244411856939</v>
      </c>
      <c r="V74" s="1">
        <f>Table8111241214[[#This Row],[X]] + Table8111241214[[#This Row],[Cos(a)]] * $H$2</f>
        <v>-3.6413826289835431</v>
      </c>
      <c r="W74" s="1">
        <f>Table8111241214[[#This Row],[ Y]] - Table8111241214[[#This Row],[Sin(a)]] * $H$2</f>
        <v>2.9265745029060861</v>
      </c>
      <c r="X74" s="1">
        <v>-3.80703449249267</v>
      </c>
      <c r="Y74" s="1">
        <v>3.43359947204589</v>
      </c>
      <c r="Z74" s="1">
        <v>-3.75171417923239</v>
      </c>
      <c r="AA74" s="1">
        <v>3.3535544093757199</v>
      </c>
      <c r="AB74" s="1">
        <f>Table8111241214[[#This Row],[Xs]]-IF(Z75&lt;&gt;"",Z75,Z$2)</f>
        <v>0.22261742102644</v>
      </c>
      <c r="AC74" s="1">
        <f>Table8111241214[[#This Row],[ Ys]]-IF(AA75&lt;&gt;"",AA75,AA$2)</f>
        <v>9.8569894560959881E-2</v>
      </c>
      <c r="AD74" s="1">
        <f>SQRT(Table8111241214[[#This Row],[dXs]]*Table8111241214[[#This Row],[dXs]]+Table8111241214[[#This Row],[dYs]]*Table8111241214[[#This Row],[dYs]])</f>
        <v>0.24346363231132079</v>
      </c>
      <c r="AE74"/>
    </row>
    <row r="75" spans="1:31" x14ac:dyDescent="0.25">
      <c r="A75"/>
      <c r="O75" s="1">
        <f t="shared" si="2"/>
        <v>0.47675633430481001</v>
      </c>
      <c r="P75" s="1">
        <f t="shared" si="3"/>
        <v>0.15585446357727006</v>
      </c>
      <c r="Q75" s="1">
        <f>SQRT(Table8111241214[[#This Row],[dX]]*Table8111241214[[#This Row],[dX]]+Table8111241214[[#This Row],[dY]]*Table8111241214[[#This Row],[dY]])</f>
        <v>0.50158470482732864</v>
      </c>
      <c r="R75" s="1">
        <f>IFERROR(Table8111241214[[#This Row],[dY]]/Table8111241214[[#This Row],[|AB|]],0)</f>
        <v>0.31072411514406767</v>
      </c>
      <c r="S75" s="1">
        <f>IFERROR(Table8111241214[[#This Row],[dX]]/Table8111241214[[#This Row],[|AB|]],0)</f>
        <v>0.95050014427559981</v>
      </c>
      <c r="T75" s="1">
        <f>Table8111241214[[#This Row],[X]] - Table8111241214[[#This Row],[Cos(a)]] * $H$2</f>
        <v>-4.2111591358486482</v>
      </c>
      <c r="U75" s="1">
        <f>Table8111241214[[#This Row],[ Y]] + Table8111241214[[#This Row],[Sin(a)]] * $H$2</f>
        <v>3.8626881815685974</v>
      </c>
      <c r="V75" s="1">
        <f>Table8111241214[[#This Row],[X]] + Table8111241214[[#This Row],[Cos(a)]] * $H$2</f>
        <v>-3.8796790580447724</v>
      </c>
      <c r="W75" s="1">
        <f>Table8111241214[[#This Row],[ Y]] - Table8111241214[[#This Row],[Sin(a)]] * $H$2</f>
        <v>2.848695876430043</v>
      </c>
      <c r="X75" s="1">
        <v>-4.0454190969467101</v>
      </c>
      <c r="Y75" s="1">
        <v>3.3556920289993202</v>
      </c>
      <c r="Z75" s="1">
        <v>-3.97433160025883</v>
      </c>
      <c r="AA75" s="1">
        <v>3.25498451481476</v>
      </c>
      <c r="AB75" s="1">
        <f>Table8111241214[[#This Row],[Xs]]-IF(Z76&lt;&gt;"",Z76,Z$2)</f>
        <v>0.21890356632376973</v>
      </c>
      <c r="AC75" s="1">
        <f>Table8111241214[[#This Row],[ Ys]]-IF(AA76&lt;&gt;"",AA76,AA$2)</f>
        <v>0.10287470419131006</v>
      </c>
      <c r="AD75" s="1">
        <f>SQRT(Table8111241214[[#This Row],[dXs]]*Table8111241214[[#This Row],[dXs]]+Table8111241214[[#This Row],[dYs]]*Table8111241214[[#This Row],[dYs]])</f>
        <v>0.24187181752265929</v>
      </c>
      <c r="AE75"/>
    </row>
    <row r="76" spans="1:31" x14ac:dyDescent="0.25">
      <c r="A76"/>
      <c r="O76" s="1">
        <f t="shared" si="2"/>
        <v>0.47671639919281006</v>
      </c>
      <c r="P76" s="1">
        <f t="shared" si="3"/>
        <v>0.15597760677337025</v>
      </c>
      <c r="Q76" s="1">
        <f>SQRT(Table8111241214[[#This Row],[dX]]*Table8111241214[[#This Row],[dX]]+Table8111241214[[#This Row],[dY]]*Table8111241214[[#This Row],[dY]])</f>
        <v>0.50158502676426331</v>
      </c>
      <c r="R76" s="1">
        <f>IFERROR(Table8111241214[[#This Row],[dY]]/Table8111241214[[#This Row],[|AB|]],0)</f>
        <v>0.31096942382747234</v>
      </c>
      <c r="S76" s="1">
        <f>IFERROR(Table8111241214[[#This Row],[dX]]/Table8111241214[[#This Row],[|AB|]],0)</f>
        <v>0.95041991637612999</v>
      </c>
      <c r="T76" s="1">
        <f>Table8111241214[[#This Row],[X]] - Table8111241214[[#This Row],[Cos(a)]] * $H$2</f>
        <v>-4.449661713190002</v>
      </c>
      <c r="U76" s="1">
        <f>Table8111241214[[#This Row],[ Y]] + Table8111241214[[#This Row],[Sin(a)]] * $H$2</f>
        <v>3.784698367529022</v>
      </c>
      <c r="V76" s="1">
        <f>Table8111241214[[#This Row],[X]] + Table8111241214[[#This Row],[Cos(a)]] * $H$2</f>
        <v>-4.117919940404958</v>
      </c>
      <c r="W76" s="1">
        <f>Table8111241214[[#This Row],[ Y]] - Table8111241214[[#This Row],[Sin(a)]] * $H$2</f>
        <v>2.7707916494082179</v>
      </c>
      <c r="X76" s="1">
        <v>-4.28379082679748</v>
      </c>
      <c r="Y76" s="1">
        <v>3.2777450084686199</v>
      </c>
      <c r="Z76" s="1">
        <v>-4.1932351665825998</v>
      </c>
      <c r="AA76" s="1">
        <v>3.15210981062345</v>
      </c>
      <c r="AB76" s="1">
        <f>Table8111241214[[#This Row],[Xs]]-IF(Z77&lt;&gt;"",Z77,Z$2)</f>
        <v>0.21456831219199035</v>
      </c>
      <c r="AC76" s="1">
        <f>Table8111241214[[#This Row],[ Ys]]-IF(AA77&lt;&gt;"",AA77,AA$2)</f>
        <v>0.10770315547238996</v>
      </c>
      <c r="AD76" s="1">
        <f>SQRT(Table8111241214[[#This Row],[dXs]]*Table8111241214[[#This Row],[dXs]]+Table8111241214[[#This Row],[dYs]]*Table8111241214[[#This Row],[dYs]])</f>
        <v>0.24008234065759446</v>
      </c>
      <c r="AE76"/>
    </row>
    <row r="77" spans="1:31" x14ac:dyDescent="0.25">
      <c r="A77"/>
      <c r="O77" s="1">
        <f t="shared" si="2"/>
        <v>0.47666263580321999</v>
      </c>
      <c r="P77" s="1">
        <f t="shared" si="3"/>
        <v>0.15614247322081987</v>
      </c>
      <c r="Q77" s="1">
        <f>SQRT(Table8111241214[[#This Row],[dX]]*Table8111241214[[#This Row],[dX]]+Table8111241214[[#This Row],[dY]]*Table8111241214[[#This Row],[dY]])</f>
        <v>0.50158522736857747</v>
      </c>
      <c r="R77" s="1">
        <f>IFERROR(Table8111241214[[#This Row],[dY]]/Table8111241214[[#This Row],[|AB|]],0)</f>
        <v>0.31129799025377286</v>
      </c>
      <c r="S77" s="1">
        <f>IFERROR(Table8111241214[[#This Row],[dX]]/Table8111241214[[#This Row],[|AB|]],0)</f>
        <v>0.95031234931677178</v>
      </c>
      <c r="T77" s="1">
        <f>Table8111241214[[#This Row],[X]] - Table8111241214[[#This Row],[Cos(a)]] * $H$2</f>
        <v>-4.6881816396479934</v>
      </c>
      <c r="U77" s="1">
        <f>Table8111241214[[#This Row],[ Y]] + Table8111241214[[#This Row],[Sin(a)]] * $H$2</f>
        <v>3.7066104050875515</v>
      </c>
      <c r="V77" s="1">
        <f>Table8111241214[[#This Row],[X]] + Table8111241214[[#This Row],[Cos(a)]] * $H$2</f>
        <v>-4.3560893526310469</v>
      </c>
      <c r="W77" s="1">
        <f>Table8111241214[[#This Row],[ Y]] - Table8111241214[[#This Row],[Sin(a)]] * $H$2</f>
        <v>2.6928184393643484</v>
      </c>
      <c r="X77" s="1">
        <v>-4.5221354961395201</v>
      </c>
      <c r="Y77" s="1">
        <v>3.1997144222259499</v>
      </c>
      <c r="Z77" s="1">
        <v>-4.4078034787745901</v>
      </c>
      <c r="AA77" s="1">
        <v>3.04440665515106</v>
      </c>
      <c r="AB77" s="1">
        <f>Table8111241214[[#This Row],[Xs]]-IF(Z78&lt;&gt;"",Z78,Z$2)</f>
        <v>0.20956847677186019</v>
      </c>
      <c r="AC77" s="1">
        <f>Table8111241214[[#This Row],[ Ys]]-IF(AA78&lt;&gt;"",AA78,AA$2)</f>
        <v>0.11303911404950018</v>
      </c>
      <c r="AD77" s="1">
        <f>SQRT(Table8111241214[[#This Row],[dXs]]*Table8111241214[[#This Row],[dXs]]+Table8111241214[[#This Row],[dYs]]*Table8111241214[[#This Row],[dYs]])</f>
        <v>0.23811087283358903</v>
      </c>
      <c r="AE77"/>
    </row>
    <row r="78" spans="1:31" x14ac:dyDescent="0.25">
      <c r="A78"/>
      <c r="O78" s="1">
        <f t="shared" si="2"/>
        <v>0.47661304473876953</v>
      </c>
      <c r="P78" s="1">
        <f t="shared" si="3"/>
        <v>0.15629243850708008</v>
      </c>
      <c r="Q78" s="1">
        <f>SQRT(Table8111241214[[#This Row],[dX]]*Table8111241214[[#This Row],[dX]]+Table8111241214[[#This Row],[dY]]*Table8111241214[[#This Row],[dY]])</f>
        <v>0.50158480912967229</v>
      </c>
      <c r="R78" s="1">
        <f>IFERROR(Table8111241214[[#This Row],[dY]]/Table8111241214[[#This Row],[|AB|]],0)</f>
        <v>0.31159723273571976</v>
      </c>
      <c r="S78" s="1">
        <f>IFERROR(Table8111241214[[#This Row],[dX]]/Table8111241214[[#This Row],[|AB|]],0)</f>
        <v>0.95021427296765093</v>
      </c>
      <c r="T78" s="1">
        <f>Table8111241214[[#This Row],[X]] - Table8111241214[[#This Row],[Cos(a)]] * $H$2</f>
        <v>-4.9266592218524705</v>
      </c>
      <c r="U78" s="1">
        <f>Table8111241214[[#This Row],[ Y]] + Table8111241214[[#This Row],[Sin(a)]] * $H$2</f>
        <v>3.6284462042492072</v>
      </c>
      <c r="V78" s="1">
        <f>Table8111241214[[#This Row],[X]] + Table8111241214[[#This Row],[Cos(a)]] * $H$2</f>
        <v>-4.5942477033489295</v>
      </c>
      <c r="W78" s="1">
        <f>Table8111241214[[#This Row],[ Y]] - Table8111241214[[#This Row],[Sin(a)]] * $H$2</f>
        <v>2.614758866246393</v>
      </c>
      <c r="X78" s="1">
        <v>-4.7604534626007</v>
      </c>
      <c r="Y78" s="1">
        <v>3.1216025352478001</v>
      </c>
      <c r="Z78" s="1">
        <v>-4.6173719555464503</v>
      </c>
      <c r="AA78" s="1">
        <v>2.9313675411015598</v>
      </c>
      <c r="AB78" s="1">
        <f>Table8111241214[[#This Row],[Xs]]-IF(Z79&lt;&gt;"",Z79,Z$2)</f>
        <v>0.20387394903209</v>
      </c>
      <c r="AC78" s="1">
        <f>Table8111241214[[#This Row],[ Ys]]-IF(AA79&lt;&gt;"",AA79,AA$2)</f>
        <v>0.11884213066161964</v>
      </c>
      <c r="AD78" s="1">
        <f>SQRT(Table8111241214[[#This Row],[dXs]]*Table8111241214[[#This Row],[dXs]]+Table8111241214[[#This Row],[dYs]]*Table8111241214[[#This Row],[dYs]])</f>
        <v>0.23598313311364585</v>
      </c>
      <c r="AE78"/>
    </row>
    <row r="79" spans="1:31" x14ac:dyDescent="0.25">
      <c r="A79"/>
      <c r="O79" s="1">
        <f t="shared" si="2"/>
        <v>0.47637152671813965</v>
      </c>
      <c r="P79" s="1">
        <f t="shared" si="3"/>
        <v>0.1570125818252599</v>
      </c>
      <c r="Q79" s="1">
        <f>SQRT(Table8111241214[[#This Row],[dX]]*Table8111241214[[#This Row],[dX]]+Table8111241214[[#This Row],[dY]]*Table8111241214[[#This Row],[dY]])</f>
        <v>0.50158028501846563</v>
      </c>
      <c r="R79" s="1">
        <f>IFERROR(Table8111241214[[#This Row],[dY]]/Table8111241214[[#This Row],[|AB|]],0)</f>
        <v>0.31303579210550408</v>
      </c>
      <c r="S79" s="1">
        <f>IFERROR(Table8111241214[[#This Row],[dX]]/Table8111241214[[#This Row],[|AB|]],0)</f>
        <v>0.94974132944759193</v>
      </c>
      <c r="T79" s="1">
        <f>Table8111241214[[#This Row],[X]] - Table8111241214[[#This Row],[Cos(a)]] * $H$2</f>
        <v>-5.1657216267529078</v>
      </c>
      <c r="U79" s="1">
        <f>Table8111241214[[#This Row],[ Y]] + Table8111241214[[#This Row],[Sin(a)]] * $H$2</f>
        <v>3.5500133849573561</v>
      </c>
      <c r="V79" s="1">
        <f>Table8111241214[[#This Row],[X]] + Table8111241214[[#This Row],[Cos(a)]] * $H$2</f>
        <v>-4.8317754550036716</v>
      </c>
      <c r="W79" s="1">
        <f>Table8111241214[[#This Row],[ Y]] - Table8111241214[[#This Row],[Sin(a)]] * $H$2</f>
        <v>2.5368305824803836</v>
      </c>
      <c r="X79" s="1">
        <v>-4.9987485408782897</v>
      </c>
      <c r="Y79" s="1">
        <v>3.0434219837188698</v>
      </c>
      <c r="Z79" s="1">
        <v>-4.8212459045785403</v>
      </c>
      <c r="AA79" s="1">
        <v>2.8125254104399402</v>
      </c>
      <c r="AB79" s="1">
        <f>Table8111241214[[#This Row],[Xs]]-IF(Z80&lt;&gt;"",Z80,Z$2)</f>
        <v>0.19748540491015998</v>
      </c>
      <c r="AC79" s="1">
        <f>Table8111241214[[#This Row],[ Ys]]-IF(AA80&lt;&gt;"",AA80,AA$2)</f>
        <v>0.12504000003748006</v>
      </c>
      <c r="AD79" s="1">
        <f>SQRT(Table8111241214[[#This Row],[dXs]]*Table8111241214[[#This Row],[dXs]]+Table8111241214[[#This Row],[dYs]]*Table8111241214[[#This Row],[dYs]])</f>
        <v>0.2337423512372177</v>
      </c>
      <c r="AE79"/>
    </row>
    <row r="80" spans="1:31" x14ac:dyDescent="0.25">
      <c r="A80"/>
      <c r="O80" s="1">
        <f t="shared" si="2"/>
        <v>0.47081446647644043</v>
      </c>
      <c r="P80" s="1">
        <f t="shared" si="3"/>
        <v>0.17206299304961981</v>
      </c>
      <c r="Q80" s="1">
        <f>SQRT(Table8111241214[[#This Row],[dX]]*Table8111241214[[#This Row],[dX]]+Table8111241214[[#This Row],[dY]]*Table8111241214[[#This Row],[dY]])</f>
        <v>0.50127032170345853</v>
      </c>
      <c r="R80" s="1">
        <f>IFERROR(Table8111241214[[#This Row],[dY]]/Table8111241214[[#This Row],[|AB|]],0)</f>
        <v>0.34325390034044112</v>
      </c>
      <c r="S80" s="1">
        <f>IFERROR(Table8111241214[[#This Row],[dX]]/Table8111241214[[#This Row],[|AB|]],0)</f>
        <v>0.93924265230081749</v>
      </c>
      <c r="T80" s="1">
        <f>Table8111241214[[#This Row],[X]] - Table8111241214[[#This Row],[Cos(a)]] * $H$2</f>
        <v>-5.4199163942755773</v>
      </c>
      <c r="U80" s="1">
        <f>Table8111241214[[#This Row],[ Y]] + Table8111241214[[#This Row],[Sin(a)]] * $H$2</f>
        <v>3.4655813671675597</v>
      </c>
      <c r="V80" s="1">
        <f>Table8111241214[[#This Row],[X]] + Table8111241214[[#This Row],[Cos(a)]] * $H$2</f>
        <v>-5.0537335843621021</v>
      </c>
      <c r="W80" s="1">
        <f>Table8111241214[[#This Row],[ Y]] - Table8111241214[[#This Row],[Sin(a)]] * $H$2</f>
        <v>2.4635985396775206</v>
      </c>
      <c r="X80" s="1">
        <v>-5.2368249893188397</v>
      </c>
      <c r="Y80" s="1">
        <v>2.9645899534225402</v>
      </c>
      <c r="Z80" s="1">
        <v>-5.0187313094887003</v>
      </c>
      <c r="AA80" s="1">
        <v>2.6874854104024601</v>
      </c>
      <c r="AB80" s="1">
        <f>Table8111241214[[#This Row],[Xs]]-IF(Z81&lt;&gt;"",Z81,Z$2)</f>
        <v>0.19067472293273013</v>
      </c>
      <c r="AC80" s="1">
        <f>Table8111241214[[#This Row],[ Ys]]-IF(AA81&lt;&gt;"",AA81,AA$2)</f>
        <v>0.13130880644769016</v>
      </c>
      <c r="AD80" s="1">
        <f>SQRT(Table8111241214[[#This Row],[dXs]]*Table8111241214[[#This Row],[dXs]]+Table8111241214[[#This Row],[dYs]]*Table8111241214[[#This Row],[dYs]])</f>
        <v>0.23151426007093032</v>
      </c>
      <c r="AE80"/>
    </row>
    <row r="81" spans="1:31" x14ac:dyDescent="0.25">
      <c r="A81"/>
      <c r="O81" s="1">
        <f t="shared" si="2"/>
        <v>0.45580697059632058</v>
      </c>
      <c r="P81" s="1">
        <f t="shared" si="3"/>
        <v>0.20765399932861017</v>
      </c>
      <c r="Q81" s="1">
        <f>SQRT(Table8111241214[[#This Row],[dX]]*Table8111241214[[#This Row],[dX]]+Table8111241214[[#This Row],[dY]]*Table8111241214[[#This Row],[dY]])</f>
        <v>0.50087940452903579</v>
      </c>
      <c r="R81" s="1">
        <f>IFERROR(Table8111241214[[#This Row],[dY]]/Table8111241214[[#This Row],[|AB|]],0)</f>
        <v>0.41457883364931319</v>
      </c>
      <c r="S81" s="1">
        <f>IFERROR(Table8111241214[[#This Row],[dX]]/Table8111241214[[#This Row],[|AB|]],0)</f>
        <v>0.91001340137932862</v>
      </c>
      <c r="T81" s="1">
        <f>Table8111241214[[#This Row],[X]] - Table8111241214[[#This Row],[Cos(a)]] * $H$2</f>
        <v>-5.6906990848847876</v>
      </c>
      <c r="U81" s="1">
        <f>Table8111241214[[#This Row],[ Y]] + Table8111241214[[#This Row],[Sin(a)]] * $H$2</f>
        <v>3.3567595411735587</v>
      </c>
      <c r="V81" s="1">
        <f>Table8111241214[[#This Row],[X]] + Table8111241214[[#This Row],[Cos(a)]] * $H$2</f>
        <v>-5.2484269298246726</v>
      </c>
      <c r="W81" s="1">
        <f>Table8111241214[[#This Row],[ Y]] - Table8111241214[[#This Row],[Sin(a)]] * $H$2</f>
        <v>2.3859584401649414</v>
      </c>
      <c r="X81" s="1">
        <v>-5.4695630073547301</v>
      </c>
      <c r="Y81" s="1">
        <v>2.87135899066925</v>
      </c>
      <c r="Z81" s="1">
        <v>-5.2094060324214304</v>
      </c>
      <c r="AA81" s="1">
        <v>2.55617660395477</v>
      </c>
      <c r="AB81" s="1">
        <f>Table8111241214[[#This Row],[Xs]]-IF(Z82&lt;&gt;"",Z82,Z$2)</f>
        <v>0.18307756627632976</v>
      </c>
      <c r="AC81" s="1">
        <f>Table8111241214[[#This Row],[ Ys]]-IF(AA82&lt;&gt;"",AA82,AA$2)</f>
        <v>0.13792460289583008</v>
      </c>
      <c r="AD81" s="1">
        <f>SQRT(Table8111241214[[#This Row],[dXs]]*Table8111241214[[#This Row],[dXs]]+Table8111241214[[#This Row],[dYs]]*Table8111241214[[#This Row],[dYs]])</f>
        <v>0.22921734523730164</v>
      </c>
      <c r="AE81"/>
    </row>
    <row r="82" spans="1:31" x14ac:dyDescent="0.25">
      <c r="A82"/>
      <c r="O82" s="1">
        <f t="shared" si="2"/>
        <v>0.43493485450744984</v>
      </c>
      <c r="P82" s="1">
        <f t="shared" si="3"/>
        <v>0.24847602844238992</v>
      </c>
      <c r="Q82" s="1">
        <f>SQRT(Table8111241214[[#This Row],[dX]]*Table8111241214[[#This Row],[dX]]+Table8111241214[[#This Row],[dY]]*Table8111241214[[#This Row],[dY]])</f>
        <v>0.50090784020208734</v>
      </c>
      <c r="R82" s="1">
        <f>IFERROR(Table8111241214[[#This Row],[dY]]/Table8111241214[[#This Row],[|AB|]],0)</f>
        <v>0.49605138610356792</v>
      </c>
      <c r="S82" s="1">
        <f>IFERROR(Table8111241214[[#This Row],[dX]]/Table8111241214[[#This Row],[|AB|]],0)</f>
        <v>0.86829316612808216</v>
      </c>
      <c r="T82" s="1">
        <f>Table8111241214[[#This Row],[X]] - Table8111241214[[#This Row],[Cos(a)]] * $H$2</f>
        <v>-5.9572254434046732</v>
      </c>
      <c r="U82" s="1">
        <f>Table8111241214[[#This Row],[ Y]] + Table8111241214[[#This Row],[Sin(a)]] * $H$2</f>
        <v>3.2200829585214126</v>
      </c>
      <c r="V82" s="1">
        <f>Table8111241214[[#This Row],[X]] + Table8111241214[[#This Row],[Cos(a)]] * $H$2</f>
        <v>-5.4280384764256473</v>
      </c>
      <c r="W82" s="1">
        <f>Table8111241214[[#This Row],[ Y]] - Table8111241214[[#This Row],[Sin(a)]] * $H$2</f>
        <v>2.2937889496664474</v>
      </c>
      <c r="X82" s="1">
        <v>-5.6926319599151602</v>
      </c>
      <c r="Y82" s="1">
        <v>2.75693595409393</v>
      </c>
      <c r="Z82" s="1">
        <v>-5.3924835986977602</v>
      </c>
      <c r="AA82" s="1">
        <v>2.4182520010589399</v>
      </c>
      <c r="AB82" s="1">
        <f>Table8111241214[[#This Row],[Xs]]-IF(Z83&lt;&gt;"",Z83,Z$2)</f>
        <v>0.17686632192994001</v>
      </c>
      <c r="AC82" s="1">
        <f>Table8111241214[[#This Row],[ Ys]]-IF(AA83&lt;&gt;"",AA83,AA$2)</f>
        <v>0.14285836556847009</v>
      </c>
      <c r="AD82" s="1">
        <f>SQRT(Table8111241214[[#This Row],[dXs]]*Table8111241214[[#This Row],[dXs]]+Table8111241214[[#This Row],[dYs]]*Table8111241214[[#This Row],[dYs]])</f>
        <v>0.22735480739566474</v>
      </c>
      <c r="AE82"/>
    </row>
    <row r="83" spans="1:31" x14ac:dyDescent="0.25">
      <c r="A83"/>
      <c r="O83" s="1">
        <f t="shared" si="2"/>
        <v>0.41081309318541948</v>
      </c>
      <c r="P83" s="1">
        <f t="shared" si="3"/>
        <v>0.28660488128662021</v>
      </c>
      <c r="Q83" s="1">
        <f>SQRT(Table8111241214[[#This Row],[dX]]*Table8111241214[[#This Row],[dX]]+Table8111241214[[#This Row],[dY]]*Table8111241214[[#This Row],[dY]])</f>
        <v>0.50090892935731324</v>
      </c>
      <c r="R83" s="1">
        <f>IFERROR(Table8111241214[[#This Row],[dY]]/Table8111241214[[#This Row],[|AB|]],0)</f>
        <v>0.57216963900872375</v>
      </c>
      <c r="S83" s="1">
        <f>IFERROR(Table8111241214[[#This Row],[dX]]/Table8111241214[[#This Row],[|AB|]],0)</f>
        <v>0.8201352962753321</v>
      </c>
      <c r="T83" s="1">
        <f>Table8111241214[[#This Row],[X]] - Table8111241214[[#This Row],[Cos(a)]] * $H$2</f>
        <v>-6.2096927714489203</v>
      </c>
      <c r="U83" s="1">
        <f>Table8111241214[[#This Row],[ Y]] + Table8111241214[[#This Row],[Sin(a)]] * $H$2</f>
        <v>3.0603425905099821</v>
      </c>
      <c r="V83" s="1">
        <f>Table8111241214[[#This Row],[X]] + Table8111241214[[#This Row],[Cos(a)]] * $H$2</f>
        <v>-5.5993029522754396</v>
      </c>
      <c r="W83" s="1">
        <f>Table8111241214[[#This Row],[ Y]] - Table8111241214[[#This Row],[Sin(a)]] * $H$2</f>
        <v>2.1854233339437381</v>
      </c>
      <c r="X83" s="1">
        <v>-5.90449786186218</v>
      </c>
      <c r="Y83" s="1">
        <v>2.6228829622268601</v>
      </c>
      <c r="Z83" s="1">
        <v>-5.5693499206277002</v>
      </c>
      <c r="AA83" s="1">
        <v>2.2753936354904698</v>
      </c>
      <c r="AB83" s="1">
        <f>Table8111241214[[#This Row],[Xs]]-IF(Z84&lt;&gt;"",Z84,Z$2)</f>
        <v>0.16808120558274986</v>
      </c>
      <c r="AC83" s="1">
        <f>Table8111241214[[#This Row],[ Ys]]-IF(AA84&lt;&gt;"",AA84,AA$2)</f>
        <v>0.14977157063547963</v>
      </c>
      <c r="AD83" s="1">
        <f>SQRT(Table8111241214[[#This Row],[dXs]]*Table8111241214[[#This Row],[dXs]]+Table8111241214[[#This Row],[dYs]]*Table8111241214[[#This Row],[dYs]])</f>
        <v>0.22512844120805592</v>
      </c>
      <c r="AE83"/>
    </row>
    <row r="84" spans="1:31" x14ac:dyDescent="0.25">
      <c r="A84"/>
      <c r="O84" s="1">
        <f t="shared" si="2"/>
        <v>0.38302373886108043</v>
      </c>
      <c r="P84" s="1">
        <f t="shared" si="3"/>
        <v>0.32276499271392023</v>
      </c>
      <c r="Q84" s="1">
        <f>SQRT(Table8111241214[[#This Row],[dX]]*Table8111241214[[#This Row],[dX]]+Table8111241214[[#This Row],[dY]]*Table8111241214[[#This Row],[dY]])</f>
        <v>0.50088364422562059</v>
      </c>
      <c r="R84" s="1">
        <f>IFERROR(Table8111241214[[#This Row],[dY]]/Table8111241214[[#This Row],[|AB|]],0)</f>
        <v>0.64439116037203303</v>
      </c>
      <c r="S84" s="1">
        <f>IFERROR(Table8111241214[[#This Row],[dX]]/Table8111241214[[#This Row],[|AB|]],0)</f>
        <v>0.76469603924329632</v>
      </c>
      <c r="T84" s="1">
        <f>Table8111241214[[#This Row],[X]] - Table8111241214[[#This Row],[Cos(a)]] * $H$2</f>
        <v>-6.4471628747399041</v>
      </c>
      <c r="U84" s="1">
        <f>Table8111241214[[#This Row],[ Y]] + Table8111241214[[#This Row],[Sin(a)]] * $H$2</f>
        <v>2.8782194378078123</v>
      </c>
      <c r="V84" s="1">
        <f>Table8111241214[[#This Row],[X]] + Table8111241214[[#This Row],[Cos(a)]] * $H$2</f>
        <v>-5.7597272314612553</v>
      </c>
      <c r="W84" s="1">
        <f>Table8111241214[[#This Row],[ Y]] - Table8111241214[[#This Row],[Sin(a)]] * $H$2</f>
        <v>2.0624427078068073</v>
      </c>
      <c r="X84" s="1">
        <v>-6.1034450531005797</v>
      </c>
      <c r="Y84" s="1">
        <v>2.4703310728073098</v>
      </c>
      <c r="Z84" s="1">
        <v>-5.73743112621045</v>
      </c>
      <c r="AA84" s="1">
        <v>2.1256220648549902</v>
      </c>
      <c r="AB84" s="1">
        <f>Table8111241214[[#This Row],[Xs]]-IF(Z85&lt;&gt;"",Z85,Z$2)</f>
        <v>0.18155185974610966</v>
      </c>
      <c r="AC84" s="1">
        <f>Table8111241214[[#This Row],[ Ys]]-IF(AA85&lt;&gt;"",AA85,AA$2)</f>
        <v>0.13682632427115027</v>
      </c>
      <c r="AD84" s="1">
        <f>SQRT(Table8111241214[[#This Row],[dXs]]*Table8111241214[[#This Row],[dXs]]+Table8111241214[[#This Row],[dYs]]*Table8111241214[[#This Row],[dYs]])</f>
        <v>0.22733790003170401</v>
      </c>
      <c r="AE84"/>
    </row>
    <row r="85" spans="1:31" x14ac:dyDescent="0.25">
      <c r="A85"/>
      <c r="O85" s="1">
        <f t="shared" si="2"/>
        <v>0.3520019054412904</v>
      </c>
      <c r="P85" s="1">
        <f t="shared" si="3"/>
        <v>0.35637611150741977</v>
      </c>
      <c r="Q85" s="1">
        <f>SQRT(Table8111241214[[#This Row],[dX]]*Table8111241214[[#This Row],[dX]]+Table8111241214[[#This Row],[dY]]*Table8111241214[[#This Row],[dY]])</f>
        <v>0.50090844900784814</v>
      </c>
      <c r="R85" s="1">
        <f>IFERROR(Table8111241214[[#This Row],[dY]]/Table8111241214[[#This Row],[|AB|]],0)</f>
        <v>0.71145957352744937</v>
      </c>
      <c r="S85" s="1">
        <f>IFERROR(Table8111241214[[#This Row],[dX]]/Table8111241214[[#This Row],[|AB|]],0)</f>
        <v>0.70272702754066596</v>
      </c>
      <c r="T85" s="1">
        <f>Table8111241214[[#This Row],[X]] - Table8111241214[[#This Row],[Cos(a)]] * $H$2</f>
        <v>-6.6670136698821763</v>
      </c>
      <c r="U85" s="1">
        <f>Table8111241214[[#This Row],[ Y]] + Table8111241214[[#This Row],[Sin(a)]] * $H$2</f>
        <v>2.6749521043789497</v>
      </c>
      <c r="V85" s="1">
        <f>Table8111241214[[#This Row],[X]] + Table8111241214[[#This Row],[Cos(a)]] * $H$2</f>
        <v>-5.9080295315643445</v>
      </c>
      <c r="W85" s="1">
        <f>Table8111241214[[#This Row],[ Y]] - Table8111241214[[#This Row],[Sin(a)]] * $H$2</f>
        <v>1.9252838346469299</v>
      </c>
      <c r="X85" s="1">
        <v>-6.2875216007232604</v>
      </c>
      <c r="Y85" s="1">
        <v>2.3001179695129399</v>
      </c>
      <c r="Z85" s="1">
        <v>-5.9189829859565597</v>
      </c>
      <c r="AA85" s="1">
        <v>1.9887957405838399</v>
      </c>
      <c r="AB85" s="1">
        <f>Table8111241214[[#This Row],[Xs]]-IF(Z86&lt;&gt;"",Z86,Z$2)</f>
        <v>0.13168895116737023</v>
      </c>
      <c r="AC85" s="1">
        <f>Table8111241214[[#This Row],[ Ys]]-IF(AA86&lt;&gt;"",AA86,AA$2)</f>
        <v>0.17784170003354993</v>
      </c>
      <c r="AD85" s="1">
        <f>SQRT(Table8111241214[[#This Row],[dXs]]*Table8111241214[[#This Row],[dXs]]+Table8111241214[[#This Row],[dYs]]*Table8111241214[[#This Row],[dYs]])</f>
        <v>0.22129087222564145</v>
      </c>
      <c r="AE85"/>
    </row>
    <row r="86" spans="1:31" x14ac:dyDescent="0.25">
      <c r="A86"/>
      <c r="O86" s="1">
        <f t="shared" si="2"/>
        <v>0.31883502006530939</v>
      </c>
      <c r="P86" s="1">
        <f t="shared" si="3"/>
        <v>0.38635396957397994</v>
      </c>
      <c r="Q86" s="1">
        <f>SQRT(Table8111241214[[#This Row],[dX]]*Table8111241214[[#This Row],[dX]]+Table8111241214[[#This Row],[dY]]*Table8111241214[[#This Row],[dY]])</f>
        <v>0.50092430548498845</v>
      </c>
      <c r="R86" s="1">
        <f>IFERROR(Table8111241214[[#This Row],[dY]]/Table8111241214[[#This Row],[|AB|]],0)</f>
        <v>0.77128213852573391</v>
      </c>
      <c r="S86" s="1">
        <f>IFERROR(Table8111241214[[#This Row],[dX]]/Table8111241214[[#This Row],[|AB|]],0)</f>
        <v>0.63649341142793503</v>
      </c>
      <c r="T86" s="1">
        <f>Table8111241214[[#This Row],[X]] - Table8111241214[[#This Row],[Cos(a)]] * $H$2</f>
        <v>-6.8668483445731905</v>
      </c>
      <c r="U86" s="1">
        <f>Table8111241214[[#This Row],[ Y]] + Table8111241214[[#This Row],[Sin(a)]] * $H$2</f>
        <v>2.4534601288404954</v>
      </c>
      <c r="V86" s="1">
        <f>Table8111241214[[#This Row],[X]] + Table8111241214[[#This Row],[Cos(a)]] * $H$2</f>
        <v>-6.0440455725105497</v>
      </c>
      <c r="W86" s="1">
        <f>Table8111241214[[#This Row],[ Y]] - Table8111241214[[#This Row],[Sin(a)]] * $H$2</f>
        <v>1.7744497937592847</v>
      </c>
      <c r="X86" s="1">
        <v>-6.4554469585418701</v>
      </c>
      <c r="Y86" s="1">
        <v>2.11395496129989</v>
      </c>
      <c r="Z86" s="1">
        <v>-6.0506719371239299</v>
      </c>
      <c r="AA86" s="1">
        <v>1.81095404055029</v>
      </c>
      <c r="AB86" s="1">
        <f>Table8111241214[[#This Row],[Xs]]-IF(Z87&lt;&gt;"",Z87,Z$2)</f>
        <v>0.1322417227825099</v>
      </c>
      <c r="AC86" s="1">
        <f>Table8111241214[[#This Row],[ Ys]]-IF(AA87&lt;&gt;"",AA87,AA$2)</f>
        <v>0.17343774110797994</v>
      </c>
      <c r="AD86" s="1">
        <f>SQRT(Table8111241214[[#This Row],[dXs]]*Table8111241214[[#This Row],[dXs]]+Table8111241214[[#This Row],[dYs]]*Table8111241214[[#This Row],[dYs]])</f>
        <v>0.218102093720177</v>
      </c>
      <c r="AE86"/>
    </row>
    <row r="87" spans="1:31" x14ac:dyDescent="0.25">
      <c r="A87"/>
      <c r="O87" s="1">
        <f t="shared" si="2"/>
        <v>0.28319072723387961</v>
      </c>
      <c r="P87" s="1">
        <f t="shared" si="3"/>
        <v>0.41315650939941007</v>
      </c>
      <c r="Q87" s="1">
        <f>SQRT(Table8111241214[[#This Row],[dX]]*Table8111241214[[#This Row],[dX]]+Table8111241214[[#This Row],[dY]]*Table8111241214[[#This Row],[dY]])</f>
        <v>0.50089448913953771</v>
      </c>
      <c r="R87" s="1">
        <f>IFERROR(Table8111241214[[#This Row],[dY]]/Table8111241214[[#This Row],[|AB|]],0)</f>
        <v>0.8248374026017965</v>
      </c>
      <c r="S87" s="1">
        <f>IFERROR(Table8111241214[[#This Row],[dX]]/Table8111241214[[#This Row],[|AB|]],0)</f>
        <v>0.5653700197827275</v>
      </c>
      <c r="T87" s="1">
        <f>Table8111241214[[#This Row],[X]] - Table8111241214[[#This Row],[Cos(a)]] * $H$2</f>
        <v>-7.0463243494973957</v>
      </c>
      <c r="U87" s="1">
        <f>Table8111241214[[#This Row],[ Y]] + Table8111241214[[#This Row],[Sin(a)]] * $H$2</f>
        <v>2.2153319970972505</v>
      </c>
      <c r="V87" s="1">
        <f>Table8111241214[[#This Row],[X]] + Table8111241214[[#This Row],[Cos(a)]] * $H$2</f>
        <v>-6.1663888920797438</v>
      </c>
      <c r="W87" s="1">
        <f>Table8111241214[[#This Row],[ Y]] - Table8111241214[[#This Row],[Sin(a)]] * $H$2</f>
        <v>1.6121960027806692</v>
      </c>
      <c r="X87" s="1">
        <v>-6.6063566207885698</v>
      </c>
      <c r="Y87" s="1">
        <v>1.91376399993896</v>
      </c>
      <c r="Z87" s="1">
        <v>-6.1829136599064398</v>
      </c>
      <c r="AA87" s="1">
        <v>1.63751629944231</v>
      </c>
      <c r="AB87" s="1">
        <f>Table8111241214[[#This Row],[Xs]]-IF(Z88&lt;&gt;"",Z88,Z$2)</f>
        <v>0.12297803490237058</v>
      </c>
      <c r="AC87" s="1">
        <f>Table8111241214[[#This Row],[ Ys]]-IF(AA88&lt;&gt;"",AA88,AA$2)</f>
        <v>0.17838739550792004</v>
      </c>
      <c r="AD87" s="1">
        <f>SQRT(Table8111241214[[#This Row],[dXs]]*Table8111241214[[#This Row],[dXs]]+Table8111241214[[#This Row],[dYs]]*Table8111241214[[#This Row],[dYs]])</f>
        <v>0.21666947164874836</v>
      </c>
      <c r="AE87"/>
    </row>
    <row r="88" spans="1:31" x14ac:dyDescent="0.25">
      <c r="A88"/>
      <c r="O88" s="1">
        <f t="shared" si="2"/>
        <v>0.24483728408813032</v>
      </c>
      <c r="P88" s="1">
        <f t="shared" si="3"/>
        <v>0.43698805570601995</v>
      </c>
      <c r="Q88" s="1">
        <f>SQRT(Table8111241214[[#This Row],[dX]]*Table8111241214[[#This Row],[dX]]+Table8111241214[[#This Row],[dY]]*Table8111241214[[#This Row],[dY]])</f>
        <v>0.50090304102628425</v>
      </c>
      <c r="R88" s="1">
        <f>IFERROR(Table8111241214[[#This Row],[dY]]/Table8111241214[[#This Row],[|AB|]],0)</f>
        <v>0.87240048455423447</v>
      </c>
      <c r="S88" s="1">
        <f>IFERROR(Table8111241214[[#This Row],[dX]]/Table8111241214[[#This Row],[|AB|]],0)</f>
        <v>0.48879177013278063</v>
      </c>
      <c r="T88" s="1">
        <f>Table8111241214[[#This Row],[X]] - Table8111241214[[#This Row],[Cos(a)]] * $H$2</f>
        <v>-7.2039755311536275</v>
      </c>
      <c r="U88" s="1">
        <f>Table8111241214[[#This Row],[ Y]] + Table8111241214[[#This Row],[Sin(a)]] * $H$2</f>
        <v>1.9615196610000458</v>
      </c>
      <c r="V88" s="1">
        <f>Table8111241214[[#This Row],[X]] + Table8111241214[[#This Row],[Cos(a)]] * $H$2</f>
        <v>-6.2732998403978719</v>
      </c>
      <c r="W88" s="1">
        <f>Table8111241214[[#This Row],[ Y]] - Table8111241214[[#This Row],[Sin(a)]] * $H$2</f>
        <v>1.4400772428009141</v>
      </c>
      <c r="X88" s="1">
        <v>-6.7386376857757497</v>
      </c>
      <c r="Y88" s="1">
        <v>1.70079845190048</v>
      </c>
      <c r="Z88" s="1">
        <v>-6.3058916948088104</v>
      </c>
      <c r="AA88" s="1">
        <v>1.45912890393439</v>
      </c>
      <c r="AB88" s="1">
        <f>Table8111241214[[#This Row],[Xs]]-IF(Z89&lt;&gt;"",Z89,Z$2)</f>
        <v>9.8534214541279752E-2</v>
      </c>
      <c r="AC88" s="1">
        <f>Table8111241214[[#This Row],[ Ys]]-IF(AA89&lt;&gt;"",AA89,AA$2)</f>
        <v>0.19132131830768007</v>
      </c>
      <c r="AD88" s="1">
        <f>SQRT(Table8111241214[[#This Row],[dXs]]*Table8111241214[[#This Row],[dXs]]+Table8111241214[[#This Row],[dYs]]*Table8111241214[[#This Row],[dYs]])</f>
        <v>0.21520417810594566</v>
      </c>
      <c r="AE88"/>
    </row>
    <row r="89" spans="1:31" x14ac:dyDescent="0.25">
      <c r="A89"/>
      <c r="O89" s="1">
        <f t="shared" si="2"/>
        <v>0.2050101757049605</v>
      </c>
      <c r="P89" s="1">
        <f t="shared" si="3"/>
        <v>0.45710241794586004</v>
      </c>
      <c r="Q89" s="1">
        <f>SQRT(Table8111241214[[#This Row],[dX]]*Table8111241214[[#This Row],[dX]]+Table8111241214[[#This Row],[dY]]*Table8111241214[[#This Row],[dY]])</f>
        <v>0.50097085008464359</v>
      </c>
      <c r="R89" s="1">
        <f>IFERROR(Table8111241214[[#This Row],[dY]]/Table8111241214[[#This Row],[|AB|]],0)</f>
        <v>0.91243316426220888</v>
      </c>
      <c r="S89" s="1">
        <f>IFERROR(Table8111241214[[#This Row],[dX]]/Table8111241214[[#This Row],[|AB|]],0)</f>
        <v>0.40922575768694358</v>
      </c>
      <c r="T89" s="1">
        <f>Table8111241214[[#This Row],[X]] - Table8111241214[[#This Row],[Cos(a)]] * $H$2</f>
        <v>-7.3378851553131854</v>
      </c>
      <c r="U89" s="1">
        <f>Table8111241214[[#This Row],[ Y]] + Table8111241214[[#This Row],[Sin(a)]] * $H$2</f>
        <v>1.6950566945611267</v>
      </c>
      <c r="V89" s="1">
        <f>Table8111241214[[#This Row],[X]] + Table8111241214[[#This Row],[Cos(a)]] * $H$2</f>
        <v>-6.3645026544402148</v>
      </c>
      <c r="W89" s="1">
        <f>Table8111241214[[#This Row],[ Y]] - Table8111241214[[#This Row],[Sin(a)]] * $H$2</f>
        <v>1.2584951939047533</v>
      </c>
      <c r="X89" s="1">
        <v>-6.8511939048767001</v>
      </c>
      <c r="Y89" s="1">
        <v>1.47677594423294</v>
      </c>
      <c r="Z89" s="1">
        <v>-6.4044259093500902</v>
      </c>
      <c r="AA89" s="1">
        <v>1.2678075856267099</v>
      </c>
      <c r="AB89" s="1">
        <f>Table8111241214[[#This Row],[Xs]]-IF(Z90&lt;&gt;"",Z90,Z$2)</f>
        <v>7.4083500382910117E-2</v>
      </c>
      <c r="AC89" s="1">
        <f>Table8111241214[[#This Row],[ Ys]]-IF(AA90&lt;&gt;"",AA90,AA$2)</f>
        <v>0.20002567716459985</v>
      </c>
      <c r="AD89" s="1">
        <f>SQRT(Table8111241214[[#This Row],[dXs]]*Table8111241214[[#This Row],[dXs]]+Table8111241214[[#This Row],[dYs]]*Table8111241214[[#This Row],[dYs]])</f>
        <v>0.21330409408668499</v>
      </c>
      <c r="AE89"/>
    </row>
    <row r="90" spans="1:31" x14ac:dyDescent="0.25">
      <c r="A90"/>
      <c r="O90" s="1">
        <f t="shared" si="2"/>
        <v>0.17238306999206987</v>
      </c>
      <c r="P90" s="1">
        <f t="shared" si="3"/>
        <v>0.47075912356377003</v>
      </c>
      <c r="Q90" s="1">
        <f>SQRT(Table8111241214[[#This Row],[dX]]*Table8111241214[[#This Row],[dX]]+Table8111241214[[#This Row],[dY]]*Table8111241214[[#This Row],[dY]])</f>
        <v>0.50132831082876195</v>
      </c>
      <c r="R90" s="1">
        <f>IFERROR(Table8111241214[[#This Row],[dY]]/Table8111241214[[#This Row],[|AB|]],0)</f>
        <v>0.93902361665061962</v>
      </c>
      <c r="S90" s="1">
        <f>IFERROR(Table8111241214[[#This Row],[dX]]/Table8111241214[[#This Row],[|AB|]],0)</f>
        <v>0.34385265357764833</v>
      </c>
      <c r="T90" s="1">
        <f>Table8111241214[[#This Row],[X]] - Table8111241214[[#This Row],[Cos(a)]] * $H$2</f>
        <v>-7.4445224417537998</v>
      </c>
      <c r="U90" s="1">
        <f>Table8111241214[[#This Row],[ Y]] + Table8111241214[[#This Row],[Sin(a)]] * $H$2</f>
        <v>1.4271068134947609</v>
      </c>
      <c r="V90" s="1">
        <f>Table8111241214[[#This Row],[X]] + Table8111241214[[#This Row],[Cos(a)]] * $H$2</f>
        <v>-6.4427732812076206</v>
      </c>
      <c r="W90" s="1">
        <f>Table8111241214[[#This Row],[ Y]] - Table8111241214[[#This Row],[Sin(a)]] * $H$2</f>
        <v>1.060285254414479</v>
      </c>
      <c r="X90" s="1">
        <v>-6.9436478614807102</v>
      </c>
      <c r="Y90" s="1">
        <v>1.2436960339546199</v>
      </c>
      <c r="Z90" s="1">
        <v>-6.4785094097330003</v>
      </c>
      <c r="AA90" s="1">
        <v>1.0677819084621101</v>
      </c>
      <c r="AB90" s="1">
        <f>Table8111241214[[#This Row],[Xs]]-IF(Z91&lt;&gt;"",Z91,Z$2)</f>
        <v>7.4717389580849947E-2</v>
      </c>
      <c r="AC90" s="1">
        <f>Table8111241214[[#This Row],[ Ys]]-IF(AA91&lt;&gt;"",AA91,AA$2)</f>
        <v>0.19796045966775211</v>
      </c>
      <c r="AD90" s="1">
        <f>SQRT(Table8111241214[[#This Row],[dXs]]*Table8111241214[[#This Row],[dXs]]+Table8111241214[[#This Row],[dYs]]*Table8111241214[[#This Row],[dYs]])</f>
        <v>0.21159166310997277</v>
      </c>
      <c r="AE90"/>
    </row>
    <row r="91" spans="1:31" x14ac:dyDescent="0.25">
      <c r="A91"/>
      <c r="O91" s="1">
        <f t="shared" si="2"/>
        <v>0.14986371994017933</v>
      </c>
      <c r="P91" s="1">
        <f t="shared" si="3"/>
        <v>0.47851267457008395</v>
      </c>
      <c r="Q91" s="1">
        <f>SQRT(Table8111241214[[#This Row],[dX]]*Table8111241214[[#This Row],[dX]]+Table8111241214[[#This Row],[dY]]*Table8111241214[[#This Row],[dY]])</f>
        <v>0.50143146518594495</v>
      </c>
      <c r="R91" s="1">
        <f>IFERROR(Table8111241214[[#This Row],[dY]]/Table8111241214[[#This Row],[|AB|]],0)</f>
        <v>0.95429327394250762</v>
      </c>
      <c r="S91" s="1">
        <f>IFERROR(Table8111241214[[#This Row],[dX]]/Table8111241214[[#This Row],[|AB|]],0)</f>
        <v>0.29887179075330988</v>
      </c>
      <c r="T91" s="1">
        <f>Table8111241214[[#This Row],[X]] - Table8111241214[[#This Row],[Cos(a)]] * $H$2</f>
        <v>-7.5325963803106539</v>
      </c>
      <c r="U91" s="1">
        <f>Table8111241214[[#This Row],[ Y]] + Table8111241214[[#This Row],[Sin(a)]] * $H$2</f>
        <v>1.1654348375269166</v>
      </c>
      <c r="V91" s="1">
        <f>Table8111241214[[#This Row],[X]] + Table8111241214[[#This Row],[Cos(a)]] * $H$2</f>
        <v>-6.514557569426886</v>
      </c>
      <c r="W91" s="1">
        <f>Table8111241214[[#This Row],[ Y]] - Table8111241214[[#This Row],[Sin(a)]] * $H$2</f>
        <v>0.84659880381142338</v>
      </c>
      <c r="X91" s="1">
        <v>-7.02357697486877</v>
      </c>
      <c r="Y91" s="1">
        <v>1.00601682066917</v>
      </c>
      <c r="Z91" s="1">
        <v>-6.5532267993138502</v>
      </c>
      <c r="AA91" s="1">
        <v>0.86982144879435797</v>
      </c>
      <c r="AB91" s="1">
        <f>Table8111241214[[#This Row],[Xs]]-IF(Z92&lt;&gt;"",Z92,Z$2)</f>
        <v>6.3403123657189475E-2</v>
      </c>
      <c r="AC91" s="1">
        <f>Table8111241214[[#This Row],[ Ys]]-IF(AA92&lt;&gt;"",AA92,AA$2)</f>
        <v>0.200738856515282</v>
      </c>
      <c r="AD91" s="1">
        <f>SQRT(Table8111241214[[#This Row],[dXs]]*Table8111241214[[#This Row],[dXs]]+Table8111241214[[#This Row],[dYs]]*Table8111241214[[#This Row],[dYs]])</f>
        <v>0.21051376345633993</v>
      </c>
      <c r="AE91"/>
    </row>
    <row r="92" spans="1:31" x14ac:dyDescent="0.25">
      <c r="A92"/>
      <c r="O92" s="1">
        <f t="shared" si="2"/>
        <v>0.13010644912719993</v>
      </c>
      <c r="P92" s="1">
        <f t="shared" si="3"/>
        <v>0.48428307473659093</v>
      </c>
      <c r="Q92" s="1">
        <f>SQRT(Table8111241214[[#This Row],[dX]]*Table8111241214[[#This Row],[dX]]+Table8111241214[[#This Row],[dY]]*Table8111241214[[#This Row],[dY]])</f>
        <v>0.50145566561842259</v>
      </c>
      <c r="R92" s="1">
        <f>IFERROR(Table8111241214[[#This Row],[dY]]/Table8111241214[[#This Row],[|AB|]],0)</f>
        <v>0.96575451817728797</v>
      </c>
      <c r="S92" s="1">
        <f>IFERROR(Table8111241214[[#This Row],[dX]]/Table8111241214[[#This Row],[|AB|]],0)</f>
        <v>0.25945753143848826</v>
      </c>
      <c r="T92" s="1">
        <f>Table8111241214[[#This Row],[X]] - Table8111241214[[#This Row],[Cos(a)]] * $H$2</f>
        <v>-7.6086444070086685</v>
      </c>
      <c r="U92" s="1">
        <f>Table8111241214[[#This Row],[ Y]] + Table8111241214[[#This Row],[Sin(a)]] * $H$2</f>
        <v>0.90357783621514054</v>
      </c>
      <c r="V92" s="1">
        <f>Table8111241214[[#This Row],[X]] + Table8111241214[[#This Row],[Cos(a)]] * $H$2</f>
        <v>-6.5783787558331106</v>
      </c>
      <c r="W92" s="1">
        <f>Table8111241214[[#This Row],[ Y]] - Table8111241214[[#This Row],[Sin(a)]] * $H$2</f>
        <v>0.62678888255393139</v>
      </c>
      <c r="X92" s="1">
        <v>-7.0935115814208896</v>
      </c>
      <c r="Y92" s="1">
        <v>0.76518335938453597</v>
      </c>
      <c r="Z92" s="1">
        <v>-6.6166299229710397</v>
      </c>
      <c r="AA92" s="1">
        <v>0.66908259227907596</v>
      </c>
      <c r="AB92" s="1">
        <f>Table8111241214[[#This Row],[Xs]]-IF(Z93&lt;&gt;"",Z93,Z$2)</f>
        <v>5.4082824069510593E-2</v>
      </c>
      <c r="AC92" s="1">
        <f>Table8111241214[[#This Row],[ Ys]]-IF(AA93&lt;&gt;"",AA93,AA$2)</f>
        <v>0.20290891813622397</v>
      </c>
      <c r="AD92" s="1">
        <f>SQRT(Table8111241214[[#This Row],[dXs]]*Table8111241214[[#This Row],[dXs]]+Table8111241214[[#This Row],[dYs]]*Table8111241214[[#This Row],[dYs]])</f>
        <v>0.20999281158779334</v>
      </c>
      <c r="AE92"/>
    </row>
    <row r="93" spans="1:31" x14ac:dyDescent="0.25">
      <c r="A93"/>
      <c r="O93" s="1">
        <f t="shared" si="2"/>
        <v>0.11128497123719061</v>
      </c>
      <c r="P93" s="1">
        <f t="shared" si="3"/>
        <v>0.48896286636590897</v>
      </c>
      <c r="Q93" s="1">
        <f>SQRT(Table8111241214[[#This Row],[dX]]*Table8111241214[[#This Row],[dX]]+Table8111241214[[#This Row],[dY]]*Table8111241214[[#This Row],[dY]])</f>
        <v>0.50146687777761367</v>
      </c>
      <c r="R93" s="1">
        <f>IFERROR(Table8111241214[[#This Row],[dY]]/Table8111241214[[#This Row],[|AB|]],0)</f>
        <v>0.97506512999000128</v>
      </c>
      <c r="S93" s="1">
        <f>IFERROR(Table8111241214[[#This Row],[dX]]/Table8111241214[[#This Row],[|AB|]],0)</f>
        <v>0.22191888670769266</v>
      </c>
      <c r="T93" s="1">
        <f>Table8111241214[[#This Row],[X]] - Table8111241214[[#This Row],[Cos(a)]] * $H$2</f>
        <v>-7.6737825238084723</v>
      </c>
      <c r="U93" s="1">
        <f>Table8111241214[[#This Row],[ Y]] + Table8111241214[[#This Row],[Sin(a)]] * $H$2</f>
        <v>0.64010513432306237</v>
      </c>
      <c r="V93" s="1">
        <f>Table8111241214[[#This Row],[X]] + Table8111241214[[#This Row],[Cos(a)]] * $H$2</f>
        <v>-6.6335843241834676</v>
      </c>
      <c r="W93" s="1">
        <f>Table8111241214[[#This Row],[ Y]] - Table8111241214[[#This Row],[Sin(a)]] * $H$2</f>
        <v>0.40336235754209571</v>
      </c>
      <c r="X93" s="1">
        <v>-7.1536834239959699</v>
      </c>
      <c r="Y93" s="1">
        <v>0.52173374593257904</v>
      </c>
      <c r="Z93" s="1">
        <v>-6.6707127470405503</v>
      </c>
      <c r="AA93" s="1">
        <v>0.46617367414285199</v>
      </c>
      <c r="AB93" s="1">
        <f>Table8111241214[[#This Row],[Xs]]-IF(Z94&lt;&gt;"",Z94,Z$2)</f>
        <v>4.3439745750619707E-2</v>
      </c>
      <c r="AC93" s="1">
        <f>Table8111241214[[#This Row],[ Ys]]-IF(AA94&lt;&gt;"",AA94,AA$2)</f>
        <v>0.20559438590620199</v>
      </c>
      <c r="AD93" s="1">
        <f>SQRT(Table8111241214[[#This Row],[dXs]]*Table8111241214[[#This Row],[dXs]]+Table8111241214[[#This Row],[dYs]]*Table8111241214[[#This Row],[dYs]])</f>
        <v>0.21013344100125234</v>
      </c>
      <c r="AE93"/>
    </row>
    <row r="94" spans="1:31" x14ac:dyDescent="0.25">
      <c r="A94"/>
      <c r="O94" s="1">
        <f t="shared" si="2"/>
        <v>9.2019557952879971E-2</v>
      </c>
      <c r="P94" s="1">
        <f t="shared" si="3"/>
        <v>0.49292856082320213</v>
      </c>
      <c r="Q94" s="1">
        <f>SQRT(Table8111241214[[#This Row],[dX]]*Table8111241214[[#This Row],[dX]]+Table8111241214[[#This Row],[dY]]*Table8111241214[[#This Row],[dY]])</f>
        <v>0.5014440797547387</v>
      </c>
      <c r="R94" s="1">
        <f>IFERROR(Table8111241214[[#This Row],[dY]]/Table8111241214[[#This Row],[|AB|]],0)</f>
        <v>0.9830180088361965</v>
      </c>
      <c r="S94" s="1">
        <f>IFERROR(Table8111241214[[#This Row],[dX]]/Table8111241214[[#This Row],[|AB|]],0)</f>
        <v>0.18350911231794312</v>
      </c>
      <c r="T94" s="1">
        <f>Table8111241214[[#This Row],[X]] - Table8111241214[[#This Row],[Cos(a)]] * $H$2</f>
        <v>-7.7291377128228653</v>
      </c>
      <c r="U94" s="1">
        <f>Table8111241214[[#This Row],[ Y]] + Table8111241214[[#This Row],[Sin(a)]] * $H$2</f>
        <v>0.37410413298115164</v>
      </c>
      <c r="V94" s="1">
        <f>Table8111241214[[#This Row],[X]] + Table8111241214[[#This Row],[Cos(a)]] * $H$2</f>
        <v>-6.680455392493295</v>
      </c>
      <c r="W94" s="1">
        <f>Table8111241214[[#This Row],[ Y]] - Table8111241214[[#This Row],[Sin(a)]] * $H$2</f>
        <v>0.17833685305610239</v>
      </c>
      <c r="X94" s="1">
        <v>-7.2047965526580802</v>
      </c>
      <c r="Y94" s="1">
        <v>0.276220493018627</v>
      </c>
      <c r="Z94" s="1">
        <v>-6.71415249279117</v>
      </c>
      <c r="AA94" s="1">
        <v>0.26057928823665</v>
      </c>
      <c r="AB94" s="1">
        <f>Table8111241214[[#This Row],[Xs]]-IF(Z95&lt;&gt;"",Z95,Z$2)</f>
        <v>3.6489500051460233E-2</v>
      </c>
      <c r="AC94" s="1">
        <f>Table8111241214[[#This Row],[ Ys]]-IF(AA95&lt;&gt;"",AA95,AA$2)</f>
        <v>0.20866770621738071</v>
      </c>
      <c r="AD94" s="1">
        <f>SQRT(Table8111241214[[#This Row],[dXs]]*Table8111241214[[#This Row],[dXs]]+Table8111241214[[#This Row],[dYs]]*Table8111241214[[#This Row],[dYs]])</f>
        <v>0.21183412197289797</v>
      </c>
      <c r="AE94"/>
    </row>
    <row r="95" spans="1:31" x14ac:dyDescent="0.25">
      <c r="A95"/>
      <c r="O95" s="1">
        <f t="shared" si="2"/>
        <v>7.0253610610960138E-2</v>
      </c>
      <c r="P95" s="1">
        <f t="shared" si="3"/>
        <v>0.49645224958658196</v>
      </c>
      <c r="Q95" s="1">
        <f>SQRT(Table8111241214[[#This Row],[dX]]*Table8111241214[[#This Row],[dX]]+Table8111241214[[#This Row],[dY]]*Table8111241214[[#This Row],[dY]])</f>
        <v>0.5013984502603237</v>
      </c>
      <c r="R95" s="1">
        <f>IFERROR(Table8111241214[[#This Row],[dY]]/Table8111241214[[#This Row],[|AB|]],0)</f>
        <v>0.99013518954601132</v>
      </c>
      <c r="S95" s="1">
        <f>IFERROR(Table8111241214[[#This Row],[dX]]/Table8111241214[[#This Row],[|AB|]],0)</f>
        <v>0.14011533257528977</v>
      </c>
      <c r="T95" s="1">
        <f>Table8111241214[[#This Row],[X]] - Table8111241214[[#This Row],[Cos(a)]] * $H$2</f>
        <v>-7.7738404416289457</v>
      </c>
      <c r="U95" s="1">
        <f>Table8111241214[[#This Row],[ Y]] + Table8111241214[[#This Row],[Sin(a)]] * $H$2</f>
        <v>0.10354261146271684</v>
      </c>
      <c r="V95" s="1">
        <f>Table8111241214[[#This Row],[X]] + Table8111241214[[#This Row],[Cos(a)]] * $H$2</f>
        <v>-6.717565522268754</v>
      </c>
      <c r="W95" s="1">
        <f>Table8111241214[[#This Row],[ Y]] - Table8111241214[[#This Row],[Sin(a)]] * $H$2</f>
        <v>-4.5932241243963036E-2</v>
      </c>
      <c r="X95" s="1">
        <v>-7.2457029819488499</v>
      </c>
      <c r="Y95" s="1">
        <v>2.88051851093769E-2</v>
      </c>
      <c r="Z95" s="1">
        <v>-6.7506419928426302</v>
      </c>
      <c r="AA95" s="1">
        <v>5.1911582019269299E-2</v>
      </c>
      <c r="AB95" s="1">
        <f>Table8111241214[[#This Row],[Xs]]-IF(Z96&lt;&gt;"",Z96,Z$2)</f>
        <v>2.4754093758549978E-2</v>
      </c>
      <c r="AC95" s="1">
        <f>Table8111241214[[#This Row],[ Ys]]-IF(AA96&lt;&gt;"",AA96,AA$2)</f>
        <v>0.2106552917692413</v>
      </c>
      <c r="AD95" s="1">
        <f>SQRT(Table8111241214[[#This Row],[dXs]]*Table8111241214[[#This Row],[dXs]]+Table8111241214[[#This Row],[dYs]]*Table8111241214[[#This Row],[dYs]])</f>
        <v>0.21210473146111394</v>
      </c>
      <c r="AE95"/>
    </row>
    <row r="96" spans="1:31" x14ac:dyDescent="0.25">
      <c r="A96"/>
      <c r="O96" s="1">
        <f t="shared" si="2"/>
        <v>4.3776988983149856E-2</v>
      </c>
      <c r="P96" s="1">
        <f t="shared" si="3"/>
        <v>0.49937598779797093</v>
      </c>
      <c r="Q96" s="1">
        <f>SQRT(Table8111241214[[#This Row],[dX]]*Table8111241214[[#This Row],[dX]]+Table8111241214[[#This Row],[dY]]*Table8111241214[[#This Row],[dY]])</f>
        <v>0.50129113492423738</v>
      </c>
      <c r="R96" s="1">
        <f>IFERROR(Table8111241214[[#This Row],[dY]]/Table8111241214[[#This Row],[|AB|]],0)</f>
        <v>0.99617957112575728</v>
      </c>
      <c r="S96" s="1">
        <f>IFERROR(Table8111241214[[#This Row],[dX]]/Table8111241214[[#This Row],[|AB|]],0)</f>
        <v>8.7328472285403747E-2</v>
      </c>
      <c r="T96" s="1">
        <f>Table8111241214[[#This Row],[X]] - Table8111241214[[#This Row],[Cos(a)]] * $H$2</f>
        <v>-7.8064116921131941</v>
      </c>
      <c r="U96" s="1">
        <f>Table8111241214[[#This Row],[ Y]] + Table8111241214[[#This Row],[Sin(a)]] * $H$2</f>
        <v>-0.17365080681734163</v>
      </c>
      <c r="V96" s="1">
        <f>Table8111241214[[#This Row],[X]] + Table8111241214[[#This Row],[Cos(a)]] * $H$2</f>
        <v>-6.7436886344248865</v>
      </c>
      <c r="W96" s="1">
        <f>Table8111241214[[#This Row],[ Y]] - Table8111241214[[#This Row],[Sin(a)]] * $H$2</f>
        <v>-0.26681270631856835</v>
      </c>
      <c r="X96" s="1">
        <v>-7.2750501632690403</v>
      </c>
      <c r="Y96" s="1">
        <v>-0.22023175656795499</v>
      </c>
      <c r="Z96" s="1">
        <v>-6.7753960866011802</v>
      </c>
      <c r="AA96" s="1">
        <v>-0.15874370974997201</v>
      </c>
      <c r="AB96" s="1">
        <f>Table8111241214[[#This Row],[Xs]]-IF(Z97&lt;&gt;"",Z97,Z$2)</f>
        <v>3.13593206545697E-2</v>
      </c>
      <c r="AC96" s="1">
        <f>Table8111241214[[#This Row],[ Ys]]-IF(AA97&lt;&gt;"",AA97,AA$2)</f>
        <v>0.21495541055915898</v>
      </c>
      <c r="AD96" s="1">
        <f>SQRT(Table8111241214[[#This Row],[dXs]]*Table8111241214[[#This Row],[dXs]]+Table8111241214[[#This Row],[dYs]]*Table8111241214[[#This Row],[dYs]])</f>
        <v>0.2172308346450216</v>
      </c>
      <c r="AE96"/>
    </row>
    <row r="97" spans="1:31" x14ac:dyDescent="0.25">
      <c r="A97"/>
      <c r="O97" s="1">
        <f t="shared" si="2"/>
        <v>1.1717796325680041E-2</v>
      </c>
      <c r="P97" s="1">
        <f t="shared" si="3"/>
        <v>0.50102616846561399</v>
      </c>
      <c r="Q97" s="1">
        <f>SQRT(Table8111241214[[#This Row],[dX]]*Table8111241214[[#This Row],[dX]]+Table8111241214[[#This Row],[dY]]*Table8111241214[[#This Row],[dY]])</f>
        <v>0.50116317526137522</v>
      </c>
      <c r="R97" s="1">
        <f>IFERROR(Table8111241214[[#This Row],[dY]]/Table8111241214[[#This Row],[|AB|]],0)</f>
        <v>0.99972662238064525</v>
      </c>
      <c r="S97" s="1">
        <f>IFERROR(Table8111241214[[#This Row],[dX]]/Table8111241214[[#This Row],[|AB|]],0)</f>
        <v>2.3381199785017674E-2</v>
      </c>
      <c r="T97" s="1">
        <f>Table8111241214[[#This Row],[X]] - Table8111241214[[#This Row],[Cos(a)]] * $H$2</f>
        <v>-7.8227334945854388</v>
      </c>
      <c r="U97" s="1">
        <f>Table8111241214[[#This Row],[ Y]] + Table8111241214[[#This Row],[Sin(a)]] * $H$2</f>
        <v>-0.4580992860824688</v>
      </c>
      <c r="V97" s="1">
        <f>Table8111241214[[#This Row],[X]] + Table8111241214[[#This Row],[Cos(a)]] * $H$2</f>
        <v>-6.7562264472785607</v>
      </c>
      <c r="W97" s="1">
        <f>Table8111241214[[#This Row],[ Y]] - Table8111241214[[#This Row],[Sin(a)]] * $H$2</f>
        <v>-0.48304231929471925</v>
      </c>
      <c r="X97" s="1">
        <v>-7.2894799709319997</v>
      </c>
      <c r="Y97" s="1">
        <v>-0.47057080268859403</v>
      </c>
      <c r="Z97" s="1">
        <v>-6.8067554072557499</v>
      </c>
      <c r="AA97" s="1">
        <v>-0.37369912030913099</v>
      </c>
      <c r="AB97" s="1">
        <f>Table8111241214[[#This Row],[Xs]]-IF(Z98&lt;&gt;"",Z98,Z$2)</f>
        <v>-5.5016634749796012E-3</v>
      </c>
      <c r="AC97" s="1">
        <f>Table8111241214[[#This Row],[ Ys]]-IF(AA98&lt;&gt;"",AA98,AA$2)</f>
        <v>0.21100599017867505</v>
      </c>
      <c r="AD97" s="1">
        <f>SQRT(Table8111241214[[#This Row],[dXs]]*Table8111241214[[#This Row],[dXs]]+Table8111241214[[#This Row],[dYs]]*Table8111241214[[#This Row],[dYs]])</f>
        <v>0.21107770178840549</v>
      </c>
      <c r="AE97"/>
    </row>
    <row r="98" spans="1:31" x14ac:dyDescent="0.25">
      <c r="A98"/>
      <c r="O98" s="1">
        <f t="shared" si="2"/>
        <v>-2.9049396514889914E-2</v>
      </c>
      <c r="P98" s="1">
        <f t="shared" si="3"/>
        <v>0.49999493360519792</v>
      </c>
      <c r="Q98" s="1">
        <f>SQRT(Table8111241214[[#This Row],[dX]]*Table8111241214[[#This Row],[dX]]+Table8111241214[[#This Row],[dY]]*Table8111241214[[#This Row],[dY]])</f>
        <v>0.50083809865938267</v>
      </c>
      <c r="R98" s="1">
        <f>IFERROR(Table8111241214[[#This Row],[dY]]/Table8111241214[[#This Row],[|AB|]],0)</f>
        <v>0.99831649178358894</v>
      </c>
      <c r="S98" s="1">
        <f>IFERROR(Table8111241214[[#This Row],[dX]]/Table8111241214[[#This Row],[|AB|]],0)</f>
        <v>-5.8001570952065797E-2</v>
      </c>
      <c r="T98" s="1">
        <f>Table8111241214[[#This Row],[X]] - Table8111241214[[#This Row],[Cos(a)]] * $H$2</f>
        <v>-7.8192693205140102</v>
      </c>
      <c r="U98" s="1">
        <f>Table8111241214[[#This Row],[ Y]] + Table8111241214[[#This Row],[Sin(a)]] * $H$2</f>
        <v>-0.75219592487793807</v>
      </c>
      <c r="V98" s="1">
        <f>Table8111241214[[#This Row],[X]] + Table8111241214[[#This Row],[Cos(a)]] * $H$2</f>
        <v>-6.7542665986754304</v>
      </c>
      <c r="W98" s="1">
        <f>Table8111241214[[#This Row],[ Y]] - Table8111241214[[#This Row],[Sin(a)]] * $H$2</f>
        <v>-0.69031992518919993</v>
      </c>
      <c r="X98" s="1">
        <v>-7.2867679595947203</v>
      </c>
      <c r="Y98" s="1">
        <v>-0.721257925033569</v>
      </c>
      <c r="Z98" s="1">
        <v>-6.8012537437807703</v>
      </c>
      <c r="AA98" s="1">
        <v>-0.58470511048780605</v>
      </c>
      <c r="AB98" s="1">
        <f>Table8111241214[[#This Row],[Xs]]-IF(Z99&lt;&gt;"",Z99,Z$2)</f>
        <v>-1.3392589518890219E-2</v>
      </c>
      <c r="AC98" s="1">
        <f>Table8111241214[[#This Row],[ Ys]]-IF(AA99&lt;&gt;"",AA99,AA$2)</f>
        <v>0.209270694715601</v>
      </c>
      <c r="AD98" s="1">
        <f>SQRT(Table8111241214[[#This Row],[dXs]]*Table8111241214[[#This Row],[dXs]]+Table8111241214[[#This Row],[dYs]]*Table8111241214[[#This Row],[dYs]])</f>
        <v>0.20969879618341103</v>
      </c>
      <c r="AE98"/>
    </row>
    <row r="99" spans="1:31" x14ac:dyDescent="0.25">
      <c r="A99"/>
      <c r="O99" s="1">
        <f t="shared" si="2"/>
        <v>-8.5951089859010565E-2</v>
      </c>
      <c r="P99" s="1">
        <f t="shared" si="3"/>
        <v>0.49266362190246105</v>
      </c>
      <c r="Q99" s="1">
        <f>SQRT(Table8111241214[[#This Row],[dX]]*Table8111241214[[#This Row],[dX]]+Table8111241214[[#This Row],[dY]]*Table8111241214[[#This Row],[dY]])</f>
        <v>0.50010502316413785</v>
      </c>
      <c r="R99" s="1">
        <f>IFERROR(Table8111241214[[#This Row],[dY]]/Table8111241214[[#This Row],[|AB|]],0)</f>
        <v>0.98512032289818752</v>
      </c>
      <c r="S99" s="1">
        <f>IFERROR(Table8111241214[[#This Row],[dX]]/Table8111241214[[#This Row],[|AB|]],0)</f>
        <v>-0.17186607987898742</v>
      </c>
      <c r="T99" s="1">
        <f>Table8111241214[[#This Row],[X]] - Table8111241214[[#This Row],[Cos(a)]] * $H$2</f>
        <v>-7.7858931075215425</v>
      </c>
      <c r="U99" s="1">
        <f>Table8111241214[[#This Row],[ Y]] + Table8111241214[[#This Row],[Sin(a)]] * $H$2</f>
        <v>-1.062238990401732</v>
      </c>
      <c r="V99" s="1">
        <f>Table8111241214[[#This Row],[X]] + Table8111241214[[#This Row],[Cos(a)]] * $H$2</f>
        <v>-6.7349680413126771</v>
      </c>
      <c r="W99" s="1">
        <f>Table8111241214[[#This Row],[ Y]] - Table8111241214[[#This Row],[Sin(a)]] * $H$2</f>
        <v>-0.87889248218585192</v>
      </c>
      <c r="X99" s="1">
        <v>-7.2604305744171098</v>
      </c>
      <c r="Y99" s="1">
        <v>-0.97056573629379195</v>
      </c>
      <c r="Z99" s="1">
        <v>-6.7878611542618801</v>
      </c>
      <c r="AA99" s="1">
        <v>-0.79397580520340705</v>
      </c>
      <c r="AB99" s="1">
        <f>Table8111241214[[#This Row],[Xs]]-IF(Z100&lt;&gt;"",Z100,Z$2)</f>
        <v>-2.2785843205260115E-2</v>
      </c>
      <c r="AC99" s="1">
        <f>Table8111241214[[#This Row],[ Ys]]-IF(AA100&lt;&gt;"",AA100,AA$2)</f>
        <v>0.21110185631375289</v>
      </c>
      <c r="AD99" s="1">
        <f>SQRT(Table8111241214[[#This Row],[dXs]]*Table8111241214[[#This Row],[dXs]]+Table8111241214[[#This Row],[dYs]]*Table8111241214[[#This Row],[dYs]])</f>
        <v>0.21232802073604667</v>
      </c>
      <c r="AE99"/>
    </row>
    <row r="100" spans="1:31" x14ac:dyDescent="0.25">
      <c r="A100"/>
      <c r="O100" s="1">
        <f t="shared" si="2"/>
        <v>-0.16444301605224965</v>
      </c>
      <c r="P100" s="1">
        <f t="shared" si="3"/>
        <v>0.47047978639601806</v>
      </c>
      <c r="Q100" s="1">
        <f>SQRT(Table8111241214[[#This Row],[dX]]*Table8111241214[[#This Row],[dX]]+Table8111241214[[#This Row],[dY]]*Table8111241214[[#This Row],[dY]])</f>
        <v>0.49839014329699899</v>
      </c>
      <c r="R100" s="1">
        <f>IFERROR(Table8111241214[[#This Row],[dY]]/Table8111241214[[#This Row],[|AB|]],0)</f>
        <v>0.94399897895984541</v>
      </c>
      <c r="S100" s="1">
        <f>IFERROR(Table8111241214[[#This Row],[dX]]/Table8111241214[[#This Row],[|AB|]],0)</f>
        <v>-0.32994837129885879</v>
      </c>
      <c r="T100" s="1">
        <f>Table8111241214[[#This Row],[X]] - Table8111241214[[#This Row],[Cos(a)]] * $H$2</f>
        <v>-7.7043453049962052</v>
      </c>
      <c r="U100" s="1">
        <f>Table8111241214[[#This Row],[ Y]] + Table8111241214[[#This Row],[Sin(a)]] * $H$2</f>
        <v>-1.3899157914424429</v>
      </c>
      <c r="V100" s="1">
        <f>Table8111241214[[#This Row],[X]] + Table8111241214[[#This Row],[Cos(a)]] * $H$2</f>
        <v>-6.6972884344752144</v>
      </c>
      <c r="W100" s="1">
        <f>Table8111241214[[#This Row],[ Y]] - Table8111241214[[#This Row],[Sin(a)]] * $H$2</f>
        <v>-1.0379273024296172</v>
      </c>
      <c r="X100" s="1">
        <v>-7.2008168697357098</v>
      </c>
      <c r="Y100" s="1">
        <v>-1.21392154693603</v>
      </c>
      <c r="Z100" s="1">
        <v>-6.76507531105662</v>
      </c>
      <c r="AA100" s="1">
        <v>-1.0050776615171599</v>
      </c>
      <c r="AB100" s="1">
        <f>Table8111241214[[#This Row],[Xs]]-IF(Z101&lt;&gt;"",Z101,Z$2)</f>
        <v>-9.7812316582319703E-2</v>
      </c>
      <c r="AC100" s="1">
        <f>Table8111241214[[#This Row],[ Ys]]-IF(AA101&lt;&gt;"",AA101,AA$2)</f>
        <v>0.17920851121085013</v>
      </c>
      <c r="AD100" s="1">
        <f>SQRT(Table8111241214[[#This Row],[dXs]]*Table8111241214[[#This Row],[dXs]]+Table8111241214[[#This Row],[dYs]]*Table8111241214[[#This Row],[dYs]])</f>
        <v>0.2041640021296833</v>
      </c>
      <c r="AE100"/>
    </row>
    <row r="101" spans="1:31" x14ac:dyDescent="0.25">
      <c r="A101"/>
      <c r="O101" s="1">
        <f t="shared" si="2"/>
        <v>-0.27863335609435946</v>
      </c>
      <c r="P101" s="1">
        <f t="shared" si="3"/>
        <v>0.40390193462372004</v>
      </c>
      <c r="Q101" s="1">
        <f>SQRT(Table8111241214[[#This Row],[dX]]*Table8111241214[[#This Row],[dX]]+Table8111241214[[#This Row],[dY]]*Table8111241214[[#This Row],[dY]])</f>
        <v>0.49068658013154381</v>
      </c>
      <c r="R101" s="1">
        <f>IFERROR(Table8111241214[[#This Row],[dY]]/Table8111241214[[#This Row],[|AB|]],0)</f>
        <v>0.82313629713582459</v>
      </c>
      <c r="S101" s="1">
        <f>IFERROR(Table8111241214[[#This Row],[dX]]/Table8111241214[[#This Row],[|AB|]],0)</f>
        <v>-0.56784384855127512</v>
      </c>
      <c r="T101" s="1">
        <f>Table8111241214[[#This Row],[X]] - Table8111241214[[#This Row],[Cos(a)]] * $H$2</f>
        <v>-7.5350479185355992</v>
      </c>
      <c r="U101" s="1">
        <f>Table8111241214[[#This Row],[ Y]] + Table8111241214[[#This Row],[Sin(a)]] * $H$2</f>
        <v>-1.743933058488176</v>
      </c>
      <c r="V101" s="1">
        <f>Table8111241214[[#This Row],[X]] + Table8111241214[[#This Row],[Cos(a)]] * $H$2</f>
        <v>-6.6569271981941212</v>
      </c>
      <c r="W101" s="1">
        <f>Table8111241214[[#This Row],[ Y]] - Table8111241214[[#This Row],[Sin(a)]] * $H$2</f>
        <v>-1.138157986891444</v>
      </c>
      <c r="X101" s="1">
        <v>-7.0959875583648602</v>
      </c>
      <c r="Y101" s="1">
        <v>-1.44104552268981</v>
      </c>
      <c r="Z101" s="1">
        <v>-6.6672629944743003</v>
      </c>
      <c r="AA101" s="1">
        <v>-1.1842861727280101</v>
      </c>
      <c r="AB101" s="1">
        <f>Table8111241214[[#This Row],[Xs]]-IF(Z102&lt;&gt;"",Z102,Z$2)</f>
        <v>-0.15396311867498991</v>
      </c>
      <c r="AC101" s="1">
        <f>Table8111241214[[#This Row],[ Ys]]-IF(AA102&lt;&gt;"",AA102,AA$2)</f>
        <v>0.14514981807217997</v>
      </c>
      <c r="AD101" s="1">
        <f>SQRT(Table8111241214[[#This Row],[dXs]]*Table8111241214[[#This Row],[dXs]]+Table8111241214[[#This Row],[dYs]]*Table8111241214[[#This Row],[dYs]])</f>
        <v>0.21159657747354035</v>
      </c>
      <c r="AE101"/>
    </row>
    <row r="102" spans="1:31" x14ac:dyDescent="0.25">
      <c r="A102"/>
      <c r="O102" s="1">
        <f t="shared" si="2"/>
        <v>-0.39926719665526988</v>
      </c>
      <c r="P102" s="1">
        <f t="shared" si="3"/>
        <v>0.28615051507950007</v>
      </c>
      <c r="Q102" s="1">
        <f>SQRT(Table8111241214[[#This Row],[dX]]*Table8111241214[[#This Row],[dX]]+Table8111241214[[#This Row],[dY]]*Table8111241214[[#This Row],[dY]])</f>
        <v>0.49121931110779954</v>
      </c>
      <c r="R102" s="1">
        <f>IFERROR(Table8111241214[[#This Row],[dY]]/Table8111241214[[#This Row],[|AB|]],0)</f>
        <v>0.58253107849968766</v>
      </c>
      <c r="S102" s="1">
        <f>IFERROR(Table8111241214[[#This Row],[dX]]/Table8111241214[[#This Row],[|AB|]],0)</f>
        <v>-0.81280842920210339</v>
      </c>
      <c r="T102" s="1">
        <f>Table8111241214[[#This Row],[X]] - Table8111241214[[#This Row],[Cos(a)]] * $H$2</f>
        <v>-7.2329052082461001</v>
      </c>
      <c r="U102" s="1">
        <f>Table8111241214[[#This Row],[ Y]] + Table8111241214[[#This Row],[Sin(a)]] * $H$2</f>
        <v>-2.0513749637590601</v>
      </c>
      <c r="V102" s="1">
        <f>Table8111241214[[#This Row],[X]] + Table8111241214[[#This Row],[Cos(a)]] * $H$2</f>
        <v>-6.6114618190366006</v>
      </c>
      <c r="W102" s="1">
        <f>Table8111241214[[#This Row],[ Y]] - Table8111241214[[#This Row],[Sin(a)]] * $H$2</f>
        <v>-1.1842719993604403</v>
      </c>
      <c r="X102" s="1">
        <v>-6.9221835136413503</v>
      </c>
      <c r="Y102" s="1">
        <v>-1.6178234815597501</v>
      </c>
      <c r="Z102" s="1">
        <v>-6.5132998757993104</v>
      </c>
      <c r="AA102" s="1">
        <v>-1.32943599080019</v>
      </c>
      <c r="AB102" s="1">
        <f>Table8111241214[[#This Row],[Xs]]-IF(Z103&lt;&gt;"",Z103,Z$2)</f>
        <v>-0.17828868250881058</v>
      </c>
      <c r="AC102" s="1">
        <f>Table8111241214[[#This Row],[ Ys]]-IF(AA103&lt;&gt;"",AA103,AA$2)</f>
        <v>0.12780022844552996</v>
      </c>
      <c r="AD102" s="1">
        <f>SQRT(Table8111241214[[#This Row],[dXs]]*Table8111241214[[#This Row],[dXs]]+Table8111241214[[#This Row],[dYs]]*Table8111241214[[#This Row],[dYs]])</f>
        <v>0.21936214965544329</v>
      </c>
      <c r="AE102"/>
    </row>
    <row r="103" spans="1:31" x14ac:dyDescent="0.25">
      <c r="A103"/>
      <c r="O103" s="1">
        <f t="shared" si="2"/>
        <v>-0.46022009849548073</v>
      </c>
      <c r="P103" s="1">
        <f t="shared" si="3"/>
        <v>0.19752699136733987</v>
      </c>
      <c r="Q103" s="1">
        <f>SQRT(Table8111241214[[#This Row],[dX]]*Table8111241214[[#This Row],[dX]]+Table8111241214[[#This Row],[dY]]*Table8111241214[[#This Row],[dY]])</f>
        <v>0.50081878097553723</v>
      </c>
      <c r="R103" s="1">
        <f>IFERROR(Table8111241214[[#This Row],[dY]]/Table8111241214[[#This Row],[|AB|]],0)</f>
        <v>0.39440811501234052</v>
      </c>
      <c r="S103" s="1">
        <f>IFERROR(Table8111241214[[#This Row],[dX]]/Table8111241214[[#This Row],[|AB|]],0)</f>
        <v>-0.91893538337165603</v>
      </c>
      <c r="T103" s="1">
        <f>Table8111241214[[#This Row],[X]] - Table8111241214[[#This Row],[Cos(a)]] * $H$2</f>
        <v>-6.9070973911689126</v>
      </c>
      <c r="U103" s="1">
        <f>Table8111241214[[#This Row],[ Y]] + Table8111241214[[#This Row],[Sin(a)]] * $H$2</f>
        <v>-2.2173555676074406</v>
      </c>
      <c r="V103" s="1">
        <f>Table8111241214[[#This Row],[X]] + Table8111241214[[#This Row],[Cos(a)]] * $H$2</f>
        <v>-6.4863433322502679</v>
      </c>
      <c r="W103" s="1">
        <f>Table8111241214[[#This Row],[ Y]] - Table8111241214[[#This Row],[Sin(a)]] * $H$2</f>
        <v>-1.2370365079311796</v>
      </c>
      <c r="X103" s="1">
        <v>-6.6967203617095903</v>
      </c>
      <c r="Y103" s="1">
        <v>-1.7271960377693101</v>
      </c>
      <c r="Z103" s="1">
        <v>-6.3350111932904998</v>
      </c>
      <c r="AA103" s="1">
        <v>-1.45723621924572</v>
      </c>
      <c r="AB103" s="1">
        <f>Table8111241214[[#This Row],[Xs]]-IF(Z104&lt;&gt;"",Z104,Z$2)</f>
        <v>-0.16741430687641934</v>
      </c>
      <c r="AC103" s="1">
        <f>Table8111241214[[#This Row],[ Ys]]-IF(AA104&lt;&gt;"",AA104,AA$2)</f>
        <v>0.13821380332923994</v>
      </c>
      <c r="AD103" s="1">
        <f>SQRT(Table8111241214[[#This Row],[dXs]]*Table8111241214[[#This Row],[dXs]]+Table8111241214[[#This Row],[dYs]]*Table8111241214[[#This Row],[dYs]])</f>
        <v>0.21709584422011796</v>
      </c>
      <c r="AE103"/>
    </row>
    <row r="104" spans="1:31" x14ac:dyDescent="0.25">
      <c r="A104"/>
      <c r="O104" s="1">
        <f t="shared" si="2"/>
        <v>-0.47283983230590998</v>
      </c>
      <c r="P104" s="1">
        <f t="shared" si="3"/>
        <v>0.16694599390029996</v>
      </c>
      <c r="Q104" s="1">
        <f>SQRT(Table8111241214[[#This Row],[dX]]*Table8111241214[[#This Row],[dX]]+Table8111241214[[#This Row],[dY]]*Table8111241214[[#This Row],[dY]])</f>
        <v>0.50144637987968377</v>
      </c>
      <c r="R104" s="1">
        <f>IFERROR(Table8111241214[[#This Row],[dY]]/Table8111241214[[#This Row],[|AB|]],0)</f>
        <v>0.33292890446303891</v>
      </c>
      <c r="S104" s="1">
        <f>IFERROR(Table8111241214[[#This Row],[dX]]/Table8111241214[[#This Row],[|AB|]],0)</f>
        <v>-0.94295193121019716</v>
      </c>
      <c r="T104" s="1">
        <f>Table8111241214[[#This Row],[X]] - Table8111241214[[#This Row],[Cos(a)]] * $H$2</f>
        <v>-6.6395474740841323</v>
      </c>
      <c r="U104" s="1">
        <f>Table8111241214[[#This Row],[ Y]] + Table8111241214[[#This Row],[Sin(a)]] * $H$2</f>
        <v>-2.3183204136057327</v>
      </c>
      <c r="V104" s="1">
        <f>Table8111241214[[#This Row],[X]] + Table8111241214[[#This Row],[Cos(a)]] * $H$2</f>
        <v>-6.2843793562076069</v>
      </c>
      <c r="W104" s="1">
        <f>Table8111241214[[#This Row],[ Y]] - Table8111241214[[#This Row],[Sin(a)]] * $H$2</f>
        <v>-1.3123805322484472</v>
      </c>
      <c r="X104" s="1">
        <v>-6.4619634151458696</v>
      </c>
      <c r="Y104" s="1">
        <v>-1.81535047292709</v>
      </c>
      <c r="Z104" s="1">
        <v>-6.1675968864140804</v>
      </c>
      <c r="AA104" s="1">
        <v>-1.5954500225749599</v>
      </c>
      <c r="AB104" s="1">
        <f>Table8111241214[[#This Row],[Xs]]-IF(Z105&lt;&gt;"",Z105,Z$2)</f>
        <v>-0.17803146820136018</v>
      </c>
      <c r="AC104" s="1">
        <f>Table8111241214[[#This Row],[ Ys]]-IF(AA105&lt;&gt;"",AA105,AA$2)</f>
        <v>0.13196962314131011</v>
      </c>
      <c r="AD104" s="1">
        <f>SQRT(Table8111241214[[#This Row],[dXs]]*Table8111241214[[#This Row],[dXs]]+Table8111241214[[#This Row],[dYs]]*Table8111241214[[#This Row],[dYs]])</f>
        <v>0.22161043545372888</v>
      </c>
      <c r="AE104"/>
    </row>
    <row r="105" spans="1:31" x14ac:dyDescent="0.25">
      <c r="A105"/>
      <c r="O105" s="1">
        <f t="shared" si="2"/>
        <v>-0.47811198234557928</v>
      </c>
      <c r="P105" s="1">
        <f t="shared" si="3"/>
        <v>0.15146046876907016</v>
      </c>
      <c r="Q105" s="1">
        <f>SQRT(Table8111241214[[#This Row],[dX]]*Table8111241214[[#This Row],[dX]]+Table8111241214[[#This Row],[dY]]*Table8111241214[[#This Row],[dY]])</f>
        <v>0.50152900341073592</v>
      </c>
      <c r="R105" s="1">
        <f>IFERROR(Table8111241214[[#This Row],[dY]]/Table8111241214[[#This Row],[|AB|]],0)</f>
        <v>0.30199742734525159</v>
      </c>
      <c r="S105" s="1">
        <f>IFERROR(Table8111241214[[#This Row],[dX]]/Table8111241214[[#This Row],[|AB|]],0)</f>
        <v>-0.95330874006108302</v>
      </c>
      <c r="T105" s="1">
        <f>Table8111241214[[#This Row],[X]] - Table8111241214[[#This Row],[Cos(a)]] * $H$2</f>
        <v>-6.3849657587663255</v>
      </c>
      <c r="U105" s="1">
        <f>Table8111241214[[#This Row],[ Y]] + Table8111241214[[#This Row],[Sin(a)]] * $H$2</f>
        <v>-2.402636287385886</v>
      </c>
      <c r="V105" s="1">
        <f>Table8111241214[[#This Row],[X]] + Table8111241214[[#This Row],[Cos(a)]] * $H$2</f>
        <v>-6.0627953000410351</v>
      </c>
      <c r="W105" s="1">
        <f>Table8111241214[[#This Row],[ Y]] - Table8111241214[[#This Row],[Sin(a)]] * $H$2</f>
        <v>-1.3856477759533339</v>
      </c>
      <c r="X105" s="1">
        <v>-6.2238805294036803</v>
      </c>
      <c r="Y105" s="1">
        <v>-1.89414203166961</v>
      </c>
      <c r="Z105" s="1">
        <v>-5.9895654182127203</v>
      </c>
      <c r="AA105" s="1">
        <v>-1.72741964571627</v>
      </c>
      <c r="AB105" s="1">
        <f>Table8111241214[[#This Row],[Xs]]-IF(Z106&lt;&gt;"",Z106,Z$2)</f>
        <v>-0.17490554886569054</v>
      </c>
      <c r="AC105" s="1">
        <f>Table8111241214[[#This Row],[ Ys]]-IF(AA106&lt;&gt;"",AA106,AA$2)</f>
        <v>0.13612142348018996</v>
      </c>
      <c r="AD105" s="1">
        <f>SQRT(Table8111241214[[#This Row],[dXs]]*Table8111241214[[#This Row],[dXs]]+Table8111241214[[#This Row],[dYs]]*Table8111241214[[#This Row],[dYs]])</f>
        <v>0.22163256293758296</v>
      </c>
      <c r="AE105"/>
    </row>
    <row r="106" spans="1:31" x14ac:dyDescent="0.25">
      <c r="A106"/>
      <c r="O106" s="1">
        <f t="shared" si="2"/>
        <v>-0.48139357566833052</v>
      </c>
      <c r="P106" s="1">
        <f t="shared" si="3"/>
        <v>0.14078342914580988</v>
      </c>
      <c r="Q106" s="1">
        <f>SQRT(Table8111241214[[#This Row],[dX]]*Table8111241214[[#This Row],[dX]]+Table8111241214[[#This Row],[dY]]*Table8111241214[[#This Row],[dY]])</f>
        <v>0.50155732336074399</v>
      </c>
      <c r="R106" s="1">
        <f>IFERROR(Table8111241214[[#This Row],[dY]]/Table8111241214[[#This Row],[|AB|]],0)</f>
        <v>0.28069260000526741</v>
      </c>
      <c r="S106" s="1">
        <f>IFERROR(Table8111241214[[#This Row],[dX]]/Table8111241214[[#This Row],[|AB|]],0)</f>
        <v>-0.95979772051317302</v>
      </c>
      <c r="T106" s="1">
        <f>Table8111241214[[#This Row],[X]] - Table8111241214[[#This Row],[Cos(a)]] * $H$2</f>
        <v>-6.1335726812550142</v>
      </c>
      <c r="U106" s="1">
        <f>Table8111241214[[#This Row],[ Y]] + Table8111241214[[#This Row],[Sin(a)]] * $H$2</f>
        <v>-2.4787664153229438</v>
      </c>
      <c r="V106" s="1">
        <f>Table8111241214[[#This Row],[X]] + Table8111241214[[#This Row],[Cos(a)]] * $H$2</f>
        <v>-5.8341301843455664</v>
      </c>
      <c r="W106" s="1">
        <f>Table8111241214[[#This Row],[ Y]] - Table8111241214[[#This Row],[Sin(a)]] * $H$2</f>
        <v>-1.4548554680693764</v>
      </c>
      <c r="X106" s="1">
        <v>-5.9838514328002903</v>
      </c>
      <c r="Y106" s="1">
        <v>-1.9668109416961601</v>
      </c>
      <c r="Z106" s="1">
        <v>-5.8146598693470297</v>
      </c>
      <c r="AA106" s="1">
        <v>-1.86354106919646</v>
      </c>
      <c r="AB106" s="1">
        <f>Table8111241214[[#This Row],[Xs]]-IF(Z107&lt;&gt;"",Z107,Z$2)</f>
        <v>-0.17809864201611969</v>
      </c>
      <c r="AC106" s="1">
        <f>Table8111241214[[#This Row],[ Ys]]-IF(AA107&lt;&gt;"",AA107,AA$2)</f>
        <v>0.13528134650272006</v>
      </c>
      <c r="AD106" s="1">
        <f>SQRT(Table8111241214[[#This Row],[dXs]]*Table8111241214[[#This Row],[dXs]]+Table8111241214[[#This Row],[dYs]]*Table8111241214[[#This Row],[dYs]])</f>
        <v>0.22365189245694964</v>
      </c>
      <c r="AE106"/>
    </row>
    <row r="107" spans="1:31" x14ac:dyDescent="0.25">
      <c r="A107"/>
      <c r="O107" s="1">
        <f t="shared" si="2"/>
        <v>-0.48372387886048074</v>
      </c>
      <c r="P107" s="1">
        <f t="shared" si="3"/>
        <v>0.13258755207061967</v>
      </c>
      <c r="Q107" s="1">
        <f>SQRT(Table8111241214[[#This Row],[dX]]*Table8111241214[[#This Row],[dX]]+Table8111241214[[#This Row],[dY]]*Table8111241214[[#This Row],[dY]])</f>
        <v>0.50156579821984315</v>
      </c>
      <c r="R107" s="1">
        <f>IFERROR(Table8111241214[[#This Row],[dY]]/Table8111241214[[#This Row],[|AB|]],0)</f>
        <v>0.26434727515552153</v>
      </c>
      <c r="S107" s="1">
        <f>IFERROR(Table8111241214[[#This Row],[dX]]/Table8111241214[[#This Row],[|AB|]],0)</f>
        <v>-0.96442755980833039</v>
      </c>
      <c r="T107" s="1">
        <f>Table8111241214[[#This Row],[X]] - Table8111241214[[#This Row],[Cos(a)]] * $H$2</f>
        <v>-5.8834896166525281</v>
      </c>
      <c r="U107" s="1">
        <f>Table8111241214[[#This Row],[ Y]] + Table8111241214[[#This Row],[Sin(a)]] * $H$2</f>
        <v>-2.549350487680881</v>
      </c>
      <c r="V107" s="1">
        <f>Table8111241214[[#This Row],[X]] + Table8111241214[[#This Row],[Cos(a)]] * $H$2</f>
        <v>-5.6014842908181715</v>
      </c>
      <c r="W107" s="1">
        <f>Table8111241214[[#This Row],[ Y]] - Table8111241214[[#This Row],[Sin(a)]] * $H$2</f>
        <v>-1.5205004339499588</v>
      </c>
      <c r="X107" s="1">
        <v>-5.7424869537353498</v>
      </c>
      <c r="Y107" s="1">
        <v>-2.0349254608154199</v>
      </c>
      <c r="Z107" s="1">
        <v>-5.63656122733091</v>
      </c>
      <c r="AA107" s="1">
        <v>-1.9988224156991801</v>
      </c>
      <c r="AB107" s="1">
        <f>Table8111241214[[#This Row],[Xs]]-IF(Z108&lt;&gt;"",Z108,Z$2)</f>
        <v>-0.1786888570480496</v>
      </c>
      <c r="AC107" s="1">
        <f>Table8111241214[[#This Row],[ Ys]]-IF(AA108&lt;&gt;"",AA108,AA$2)</f>
        <v>0.13633128058748012</v>
      </c>
      <c r="AD107" s="1">
        <f>SQRT(Table8111241214[[#This Row],[dXs]]*Table8111241214[[#This Row],[dXs]]+Table8111241214[[#This Row],[dYs]]*Table8111241214[[#This Row],[dYs]])</f>
        <v>0.22475748196614179</v>
      </c>
      <c r="AE107"/>
    </row>
    <row r="108" spans="1:31" x14ac:dyDescent="0.25">
      <c r="A108"/>
      <c r="O108" s="1">
        <f t="shared" si="2"/>
        <v>-0.48560833930969949</v>
      </c>
      <c r="P108" s="1">
        <f t="shared" si="3"/>
        <v>0.1255025267601102</v>
      </c>
      <c r="Q108" s="1">
        <f>SQRT(Table8111241214[[#This Row],[dX]]*Table8111241214[[#This Row],[dX]]+Table8111241214[[#This Row],[dY]]*Table8111241214[[#This Row],[dY]])</f>
        <v>0.50156389765442289</v>
      </c>
      <c r="R108" s="1">
        <f>IFERROR(Table8111241214[[#This Row],[dY]]/Table8111241214[[#This Row],[|AB|]],0)</f>
        <v>0.25022240904304749</v>
      </c>
      <c r="S108" s="1">
        <f>IFERROR(Table8111241214[[#This Row],[dX]]/Table8111241214[[#This Row],[|AB|]],0)</f>
        <v>-0.96818838353529835</v>
      </c>
      <c r="T108" s="1">
        <f>Table8111241214[[#This Row],[X]] - Table8111241214[[#This Row],[Cos(a)]] * $H$2</f>
        <v>-5.6335960225512745</v>
      </c>
      <c r="U108" s="1">
        <f>Table8111241214[[#This Row],[ Y]] + Table8111241214[[#This Row],[Sin(a)]] * $H$2</f>
        <v>-2.6158295415377055</v>
      </c>
      <c r="V108" s="1">
        <f>Table8111241214[[#This Row],[X]] + Table8111241214[[#This Row],[Cos(a)]] * $H$2</f>
        <v>-5.3666590853283447</v>
      </c>
      <c r="W108" s="1">
        <f>Table8111241214[[#This Row],[ Y]] - Table8111241214[[#This Row],[Sin(a)]] * $H$2</f>
        <v>-1.582967445995854</v>
      </c>
      <c r="X108" s="1">
        <v>-5.5001275539398096</v>
      </c>
      <c r="Y108" s="1">
        <v>-2.0993984937667798</v>
      </c>
      <c r="Z108" s="1">
        <v>-5.4578723702828604</v>
      </c>
      <c r="AA108" s="1">
        <v>-2.1351536962866602</v>
      </c>
      <c r="AB108" s="1">
        <f>Table8111241214[[#This Row],[Xs]]-IF(Z109&lt;&gt;"",Z109,Z$2)</f>
        <v>-0.18013076931719052</v>
      </c>
      <c r="AC108" s="1">
        <f>Table8111241214[[#This Row],[ Ys]]-IF(AA109&lt;&gt;"",AA109,AA$2)</f>
        <v>0.13645223127720962</v>
      </c>
      <c r="AD108" s="1">
        <f>SQRT(Table8111241214[[#This Row],[dXs]]*Table8111241214[[#This Row],[dXs]]+Table8111241214[[#This Row],[dYs]]*Table8111241214[[#This Row],[dYs]])</f>
        <v>0.22597855091873656</v>
      </c>
      <c r="AE108"/>
    </row>
    <row r="109" spans="1:31" x14ac:dyDescent="0.25">
      <c r="A109"/>
      <c r="O109" s="1">
        <f t="shared" si="2"/>
        <v>-0.47821760177611949</v>
      </c>
      <c r="P109" s="1">
        <f t="shared" si="3"/>
        <v>0.14799350500107034</v>
      </c>
      <c r="Q109" s="1">
        <f>SQRT(Table8111241214[[#This Row],[dX]]*Table8111241214[[#This Row],[dX]]+Table8111241214[[#This Row],[dY]]*Table8111241214[[#This Row],[dY]])</f>
        <v>0.50059379957307204</v>
      </c>
      <c r="R109" s="1">
        <f>IFERROR(Table8111241214[[#This Row],[dY]]/Table8111241214[[#This Row],[|AB|]],0)</f>
        <v>0.29563591304423981</v>
      </c>
      <c r="S109" s="1">
        <f>IFERROR(Table8111241214[[#This Row],[dX]]/Table8111241214[[#This Row],[|AB|]],0)</f>
        <v>-0.95530068926935185</v>
      </c>
      <c r="T109" s="1">
        <f>Table8111241214[[#This Row],[X]] - Table8111241214[[#This Row],[Cos(a)]] * $H$2</f>
        <v>-5.4145706162390397</v>
      </c>
      <c r="U109" s="1">
        <f>Table8111241214[[#This Row],[ Y]] + Table8111241214[[#This Row],[Sin(a)]] * $H$2</f>
        <v>-2.6699847476909775</v>
      </c>
      <c r="V109" s="1">
        <f>Table8111241214[[#This Row],[X]] + Table8111241214[[#This Row],[Cos(a)]] * $H$2</f>
        <v>-5.0991866126122609</v>
      </c>
      <c r="W109" s="1">
        <f>Table8111241214[[#This Row],[ Y]] - Table8111241214[[#This Row],[Sin(a)]] * $H$2</f>
        <v>-1.6508712274600827</v>
      </c>
      <c r="X109" s="1">
        <v>-5.2568786144256503</v>
      </c>
      <c r="Y109" s="1">
        <v>-2.1604279875755301</v>
      </c>
      <c r="Z109" s="1">
        <v>-5.2777416009656699</v>
      </c>
      <c r="AA109" s="1">
        <v>-2.2716059275638698</v>
      </c>
      <c r="AB109" s="1">
        <f>Table8111241214[[#This Row],[Xs]]-IF(Z110&lt;&gt;"",Z110,Z$2)</f>
        <v>-0.18060396233838016</v>
      </c>
      <c r="AC109" s="1">
        <f>Table8111241214[[#This Row],[ Ys]]-IF(AA110&lt;&gt;"",AA110,AA$2)</f>
        <v>0.13705034669226013</v>
      </c>
      <c r="AD109" s="1">
        <f>SQRT(Table8111241214[[#This Row],[dXs]]*Table8111241214[[#This Row],[dXs]]+Table8111241214[[#This Row],[dYs]]*Table8111241214[[#This Row],[dYs]])</f>
        <v>0.2267169793835295</v>
      </c>
      <c r="AE109"/>
    </row>
    <row r="110" spans="1:31" x14ac:dyDescent="0.25">
      <c r="A110"/>
      <c r="O110" s="1">
        <f t="shared" si="2"/>
        <v>-0.46273589134216042</v>
      </c>
      <c r="P110" s="1">
        <f t="shared" si="3"/>
        <v>0.19185656309127008</v>
      </c>
      <c r="Q110" s="1">
        <f>SQRT(Table8111241214[[#This Row],[dX]]*Table8111241214[[#This Row],[dX]]+Table8111241214[[#This Row],[dY]]*Table8111241214[[#This Row],[dY]])</f>
        <v>0.50093257623897669</v>
      </c>
      <c r="R110" s="1">
        <f>IFERROR(Table8111241214[[#This Row],[dY]]/Table8111241214[[#This Row],[|AB|]],0)</f>
        <v>0.38299877506816865</v>
      </c>
      <c r="S110" s="1">
        <f>IFERROR(Table8111241214[[#This Row],[dX]]/Table8111241214[[#This Row],[|AB|]],0)</f>
        <v>-0.92374885022731279</v>
      </c>
      <c r="T110" s="1">
        <f>Table8111241214[[#This Row],[X]] - Table8111241214[[#This Row],[Cos(a)]] * $H$2</f>
        <v>-5.2262012471916313</v>
      </c>
      <c r="U110" s="1">
        <f>Table8111241214[[#This Row],[ Y]] + Table8111241214[[#This Row],[Sin(a)]] * $H$2</f>
        <v>-2.7401190286648025</v>
      </c>
      <c r="V110" s="1">
        <f>Table8111241214[[#This Row],[X]] + Table8111241214[[#This Row],[Cos(a)]] * $H$2</f>
        <v>-4.8176186571357489</v>
      </c>
      <c r="W110" s="1">
        <f>Table8111241214[[#This Row],[ Y]] - Table8111241214[[#This Row],[Sin(a)]] * $H$2</f>
        <v>-1.7546649688708977</v>
      </c>
      <c r="X110" s="1">
        <v>-5.0219099521636901</v>
      </c>
      <c r="Y110" s="1">
        <v>-2.2473919987678501</v>
      </c>
      <c r="Z110" s="1">
        <v>-5.0971376386272897</v>
      </c>
      <c r="AA110" s="1">
        <v>-2.4086562742561299</v>
      </c>
      <c r="AB110" s="1">
        <f>Table8111241214[[#This Row],[Xs]]-IF(Z111&lt;&gt;"",Z111,Z$2)</f>
        <v>-0.18089828155937937</v>
      </c>
      <c r="AC110" s="1">
        <f>Table8111241214[[#This Row],[ Ys]]-IF(AA111&lt;&gt;"",AA111,AA$2)</f>
        <v>0.13742459755661995</v>
      </c>
      <c r="AD110" s="1">
        <f>SQRT(Table8111241214[[#This Row],[dXs]]*Table8111241214[[#This Row],[dXs]]+Table8111241214[[#This Row],[dYs]]*Table8111241214[[#This Row],[dYs]])</f>
        <v>0.22717770199721504</v>
      </c>
      <c r="AE110"/>
    </row>
    <row r="111" spans="1:31" x14ac:dyDescent="0.25">
      <c r="A111"/>
      <c r="O111" s="1">
        <f t="shared" si="2"/>
        <v>-0.44750714302062988</v>
      </c>
      <c r="P111" s="1">
        <f t="shared" si="3"/>
        <v>0.22563892602919999</v>
      </c>
      <c r="Q111" s="1">
        <f>SQRT(Table8111241214[[#This Row],[dX]]*Table8111241214[[#This Row],[dX]]+Table8111241214[[#This Row],[dY]]*Table8111241214[[#This Row],[dY]])</f>
        <v>0.50117418927364699</v>
      </c>
      <c r="R111" s="1">
        <f>IFERROR(Table8111241214[[#This Row],[dY]]/Table8111241214[[#This Row],[|AB|]],0)</f>
        <v>0.45022056374495073</v>
      </c>
      <c r="S111" s="1">
        <f>IFERROR(Table8111241214[[#This Row],[dX]]/Table8111241214[[#This Row],[|AB|]],0)</f>
        <v>-0.89291737802619708</v>
      </c>
      <c r="T111" s="1">
        <f>Table8111241214[[#This Row],[X]] - Table8111241214[[#This Row],[Cos(a)]] * $H$2</f>
        <v>-5.0342900760333666</v>
      </c>
      <c r="U111" s="1">
        <f>Table8111241214[[#This Row],[ Y]] + Table8111241214[[#This Row],[Sin(a)]] * $H$2</f>
        <v>-2.8285660935449943</v>
      </c>
      <c r="V111" s="1">
        <f>Table8111241214[[#This Row],[X]] + Table8111241214[[#This Row],[Cos(a)]] * $H$2</f>
        <v>-4.5539953701336131</v>
      </c>
      <c r="W111" s="1">
        <f>Table8111241214[[#This Row],[ Y]] - Table8111241214[[#This Row],[Sin(a)]] * $H$2</f>
        <v>-1.8760030077886061</v>
      </c>
      <c r="X111" s="1">
        <v>-4.7941427230834899</v>
      </c>
      <c r="Y111" s="1">
        <v>-2.3522845506668002</v>
      </c>
      <c r="Z111" s="1">
        <v>-4.9162393570679104</v>
      </c>
      <c r="AA111" s="1">
        <v>-2.5460808718127499</v>
      </c>
      <c r="AB111" s="1">
        <f>Table8111241214[[#This Row],[Xs]]-IF(Z112&lt;&gt;"",Z112,Z$2)</f>
        <v>-0.18058366955028049</v>
      </c>
      <c r="AC111" s="1">
        <f>Table8111241214[[#This Row],[ Ys]]-IF(AA112&lt;&gt;"",AA112,AA$2)</f>
        <v>0.1378692254104199</v>
      </c>
      <c r="AD111" s="1">
        <f>SQRT(Table8111241214[[#This Row],[dXs]]*Table8111241214[[#This Row],[dXs]]+Table8111241214[[#This Row],[dYs]]*Table8111241214[[#This Row],[dYs]])</f>
        <v>0.22719679800453632</v>
      </c>
      <c r="AE111"/>
    </row>
    <row r="112" spans="1:31" x14ac:dyDescent="0.25">
      <c r="A112"/>
      <c r="O112" s="1">
        <f t="shared" si="2"/>
        <v>-0.42987322807312012</v>
      </c>
      <c r="P112" s="1">
        <f t="shared" si="3"/>
        <v>0.25753593444824974</v>
      </c>
      <c r="Q112" s="1">
        <f>SQRT(Table8111241214[[#This Row],[dX]]*Table8111241214[[#This Row],[dX]]+Table8111241214[[#This Row],[dY]]*Table8111241214[[#This Row],[dY]])</f>
        <v>0.5011145076189053</v>
      </c>
      <c r="R112" s="1">
        <f>IFERROR(Table8111241214[[#This Row],[dY]]/Table8111241214[[#This Row],[|AB|]],0)</f>
        <v>0.51392631929966859</v>
      </c>
      <c r="S112" s="1">
        <f>IFERROR(Table8111241214[[#This Row],[dX]]/Table8111241214[[#This Row],[|AB|]],0)</f>
        <v>-0.85783433035236778</v>
      </c>
      <c r="T112" s="1">
        <f>Table8111241214[[#This Row],[X]] - Table8111241214[[#This Row],[Cos(a)]] * $H$2</f>
        <v>-4.8485307702572591</v>
      </c>
      <c r="U112" s="1">
        <f>Table8111241214[[#This Row],[ Y]] + Table8111241214[[#This Row],[Sin(a)]] * $H$2</f>
        <v>-2.9305991930922173</v>
      </c>
      <c r="V112" s="1">
        <f>Table8111241214[[#This Row],[X]] + Table8111241214[[#This Row],[Cos(a)]] * $H$2</f>
        <v>-4.3002748480288613</v>
      </c>
      <c r="W112" s="1">
        <f>Table8111241214[[#This Row],[ Y]] - Table8111241214[[#This Row],[Sin(a)]] * $H$2</f>
        <v>-2.0154626565018829</v>
      </c>
      <c r="X112" s="1">
        <v>-4.5744028091430602</v>
      </c>
      <c r="Y112" s="1">
        <v>-2.4730309247970501</v>
      </c>
      <c r="Z112" s="1">
        <v>-4.7356556875176299</v>
      </c>
      <c r="AA112" s="1">
        <v>-2.6839500972231698</v>
      </c>
      <c r="AB112" s="1">
        <f>Table8111241214[[#This Row],[Xs]]-IF(Z113&lt;&gt;"",Z113,Z$2)</f>
        <v>-0.17986490453020032</v>
      </c>
      <c r="AC112" s="1">
        <f>Table8111241214[[#This Row],[ Ys]]-IF(AA113&lt;&gt;"",AA113,AA$2)</f>
        <v>0.13818322411321038</v>
      </c>
      <c r="AD112" s="1">
        <f>SQRT(Table8111241214[[#This Row],[dXs]]*Table8111241214[[#This Row],[dXs]]+Table8111241214[[#This Row],[dYs]]*Table8111241214[[#This Row],[dYs]])</f>
        <v>0.22681707896007261</v>
      </c>
      <c r="AE112"/>
    </row>
    <row r="113" spans="1:31" x14ac:dyDescent="0.25">
      <c r="A113"/>
      <c r="O113" s="1">
        <f t="shared" si="2"/>
        <v>-0.40881681442261009</v>
      </c>
      <c r="P113" s="1">
        <f t="shared" si="3"/>
        <v>0.2897200584411701</v>
      </c>
      <c r="Q113" s="1">
        <f>SQRT(Table8111241214[[#This Row],[dX]]*Table8111241214[[#This Row],[dX]]+Table8111241214[[#This Row],[dY]]*Table8111241214[[#This Row],[dY]])</f>
        <v>0.5010677599065877</v>
      </c>
      <c r="R113" s="1">
        <f>IFERROR(Table8111241214[[#This Row],[dY]]/Table8111241214[[#This Row],[|AB|]],0)</f>
        <v>0.57820534790580336</v>
      </c>
      <c r="S113" s="1">
        <f>IFERROR(Table8111241214[[#This Row],[dX]]/Table8111241214[[#This Row],[|AB|]],0)</f>
        <v>-0.81589127685809271</v>
      </c>
      <c r="T113" s="1">
        <f>Table8111241214[[#This Row],[X]] - Table8111241214[[#This Row],[Cos(a)]] * $H$2</f>
        <v>-4.6726838477579307</v>
      </c>
      <c r="U113" s="1">
        <f>Table8111241214[[#This Row],[ Y]] + Table8111241214[[#This Row],[Sin(a)]] * $H$2</f>
        <v>-3.0450163562289294</v>
      </c>
      <c r="V113" s="1">
        <f>Table8111241214[[#This Row],[X]] + Table8111241214[[#This Row],[Cos(a)]] * $H$2</f>
        <v>-4.0558551422628089</v>
      </c>
      <c r="W113" s="1">
        <f>Table8111241214[[#This Row],[ Y]] - Table8111241214[[#This Row],[Sin(a)]] * $H$2</f>
        <v>-2.1746246140011705</v>
      </c>
      <c r="X113" s="1">
        <v>-4.3642694950103698</v>
      </c>
      <c r="Y113" s="1">
        <v>-2.6098204851150499</v>
      </c>
      <c r="Z113" s="1">
        <v>-4.5557907829874296</v>
      </c>
      <c r="AA113" s="1">
        <v>-2.8221333213363802</v>
      </c>
      <c r="AB113" s="1">
        <f>Table8111241214[[#This Row],[Xs]]-IF(Z114&lt;&gt;"",Z114,Z$2)</f>
        <v>-0.17870128416703945</v>
      </c>
      <c r="AC113" s="1">
        <f>Table8111241214[[#This Row],[ Ys]]-IF(AA114&lt;&gt;"",AA114,AA$2)</f>
        <v>0.13835202739795971</v>
      </c>
      <c r="AD113" s="1">
        <f>SQRT(Table8111241214[[#This Row],[dXs]]*Table8111241214[[#This Row],[dXs]]+Table8111241214[[#This Row],[dYs]]*Table8111241214[[#This Row],[dYs]])</f>
        <v>0.22599874435065959</v>
      </c>
      <c r="AE113"/>
    </row>
    <row r="114" spans="1:31" x14ac:dyDescent="0.25">
      <c r="A114"/>
      <c r="O114" s="1">
        <f t="shared" si="2"/>
        <v>-0.38326752185820956</v>
      </c>
      <c r="P114" s="1">
        <f t="shared" si="3"/>
        <v>0.32257199287414018</v>
      </c>
      <c r="Q114" s="1">
        <f>SQRT(Table8111241214[[#This Row],[dX]]*Table8111241214[[#This Row],[dX]]+Table8111241214[[#This Row],[dY]]*Table8111241214[[#This Row],[dY]])</f>
        <v>0.5009457893805751</v>
      </c>
      <c r="R114" s="1">
        <f>IFERROR(Table8111241214[[#This Row],[dY]]/Table8111241214[[#This Row],[|AB|]],0)</f>
        <v>0.64392594909921075</v>
      </c>
      <c r="S114" s="1">
        <f>IFERROR(Table8111241214[[#This Row],[dX]]/Table8111241214[[#This Row],[|AB|]],0)</f>
        <v>-0.76508781984598373</v>
      </c>
      <c r="T114" s="1">
        <f>Table8111241214[[#This Row],[X]] - Table8111241214[[#This Row],[Cos(a)]] * $H$2</f>
        <v>-4.5090556729724502</v>
      </c>
      <c r="U114" s="1">
        <f>Table8111241214[[#This Row],[ Y]] + Table8111241214[[#This Row],[Sin(a)]] * $H$2</f>
        <v>-3.1708483237548339</v>
      </c>
      <c r="V114" s="1">
        <f>Table8111241214[[#This Row],[X]] + Table8111241214[[#This Row],[Cos(a)]] * $H$2</f>
        <v>-3.82211631646845</v>
      </c>
      <c r="W114" s="1">
        <f>Table8111241214[[#This Row],[ Y]] - Table8111241214[[#This Row],[Sin(a)]] * $H$2</f>
        <v>-2.3546536427216065</v>
      </c>
      <c r="X114" s="1">
        <v>-4.1655859947204501</v>
      </c>
      <c r="Y114" s="1">
        <v>-2.7627509832382202</v>
      </c>
      <c r="Z114" s="1">
        <v>-4.3770894988203901</v>
      </c>
      <c r="AA114" s="1">
        <v>-2.9604853487343399</v>
      </c>
      <c r="AB114" s="1">
        <f>Table8111241214[[#This Row],[Xs]]-IF(Z115&lt;&gt;"",Z115,Z$2)</f>
        <v>-0.17715778674951022</v>
      </c>
      <c r="AC114" s="1">
        <f>Table8111241214[[#This Row],[ Ys]]-IF(AA115&lt;&gt;"",AA115,AA$2)</f>
        <v>0.13836762909973999</v>
      </c>
      <c r="AD114" s="1">
        <f>SQRT(Table8111241214[[#This Row],[dXs]]*Table8111241214[[#This Row],[dXs]]+Table8111241214[[#This Row],[dYs]]*Table8111241214[[#This Row],[dYs]])</f>
        <v>0.22478986229069173</v>
      </c>
      <c r="AE114"/>
    </row>
    <row r="115" spans="1:31" x14ac:dyDescent="0.25">
      <c r="A115"/>
      <c r="O115" s="1">
        <f t="shared" si="2"/>
        <v>-0.35180461406707009</v>
      </c>
      <c r="P115" s="1">
        <f t="shared" si="3"/>
        <v>0.35642004013060991</v>
      </c>
      <c r="Q115" s="1">
        <f>SQRT(Table8111241214[[#This Row],[dX]]*Table8111241214[[#This Row],[dX]]+Table8111241214[[#This Row],[dY]]*Table8111241214[[#This Row],[dY]])</f>
        <v>0.50080108974081283</v>
      </c>
      <c r="R115" s="1">
        <f>IFERROR(Table8111241214[[#This Row],[dY]]/Table8111241214[[#This Row],[|AB|]],0)</f>
        <v>0.71169980942947497</v>
      </c>
      <c r="S115" s="1">
        <f>IFERROR(Table8111241214[[#This Row],[dX]]/Table8111241214[[#This Row],[|AB|]],0)</f>
        <v>-0.70248372312677043</v>
      </c>
      <c r="T115" s="1">
        <f>Table8111241214[[#This Row],[X]] - Table8111241214[[#This Row],[Cos(a)]] * $H$2</f>
        <v>-4.3606221839834047</v>
      </c>
      <c r="U115" s="1">
        <f>Table8111241214[[#This Row],[ Y]] + Table8111241214[[#This Row],[Sin(a)]] * $H$2</f>
        <v>-3.3070968344406557</v>
      </c>
      <c r="V115" s="1">
        <f>Table8111241214[[#This Row],[X]] + Table8111241214[[#This Row],[Cos(a)]] * $H$2</f>
        <v>-3.6013817623209157</v>
      </c>
      <c r="W115" s="1">
        <f>Table8111241214[[#This Row],[ Y]] - Table8111241214[[#This Row],[Sin(a)]] * $H$2</f>
        <v>-2.5576881215377245</v>
      </c>
      <c r="X115" s="1">
        <v>-3.9810019731521602</v>
      </c>
      <c r="Y115" s="1">
        <v>-2.9323924779891901</v>
      </c>
      <c r="Z115" s="1">
        <v>-4.1999317120708799</v>
      </c>
      <c r="AA115" s="1">
        <v>-3.0988529778340799</v>
      </c>
      <c r="AB115" s="1">
        <f>Table8111241214[[#This Row],[Xs]]-IF(Z116&lt;&gt;"",Z116,Z$2)</f>
        <v>-0.17536703131500975</v>
      </c>
      <c r="AC115" s="1">
        <f>Table8111241214[[#This Row],[ Ys]]-IF(AA116&lt;&gt;"",AA116,AA$2)</f>
        <v>0.13804686570635027</v>
      </c>
      <c r="AD115" s="1">
        <f>SQRT(Table8111241214[[#This Row],[dXs]]*Table8111241214[[#This Row],[dXs]]+Table8111241214[[#This Row],[dYs]]*Table8111241214[[#This Row],[dYs]])</f>
        <v>0.22318273410724834</v>
      </c>
      <c r="AE115"/>
    </row>
    <row r="116" spans="1:31" x14ac:dyDescent="0.25">
      <c r="A116"/>
      <c r="O116" s="1">
        <f t="shared" si="2"/>
        <v>-0.31437993049622026</v>
      </c>
      <c r="P116" s="1">
        <f t="shared" si="3"/>
        <v>0.38970303535462003</v>
      </c>
      <c r="Q116" s="1">
        <f>SQRT(Table8111241214[[#This Row],[dX]]*Table8111241214[[#This Row],[dX]]+Table8111241214[[#This Row],[dY]]*Table8111241214[[#This Row],[dY]])</f>
        <v>0.50070270267236672</v>
      </c>
      <c r="R116" s="1">
        <f>IFERROR(Table8111241214[[#This Row],[dY]]/Table8111241214[[#This Row],[|AB|]],0)</f>
        <v>0.77831222654618071</v>
      </c>
      <c r="S116" s="1">
        <f>IFERROR(Table8111241214[[#This Row],[dX]]/Table8111241214[[#This Row],[|AB|]],0)</f>
        <v>-0.62787743868427615</v>
      </c>
      <c r="T116" s="1">
        <f>Table8111241214[[#This Row],[X]] - Table8111241214[[#This Row],[Cos(a)]] * $H$2</f>
        <v>-4.2289326110167131</v>
      </c>
      <c r="U116" s="1">
        <f>Table8111241214[[#This Row],[ Y]] + Table8111241214[[#This Row],[Sin(a)]] * $H$2</f>
        <v>-3.4540804367078346</v>
      </c>
      <c r="V116" s="1">
        <f>Table8111241214[[#This Row],[X]] + Table8111241214[[#This Row],[Cos(a)]] * $H$2</f>
        <v>-3.3986301502900464</v>
      </c>
      <c r="W116" s="1">
        <f>Table8111241214[[#This Row],[ Y]] - Table8111241214[[#This Row],[Sin(a)]] * $H$2</f>
        <v>-2.7842616100298256</v>
      </c>
      <c r="X116" s="1">
        <v>-3.81378138065338</v>
      </c>
      <c r="Y116" s="1">
        <v>-3.1191710233688301</v>
      </c>
      <c r="Z116" s="1">
        <v>-4.0245646807558701</v>
      </c>
      <c r="AA116" s="1">
        <v>-3.2368998435404301</v>
      </c>
      <c r="AB116" s="1">
        <f>Table8111241214[[#This Row],[Xs]]-IF(Z117&lt;&gt;"",Z117,Z$2)</f>
        <v>-0.17325065191643008</v>
      </c>
      <c r="AC116" s="1">
        <f>Table8111241214[[#This Row],[ Ys]]-IF(AA117&lt;&gt;"",AA117,AA$2)</f>
        <v>0.13771277774044988</v>
      </c>
      <c r="AD116" s="1">
        <f>SQRT(Table8111241214[[#This Row],[dXs]]*Table8111241214[[#This Row],[dXs]]+Table8111241214[[#This Row],[dYs]]*Table8111241214[[#This Row],[dYs]])</f>
        <v>0.22131560618821838</v>
      </c>
      <c r="AE116"/>
    </row>
    <row r="117" spans="1:31" x14ac:dyDescent="0.25">
      <c r="A117"/>
      <c r="O117" s="1">
        <f t="shared" si="2"/>
        <v>-0.27023434638977006</v>
      </c>
      <c r="P117" s="1">
        <f t="shared" si="3"/>
        <v>0.42128002643584983</v>
      </c>
      <c r="Q117" s="1">
        <f>SQRT(Table8111241214[[#This Row],[dX]]*Table8111241214[[#This Row],[dX]]+Table8111241214[[#This Row],[dY]]*Table8111241214[[#This Row],[dY]])</f>
        <v>0.50050320942277338</v>
      </c>
      <c r="R117" s="1">
        <f>IFERROR(Table8111241214[[#This Row],[dY]]/Table8111241214[[#This Row],[|AB|]],0)</f>
        <v>0.84171293710925243</v>
      </c>
      <c r="S117" s="1">
        <f>IFERROR(Table8111241214[[#This Row],[dX]]/Table8111241214[[#This Row],[|AB|]],0)</f>
        <v>-0.53992530178064058</v>
      </c>
      <c r="T117" s="1">
        <f>Table8111241214[[#This Row],[X]] - Table8111241214[[#This Row],[Cos(a)]] * $H$2</f>
        <v>-4.1155911703854366</v>
      </c>
      <c r="U117" s="1">
        <f>Table8111241214[[#This Row],[ Y]] + Table8111241214[[#This Row],[Sin(a)]] * $H$2</f>
        <v>-3.6100913146345244</v>
      </c>
      <c r="V117" s="1">
        <f>Table8111241214[[#This Row],[X]] + Table8111241214[[#This Row],[Cos(a)]] * $H$2</f>
        <v>-3.2176529149264432</v>
      </c>
      <c r="W117" s="1">
        <f>Table8111241214[[#This Row],[ Y]] - Table8111241214[[#This Row],[Sin(a)]] * $H$2</f>
        <v>-3.0340997120530959</v>
      </c>
      <c r="X117" s="1">
        <v>-3.6666220426559399</v>
      </c>
      <c r="Y117" s="1">
        <v>-3.3220955133438101</v>
      </c>
      <c r="Z117" s="1">
        <v>-3.8513140288394401</v>
      </c>
      <c r="AA117" s="1">
        <v>-3.37461262128088</v>
      </c>
      <c r="AB117" s="1">
        <f>Table8111241214[[#This Row],[Xs]]-IF(Z118&lt;&gt;"",Z118,Z$2)</f>
        <v>-0.17120986336365007</v>
      </c>
      <c r="AC117" s="1">
        <f>Table8111241214[[#This Row],[ Ys]]-IF(AA118&lt;&gt;"",AA118,AA$2)</f>
        <v>0.13673987783290986</v>
      </c>
      <c r="AD117" s="1">
        <f>SQRT(Table8111241214[[#This Row],[dXs]]*Table8111241214[[#This Row],[dXs]]+Table8111241214[[#This Row],[dYs]]*Table8111241214[[#This Row],[dYs]])</f>
        <v>0.21911323899472354</v>
      </c>
      <c r="AE117"/>
    </row>
    <row r="118" spans="1:31" x14ac:dyDescent="0.25">
      <c r="A118"/>
      <c r="O118" s="1">
        <f t="shared" si="2"/>
        <v>-0.22024750709534002</v>
      </c>
      <c r="P118" s="1">
        <f t="shared" si="3"/>
        <v>0.44941294193266978</v>
      </c>
      <c r="Q118" s="1">
        <f>SQRT(Table8111241214[[#This Row],[dX]]*Table8111241214[[#This Row],[dX]]+Table8111241214[[#This Row],[dY]]*Table8111241214[[#This Row],[dY]])</f>
        <v>0.50048072566112778</v>
      </c>
      <c r="R118" s="1">
        <f>IFERROR(Table8111241214[[#This Row],[dY]]/Table8111241214[[#This Row],[|AB|]],0)</f>
        <v>0.89796253659719227</v>
      </c>
      <c r="S118" s="1">
        <f>IFERROR(Table8111241214[[#This Row],[dX]]/Table8111241214[[#This Row],[|AB|]],0)</f>
        <v>-0.44007190647431277</v>
      </c>
      <c r="T118" s="1">
        <f>Table8111241214[[#This Row],[X]] - Table8111241214[[#This Row],[Cos(a)]] * $H$2</f>
        <v>-4.0225196614093885</v>
      </c>
      <c r="U118" s="1">
        <f>Table8111241214[[#This Row],[ Y]] + Table8111241214[[#This Row],[Sin(a)]] * $H$2</f>
        <v>-3.7751851156330916</v>
      </c>
      <c r="V118" s="1">
        <f>Table8111241214[[#This Row],[X]] + Table8111241214[[#This Row],[Cos(a)]] * $H$2</f>
        <v>-3.0645744071178318</v>
      </c>
      <c r="W118" s="1">
        <f>Table8111241214[[#This Row],[ Y]] - Table8111241214[[#This Row],[Sin(a)]] * $H$2</f>
        <v>-3.3057169839762683</v>
      </c>
      <c r="X118" s="1">
        <v>-3.54354703426361</v>
      </c>
      <c r="Y118" s="1">
        <v>-3.54045104980468</v>
      </c>
      <c r="Z118" s="1">
        <v>-3.68010416547579</v>
      </c>
      <c r="AA118" s="1">
        <v>-3.5113524991137899</v>
      </c>
      <c r="AB118" s="1">
        <f>Table8111241214[[#This Row],[Xs]]-IF(Z119&lt;&gt;"",Z119,Z$2)</f>
        <v>-0.16871780007000003</v>
      </c>
      <c r="AC118" s="1">
        <f>Table8111241214[[#This Row],[ Ys]]-IF(AA119&lt;&gt;"",AA119,AA$2)</f>
        <v>0.13633956277140014</v>
      </c>
      <c r="AD118" s="1">
        <f>SQRT(Table8111241214[[#This Row],[dXs]]*Table8111241214[[#This Row],[dXs]]+Table8111241214[[#This Row],[dYs]]*Table8111241214[[#This Row],[dYs]])</f>
        <v>0.21691973731580322</v>
      </c>
      <c r="AE118"/>
    </row>
    <row r="119" spans="1:31" x14ac:dyDescent="0.25">
      <c r="A119"/>
      <c r="O119" s="1">
        <f t="shared" si="2"/>
        <v>-0.16650509834289995</v>
      </c>
      <c r="P119" s="1">
        <f t="shared" si="3"/>
        <v>0.47191834449768022</v>
      </c>
      <c r="Q119" s="1">
        <f>SQRT(Table8111241214[[#This Row],[dX]]*Table8111241214[[#This Row],[dX]]+Table8111241214[[#This Row],[dY]]*Table8111241214[[#This Row],[dY]])</f>
        <v>0.50043068615704411</v>
      </c>
      <c r="R119" s="1">
        <f>IFERROR(Table8111241214[[#This Row],[dY]]/Table8111241214[[#This Row],[|AB|]],0)</f>
        <v>0.94302439389095294</v>
      </c>
      <c r="S119" s="1">
        <f>IFERROR(Table8111241214[[#This Row],[dX]]/Table8111241214[[#This Row],[|AB|]],0)</f>
        <v>-0.33272359779041938</v>
      </c>
      <c r="T119" s="1">
        <f>Table8111241214[[#This Row],[X]] - Table8111241214[[#This Row],[Cos(a)]] * $H$2</f>
        <v>-3.9493831277855564</v>
      </c>
      <c r="U119" s="1">
        <f>Table8111241214[[#This Row],[ Y]] + Table8111241214[[#This Row],[Sin(a)]] * $H$2</f>
        <v>-3.9489830037704339</v>
      </c>
      <c r="V119" s="1">
        <f>Table8111241214[[#This Row],[X]] + Table8111241214[[#This Row],[Cos(a)]] * $H$2</f>
        <v>-2.9433659433356434</v>
      </c>
      <c r="W119" s="1">
        <f>Table8111241214[[#This Row],[ Y]] - Table8111241214[[#This Row],[Sin(a)]] * $H$2</f>
        <v>-3.594033906782526</v>
      </c>
      <c r="X119" s="1">
        <v>-3.4463745355605999</v>
      </c>
      <c r="Y119" s="1">
        <v>-3.7715084552764799</v>
      </c>
      <c r="Z119" s="1">
        <v>-3.51138636540579</v>
      </c>
      <c r="AA119" s="1">
        <v>-3.64769206188519</v>
      </c>
      <c r="AB119" s="1">
        <f>Table8111241214[[#This Row],[Xs]]-IF(Z120&lt;&gt;"",Z120,Z$2)</f>
        <v>-0.16701863879220991</v>
      </c>
      <c r="AC119" s="1">
        <f>Table8111241214[[#This Row],[ Ys]]-IF(AA120&lt;&gt;"",AA120,AA$2)</f>
        <v>0.13435304245128998</v>
      </c>
      <c r="AD119" s="1">
        <f>SQRT(Table8111241214[[#This Row],[dXs]]*Table8111241214[[#This Row],[dXs]]+Table8111241214[[#This Row],[dYs]]*Table8111241214[[#This Row],[dYs]])</f>
        <v>0.21435010081621331</v>
      </c>
      <c r="AE119"/>
    </row>
    <row r="120" spans="1:31" x14ac:dyDescent="0.25">
      <c r="A120"/>
      <c r="O120" s="1">
        <f t="shared" si="2"/>
        <v>-0.14026153087616011</v>
      </c>
      <c r="P120" s="1">
        <f t="shared" si="3"/>
        <v>0.48105311393738015</v>
      </c>
      <c r="Q120" s="1">
        <f>SQRT(Table8111241214[[#This Row],[dX]]*Table8111241214[[#This Row],[dX]]+Table8111241214[[#This Row],[dY]]*Table8111241214[[#This Row],[dY]])</f>
        <v>0.50108421993969643</v>
      </c>
      <c r="R120" s="1">
        <f>IFERROR(Table8111241214[[#This Row],[dY]]/Table8111241214[[#This Row],[|AB|]],0)</f>
        <v>0.96002447252334755</v>
      </c>
      <c r="S120" s="1">
        <f>IFERROR(Table8111241214[[#This Row],[dX]]/Table8111241214[[#This Row],[|AB|]],0)</f>
        <v>-0.27991608056034983</v>
      </c>
      <c r="T120" s="1">
        <f>Table8111241214[[#This Row],[X]] - Table8111241214[[#This Row],[Cos(a)]] * $H$2</f>
        <v>-3.8891183589207667</v>
      </c>
      <c r="U120" s="1">
        <f>Table8111241214[[#This Row],[ Y]] + Table8111241214[[#This Row],[Sin(a)]] * $H$2</f>
        <v>-4.161676447795263</v>
      </c>
      <c r="V120" s="1">
        <f>Table8111241214[[#This Row],[X]] + Table8111241214[[#This Row],[Cos(a)]] * $H$2</f>
        <v>-2.8649655129206533</v>
      </c>
      <c r="W120" s="1">
        <f>Table8111241214[[#This Row],[ Y]] - Table8111241214[[#This Row],[Sin(a)]] * $H$2</f>
        <v>-3.8630623408094569</v>
      </c>
      <c r="X120" s="1">
        <v>-3.37704193592071</v>
      </c>
      <c r="Y120" s="1">
        <v>-4.0123693943023602</v>
      </c>
      <c r="Z120" s="1">
        <v>-3.3443677266135801</v>
      </c>
      <c r="AA120" s="1">
        <v>-3.78204510433648</v>
      </c>
      <c r="AB120" s="1">
        <f>Table8111241214[[#This Row],[Xs]]-IF(Z121&lt;&gt;"",Z121,Z$2)</f>
        <v>-0.16381049472163012</v>
      </c>
      <c r="AC120" s="1">
        <f>Table8111241214[[#This Row],[ Ys]]-IF(AA121&lt;&gt;"",AA121,AA$2)</f>
        <v>0.13552136491477018</v>
      </c>
      <c r="AD120" s="1">
        <f>SQRT(Table8111241214[[#This Row],[dXs]]*Table8111241214[[#This Row],[dXs]]+Table8111241214[[#This Row],[dYs]]*Table8111241214[[#This Row],[dYs]])</f>
        <v>0.21260272465165517</v>
      </c>
      <c r="AE120"/>
    </row>
    <row r="121" spans="1:31" x14ac:dyDescent="0.25">
      <c r="A121"/>
      <c r="O121" s="1">
        <f t="shared" si="2"/>
        <v>-0.18987035751342995</v>
      </c>
      <c r="P121" s="1">
        <f t="shared" si="3"/>
        <v>0.46028614044189986</v>
      </c>
      <c r="Q121" s="1">
        <f>SQRT(Table8111241214[[#This Row],[dX]]*Table8111241214[[#This Row],[dX]]+Table8111241214[[#This Row],[dY]]*Table8111241214[[#This Row],[dY]])</f>
        <v>0.49790971445150384</v>
      </c>
      <c r="R121" s="1">
        <f>IFERROR(Table8111241214[[#This Row],[dY]]/Table8111241214[[#This Row],[|AB|]],0)</f>
        <v>0.92443695530011893</v>
      </c>
      <c r="S121" s="1">
        <f>IFERROR(Table8111241214[[#This Row],[dX]]/Table8111241214[[#This Row],[|AB|]],0)</f>
        <v>-0.38133491274134046</v>
      </c>
      <c r="T121" s="1">
        <f>Table8111241214[[#This Row],[X]] - Table8111241214[[#This Row],[Cos(a)]] * $H$2</f>
        <v>-3.7992070693752078</v>
      </c>
      <c r="U121" s="1">
        <f>Table8111241214[[#This Row],[ Y]] + Table8111241214[[#This Row],[Sin(a)]] * $H$2</f>
        <v>-4.4559653611696692</v>
      </c>
      <c r="V121" s="1">
        <f>Table8111241214[[#This Row],[X]] + Table8111241214[[#This Row],[Cos(a)]] * $H$2</f>
        <v>-2.8130189399936718</v>
      </c>
      <c r="W121" s="1">
        <f>Table8111241214[[#This Row],[ Y]] - Table8111241214[[#This Row],[Sin(a)]] * $H$2</f>
        <v>-4.0491577772580509</v>
      </c>
      <c r="X121" s="1">
        <v>-3.3061130046844398</v>
      </c>
      <c r="Y121" s="1">
        <v>-4.2525615692138601</v>
      </c>
      <c r="Z121" s="1">
        <v>-3.1805572318919499</v>
      </c>
      <c r="AA121" s="1">
        <v>-3.9175664692512502</v>
      </c>
      <c r="AB121" s="1">
        <f>Table8111241214[[#This Row],[Xs]]-IF(Z122&lt;&gt;"",Z122,Z$2)</f>
        <v>-0.16435848890261973</v>
      </c>
      <c r="AC121" s="1">
        <f>Table8111241214[[#This Row],[ Ys]]-IF(AA122&lt;&gt;"",AA122,AA$2)</f>
        <v>0.12855159464059973</v>
      </c>
      <c r="AD121" s="1">
        <f>SQRT(Table8111241214[[#This Row],[dXs]]*Table8111241214[[#This Row],[dXs]]+Table8111241214[[#This Row],[dYs]]*Table8111241214[[#This Row],[dYs]])</f>
        <v>0.20866055055758298</v>
      </c>
      <c r="AE121"/>
    </row>
    <row r="122" spans="1:31" x14ac:dyDescent="0.25">
      <c r="A122"/>
      <c r="O122" s="1">
        <f t="shared" si="2"/>
        <v>-0.29023694992064986</v>
      </c>
      <c r="P122" s="1">
        <f t="shared" si="3"/>
        <v>0.40212702751160023</v>
      </c>
      <c r="Q122" s="1">
        <f>SQRT(Table8111241214[[#This Row],[dX]]*Table8111241214[[#This Row],[dX]]+Table8111241214[[#This Row],[dY]]*Table8111241214[[#This Row],[dY]])</f>
        <v>0.4959270443871327</v>
      </c>
      <c r="R122" s="1">
        <f>IFERROR(Table8111241214[[#This Row],[dY]]/Table8111241214[[#This Row],[|AB|]],0)</f>
        <v>0.8108592424285902</v>
      </c>
      <c r="S122" s="1">
        <f>IFERROR(Table8111241214[[#This Row],[dX]]/Table8111241214[[#This Row],[|AB|]],0)</f>
        <v>-0.58524122288859048</v>
      </c>
      <c r="T122" s="1">
        <f>Table8111241214[[#This Row],[X]] - Table8111241214[[#This Row],[Cos(a)]] * $H$2</f>
        <v>-3.6196833656620266</v>
      </c>
      <c r="U122" s="1">
        <f>Table8111241214[[#This Row],[ Y]] + Table8111241214[[#This Row],[Sin(a)]] * $H$2</f>
        <v>-4.784822818585746</v>
      </c>
      <c r="V122" s="1">
        <f>Table8111241214[[#This Row],[X]] + Table8111241214[[#This Row],[Cos(a)]] * $H$2</f>
        <v>-2.7546597911525335</v>
      </c>
      <c r="W122" s="1">
        <f>Table8111241214[[#This Row],[ Y]] - Table8111241214[[#This Row],[Sin(a)]] * $H$2</f>
        <v>-4.1604882509027741</v>
      </c>
      <c r="X122" s="1">
        <v>-3.18717157840728</v>
      </c>
      <c r="Y122" s="1">
        <v>-4.47265553474426</v>
      </c>
      <c r="Z122" s="1">
        <v>-3.0161987429893302</v>
      </c>
      <c r="AA122" s="1">
        <v>-4.0461180638918499</v>
      </c>
      <c r="AB122" s="1">
        <f>Table8111241214[[#This Row],[Xs]]-IF(Z123&lt;&gt;"",Z123,Z$2)</f>
        <v>-0.15957648242483025</v>
      </c>
      <c r="AC122" s="1">
        <f>Table8111241214[[#This Row],[ Ys]]-IF(AA123&lt;&gt;"",AA123,AA$2)</f>
        <v>0.13446347592029007</v>
      </c>
      <c r="AD122" s="1">
        <f>SQRT(Table8111241214[[#This Row],[dXs]]*Table8111241214[[#This Row],[dXs]]+Table8111241214[[#This Row],[dYs]]*Table8111241214[[#This Row],[dYs]])</f>
        <v>0.2086745794284694</v>
      </c>
      <c r="AE122"/>
    </row>
    <row r="123" spans="1:31" x14ac:dyDescent="0.25">
      <c r="A123"/>
      <c r="O123" s="1">
        <f t="shared" si="2"/>
        <v>-0.3863976001739502</v>
      </c>
      <c r="P123" s="1">
        <f t="shared" si="3"/>
        <v>0.3094003200530997</v>
      </c>
      <c r="Q123" s="1">
        <f>SQRT(Table8111241214[[#This Row],[dX]]*Table8111241214[[#This Row],[dX]]+Table8111241214[[#This Row],[dY]]*Table8111241214[[#This Row],[dY]])</f>
        <v>0.49500673073115725</v>
      </c>
      <c r="R123" s="1">
        <f>IFERROR(Table8111241214[[#This Row],[dY]]/Table8111241214[[#This Row],[|AB|]],0)</f>
        <v>0.62504265264453118</v>
      </c>
      <c r="S123" s="1">
        <f>IFERROR(Table8111241214[[#This Row],[dX]]/Table8111241214[[#This Row],[|AB|]],0)</f>
        <v>-0.78059059844139034</v>
      </c>
      <c r="T123" s="1">
        <f>Table8111241214[[#This Row],[X]] - Table8111241214[[#This Row],[Cos(a)]] * $H$2</f>
        <v>-3.3492733950913767</v>
      </c>
      <c r="U123" s="1">
        <f>Table8111241214[[#This Row],[ Y]] + Table8111241214[[#This Row],[Sin(a)]] * $H$2</f>
        <v>-5.0710551091610272</v>
      </c>
      <c r="V123" s="1">
        <f>Table8111241214[[#This Row],[X]] + Table8111241214[[#This Row],[Cos(a)]] * $H$2</f>
        <v>-2.6824787144362032</v>
      </c>
      <c r="W123" s="1">
        <f>Table8111241214[[#This Row],[ Y]] - Table8111241214[[#This Row],[Sin(a)]] * $H$2</f>
        <v>-4.2383220842898934</v>
      </c>
      <c r="X123" s="1">
        <v>-3.0158760547637899</v>
      </c>
      <c r="Y123" s="1">
        <v>-4.6546885967254603</v>
      </c>
      <c r="Z123" s="1">
        <v>-2.8566222605645</v>
      </c>
      <c r="AA123" s="1">
        <v>-4.18058153981214</v>
      </c>
      <c r="AB123" s="1">
        <f>Table8111241214[[#This Row],[Xs]]-IF(Z124&lt;&gt;"",Z124,Z$2)</f>
        <v>-0.16397811665841999</v>
      </c>
      <c r="AC123" s="1">
        <f>Table8111241214[[#This Row],[ Ys]]-IF(AA124&lt;&gt;"",AA124,AA$2)</f>
        <v>0.12201010549088043</v>
      </c>
      <c r="AD123" s="1">
        <f>SQRT(Table8111241214[[#This Row],[dXs]]*Table8111241214[[#This Row],[dXs]]+Table8111241214[[#This Row],[dYs]]*Table8111241214[[#This Row],[dYs]])</f>
        <v>0.20439004032667094</v>
      </c>
      <c r="AE123"/>
    </row>
    <row r="124" spans="1:31" x14ac:dyDescent="0.25">
      <c r="A124"/>
      <c r="O124" s="1">
        <f t="shared" si="2"/>
        <v>-0.45601546764374001</v>
      </c>
      <c r="P124" s="1">
        <f t="shared" si="3"/>
        <v>0.19507980346679954</v>
      </c>
      <c r="Q124" s="1">
        <f>SQRT(Table8111241214[[#This Row],[dX]]*Table8111241214[[#This Row],[dX]]+Table8111241214[[#This Row],[dY]]*Table8111241214[[#This Row],[dY]])</f>
        <v>0.49599015761503173</v>
      </c>
      <c r="R124" s="1">
        <f>IFERROR(Table8111241214[[#This Row],[dY]]/Table8111241214[[#This Row],[|AB|]],0)</f>
        <v>0.39331386010730657</v>
      </c>
      <c r="S124" s="1">
        <f>IFERROR(Table8111241214[[#This Row],[dX]]/Table8111241214[[#This Row],[|AB|]],0)</f>
        <v>-0.91940426769049211</v>
      </c>
      <c r="T124" s="1">
        <f>Table8111241214[[#This Row],[X]] - Table8111241214[[#This Row],[Cos(a)]] * $H$2</f>
        <v>-3.010567332845127</v>
      </c>
      <c r="U124" s="1">
        <f>Table8111241214[[#This Row],[ Y]] + Table8111241214[[#This Row],[Sin(a)]] * $H$2</f>
        <v>-5.2724654872231458</v>
      </c>
      <c r="V124" s="1">
        <f>Table8111241214[[#This Row],[X]] + Table8111241214[[#This Row],[Cos(a)]] * $H$2</f>
        <v>-2.5909806236215327</v>
      </c>
      <c r="W124" s="1">
        <f>Table8111241214[[#This Row],[ Y]] - Table8111241214[[#This Row],[Sin(a)]] * $H$2</f>
        <v>-4.2916462223715737</v>
      </c>
      <c r="X124" s="1">
        <v>-2.8007739782333299</v>
      </c>
      <c r="Y124" s="1">
        <v>-4.7820558547973597</v>
      </c>
      <c r="Z124" s="1">
        <v>-2.69264414390608</v>
      </c>
      <c r="AA124" s="1">
        <v>-4.3025916453030204</v>
      </c>
      <c r="AB124" s="1">
        <f>Table8111241214[[#This Row],[Xs]]-IF(Z125&lt;&gt;"",Z125,Z$2)</f>
        <v>-0.1808972722082598</v>
      </c>
      <c r="AC124" s="1">
        <f>Table8111241214[[#This Row],[ Ys]]-IF(AA125&lt;&gt;"",AA125,AA$2)</f>
        <v>4.4475418964769808E-2</v>
      </c>
      <c r="AD124" s="1">
        <f>SQRT(Table8111241214[[#This Row],[dXs]]*Table8111241214[[#This Row],[dXs]]+Table8111241214[[#This Row],[dYs]]*Table8111241214[[#This Row],[dYs]])</f>
        <v>0.18628442228077216</v>
      </c>
      <c r="AE124"/>
    </row>
    <row r="125" spans="1:31" x14ac:dyDescent="0.25">
      <c r="A125"/>
      <c r="O125" s="1">
        <f t="shared" si="2"/>
        <v>-0.49080240726470992</v>
      </c>
      <c r="P125" s="1">
        <f t="shared" si="3"/>
        <v>8.3331584930419922E-2</v>
      </c>
      <c r="Q125" s="1">
        <f>SQRT(Table8111241214[[#This Row],[dX]]*Table8111241214[[#This Row],[dX]]+Table8111241214[[#This Row],[dY]]*Table8111241214[[#This Row],[dY]])</f>
        <v>0.49782643162436641</v>
      </c>
      <c r="R125" s="1">
        <f>IFERROR(Table8111241214[[#This Row],[dY]]/Table8111241214[[#This Row],[|AB|]],0)</f>
        <v>0.16739084073643071</v>
      </c>
      <c r="S125" s="1">
        <f>IFERROR(Table8111241214[[#This Row],[dX]]/Table8111241214[[#This Row],[|AB|]],0)</f>
        <v>-0.98589061585834714</v>
      </c>
      <c r="T125" s="1">
        <f>Table8111241214[[#This Row],[X]] - Table8111241214[[#This Row],[Cos(a)]] * $H$2</f>
        <v>-2.6491467516091527</v>
      </c>
      <c r="U125" s="1">
        <f>Table8111241214[[#This Row],[ Y]] + Table8111241214[[#This Row],[Sin(a)]] * $H$2</f>
        <v>-5.3756418070556329</v>
      </c>
      <c r="V125" s="1">
        <f>Table8111241214[[#This Row],[X]] + Table8111241214[[#This Row],[Cos(a)]] * $H$2</f>
        <v>-2.4705744226309472</v>
      </c>
      <c r="W125" s="1">
        <f>Table8111241214[[#This Row],[ Y]] - Table8111241214[[#This Row],[Sin(a)]] * $H$2</f>
        <v>-4.3238949933288868</v>
      </c>
      <c r="X125" s="1">
        <v>-2.5598605871200499</v>
      </c>
      <c r="Y125" s="1">
        <v>-4.8497684001922599</v>
      </c>
      <c r="Z125" s="1">
        <v>-2.5117468716978202</v>
      </c>
      <c r="AA125" s="1">
        <v>-4.3470670642677902</v>
      </c>
      <c r="AB125" s="1">
        <f>Table8111241214[[#This Row],[Xs]]-IF(Z126&lt;&gt;"",Z126,Z$2)</f>
        <v>-0.17932853890524036</v>
      </c>
      <c r="AC125" s="1">
        <f>Table8111241214[[#This Row],[ Ys]]-IF(AA126&lt;&gt;"",AA126,AA$2)</f>
        <v>1.2698711007200103E-2</v>
      </c>
      <c r="AD125" s="1">
        <f>SQRT(Table8111241214[[#This Row],[dXs]]*Table8111241214[[#This Row],[dXs]]+Table8111241214[[#This Row],[dYs]]*Table8111241214[[#This Row],[dYs]])</f>
        <v>0.17977759072568719</v>
      </c>
      <c r="AE125"/>
    </row>
    <row r="126" spans="1:31" x14ac:dyDescent="0.25">
      <c r="A126"/>
      <c r="O126" s="1">
        <f t="shared" si="2"/>
        <v>-0.49889904260634976</v>
      </c>
      <c r="P126" s="1">
        <f t="shared" si="3"/>
        <v>-1.1934995651249558E-2</v>
      </c>
      <c r="Q126" s="1">
        <f>SQRT(Table8111241214[[#This Row],[dX]]*Table8111241214[[#This Row],[dX]]+Table8111241214[[#This Row],[dY]]*Table8111241214[[#This Row],[dY]])</f>
        <v>0.49904178065040578</v>
      </c>
      <c r="R126" s="1">
        <f>IFERROR(Table8111241214[[#This Row],[dY]]/Table8111241214[[#This Row],[|AB|]],0)</f>
        <v>-2.3915824514120977E-2</v>
      </c>
      <c r="S126" s="1">
        <f>IFERROR(Table8111241214[[#This Row],[dX]]/Table8111241214[[#This Row],[|AB|]],0)</f>
        <v>-0.99971397576397314</v>
      </c>
      <c r="T126" s="1">
        <f>Table8111241214[[#This Row],[X]] - Table8111241214[[#This Row],[Cos(a)]] * $H$2</f>
        <v>-2.297214885883188</v>
      </c>
      <c r="U126" s="1">
        <f>Table8111241214[[#This Row],[ Y]] + Table8111241214[[#This Row],[Sin(a)]] * $H$2</f>
        <v>-5.3986342176841937</v>
      </c>
      <c r="V126" s="1">
        <f>Table8111241214[[#This Row],[X]] + Table8111241214[[#This Row],[Cos(a)]] * $H$2</f>
        <v>-2.3227282560540519</v>
      </c>
      <c r="W126" s="1">
        <f>Table8111241214[[#This Row],[ Y]] - Table8111241214[[#This Row],[Sin(a)]] * $H$2</f>
        <v>-4.3321406617713656</v>
      </c>
      <c r="X126" s="1">
        <v>-2.3099715709686199</v>
      </c>
      <c r="Y126" s="1">
        <v>-4.8653874397277797</v>
      </c>
      <c r="Z126" s="1">
        <v>-2.3324183327925798</v>
      </c>
      <c r="AA126" s="1">
        <v>-4.3597657752749903</v>
      </c>
      <c r="AB126" s="1">
        <f>Table8111241214[[#This Row],[Xs]]-IF(Z127&lt;&gt;"",Z127,Z$2)</f>
        <v>-0.17795219176787969</v>
      </c>
      <c r="AC126" s="1">
        <f>Table8111241214[[#This Row],[ Ys]]-IF(AA127&lt;&gt;"",AA127,AA$2)</f>
        <v>-1.0180906223440367E-2</v>
      </c>
      <c r="AD126" s="1">
        <f>SQRT(Table8111241214[[#This Row],[dXs]]*Table8111241214[[#This Row],[dXs]]+Table8111241214[[#This Row],[dYs]]*Table8111241214[[#This Row],[dYs]])</f>
        <v>0.17824318614332138</v>
      </c>
      <c r="AE126"/>
    </row>
    <row r="127" spans="1:31" x14ac:dyDescent="0.25">
      <c r="A127"/>
      <c r="O127" s="1">
        <f t="shared" si="2"/>
        <v>-0.49094009399413996</v>
      </c>
      <c r="P127" s="1">
        <f t="shared" si="3"/>
        <v>-9.2919349670409268E-2</v>
      </c>
      <c r="Q127" s="1">
        <f>SQRT(Table8111241214[[#This Row],[dX]]*Table8111241214[[#This Row],[dX]]+Table8111241214[[#This Row],[dY]]*Table8111241214[[#This Row],[dY]])</f>
        <v>0.49965606314158417</v>
      </c>
      <c r="R127" s="1">
        <f>IFERROR(Table8111241214[[#This Row],[dY]]/Table8111241214[[#This Row],[|AB|]],0)</f>
        <v>-0.18596662089153781</v>
      </c>
      <c r="S127" s="1">
        <f>IFERROR(Table8111241214[[#This Row],[dX]]/Table8111241214[[#This Row],[|AB|]],0)</f>
        <v>-0.98255606247897276</v>
      </c>
      <c r="T127" s="1">
        <f>Table8111241214[[#This Row],[X]] - Table8111241214[[#This Row],[Cos(a)]] * $H$2</f>
        <v>-1.9617670710923674</v>
      </c>
      <c r="U127" s="1">
        <f>Table8111241214[[#This Row],[ Y]] + Table8111241214[[#This Row],[Sin(a)]] * $H$2</f>
        <v>-5.3619281628223066</v>
      </c>
      <c r="V127" s="1">
        <f>Table8111241214[[#This Row],[X]] + Table8111241214[[#This Row],[Cos(a)]] * $H$2</f>
        <v>-2.1601560179350332</v>
      </c>
      <c r="W127" s="1">
        <f>Table8111241214[[#This Row],[ Y]] - Table8111241214[[#This Row],[Sin(a)]] * $H$2</f>
        <v>-4.313738646259714</v>
      </c>
      <c r="X127" s="1">
        <v>-2.0609615445137002</v>
      </c>
      <c r="Y127" s="1">
        <v>-4.8378334045410103</v>
      </c>
      <c r="Z127" s="1">
        <v>-2.1544661410247001</v>
      </c>
      <c r="AA127" s="1">
        <v>-4.34958486905155</v>
      </c>
      <c r="AB127" s="1">
        <f>Table8111241214[[#This Row],[Xs]]-IF(Z128&lt;&gt;"",Z128,Z$2)</f>
        <v>-0.17182510623826008</v>
      </c>
      <c r="AC127" s="1">
        <f>Table8111241214[[#This Row],[ Ys]]-IF(AA128&lt;&gt;"",AA128,AA$2)</f>
        <v>-4.6226320927909903E-2</v>
      </c>
      <c r="AD127" s="1">
        <f>SQRT(Table8111241214[[#This Row],[dXs]]*Table8111241214[[#This Row],[dXs]]+Table8111241214[[#This Row],[dYs]]*Table8111241214[[#This Row],[dYs]])</f>
        <v>0.17793465058925281</v>
      </c>
      <c r="AE127"/>
    </row>
    <row r="128" spans="1:31" x14ac:dyDescent="0.25">
      <c r="A128"/>
      <c r="O128" s="1">
        <f t="shared" si="2"/>
        <v>-0.47271305322647028</v>
      </c>
      <c r="P128" s="1">
        <f t="shared" si="3"/>
        <v>-0.16301035881042036</v>
      </c>
      <c r="Q128" s="1">
        <f>SQRT(Table8111241214[[#This Row],[dX]]*Table8111241214[[#This Row],[dX]]+Table8111241214[[#This Row],[dY]]*Table8111241214[[#This Row],[dY]])</f>
        <v>0.5000300068697815</v>
      </c>
      <c r="R128" s="1">
        <f>IFERROR(Table8111241214[[#This Row],[dY]]/Table8111241214[[#This Row],[|AB|]],0)</f>
        <v>-0.32600115307254302</v>
      </c>
      <c r="S128" s="1">
        <f>IFERROR(Table8111241214[[#This Row],[dX]]/Table8111241214[[#This Row],[|AB|]],0)</f>
        <v>-0.9453693713017004</v>
      </c>
      <c r="T128" s="1">
        <f>Table8111241214[[#This Row],[X]] - Table8111241214[[#This Row],[Cos(a)]] * $H$2</f>
        <v>-1.6451426760770405</v>
      </c>
      <c r="U128" s="1">
        <f>Table8111241214[[#This Row],[ Y]] + Table8111241214[[#This Row],[Sin(a)]] * $H$2</f>
        <v>-5.2767274916927951</v>
      </c>
      <c r="V128" s="1">
        <f>Table8111241214[[#This Row],[X]] + Table8111241214[[#This Row],[Cos(a)]] * $H$2</f>
        <v>-1.9929202778719195</v>
      </c>
      <c r="W128" s="1">
        <f>Table8111241214[[#This Row],[ Y]] - Table8111241214[[#This Row],[Sin(a)]] * $H$2</f>
        <v>-4.2682086884219457</v>
      </c>
      <c r="X128" s="1">
        <v>-1.81903147697448</v>
      </c>
      <c r="Y128" s="1">
        <v>-4.7724680900573704</v>
      </c>
      <c r="Z128" s="1">
        <v>-1.98264103478644</v>
      </c>
      <c r="AA128" s="1">
        <v>-4.30335854812364</v>
      </c>
      <c r="AB128" s="1">
        <f>Table8111241214[[#This Row],[Xs]]-IF(Z129&lt;&gt;"",Z129,Z$2)</f>
        <v>-0.16181414074088996</v>
      </c>
      <c r="AC128" s="1">
        <f>Table8111241214[[#This Row],[ Ys]]-IF(AA129&lt;&gt;"",AA129,AA$2)</f>
        <v>-7.0430738222359679E-2</v>
      </c>
      <c r="AD128" s="1">
        <f>SQRT(Table8111241214[[#This Row],[dXs]]*Table8111241214[[#This Row],[dXs]]+Table8111241214[[#This Row],[dYs]]*Table8111241214[[#This Row],[dYs]])</f>
        <v>0.17647749156835582</v>
      </c>
      <c r="AE128"/>
    </row>
    <row r="129" spans="1:31" x14ac:dyDescent="0.25">
      <c r="A129"/>
      <c r="O129" s="1">
        <f t="shared" si="2"/>
        <v>-0.44400900602339988</v>
      </c>
      <c r="P129" s="1">
        <f t="shared" si="3"/>
        <v>-0.2290740013122603</v>
      </c>
      <c r="Q129" s="1">
        <f>SQRT(Table8111241214[[#This Row],[dX]]*Table8111241214[[#This Row],[dX]]+Table8111241214[[#This Row],[dY]]*Table8111241214[[#This Row],[dY]])</f>
        <v>0.49961875015565316</v>
      </c>
      <c r="R129" s="1">
        <f>IFERROR(Table8111241214[[#This Row],[dY]]/Table8111241214[[#This Row],[|AB|]],0)</f>
        <v>-0.45849760690705404</v>
      </c>
      <c r="S129" s="1">
        <f>IFERROR(Table8111241214[[#This Row],[dX]]/Table8111241214[[#This Row],[|AB|]],0)</f>
        <v>-0.88869564219731867</v>
      </c>
      <c r="T129" s="1">
        <f>Table8111241214[[#This Row],[X]] - Table8111241214[[#This Row],[Cos(a)]] * $H$2</f>
        <v>-1.3436861689519102</v>
      </c>
      <c r="U129" s="1">
        <f>Table8111241214[[#This Row],[ Y]] + Table8111241214[[#This Row],[Sin(a)]] * $H$2</f>
        <v>-5.1488527174909358</v>
      </c>
      <c r="V129" s="1">
        <f>Table8111241214[[#This Row],[X]] + Table8111241214[[#This Row],[Cos(a)]] * $H$2</f>
        <v>-1.8328108136225496</v>
      </c>
      <c r="W129" s="1">
        <f>Table8111241214[[#This Row],[ Y]] - Table8111241214[[#This Row],[Sin(a)]] * $H$2</f>
        <v>-4.2007933739702441</v>
      </c>
      <c r="X129" s="1">
        <v>-1.5882484912872299</v>
      </c>
      <c r="Y129" s="1">
        <v>-4.6748230457305899</v>
      </c>
      <c r="Z129" s="1">
        <v>-1.8208268940455501</v>
      </c>
      <c r="AA129" s="1">
        <v>-4.2329278099012804</v>
      </c>
      <c r="AB129" s="1">
        <f>Table8111241214[[#This Row],[Xs]]-IF(Z130&lt;&gt;"",Z130,Z$2)</f>
        <v>-0.14716199202729019</v>
      </c>
      <c r="AC129" s="1">
        <f>Table8111241214[[#This Row],[ Ys]]-IF(AA130&lt;&gt;"",AA130,AA$2)</f>
        <v>-9.7838757479170368E-2</v>
      </c>
      <c r="AD129" s="1">
        <f>SQRT(Table8111241214[[#This Row],[dXs]]*Table8111241214[[#This Row],[dXs]]+Table8111241214[[#This Row],[dYs]]*Table8111241214[[#This Row],[dYs]])</f>
        <v>0.17671749874448806</v>
      </c>
      <c r="AE129"/>
    </row>
    <row r="130" spans="1:31" x14ac:dyDescent="0.25">
      <c r="A130"/>
      <c r="O130" s="1">
        <f t="shared" ref="O130:O193" si="4">IF(ROW()&lt;&gt;2,X129,X$277)-IF(X131&lt;&gt;"",X131,X$2)</f>
        <v>-0.39888617396354986</v>
      </c>
      <c r="P130" s="1">
        <f t="shared" ref="P130:P193" si="5">IF(ROW()&lt;&gt;2,Y129,Y$277)-IF(Y131&lt;&gt;"",Y131,Y$2)</f>
        <v>-0.29949665069579989</v>
      </c>
      <c r="Q130" s="1">
        <f>SQRT(Table8111241214[[#This Row],[dX]]*Table8111241214[[#This Row],[dX]]+Table8111241214[[#This Row],[dY]]*Table8111241214[[#This Row],[dY]])</f>
        <v>0.49880700030901864</v>
      </c>
      <c r="R130" s="1">
        <f>IFERROR(Table8111241214[[#This Row],[dY]]/Table8111241214[[#This Row],[|AB|]],0)</f>
        <v>-0.60042591725909433</v>
      </c>
      <c r="S130" s="1">
        <f>IFERROR(Table8111241214[[#This Row],[dX]]/Table8111241214[[#This Row],[|AB|]],0)</f>
        <v>-0.7996803848310744</v>
      </c>
      <c r="T130" s="1">
        <f>Table8111241214[[#This Row],[X]] - Table8111241214[[#This Row],[Cos(a)]] * $H$2</f>
        <v>-1.0547556811072538</v>
      </c>
      <c r="U130" s="1">
        <f>Table8111241214[[#This Row],[ Y]] + Table8111241214[[#This Row],[Sin(a)]] * $H$2</f>
        <v>-4.9699430807007774</v>
      </c>
      <c r="V130" s="1">
        <f>Table8111241214[[#This Row],[X]] + Table8111241214[[#This Row],[Cos(a)]] * $H$2</f>
        <v>-1.6952892607949064</v>
      </c>
      <c r="W130" s="1">
        <f>Table8111241214[[#This Row],[ Y]] - Table8111241214[[#This Row],[Sin(a)]] * $H$2</f>
        <v>-4.1168450967894428</v>
      </c>
      <c r="X130" s="1">
        <v>-1.3750224709510801</v>
      </c>
      <c r="Y130" s="1">
        <v>-4.5433940887451101</v>
      </c>
      <c r="Z130" s="1">
        <v>-1.6736649020182599</v>
      </c>
      <c r="AA130" s="1">
        <v>-4.13508905242211</v>
      </c>
      <c r="AB130" s="1">
        <f>Table8111241214[[#This Row],[Xs]]-IF(Z131&lt;&gt;"",Z131,Z$2)</f>
        <v>-0.14069154631356984</v>
      </c>
      <c r="AC130" s="1">
        <f>Table8111241214[[#This Row],[ Ys]]-IF(AA131&lt;&gt;"",AA131,AA$2)</f>
        <v>-0.10934914261174988</v>
      </c>
      <c r="AD130" s="1">
        <f>SQRT(Table8111241214[[#This Row],[dXs]]*Table8111241214[[#This Row],[dXs]]+Table8111241214[[#This Row],[dYs]]*Table8111241214[[#This Row],[dYs]])</f>
        <v>0.1781890742835491</v>
      </c>
      <c r="AE130"/>
    </row>
    <row r="131" spans="1:31" x14ac:dyDescent="0.25">
      <c r="A131"/>
      <c r="O131" s="1">
        <f t="shared" si="4"/>
        <v>-0.33530366420746005</v>
      </c>
      <c r="P131" s="1">
        <f t="shared" si="5"/>
        <v>-0.3688281774520803</v>
      </c>
      <c r="Q131" s="1">
        <f>SQRT(Table8111241214[[#This Row],[dX]]*Table8111241214[[#This Row],[dX]]+Table8111241214[[#This Row],[dY]]*Table8111241214[[#This Row],[dY]])</f>
        <v>0.49846040134956793</v>
      </c>
      <c r="R131" s="1">
        <f>IFERROR(Table8111241214[[#This Row],[dY]]/Table8111241214[[#This Row],[|AB|]],0)</f>
        <v>-0.73993476002002978</v>
      </c>
      <c r="S131" s="1">
        <f>IFERROR(Table8111241214[[#This Row],[dX]]/Table8111241214[[#This Row],[|AB|]],0)</f>
        <v>-0.67267863866344157</v>
      </c>
      <c r="T131" s="1">
        <f>Table8111241214[[#This Row],[X]] - Table8111241214[[#This Row],[Cos(a)]] * $H$2</f>
        <v>-0.7946816023950849</v>
      </c>
      <c r="U131" s="1">
        <f>Table8111241214[[#This Row],[ Y]] + Table8111241214[[#This Row],[Sin(a)]] * $H$2</f>
        <v>-4.7341327390125949</v>
      </c>
      <c r="V131" s="1">
        <f>Table8111241214[[#This Row],[X]] + Table8111241214[[#This Row],[Cos(a)]] * $H$2</f>
        <v>-1.5840430322522752</v>
      </c>
      <c r="W131" s="1">
        <f>Table8111241214[[#This Row],[ Y]] - Table8111241214[[#This Row],[Sin(a)]] * $H$2</f>
        <v>-4.0165200510569852</v>
      </c>
      <c r="X131" s="1">
        <v>-1.18936231732368</v>
      </c>
      <c r="Y131" s="1">
        <v>-4.37532639503479</v>
      </c>
      <c r="Z131" s="1">
        <v>-1.5329733557046901</v>
      </c>
      <c r="AA131" s="1">
        <v>-4.0257399098103601</v>
      </c>
      <c r="AB131" s="1">
        <f>Table8111241214[[#This Row],[Xs]]-IF(Z132&lt;&gt;"",Z132,Z$2)</f>
        <v>-9.2528207717640143E-2</v>
      </c>
      <c r="AC131" s="1">
        <f>Table8111241214[[#This Row],[ Ys]]-IF(AA132&lt;&gt;"",AA132,AA$2)</f>
        <v>-0.15857372413839022</v>
      </c>
      <c r="AD131" s="1">
        <f>SQRT(Table8111241214[[#This Row],[dXs]]*Table8111241214[[#This Row],[dXs]]+Table8111241214[[#This Row],[dYs]]*Table8111241214[[#This Row],[dYs]])</f>
        <v>0.18359492152714094</v>
      </c>
      <c r="AE131"/>
    </row>
    <row r="132" spans="1:31" x14ac:dyDescent="0.25">
      <c r="A132"/>
      <c r="O132" s="1">
        <f t="shared" si="4"/>
        <v>-0.25804179906844704</v>
      </c>
      <c r="P132" s="1">
        <f t="shared" si="5"/>
        <v>-0.4265159368515099</v>
      </c>
      <c r="Q132" s="1">
        <f>SQRT(Table8111241214[[#This Row],[dX]]*Table8111241214[[#This Row],[dX]]+Table8111241214[[#This Row],[dY]]*Table8111241214[[#This Row],[dY]])</f>
        <v>0.49849916193991939</v>
      </c>
      <c r="R132" s="1">
        <f>IFERROR(Table8111241214[[#This Row],[dY]]/Table8111241214[[#This Row],[|AB|]],0)</f>
        <v>-0.85560010811595888</v>
      </c>
      <c r="S132" s="1">
        <f>IFERROR(Table8111241214[[#This Row],[dX]]/Table8111241214[[#This Row],[|AB|]],0)</f>
        <v>-0.51763737789301845</v>
      </c>
      <c r="T132" s="1">
        <f>Table8111241214[[#This Row],[X]] - Table8111241214[[#This Row],[Cos(a)]] * $H$2</f>
        <v>-0.58334227112168391</v>
      </c>
      <c r="U132" s="1">
        <f>Table8111241214[[#This Row],[ Y]] + Table8111241214[[#This Row],[Sin(a)]] * $H$2</f>
        <v>-4.4506733486231118</v>
      </c>
      <c r="V132" s="1">
        <f>Table8111241214[[#This Row],[X]] + Table8111241214[[#This Row],[Cos(a)]] * $H$2</f>
        <v>-1.4960953423655563</v>
      </c>
      <c r="W132" s="1">
        <f>Table8111241214[[#This Row],[ Y]] - Table8111241214[[#This Row],[Sin(a)]] * $H$2</f>
        <v>-3.8984584739629473</v>
      </c>
      <c r="X132" s="1">
        <v>-1.03971880674362</v>
      </c>
      <c r="Y132" s="1">
        <v>-4.1745659112930298</v>
      </c>
      <c r="Z132" s="1">
        <v>-1.4404451479870499</v>
      </c>
      <c r="AA132" s="1">
        <v>-3.8671661856719699</v>
      </c>
      <c r="AB132" s="1">
        <f>Table8111241214[[#This Row],[Xs]]-IF(Z133&lt;&gt;"",Z133,Z$2)</f>
        <v>-7.3746168256779931E-2</v>
      </c>
      <c r="AC132" s="1">
        <f>Table8111241214[[#This Row],[ Ys]]-IF(AA133&lt;&gt;"",AA133,AA$2)</f>
        <v>-0.16972759994868003</v>
      </c>
      <c r="AD132" s="1">
        <f>SQRT(Table8111241214[[#This Row],[dXs]]*Table8111241214[[#This Row],[dXs]]+Table8111241214[[#This Row],[dYs]]*Table8111241214[[#This Row],[dYs]])</f>
        <v>0.18505662786535496</v>
      </c>
      <c r="AE132"/>
    </row>
    <row r="133" spans="1:31" x14ac:dyDescent="0.25">
      <c r="A133"/>
      <c r="O133" s="1">
        <f t="shared" si="4"/>
        <v>-0.17363832890987307</v>
      </c>
      <c r="P133" s="1">
        <f t="shared" si="5"/>
        <v>-0.46758449077607001</v>
      </c>
      <c r="Q133" s="1">
        <f>SQRT(Table8111241214[[#This Row],[dX]]*Table8111241214[[#This Row],[dX]]+Table8111241214[[#This Row],[dY]]*Table8111241214[[#This Row],[dY]])</f>
        <v>0.49878404673859605</v>
      </c>
      <c r="R133" s="1">
        <f>IFERROR(Table8111241214[[#This Row],[dY]]/Table8111241214[[#This Row],[|AB|]],0)</f>
        <v>-0.93744876932906962</v>
      </c>
      <c r="S133" s="1">
        <f>IFERROR(Table8111241214[[#This Row],[dX]]/Table8111241214[[#This Row],[|AB|]],0)</f>
        <v>-0.34812326104903246</v>
      </c>
      <c r="T133" s="1">
        <f>Table8111241214[[#This Row],[X]] - Table8111241214[[#This Row],[Cos(a)]] * $H$2</f>
        <v>-0.43128596050893486</v>
      </c>
      <c r="U133" s="1">
        <f>Table8111241214[[#This Row],[ Y]] + Table8111241214[[#This Row],[Sin(a)]] * $H$2</f>
        <v>-4.1344991769432786</v>
      </c>
      <c r="V133" s="1">
        <f>Table8111241214[[#This Row],[X]] + Table8111241214[[#This Row],[Cos(a)]] * $H$2</f>
        <v>-1.4313550760015312</v>
      </c>
      <c r="W133" s="1">
        <f>Table8111241214[[#This Row],[ Y]] - Table8111241214[[#This Row],[Sin(a)]] * $H$2</f>
        <v>-3.7631217394232821</v>
      </c>
      <c r="X133" s="1">
        <v>-0.93132051825523299</v>
      </c>
      <c r="Y133" s="1">
        <v>-3.9488104581832801</v>
      </c>
      <c r="Z133" s="1">
        <v>-1.36669897973027</v>
      </c>
      <c r="AA133" s="1">
        <v>-3.6974385857232899</v>
      </c>
      <c r="AB133" s="1">
        <f>Table8111241214[[#This Row],[Xs]]-IF(Z134&lt;&gt;"",Z134,Z$2)</f>
        <v>-4.5203710305000033E-2</v>
      </c>
      <c r="AC133" s="1">
        <f>Table8111241214[[#This Row],[ Ys]]-IF(AA134&lt;&gt;"",AA134,AA$2)</f>
        <v>-0.18747040907768975</v>
      </c>
      <c r="AD133" s="1">
        <f>SQRT(Table8111241214[[#This Row],[dXs]]*Table8111241214[[#This Row],[dXs]]+Table8111241214[[#This Row],[dYs]]*Table8111241214[[#This Row],[dYs]])</f>
        <v>0.19284327757299374</v>
      </c>
      <c r="AE133"/>
    </row>
    <row r="134" spans="1:31" x14ac:dyDescent="0.25">
      <c r="A134"/>
      <c r="O134" s="1">
        <f t="shared" si="4"/>
        <v>-8.7760522961615961E-2</v>
      </c>
      <c r="P134" s="1">
        <f t="shared" si="5"/>
        <v>-0.4913059473037702</v>
      </c>
      <c r="Q134" s="1">
        <f>SQRT(Table8111241214[[#This Row],[dX]]*Table8111241214[[#This Row],[dX]]+Table8111241214[[#This Row],[dY]]*Table8111241214[[#This Row],[dY]])</f>
        <v>0.49908260162677615</v>
      </c>
      <c r="R134" s="1">
        <f>IFERROR(Table8111241214[[#This Row],[dY]]/Table8111241214[[#This Row],[|AB|]],0)</f>
        <v>-0.98441810173775302</v>
      </c>
      <c r="S134" s="1">
        <f>IFERROR(Table8111241214[[#This Row],[dX]]/Table8111241214[[#This Row],[|AB|]],0)</f>
        <v>-0.17584368334130993</v>
      </c>
      <c r="T134" s="1">
        <f>Table8111241214[[#This Row],[X]] - Table8111241214[[#This Row],[Cos(a)]] * $H$2</f>
        <v>-0.34099250903499856</v>
      </c>
      <c r="U134" s="1">
        <f>Table8111241214[[#This Row],[ Y]] + Table8111241214[[#This Row],[Sin(a)]] * $H$2</f>
        <v>-3.800776325698799</v>
      </c>
      <c r="V134" s="1">
        <f>Table8111241214[[#This Row],[X]] + Table8111241214[[#This Row],[Cos(a)]] * $H$2</f>
        <v>-1.3911684466324954</v>
      </c>
      <c r="W134" s="1">
        <f>Table8111241214[[#This Row],[ Y]] - Table8111241214[[#This Row],[Sin(a)]] * $H$2</f>
        <v>-3.6131865153351206</v>
      </c>
      <c r="X134" s="1">
        <v>-0.86608047783374698</v>
      </c>
      <c r="Y134" s="1">
        <v>-3.7069814205169598</v>
      </c>
      <c r="Z134" s="1">
        <v>-1.32149526942527</v>
      </c>
      <c r="AA134" s="1">
        <v>-3.5099681766456001</v>
      </c>
      <c r="AB134" s="1">
        <f>Table8111241214[[#This Row],[Xs]]-IF(Z135&lt;&gt;"",Z135,Z$2)</f>
        <v>-1.6285449366109983E-2</v>
      </c>
      <c r="AC134" s="1">
        <f>Table8111241214[[#This Row],[ Ys]]-IF(AA135&lt;&gt;"",AA135,AA$2)</f>
        <v>-0.19858801529192016</v>
      </c>
      <c r="AD134" s="1">
        <f>SQRT(Table8111241214[[#This Row],[dXs]]*Table8111241214[[#This Row],[dXs]]+Table8111241214[[#This Row],[dYs]]*Table8111241214[[#This Row],[dYs]])</f>
        <v>0.19925465033127848</v>
      </c>
      <c r="AE134"/>
    </row>
    <row r="135" spans="1:31" x14ac:dyDescent="0.25">
      <c r="A135"/>
      <c r="O135" s="1">
        <f t="shared" si="4"/>
        <v>-3.3624470233909465E-3</v>
      </c>
      <c r="P135" s="1">
        <f t="shared" si="5"/>
        <v>-0.49920594692229958</v>
      </c>
      <c r="Q135" s="1">
        <f>SQRT(Table8111241214[[#This Row],[dX]]*Table8111241214[[#This Row],[dX]]+Table8111241214[[#This Row],[dY]]*Table8111241214[[#This Row],[dY]])</f>
        <v>0.49921727082761758</v>
      </c>
      <c r="R135" s="1">
        <f>IFERROR(Table8111241214[[#This Row],[dY]]/Table8111241214[[#This Row],[|AB|]],0)</f>
        <v>-0.99997731667957079</v>
      </c>
      <c r="S135" s="1">
        <f>IFERROR(Table8111241214[[#This Row],[dX]]/Table8111241214[[#This Row],[|AB|]],0)</f>
        <v>-6.7354380945526572E-3</v>
      </c>
      <c r="T135" s="1">
        <f>Table8111241214[[#This Row],[X]] - Table8111241214[[#This Row],[Cos(a)]] * $H$2</f>
        <v>-0.31017275146581325</v>
      </c>
      <c r="U135" s="1">
        <f>Table8111241214[[#This Row],[ Y]] + Table8111241214[[#This Row],[Sin(a)]] * $H$2</f>
        <v>-3.4610971891346081</v>
      </c>
      <c r="V135" s="1">
        <f>Table8111241214[[#This Row],[X]] + Table8111241214[[#This Row],[Cos(a)]] * $H$2</f>
        <v>-1.3769472391214208</v>
      </c>
      <c r="W135" s="1">
        <f>Table8111241214[[#This Row],[ Y]] - Table8111241214[[#This Row],[Sin(a)]] * $H$2</f>
        <v>-3.4539118326244118</v>
      </c>
      <c r="X135" s="1">
        <v>-0.84355999529361703</v>
      </c>
      <c r="Y135" s="1">
        <v>-3.4575045108795099</v>
      </c>
      <c r="Z135" s="1">
        <v>-1.30520982005916</v>
      </c>
      <c r="AA135" s="1">
        <v>-3.31138016135368</v>
      </c>
      <c r="AB135" s="1">
        <f>Table8111241214[[#This Row],[Xs]]-IF(Z136&lt;&gt;"",Z136,Z$2)</f>
        <v>-2.4294681155049958E-2</v>
      </c>
      <c r="AC135" s="1">
        <f>Table8111241214[[#This Row],[ Ys]]-IF(AA136&lt;&gt;"",AA136,AA$2)</f>
        <v>-0.1958381220863501</v>
      </c>
      <c r="AD135" s="1">
        <f>SQRT(Table8111241214[[#This Row],[dXs]]*Table8111241214[[#This Row],[dXs]]+Table8111241214[[#This Row],[dYs]]*Table8111241214[[#This Row],[dYs]])</f>
        <v>0.19733930575213268</v>
      </c>
      <c r="AE135"/>
    </row>
    <row r="136" spans="1:31" x14ac:dyDescent="0.25">
      <c r="A136"/>
      <c r="O136" s="1">
        <f t="shared" si="4"/>
        <v>9.4953522086142939E-2</v>
      </c>
      <c r="P136" s="1">
        <f t="shared" si="5"/>
        <v>-0.48772990703582986</v>
      </c>
      <c r="Q136" s="1">
        <f>SQRT(Table8111241214[[#This Row],[dX]]*Table8111241214[[#This Row],[dX]]+Table8111241214[[#This Row],[dY]]*Table8111241214[[#This Row],[dY]])</f>
        <v>0.49688694244641091</v>
      </c>
      <c r="R136" s="1">
        <f>IFERROR(Table8111241214[[#This Row],[dY]]/Table8111241214[[#This Row],[|AB|]],0)</f>
        <v>-0.98157118928201936</v>
      </c>
      <c r="S136" s="1">
        <f>IFERROR(Table8111241214[[#This Row],[dX]]/Table8111241214[[#This Row],[|AB|]],0)</f>
        <v>0.19109683506401187</v>
      </c>
      <c r="T136" s="1">
        <f>Table8111241214[[#This Row],[X]] - Table8111241214[[#This Row],[Cos(a)]] * $H$2</f>
        <v>-0.33914860324534779</v>
      </c>
      <c r="U136" s="1">
        <f>Table8111241214[[#This Row],[ Y]] + Table8111241214[[#This Row],[Sin(a)]] * $H$2</f>
        <v>-3.1058445473037879</v>
      </c>
      <c r="V136" s="1">
        <f>Table8111241214[[#This Row],[X]] + Table8111241214[[#This Row],[Cos(a)]] * $H$2</f>
        <v>-1.3862874583753642</v>
      </c>
      <c r="W136" s="1">
        <f>Table8111241214[[#This Row],[ Y]] - Table8111241214[[#This Row],[Sin(a)]] * $H$2</f>
        <v>-3.3097063998855325</v>
      </c>
      <c r="X136" s="1">
        <v>-0.86271803081035603</v>
      </c>
      <c r="Y136" s="1">
        <v>-3.2077754735946602</v>
      </c>
      <c r="Z136" s="1">
        <v>-1.28091513890411</v>
      </c>
      <c r="AA136" s="1">
        <v>-3.1155420392673299</v>
      </c>
      <c r="AB136" s="1">
        <f>Table8111241214[[#This Row],[Xs]]-IF(Z137&lt;&gt;"",Z137,Z$2)</f>
        <v>-1.6700247546650004E-2</v>
      </c>
      <c r="AC136" s="1">
        <f>Table8111241214[[#This Row],[ Ys]]-IF(AA137&lt;&gt;"",AA137,AA$2)</f>
        <v>-0.19761215117420994</v>
      </c>
      <c r="AD136" s="1">
        <f>SQRT(Table8111241214[[#This Row],[dXs]]*Table8111241214[[#This Row],[dXs]]+Table8111241214[[#This Row],[dYs]]*Table8111241214[[#This Row],[dYs]])</f>
        <v>0.19831656652891655</v>
      </c>
      <c r="AE136"/>
    </row>
    <row r="137" spans="1:31" x14ac:dyDescent="0.25">
      <c r="A137"/>
      <c r="O137" s="1">
        <f t="shared" si="4"/>
        <v>0.22269548475741396</v>
      </c>
      <c r="P137" s="1">
        <f t="shared" si="5"/>
        <v>-0.44102752208710028</v>
      </c>
      <c r="Q137" s="1">
        <f>SQRT(Table8111241214[[#This Row],[dX]]*Table8111241214[[#This Row],[dX]]+Table8111241214[[#This Row],[dY]]*Table8111241214[[#This Row],[dY]])</f>
        <v>0.49406330988004699</v>
      </c>
      <c r="R137" s="1">
        <f>IFERROR(Table8111241214[[#This Row],[dY]]/Table8111241214[[#This Row],[|AB|]],0)</f>
        <v>-0.89265386291116577</v>
      </c>
      <c r="S137" s="1">
        <f>IFERROR(Table8111241214[[#This Row],[dX]]/Table8111241214[[#This Row],[|AB|]],0)</f>
        <v>0.45074281029182661</v>
      </c>
      <c r="T137" s="1">
        <f>Table8111241214[[#This Row],[X]] - Table8111241214[[#This Row],[Cos(a)]] * $H$2</f>
        <v>-0.46237253329081945</v>
      </c>
      <c r="U137" s="1">
        <f>Table8111241214[[#This Row],[ Y]] + Table8111241214[[#This Row],[Sin(a)]] * $H$2</f>
        <v>-2.729348684928766</v>
      </c>
      <c r="V137" s="1">
        <f>Table8111241214[[#This Row],[X]] + Table8111241214[[#This Row],[Cos(a)]] * $H$2</f>
        <v>-1.4146545014687004</v>
      </c>
      <c r="W137" s="1">
        <f>Table8111241214[[#This Row],[ Y]] - Table8111241214[[#This Row],[Sin(a)]] * $H$2</f>
        <v>-3.2102005227585941</v>
      </c>
      <c r="X137" s="1">
        <v>-0.93851351737975997</v>
      </c>
      <c r="Y137" s="1">
        <v>-2.9697746038436801</v>
      </c>
      <c r="Z137" s="1">
        <v>-1.26421489135746</v>
      </c>
      <c r="AA137" s="1">
        <v>-2.9179298880931199</v>
      </c>
      <c r="AB137" s="1">
        <f>Table8111241214[[#This Row],[Xs]]-IF(Z138&lt;&gt;"",Z138,Z$2)</f>
        <v>-1.7562371771999929E-2</v>
      </c>
      <c r="AC137" s="1">
        <f>Table8111241214[[#This Row],[ Ys]]-IF(AA138&lt;&gt;"",AA138,AA$2)</f>
        <v>-0.1965254431824901</v>
      </c>
      <c r="AD137" s="1">
        <f>SQRT(Table8111241214[[#This Row],[dXs]]*Table8111241214[[#This Row],[dXs]]+Table8111241214[[#This Row],[dYs]]*Table8111241214[[#This Row],[dYs]])</f>
        <v>0.19730860782117968</v>
      </c>
      <c r="AE137"/>
    </row>
    <row r="138" spans="1:31" x14ac:dyDescent="0.25">
      <c r="A138"/>
      <c r="O138" s="1">
        <f t="shared" si="4"/>
        <v>0.27390548586845009</v>
      </c>
      <c r="P138" s="1">
        <f t="shared" si="5"/>
        <v>-0.41909515857696</v>
      </c>
      <c r="Q138" s="1">
        <f>SQRT(Table8111241214[[#This Row],[dX]]*Table8111241214[[#This Row],[dX]]+Table8111241214[[#This Row],[dY]]*Table8111241214[[#This Row],[dY]])</f>
        <v>0.50066452553728924</v>
      </c>
      <c r="R138" s="1">
        <f>IFERROR(Table8111241214[[#This Row],[dY]]/Table8111241214[[#This Row],[|AB|]],0)</f>
        <v>-0.83707779800697302</v>
      </c>
      <c r="S138" s="1">
        <f>IFERROR(Table8111241214[[#This Row],[dX]]/Table8111241214[[#This Row],[|AB|]],0)</f>
        <v>0.54708386933247932</v>
      </c>
      <c r="T138" s="1">
        <f>Table8111241214[[#This Row],[X]] - Table8111241214[[#This Row],[Cos(a)]] * $H$2</f>
        <v>-0.63891676799058761</v>
      </c>
      <c r="U138" s="1">
        <f>Table8111241214[[#This Row],[ Y]] + Table8111241214[[#This Row],[Sin(a)]] * $H$2</f>
        <v>-2.4749337749871865</v>
      </c>
      <c r="V138" s="1">
        <f>Table8111241214[[#This Row],[X]] + Table8111241214[[#This Row],[Cos(a)]] * $H$2</f>
        <v>-1.5319102631449524</v>
      </c>
      <c r="W138" s="1">
        <f>Table8111241214[[#This Row],[ Y]] - Table8111241214[[#This Row],[Sin(a)]] * $H$2</f>
        <v>-3.0585621280279334</v>
      </c>
      <c r="X138" s="1">
        <v>-1.08541351556777</v>
      </c>
      <c r="Y138" s="1">
        <v>-2.7667479515075599</v>
      </c>
      <c r="Z138" s="1">
        <v>-1.2466525195854601</v>
      </c>
      <c r="AA138" s="1">
        <v>-2.7214044449106298</v>
      </c>
      <c r="AB138" s="1">
        <f>Table8111241214[[#This Row],[Xs]]-IF(Z139&lt;&gt;"",Z139,Z$2)</f>
        <v>-1.3379813631410054E-2</v>
      </c>
      <c r="AC138" s="1">
        <f>Table8111241214[[#This Row],[ Ys]]-IF(AA139&lt;&gt;"",AA139,AA$2)</f>
        <v>-0.19695085463798989</v>
      </c>
      <c r="AD138" s="1">
        <f>SQRT(Table8111241214[[#This Row],[dXs]]*Table8111241214[[#This Row],[dXs]]+Table8111241214[[#This Row],[dYs]]*Table8111241214[[#This Row],[dYs]])</f>
        <v>0.19740480884579761</v>
      </c>
      <c r="AE138"/>
    </row>
    <row r="139" spans="1:31" x14ac:dyDescent="0.25">
      <c r="A139"/>
      <c r="O139" s="1">
        <f t="shared" si="4"/>
        <v>0.22268339991570008</v>
      </c>
      <c r="P139" s="1">
        <f t="shared" si="5"/>
        <v>-0.44764542579651012</v>
      </c>
      <c r="Q139" s="1">
        <f>SQRT(Table8111241214[[#This Row],[dX]]*Table8111241214[[#This Row],[dX]]+Table8111241214[[#This Row],[dY]]*Table8111241214[[#This Row],[dY]])</f>
        <v>0.49997432317525514</v>
      </c>
      <c r="R139" s="1">
        <f>IFERROR(Table8111241214[[#This Row],[dY]]/Table8111241214[[#This Row],[|AB|]],0)</f>
        <v>-0.89533683040678413</v>
      </c>
      <c r="S139" s="1">
        <f>IFERROR(Table8111241214[[#This Row],[dX]]/Table8111241214[[#This Row],[|AB|]],0)</f>
        <v>0.44538967221651349</v>
      </c>
      <c r="T139" s="1">
        <f>Table8111241214[[#This Row],[X]] - Table8111241214[[#This Row],[Cos(a)]] * $H$2</f>
        <v>-0.7348469260595587</v>
      </c>
      <c r="U139" s="1">
        <f>Table8111241214[[#This Row],[ Y]] + Table8111241214[[#This Row],[Sin(a)]] * $H$2</f>
        <v>-2.3131088866846801</v>
      </c>
      <c r="V139" s="1">
        <f>Table8111241214[[#This Row],[X]] + Table8111241214[[#This Row],[Cos(a)]] * $H$2</f>
        <v>-1.6899910804368614</v>
      </c>
      <c r="W139" s="1">
        <f>Table8111241214[[#This Row],[ Y]] - Table8111241214[[#This Row],[Sin(a)]] * $H$2</f>
        <v>-2.7882500038487601</v>
      </c>
      <c r="X139" s="1">
        <v>-1.2124190032482101</v>
      </c>
      <c r="Y139" s="1">
        <v>-2.5506794452667201</v>
      </c>
      <c r="Z139" s="1">
        <v>-1.23327270595405</v>
      </c>
      <c r="AA139" s="1">
        <v>-2.5244535902726399</v>
      </c>
      <c r="AB139" s="1">
        <f>Table8111241214[[#This Row],[Xs]]-IF(Z140&lt;&gt;"",Z140,Z$2)</f>
        <v>-1.0887008631919937E-2</v>
      </c>
      <c r="AC139" s="1">
        <f>Table8111241214[[#This Row],[ Ys]]-IF(AA140&lt;&gt;"",AA140,AA$2)</f>
        <v>-0.19655620386438999</v>
      </c>
      <c r="AD139" s="1">
        <f>SQRT(Table8111241214[[#This Row],[dXs]]*Table8111241214[[#This Row],[dXs]]+Table8111241214[[#This Row],[dYs]]*Table8111241214[[#This Row],[dYs]])</f>
        <v>0.19685748203848166</v>
      </c>
      <c r="AE139"/>
    </row>
    <row r="140" spans="1:31" x14ac:dyDescent="0.25">
      <c r="A140"/>
      <c r="O140" s="1">
        <f t="shared" si="4"/>
        <v>0.14946067333220991</v>
      </c>
      <c r="P140" s="1">
        <f t="shared" si="5"/>
        <v>-0.47611939907074996</v>
      </c>
      <c r="Q140" s="1">
        <f>SQRT(Table8111241214[[#This Row],[dX]]*Table8111241214[[#This Row],[dX]]+Table8111241214[[#This Row],[dY]]*Table8111241214[[#This Row],[dY]])</f>
        <v>0.49902722876052524</v>
      </c>
      <c r="R140" s="1">
        <f>IFERROR(Table8111241214[[#This Row],[dY]]/Table8111241214[[#This Row],[|AB|]],0)</f>
        <v>-0.9540950305523942</v>
      </c>
      <c r="S140" s="1">
        <f>IFERROR(Table8111241214[[#This Row],[dX]]/Table8111241214[[#This Row],[|AB|]],0)</f>
        <v>0.29950404450562268</v>
      </c>
      <c r="T140" s="1">
        <f>Table8111241214[[#This Row],[X]] - Table8111241214[[#This Row],[Cos(a)]] * $H$2</f>
        <v>-0.79918325293564585</v>
      </c>
      <c r="U140" s="1">
        <f>Table8111241214[[#This Row],[ Y]] + Table8111241214[[#This Row],[Sin(a)]] * $H$2</f>
        <v>-2.1593472651171495</v>
      </c>
      <c r="V140" s="1">
        <f>Table8111241214[[#This Row],[X]] + Table8111241214[[#This Row],[Cos(a)]] * $H$2</f>
        <v>-1.8170105780312942</v>
      </c>
      <c r="W140" s="1">
        <f>Table8111241214[[#This Row],[ Y]] - Table8111241214[[#This Row],[Sin(a)]] * $H$2</f>
        <v>-2.4788577863049501</v>
      </c>
      <c r="X140" s="1">
        <v>-1.3080969154834701</v>
      </c>
      <c r="Y140" s="1">
        <v>-2.3191025257110498</v>
      </c>
      <c r="Z140" s="1">
        <v>-1.2223856973221301</v>
      </c>
      <c r="AA140" s="1">
        <v>-2.3278973864082499</v>
      </c>
      <c r="AB140" s="1">
        <f>Table8111241214[[#This Row],[Xs]]-IF(Z141&lt;&gt;"",Z141,Z$2)</f>
        <v>-7.5592427449799882E-3</v>
      </c>
      <c r="AC140" s="1">
        <f>Table8111241214[[#This Row],[ Ys]]-IF(AA141&lt;&gt;"",AA141,AA$2)</f>
        <v>-0.19629406132825</v>
      </c>
      <c r="AD140" s="1">
        <f>SQRT(Table8111241214[[#This Row],[dXs]]*Table8111241214[[#This Row],[dXs]]+Table8111241214[[#This Row],[dYs]]*Table8111241214[[#This Row],[dYs]])</f>
        <v>0.19643955982341313</v>
      </c>
      <c r="AE140"/>
    </row>
    <row r="141" spans="1:31" x14ac:dyDescent="0.25">
      <c r="A141"/>
      <c r="O141" s="1">
        <f t="shared" si="4"/>
        <v>5.6031405925749844E-2</v>
      </c>
      <c r="P141" s="1">
        <f t="shared" si="5"/>
        <v>-0.49481749534605979</v>
      </c>
      <c r="Q141" s="1">
        <f>SQRT(Table8111241214[[#This Row],[dX]]*Table8111241214[[#This Row],[dX]]+Table8111241214[[#This Row],[dY]]*Table8111241214[[#This Row],[dY]])</f>
        <v>0.49797979090577971</v>
      </c>
      <c r="R141" s="1">
        <f>IFERROR(Table8111241214[[#This Row],[dY]]/Table8111241214[[#This Row],[|AB|]],0)</f>
        <v>-0.99364975121988786</v>
      </c>
      <c r="S141" s="1">
        <f>IFERROR(Table8111241214[[#This Row],[dX]]/Table8111241214[[#This Row],[|AB|]],0)</f>
        <v>0.11251742931943852</v>
      </c>
      <c r="T141" s="1">
        <f>Table8111241214[[#This Row],[X]] - Table8111241214[[#This Row],[Cos(a)]] * $H$2</f>
        <v>-0.83186755201220808</v>
      </c>
      <c r="U141" s="1">
        <f>Table8111241214[[#This Row],[ Y]] + Table8111241214[[#This Row],[Sin(a)]] * $H$2</f>
        <v>-2.0145433233101286</v>
      </c>
      <c r="V141" s="1">
        <f>Table8111241214[[#This Row],[X]] + Table8111241214[[#This Row],[Cos(a)]] * $H$2</f>
        <v>-1.8918918011486319</v>
      </c>
      <c r="W141" s="1">
        <f>Table8111241214[[#This Row],[ Y]] - Table8111241214[[#This Row],[Sin(a)]] * $H$2</f>
        <v>-2.1345767690818116</v>
      </c>
      <c r="X141" s="1">
        <v>-1.36187967658042</v>
      </c>
      <c r="Y141" s="1">
        <v>-2.0745600461959701</v>
      </c>
      <c r="Z141" s="1">
        <v>-1.2148264545771501</v>
      </c>
      <c r="AA141" s="1">
        <v>-2.1316033250799999</v>
      </c>
      <c r="AB141" s="1">
        <f>Table8111241214[[#This Row],[Xs]]-IF(Z142&lt;&gt;"",Z142,Z$2)</f>
        <v>-4.4230696420901605E-3</v>
      </c>
      <c r="AC141" s="1">
        <f>Table8111241214[[#This Row],[ Ys]]-IF(AA142&lt;&gt;"",AA142,AA$2)</f>
        <v>-0.19565995685205984</v>
      </c>
      <c r="AD141" s="1">
        <f>SQRT(Table8111241214[[#This Row],[dXs]]*Table8111241214[[#This Row],[dXs]]+Table8111241214[[#This Row],[dYs]]*Table8111241214[[#This Row],[dYs]])</f>
        <v>0.19570994420419391</v>
      </c>
      <c r="AE141"/>
    </row>
    <row r="142" spans="1:31" x14ac:dyDescent="0.25">
      <c r="A142"/>
      <c r="O142" s="1">
        <f t="shared" si="4"/>
        <v>-5.5426239967339974E-2</v>
      </c>
      <c r="P142" s="1">
        <f t="shared" si="5"/>
        <v>-0.49364352226256014</v>
      </c>
      <c r="Q142" s="1">
        <f>SQRT(Table8111241214[[#This Row],[dX]]*Table8111241214[[#This Row],[dX]]+Table8111241214[[#This Row],[dY]]*Table8111241214[[#This Row],[dY]])</f>
        <v>0.49674540274541429</v>
      </c>
      <c r="R142" s="1">
        <f>IFERROR(Table8111241214[[#This Row],[dY]]/Table8111241214[[#This Row],[|AB|]],0)</f>
        <v>-0.99375559297436744</v>
      </c>
      <c r="S142" s="1">
        <f>IFERROR(Table8111241214[[#This Row],[dX]]/Table8111241214[[#This Row],[|AB|]],0)</f>
        <v>-0.11157876783762875</v>
      </c>
      <c r="T142" s="1">
        <f>Table8111241214[[#This Row],[X]] - Table8111241214[[#This Row],[Cos(a)]] * $H$2</f>
        <v>-0.8340597409186965</v>
      </c>
      <c r="U142" s="1">
        <f>Table8111241214[[#This Row],[ Y]] + Table8111241214[[#This Row],[Sin(a)]] * $H$2</f>
        <v>-1.8838010718330445</v>
      </c>
      <c r="V142" s="1">
        <f>Table8111241214[[#This Row],[X]] + Table8111241214[[#This Row],[Cos(a)]] * $H$2</f>
        <v>-1.8941969018997433</v>
      </c>
      <c r="W142" s="1">
        <f>Table8111241214[[#This Row],[ Y]] - Table8111241214[[#This Row],[Sin(a)]] * $H$2</f>
        <v>-1.7647689888969356</v>
      </c>
      <c r="X142" s="1">
        <v>-1.3641283214092199</v>
      </c>
      <c r="Y142" s="1">
        <v>-1.82428503036499</v>
      </c>
      <c r="Z142" s="1">
        <v>-1.2104033849350599</v>
      </c>
      <c r="AA142" s="1">
        <v>-1.9359433682279401</v>
      </c>
      <c r="AB142" s="1">
        <f>Table8111241214[[#This Row],[Xs]]-IF(Z143&lt;&gt;"",Z143,Z$2)</f>
        <v>-2.0660393067599703E-3</v>
      </c>
      <c r="AC142" s="1">
        <f>Table8111241214[[#This Row],[ Ys]]-IF(AA143&lt;&gt;"",AA143,AA$2)</f>
        <v>-0.19498864392393012</v>
      </c>
      <c r="AD142" s="1">
        <f>SQRT(Table8111241214[[#This Row],[dXs]]*Table8111241214[[#This Row],[dXs]]+Table8111241214[[#This Row],[dYs]]*Table8111241214[[#This Row],[dYs]])</f>
        <v>0.19499958917318336</v>
      </c>
      <c r="AE142"/>
    </row>
    <row r="143" spans="1:31" x14ac:dyDescent="0.25">
      <c r="A143"/>
      <c r="O143" s="1">
        <f t="shared" si="4"/>
        <v>-0.18435403704642983</v>
      </c>
      <c r="P143" s="1">
        <f t="shared" si="5"/>
        <v>-0.45795398950577004</v>
      </c>
      <c r="Q143" s="1">
        <f>SQRT(Table8111241214[[#This Row],[dX]]*Table8111241214[[#This Row],[dX]]+Table8111241214[[#This Row],[dY]]*Table8111241214[[#This Row],[dY]])</f>
        <v>0.4936681754777873</v>
      </c>
      <c r="R143" s="1">
        <f>IFERROR(Table8111241214[[#This Row],[dY]]/Table8111241214[[#This Row],[|AB|]],0)</f>
        <v>-0.92765548247575014</v>
      </c>
      <c r="S143" s="1">
        <f>IFERROR(Table8111241214[[#This Row],[dX]]/Table8111241214[[#This Row],[|AB|]],0)</f>
        <v>-0.37343715111472664</v>
      </c>
      <c r="T143" s="1">
        <f>Table8111241214[[#This Row],[X]] - Table8111241214[[#This Row],[Cos(a)]] * $H$2</f>
        <v>-0.81164261164109341</v>
      </c>
      <c r="U143" s="1">
        <f>Table8111241214[[#This Row],[ Y]] + Table8111241214[[#This Row],[Sin(a)]] * $H$2</f>
        <v>-1.7801076550256543</v>
      </c>
      <c r="V143" s="1">
        <f>Table8111241214[[#This Row],[X]] + Table8111241214[[#This Row],[Cos(a)]] * $H$2</f>
        <v>-1.8012642615850667</v>
      </c>
      <c r="W143" s="1">
        <f>Table8111241214[[#This Row],[ Y]] - Table8111241214[[#This Row],[Sin(a)]] * $H$2</f>
        <v>-1.3817253928411657</v>
      </c>
      <c r="X143" s="1">
        <v>-1.30645343661308</v>
      </c>
      <c r="Y143" s="1">
        <v>-1.58091652393341</v>
      </c>
      <c r="Z143" s="1">
        <v>-1.2083373456283</v>
      </c>
      <c r="AA143" s="1">
        <v>-1.74095472430401</v>
      </c>
      <c r="AB143" s="1">
        <f>Table8111241214[[#This Row],[Xs]]-IF(Z144&lt;&gt;"",Z144,Z$2)</f>
        <v>1.330383036749927E-3</v>
      </c>
      <c r="AC143" s="1">
        <f>Table8111241214[[#This Row],[ Ys]]-IF(AA144&lt;&gt;"",AA144,AA$2)</f>
        <v>-0.19410304088755992</v>
      </c>
      <c r="AD143" s="1">
        <f>SQRT(Table8111241214[[#This Row],[dXs]]*Table8111241214[[#This Row],[dXs]]+Table8111241214[[#This Row],[dYs]]*Table8111241214[[#This Row],[dYs]])</f>
        <v>0.1941076000594058</v>
      </c>
      <c r="AE143"/>
    </row>
    <row r="144" spans="1:31" x14ac:dyDescent="0.25">
      <c r="A144"/>
      <c r="O144" s="1">
        <f t="shared" si="4"/>
        <v>-0.30917409062385304</v>
      </c>
      <c r="P144" s="1">
        <f t="shared" si="5"/>
        <v>-0.38647294044495006</v>
      </c>
      <c r="Q144" s="1">
        <f>SQRT(Table8111241214[[#This Row],[dX]]*Table8111241214[[#This Row],[dX]]+Table8111241214[[#This Row],[dY]]*Table8111241214[[#This Row],[dY]])</f>
        <v>0.49492418814324723</v>
      </c>
      <c r="R144" s="1">
        <f>IFERROR(Table8111241214[[#This Row],[dY]]/Table8111241214[[#This Row],[|AB|]],0)</f>
        <v>-0.78087300985397012</v>
      </c>
      <c r="S144" s="1">
        <f>IFERROR(Table8111241214[[#This Row],[dX]]/Table8111241214[[#This Row],[|AB|]],0)</f>
        <v>-0.62468979700456251</v>
      </c>
      <c r="T144" s="1">
        <f>Table8111241214[[#This Row],[X]] - Table8111241214[[#This Row],[Cos(a)]] * $H$2</f>
        <v>-0.7632571338652705</v>
      </c>
      <c r="U144" s="1">
        <f>Table8111241214[[#This Row],[ Y]] + Table8111241214[[#This Row],[Sin(a)]] * $H$2</f>
        <v>-1.6995401682202398</v>
      </c>
      <c r="V144" s="1">
        <f>Table8111241214[[#This Row],[X]] + Table8111241214[[#This Row],[Cos(a)]] * $H$2</f>
        <v>-1.5962914348603097</v>
      </c>
      <c r="W144" s="1">
        <f>Table8111241214[[#This Row],[ Y]] - Table8111241214[[#This Row],[Sin(a)]] * $H$2</f>
        <v>-1.0331219134982002</v>
      </c>
      <c r="X144" s="1">
        <v>-1.1797742843627901</v>
      </c>
      <c r="Y144" s="1">
        <v>-1.36633104085922</v>
      </c>
      <c r="Z144" s="1">
        <v>-1.2096677286650499</v>
      </c>
      <c r="AA144" s="1">
        <v>-1.5468516834164501</v>
      </c>
      <c r="AB144" s="1">
        <f>Table8111241214[[#This Row],[Xs]]-IF(Z145&lt;&gt;"",Z145,Z$2)</f>
        <v>1.9037612248700153E-3</v>
      </c>
      <c r="AC144" s="1">
        <f>Table8111241214[[#This Row],[ Ys]]-IF(AA145&lt;&gt;"",AA145,AA$2)</f>
        <v>-0.19305726880742013</v>
      </c>
      <c r="AD144" s="1">
        <f>SQRT(Table8111241214[[#This Row],[dXs]]*Table8111241214[[#This Row],[dXs]]+Table8111241214[[#This Row],[dYs]]*Table8111241214[[#This Row],[dYs]])</f>
        <v>0.19306665518981209</v>
      </c>
      <c r="AE144"/>
    </row>
    <row r="145" spans="1:31" x14ac:dyDescent="0.25">
      <c r="A145"/>
      <c r="O145" s="1">
        <f t="shared" si="4"/>
        <v>-0.33491230010986106</v>
      </c>
      <c r="P145" s="1">
        <f t="shared" si="5"/>
        <v>-0.37048560380935502</v>
      </c>
      <c r="Q145" s="1">
        <f>SQRT(Table8111241214[[#This Row],[dX]]*Table8111241214[[#This Row],[dX]]+Table8111241214[[#This Row],[dY]]*Table8111241214[[#This Row],[dY]])</f>
        <v>0.49942550134615676</v>
      </c>
      <c r="R145" s="1">
        <f>IFERROR(Table8111241214[[#This Row],[dY]]/Table8111241214[[#This Row],[|AB|]],0)</f>
        <v>-0.74182356089295443</v>
      </c>
      <c r="S145" s="1">
        <f>IFERROR(Table8111241214[[#This Row],[dX]]/Table8111241214[[#This Row],[|AB|]],0)</f>
        <v>-0.67059511219818557</v>
      </c>
      <c r="T145" s="1">
        <f>Table8111241214[[#This Row],[X]] - Table8111241214[[#This Row],[Cos(a)]] * $H$2</f>
        <v>-0.60159114591577467</v>
      </c>
      <c r="U145" s="1">
        <f>Table8111241214[[#This Row],[ Y]] + Table8111241214[[#This Row],[Sin(a)]] * $H$2</f>
        <v>-1.5521385758183739</v>
      </c>
      <c r="V145" s="1">
        <f>Table8111241214[[#This Row],[X]] + Table8111241214[[#This Row],[Cos(a)]] * $H$2</f>
        <v>-1.3929675460626791</v>
      </c>
      <c r="W145" s="1">
        <f>Table8111241214[[#This Row],[ Y]] - Table8111241214[[#This Row],[Sin(a)]] * $H$2</f>
        <v>-0.83674859115854594</v>
      </c>
      <c r="X145" s="1">
        <v>-0.99727934598922696</v>
      </c>
      <c r="Y145" s="1">
        <v>-1.1944435834884599</v>
      </c>
      <c r="Z145" s="1">
        <v>-1.2115714898899199</v>
      </c>
      <c r="AA145" s="1">
        <v>-1.3537944146090299</v>
      </c>
      <c r="AB145" s="1">
        <f>Table8111241214[[#This Row],[Xs]]-IF(Z146&lt;&gt;"",Z146,Z$2)</f>
        <v>5.480271770839984E-3</v>
      </c>
      <c r="AC145" s="1">
        <f>Table8111241214[[#This Row],[ Ys]]-IF(AA146&lt;&gt;"",AA146,AA$2)</f>
        <v>-0.19312061018717985</v>
      </c>
      <c r="AD145" s="1">
        <f>SQRT(Table8111241214[[#This Row],[dXs]]*Table8111241214[[#This Row],[dXs]]+Table8111241214[[#This Row],[dYs]]*Table8111241214[[#This Row],[dYs]])</f>
        <v>0.19319835262690763</v>
      </c>
      <c r="AE145"/>
    </row>
    <row r="146" spans="1:31" x14ac:dyDescent="0.25">
      <c r="A146"/>
      <c r="O146" s="1">
        <f t="shared" si="4"/>
        <v>-0.22989512234926202</v>
      </c>
      <c r="P146" s="1">
        <f t="shared" si="5"/>
        <v>-0.43508407473563793</v>
      </c>
      <c r="Q146" s="1">
        <f>SQRT(Table8111241214[[#This Row],[dX]]*Table8111241214[[#This Row],[dX]]+Table8111241214[[#This Row],[dY]]*Table8111241214[[#This Row],[dY]])</f>
        <v>0.49208730868469708</v>
      </c>
      <c r="R146" s="1">
        <f>IFERROR(Table8111241214[[#This Row],[dY]]/Table8111241214[[#This Row],[|AB|]],0)</f>
        <v>-0.88416032491993457</v>
      </c>
      <c r="S146" s="1">
        <f>IFERROR(Table8111241214[[#This Row],[dX]]/Table8111241214[[#This Row],[|AB|]],0)</f>
        <v>-0.46718360399041781</v>
      </c>
      <c r="T146" s="1">
        <f>Table8111241214[[#This Row],[X]] - Table8111241214[[#This Row],[Cos(a)]] * $H$2</f>
        <v>-0.37325144774907232</v>
      </c>
      <c r="U146" s="1">
        <f>Table8111241214[[#This Row],[ Y]] + Table8111241214[[#This Row],[Sin(a)]] * $H$2</f>
        <v>-1.2450408645235849</v>
      </c>
      <c r="V146" s="1">
        <f>Table8111241214[[#This Row],[X]] + Table8111241214[[#This Row],[Cos(a)]] * $H$2</f>
        <v>-1.3164725207567858</v>
      </c>
      <c r="W146" s="1">
        <f>Table8111241214[[#This Row],[ Y]] - Table8111241214[[#This Row],[Sin(a)]] * $H$2</f>
        <v>-0.74665000957614491</v>
      </c>
      <c r="X146" s="1">
        <v>-0.84486198425292902</v>
      </c>
      <c r="Y146" s="1">
        <v>-0.99584543704986495</v>
      </c>
      <c r="Z146" s="1">
        <v>-1.2170517616607599</v>
      </c>
      <c r="AA146" s="1">
        <v>-1.1606738044218501</v>
      </c>
      <c r="AB146" s="1">
        <f>Table8111241214[[#This Row],[Xs]]-IF(Z147&lt;&gt;"",Z147,Z$2)</f>
        <v>-6.1995386474900105E-3</v>
      </c>
      <c r="AC146" s="1">
        <f>Table8111241214[[#This Row],[ Ys]]-IF(AA147&lt;&gt;"",AA147,AA$2)</f>
        <v>-0.19470790626819112</v>
      </c>
      <c r="AD146" s="1">
        <f>SQRT(Table8111241214[[#This Row],[dXs]]*Table8111241214[[#This Row],[dXs]]+Table8111241214[[#This Row],[dYs]]*Table8111241214[[#This Row],[dYs]])</f>
        <v>0.19480657854082961</v>
      </c>
      <c r="AE146"/>
    </row>
    <row r="147" spans="1:31" x14ac:dyDescent="0.25">
      <c r="A147"/>
      <c r="O147" s="1">
        <f t="shared" si="4"/>
        <v>-3.3816292881964971E-2</v>
      </c>
      <c r="P147" s="1">
        <f t="shared" si="5"/>
        <v>-0.48039424419402998</v>
      </c>
      <c r="Q147" s="1">
        <f>SQRT(Table8111241214[[#This Row],[dX]]*Table8111241214[[#This Row],[dX]]+Table8111241214[[#This Row],[dY]]*Table8111241214[[#This Row],[dY]])</f>
        <v>0.48158298508048653</v>
      </c>
      <c r="R147" s="1">
        <f>IFERROR(Table8111241214[[#This Row],[dY]]/Table8111241214[[#This Row],[|AB|]],0)</f>
        <v>-0.99753159699722804</v>
      </c>
      <c r="S147" s="1">
        <f>IFERROR(Table8111241214[[#This Row],[dX]]/Table8111241214[[#This Row],[|AB|]],0)</f>
        <v>-7.0219035824767115E-2</v>
      </c>
      <c r="T147" s="1">
        <f>Table8111241214[[#This Row],[X]] - Table8111241214[[#This Row],[Cos(a)]] * $H$2</f>
        <v>-0.23530152508411972</v>
      </c>
      <c r="U147" s="1">
        <f>Table8111241214[[#This Row],[ Y]] + Table8111241214[[#This Row],[Sin(a)]] * $H$2</f>
        <v>-0.79681429633458867</v>
      </c>
      <c r="V147" s="1">
        <f>Table8111241214[[#This Row],[X]] + Table8111241214[[#This Row],[Cos(a)]] * $H$2</f>
        <v>-1.2994669221958102</v>
      </c>
      <c r="W147" s="1">
        <f>Table8111241214[[#This Row],[ Y]] - Table8111241214[[#This Row],[Sin(a)]] * $H$2</f>
        <v>-0.72190472117105531</v>
      </c>
      <c r="X147" s="1">
        <v>-0.76738422363996495</v>
      </c>
      <c r="Y147" s="1">
        <v>-0.75935950875282199</v>
      </c>
      <c r="Z147" s="1">
        <v>-1.2108522230132699</v>
      </c>
      <c r="AA147" s="1">
        <v>-0.96596589815365896</v>
      </c>
      <c r="AB147" s="1">
        <f>Table8111241214[[#This Row],[Xs]]-IF(Z148&lt;&gt;"",Z148,Z$2)</f>
        <v>2.2789251835040103E-2</v>
      </c>
      <c r="AC147" s="1">
        <f>Table8111241214[[#This Row],[ Ys]]-IF(AA148&lt;&gt;"",AA148,AA$2)</f>
        <v>-0.18783036751207394</v>
      </c>
      <c r="AD147" s="1">
        <f>SQRT(Table8111241214[[#This Row],[dXs]]*Table8111241214[[#This Row],[dXs]]+Table8111241214[[#This Row],[dYs]]*Table8111241214[[#This Row],[dYs]])</f>
        <v>0.18920781421210286</v>
      </c>
      <c r="AE147"/>
    </row>
    <row r="148" spans="1:31" x14ac:dyDescent="0.25">
      <c r="A148"/>
      <c r="O148" s="1">
        <f t="shared" si="4"/>
        <v>0.18834874778985911</v>
      </c>
      <c r="P148" s="1">
        <f t="shared" si="5"/>
        <v>-0.44770044833421696</v>
      </c>
      <c r="Q148" s="1">
        <f>SQRT(Table8111241214[[#This Row],[dX]]*Table8111241214[[#This Row],[dX]]+Table8111241214[[#This Row],[dY]]*Table8111241214[[#This Row],[dY]])</f>
        <v>0.48570664215415749</v>
      </c>
      <c r="R148" s="1">
        <f>IFERROR(Table8111241214[[#This Row],[dY]]/Table8111241214[[#This Row],[|AB|]],0)</f>
        <v>-0.92175072251147472</v>
      </c>
      <c r="S148" s="1">
        <f>IFERROR(Table8111241214[[#This Row],[dX]]/Table8111241214[[#This Row],[|AB|]],0)</f>
        <v>0.38778293612480486</v>
      </c>
      <c r="T148" s="1">
        <f>Table8111241214[[#This Row],[X]] - Table8111241214[[#This Row],[Cos(a)]] * $H$2</f>
        <v>-0.31938446148506161</v>
      </c>
      <c r="U148" s="1">
        <f>Table8111241214[[#This Row],[ Y]] + Table8111241214[[#This Row],[Sin(a)]] * $H$2</f>
        <v>-0.30860802946301813</v>
      </c>
      <c r="V148" s="1">
        <f>Table8111241214[[#This Row],[X]] + Table8111241214[[#This Row],[Cos(a)]] * $H$2</f>
        <v>-1.3027069212568665</v>
      </c>
      <c r="W148" s="1">
        <f>Table8111241214[[#This Row],[ Y]] - Table8111241214[[#This Row],[Sin(a)]] * $H$2</f>
        <v>-0.72229435624865179</v>
      </c>
      <c r="X148" s="1">
        <v>-0.81104569137096405</v>
      </c>
      <c r="Y148" s="1">
        <v>-0.51545119285583496</v>
      </c>
      <c r="Z148" s="1">
        <v>-1.23364147484831</v>
      </c>
      <c r="AA148" s="1">
        <v>-0.77813553064158503</v>
      </c>
      <c r="AB148" s="1">
        <f>Table8111241214[[#This Row],[Xs]]-IF(Z149&lt;&gt;"",Z149,Z$2)</f>
        <v>0.10402069843914008</v>
      </c>
      <c r="AC148" s="1">
        <f>Table8111241214[[#This Row],[ Ys]]-IF(AA149&lt;&gt;"",AA149,AA$2)</f>
        <v>-0.135818082578405</v>
      </c>
      <c r="AD148" s="1">
        <f>SQRT(Table8111241214[[#This Row],[dXs]]*Table8111241214[[#This Row],[dXs]]+Table8111241214[[#This Row],[dYs]]*Table8111241214[[#This Row],[dYs]])</f>
        <v>0.17107558931373276</v>
      </c>
      <c r="AE148"/>
    </row>
    <row r="149" spans="1:31" x14ac:dyDescent="0.25">
      <c r="A149"/>
      <c r="O149" s="1">
        <f t="shared" si="4"/>
        <v>0.33931572735309601</v>
      </c>
      <c r="P149" s="1">
        <f t="shared" si="5"/>
        <v>-0.36068184673786197</v>
      </c>
      <c r="Q149" s="1">
        <f>SQRT(Table8111241214[[#This Row],[dX]]*Table8111241214[[#This Row],[dX]]+Table8111241214[[#This Row],[dY]]*Table8111241214[[#This Row],[dY]])</f>
        <v>0.49520355147696099</v>
      </c>
      <c r="R149" s="1">
        <f>IFERROR(Table8111241214[[#This Row],[dY]]/Table8111241214[[#This Row],[|AB|]],0)</f>
        <v>-0.72835068662596703</v>
      </c>
      <c r="S149" s="1">
        <f>IFERROR(Table8111241214[[#This Row],[dX]]/Table8111241214[[#This Row],[|AB|]],0)</f>
        <v>0.68520455142350178</v>
      </c>
      <c r="T149" s="1">
        <f>Table8111241214[[#This Row],[X]] - Table8111241214[[#This Row],[Cos(a)]] * $H$2</f>
        <v>-0.56723119363999808</v>
      </c>
      <c r="U149" s="1">
        <f>Table8111241214[[#This Row],[ Y]] + Table8111241214[[#This Row],[Sin(a)]] * $H$2</f>
        <v>5.3828597197093875E-2</v>
      </c>
      <c r="V149" s="1">
        <f>Table8111241214[[#This Row],[X]] + Table8111241214[[#This Row],[Cos(a)]] * $H$2</f>
        <v>-1.34423474921965</v>
      </c>
      <c r="W149" s="1">
        <f>Table8111241214[[#This Row],[ Y]] - Table8111241214[[#This Row],[Sin(a)]] * $H$2</f>
        <v>-0.67714671803430393</v>
      </c>
      <c r="X149" s="1">
        <v>-0.95573297142982405</v>
      </c>
      <c r="Y149" s="1">
        <v>-0.31165906041860503</v>
      </c>
      <c r="Z149" s="1">
        <v>-1.3376621732874501</v>
      </c>
      <c r="AA149" s="1">
        <v>-0.64231744806318003</v>
      </c>
      <c r="AB149" s="1">
        <f>Table8111241214[[#This Row],[Xs]]-IF(Z150&lt;&gt;"",Z150,Z$2)</f>
        <v>0.12647401466625996</v>
      </c>
      <c r="AC149" s="1">
        <f>Table8111241214[[#This Row],[ Ys]]-IF(AA150&lt;&gt;"",AA150,AA$2)</f>
        <v>-0.11295583191368508</v>
      </c>
      <c r="AD149" s="1">
        <f>SQRT(Table8111241214[[#This Row],[dXs]]*Table8111241214[[#This Row],[dXs]]+Table8111241214[[#This Row],[dYs]]*Table8111241214[[#This Row],[dYs]])</f>
        <v>0.16957209779062715</v>
      </c>
      <c r="AE149"/>
    </row>
    <row r="150" spans="1:31" x14ac:dyDescent="0.25">
      <c r="A150"/>
      <c r="O150" s="1">
        <f t="shared" si="4"/>
        <v>0.4263290464878059</v>
      </c>
      <c r="P150" s="1">
        <f t="shared" si="5"/>
        <v>-0.24919962137937474</v>
      </c>
      <c r="Q150" s="1">
        <f>SQRT(Table8111241214[[#This Row],[dX]]*Table8111241214[[#This Row],[dX]]+Table8111241214[[#This Row],[dY]]*Table8111241214[[#This Row],[dY]])</f>
        <v>0.49381869868892719</v>
      </c>
      <c r="R150" s="1">
        <f>IFERROR(Table8111241214[[#This Row],[dY]]/Table8111241214[[#This Row],[|AB|]],0)</f>
        <v>-0.50463788034149326</v>
      </c>
      <c r="S150" s="1">
        <f>IFERROR(Table8111241214[[#This Row],[dX]]/Table8111241214[[#This Row],[|AB|]],0)</f>
        <v>0.86333111245016814</v>
      </c>
      <c r="T150" s="1">
        <f>Table8111241214[[#This Row],[X]] - Table8111241214[[#This Row],[Cos(a)]] * $H$2</f>
        <v>-0.88118790484853959</v>
      </c>
      <c r="U150" s="1">
        <f>Table8111241214[[#This Row],[ Y]] + Table8111241214[[#This Row],[Sin(a)]] * $H$2</f>
        <v>0.30573090213730286</v>
      </c>
      <c r="V150" s="1">
        <f>Table8111241214[[#This Row],[X]] + Table8111241214[[#This Row],[Cos(a)]] * $H$2</f>
        <v>-1.4195349325995805</v>
      </c>
      <c r="W150" s="1">
        <f>Table8111241214[[#This Row],[ Y]] - Table8111241214[[#This Row],[Sin(a)]] * $H$2</f>
        <v>-0.61526959437324891</v>
      </c>
      <c r="X150" s="1">
        <v>-1.1503614187240601</v>
      </c>
      <c r="Y150" s="1">
        <v>-0.15476934611797299</v>
      </c>
      <c r="Z150" s="1">
        <v>-1.46413618795371</v>
      </c>
      <c r="AA150" s="1">
        <v>-0.52936161614949495</v>
      </c>
      <c r="AB150" s="1">
        <f>Table8111241214[[#This Row],[Xs]]-IF(Z151&lt;&gt;"",Z151,Z$2)</f>
        <v>0.17791490946228006</v>
      </c>
      <c r="AC150" s="1">
        <f>Table8111241214[[#This Row],[ Ys]]-IF(AA151&lt;&gt;"",AA151,AA$2)</f>
        <v>-5.8307625891747927E-2</v>
      </c>
      <c r="AD150" s="1">
        <f>SQRT(Table8111241214[[#This Row],[dXs]]*Table8111241214[[#This Row],[dXs]]+Table8111241214[[#This Row],[dYs]]*Table8111241214[[#This Row],[dYs]])</f>
        <v>0.18722578413803839</v>
      </c>
      <c r="AE150"/>
    </row>
    <row r="151" spans="1:31" x14ac:dyDescent="0.25">
      <c r="A151"/>
      <c r="O151" s="1">
        <f t="shared" si="4"/>
        <v>0.48157662153243996</v>
      </c>
      <c r="P151" s="1">
        <f t="shared" si="5"/>
        <v>-9.7298339009284696E-2</v>
      </c>
      <c r="Q151" s="1">
        <f>SQRT(Table8111241214[[#This Row],[dX]]*Table8111241214[[#This Row],[dX]]+Table8111241214[[#This Row],[dY]]*Table8111241214[[#This Row],[dY]])</f>
        <v>0.49130744873303578</v>
      </c>
      <c r="R151" s="1">
        <f>IFERROR(Table8111241214[[#This Row],[dY]]/Table8111241214[[#This Row],[|AB|]],0)</f>
        <v>-0.19803961706706016</v>
      </c>
      <c r="S151" s="1">
        <f>IFERROR(Table8111241214[[#This Row],[dX]]/Table8111241214[[#This Row],[|AB|]],0)</f>
        <v>0.98019401654566951</v>
      </c>
      <c r="T151" s="1">
        <f>Table8111241214[[#This Row],[X]] - Table8111241214[[#This Row],[Cos(a)]] * $H$2</f>
        <v>-1.2764278162670728</v>
      </c>
      <c r="U151" s="1">
        <f>Table8111241214[[#This Row],[ Y]] + Table8111241214[[#This Row],[Sin(a)]] * $H$2</f>
        <v>0.4603754054928792</v>
      </c>
      <c r="V151" s="1">
        <f>Table8111241214[[#This Row],[X]] + Table8111241214[[#This Row],[Cos(a)]] * $H$2</f>
        <v>-1.4876962195681871</v>
      </c>
      <c r="W151" s="1">
        <f>Table8111241214[[#This Row],[ Y]] - Table8111241214[[#This Row],[Sin(a)]] * $H$2</f>
        <v>-0.58529428357133984</v>
      </c>
      <c r="X151" s="1">
        <v>-1.3820620179176299</v>
      </c>
      <c r="Y151" s="1">
        <v>-6.2459439039230298E-2</v>
      </c>
      <c r="Z151" s="1">
        <v>-1.6420510974159901</v>
      </c>
      <c r="AA151" s="1">
        <v>-0.47105399025774702</v>
      </c>
      <c r="AB151" s="1">
        <f>Table8111241214[[#This Row],[Xs]]-IF(Z152&lt;&gt;"",Z152,Z$2)</f>
        <v>0.19249219510590998</v>
      </c>
      <c r="AC151" s="1">
        <f>Table8111241214[[#This Row],[ Ys]]-IF(AA152&lt;&gt;"",AA152,AA$2)</f>
        <v>-2.2057263837523045E-2</v>
      </c>
      <c r="AD151" s="1">
        <f>SQRT(Table8111241214[[#This Row],[dXs]]*Table8111241214[[#This Row],[dXs]]+Table8111241214[[#This Row],[dYs]]*Table8111241214[[#This Row],[dYs]])</f>
        <v>0.19375182080354708</v>
      </c>
      <c r="AE151"/>
    </row>
    <row r="152" spans="1:31" x14ac:dyDescent="0.25">
      <c r="A152"/>
      <c r="O152" s="1">
        <f t="shared" si="4"/>
        <v>0.49521851539612016</v>
      </c>
      <c r="P152" s="1">
        <f t="shared" si="5"/>
        <v>4.5579880475997696E-2</v>
      </c>
      <c r="Q152" s="1">
        <f>SQRT(Table8111241214[[#This Row],[dX]]*Table8111241214[[#This Row],[dX]]+Table8111241214[[#This Row],[dY]]*Table8111241214[[#This Row],[dY]])</f>
        <v>0.49731167641162771</v>
      </c>
      <c r="R152" s="1">
        <f>IFERROR(Table8111241214[[#This Row],[dY]]/Table8111241214[[#This Row],[|AB|]],0)</f>
        <v>9.165254434579366E-2</v>
      </c>
      <c r="S152" s="1">
        <f>IFERROR(Table8111241214[[#This Row],[dX]]/Table8111241214[[#This Row],[|AB|]],0)</f>
        <v>0.99579104791865969</v>
      </c>
      <c r="T152" s="1">
        <f>Table8111241214[[#This Row],[X]] - Table8111241214[[#This Row],[Cos(a)]] * $H$2</f>
        <v>-1.6808254472036253</v>
      </c>
      <c r="U152" s="1">
        <f>Table8111241214[[#This Row],[ Y]] + Table8111241214[[#This Row],[Sin(a)]] * $H$2</f>
        <v>0.47368328371202212</v>
      </c>
      <c r="V152" s="1">
        <f>Table8111241214[[#This Row],[X]] + Table8111241214[[#This Row],[Cos(a)]] * $H$2</f>
        <v>-1.5830506333093748</v>
      </c>
      <c r="W152" s="1">
        <f>Table8111241214[[#This Row],[ Y]] - Table8111241214[[#This Row],[Sin(a)]] * $H$2</f>
        <v>-0.58862529792939866</v>
      </c>
      <c r="X152" s="1">
        <v>-1.6319380402565</v>
      </c>
      <c r="Y152" s="1">
        <v>-5.7471007108688299E-2</v>
      </c>
      <c r="Z152" s="1">
        <v>-1.8345432925219001</v>
      </c>
      <c r="AA152" s="1">
        <v>-0.44899672642022398</v>
      </c>
      <c r="AB152" s="1">
        <f>Table8111241214[[#This Row],[Xs]]-IF(Z153&lt;&gt;"",Z153,Z$2)</f>
        <v>0.18446250340107984</v>
      </c>
      <c r="AC152" s="1">
        <f>Table8111241214[[#This Row],[ Ys]]-IF(AA153&lt;&gt;"",AA153,AA$2)</f>
        <v>-4.0584344806184003E-2</v>
      </c>
      <c r="AD152" s="1">
        <f>SQRT(Table8111241214[[#This Row],[dXs]]*Table8111241214[[#This Row],[dXs]]+Table8111241214[[#This Row],[dYs]]*Table8111241214[[#This Row],[dYs]])</f>
        <v>0.18887430795198329</v>
      </c>
      <c r="AE152"/>
    </row>
    <row r="153" spans="1:31" x14ac:dyDescent="0.25">
      <c r="A153"/>
      <c r="O153" s="1">
        <f t="shared" si="4"/>
        <v>0.48162800073623013</v>
      </c>
      <c r="P153" s="1">
        <f t="shared" si="5"/>
        <v>0.13432134687900471</v>
      </c>
      <c r="Q153" s="1">
        <f>SQRT(Table8111241214[[#This Row],[dX]]*Table8111241214[[#This Row],[dX]]+Table8111241214[[#This Row],[dY]]*Table8111241214[[#This Row],[dY]])</f>
        <v>0.50000775526042396</v>
      </c>
      <c r="R153" s="1">
        <f>IFERROR(Table8111241214[[#This Row],[dY]]/Table8111241214[[#This Row],[|AB|]],0)</f>
        <v>0.26863852703453528</v>
      </c>
      <c r="S153" s="1">
        <f>IFERROR(Table8111241214[[#This Row],[dX]]/Table8111241214[[#This Row],[|AB|]],0)</f>
        <v>0.96324106110190044</v>
      </c>
      <c r="T153" s="1">
        <f>Table8111241214[[#This Row],[X]] - Table8111241214[[#This Row],[Cos(a)]] * $H$2</f>
        <v>-2.0205721471642537</v>
      </c>
      <c r="U153" s="1">
        <f>Table8111241214[[#This Row],[ Y]] + Table8111241214[[#This Row],[Sin(a)]] * $H$2</f>
        <v>0.40575282971963894</v>
      </c>
      <c r="V153" s="1">
        <f>Table8111241214[[#This Row],[X]] + Table8111241214[[#This Row],[Cos(a)]] * $H$2</f>
        <v>-1.7339889194632465</v>
      </c>
      <c r="W153" s="1">
        <f>Table8111241214[[#This Row],[ Y]] - Table8111241214[[#This Row],[Sin(a)]] * $H$2</f>
        <v>-0.62183146875009498</v>
      </c>
      <c r="X153" s="1">
        <v>-1.8772805333137501</v>
      </c>
      <c r="Y153" s="1">
        <v>-0.10803931951522799</v>
      </c>
      <c r="Z153" s="1">
        <v>-2.0190057959229799</v>
      </c>
      <c r="AA153" s="1">
        <v>-0.40841238161403998</v>
      </c>
      <c r="AB153" s="1">
        <f>Table8111241214[[#This Row],[Xs]]-IF(Z154&lt;&gt;"",Z154,Z$2)</f>
        <v>0.18562733778909024</v>
      </c>
      <c r="AC153" s="1">
        <f>Table8111241214[[#This Row],[ Ys]]-IF(AA154&lt;&gt;"",AA154,AA$2)</f>
        <v>-3.5640175251757E-2</v>
      </c>
      <c r="AD153" s="1">
        <f>SQRT(Table8111241214[[#This Row],[dXs]]*Table8111241214[[#This Row],[dXs]]+Table8111241214[[#This Row],[dYs]]*Table8111241214[[#This Row],[dYs]])</f>
        <v>0.18901780505190763</v>
      </c>
      <c r="AE153"/>
    </row>
    <row r="154" spans="1:31" x14ac:dyDescent="0.25">
      <c r="A154"/>
      <c r="O154" s="1">
        <f t="shared" si="4"/>
        <v>0.46532648801802989</v>
      </c>
      <c r="P154" s="1">
        <f t="shared" si="5"/>
        <v>0.18582832813262901</v>
      </c>
      <c r="Q154" s="1">
        <f>SQRT(Table8111241214[[#This Row],[dX]]*Table8111241214[[#This Row],[dX]]+Table8111241214[[#This Row],[dY]]*Table8111241214[[#This Row],[dY]])</f>
        <v>0.5010597848438465</v>
      </c>
      <c r="R154" s="1">
        <f>IFERROR(Table8111241214[[#This Row],[dY]]/Table8111241214[[#This Row],[|AB|]],0)</f>
        <v>0.3708705702465061</v>
      </c>
      <c r="S154" s="1">
        <f>IFERROR(Table8111241214[[#This Row],[dX]]/Table8111241214[[#This Row],[|AB|]],0)</f>
        <v>0.92868456438396318</v>
      </c>
      <c r="T154" s="1">
        <f>Table8111241214[[#This Row],[X]] - Table8111241214[[#This Row],[Cos(a)]] * $H$2</f>
        <v>-2.3113881595358627</v>
      </c>
      <c r="U154" s="1">
        <f>Table8111241214[[#This Row],[ Y]] + Table8111241214[[#This Row],[Sin(a)]] * $H$2</f>
        <v>0.30356738259812643</v>
      </c>
      <c r="V154" s="1">
        <f>Table8111241214[[#This Row],[X]] + Table8111241214[[#This Row],[Cos(a)]] * $H$2</f>
        <v>-1.9157439224495976</v>
      </c>
      <c r="W154" s="1">
        <f>Table8111241214[[#This Row],[ Y]] - Table8111241214[[#This Row],[Sin(a)]] * $H$2</f>
        <v>-0.68715209057351245</v>
      </c>
      <c r="X154" s="1">
        <v>-2.1135660409927302</v>
      </c>
      <c r="Y154" s="1">
        <v>-0.19179235398769301</v>
      </c>
      <c r="Z154" s="1">
        <v>-2.2046331337120701</v>
      </c>
      <c r="AA154" s="1">
        <v>-0.37277220636228298</v>
      </c>
      <c r="AB154" s="1">
        <f>Table8111241214[[#This Row],[Xs]]-IF(Z155&lt;&gt;"",Z155,Z$2)</f>
        <v>0.18464152008849988</v>
      </c>
      <c r="AC154" s="1">
        <f>Table8111241214[[#This Row],[ Ys]]-IF(AA155&lt;&gt;"",AA155,AA$2)</f>
        <v>-3.8661164654314961E-2</v>
      </c>
      <c r="AD154" s="1">
        <f>SQRT(Table8111241214[[#This Row],[dXs]]*Table8111241214[[#This Row],[dXs]]+Table8111241214[[#This Row],[dYs]]*Table8111241214[[#This Row],[dYs]])</f>
        <v>0.18864563761990352</v>
      </c>
      <c r="AE154"/>
    </row>
    <row r="155" spans="1:31" x14ac:dyDescent="0.25">
      <c r="A155"/>
      <c r="O155" s="1">
        <f t="shared" si="4"/>
        <v>0.45406055450439986</v>
      </c>
      <c r="P155" s="1">
        <f t="shared" si="5"/>
        <v>0.21279259398579597</v>
      </c>
      <c r="Q155" s="1">
        <f>SQRT(Table8111241214[[#This Row],[dX]]*Table8111241214[[#This Row],[dX]]+Table8111241214[[#This Row],[dY]]*Table8111241214[[#This Row],[dY]])</f>
        <v>0.50144957394741785</v>
      </c>
      <c r="R155" s="1">
        <f>IFERROR(Table8111241214[[#This Row],[dY]]/Table8111241214[[#This Row],[|AB|]],0)</f>
        <v>0.42435492029774757</v>
      </c>
      <c r="S155" s="1">
        <f>IFERROR(Table8111241214[[#This Row],[dX]]/Table8111241214[[#This Row],[|AB|]],0)</f>
        <v>0.90549594235374264</v>
      </c>
      <c r="T155" s="1">
        <f>Table8111241214[[#This Row],[X]] - Table8111241214[[#This Row],[Cos(a)]] * $H$2</f>
        <v>-2.5689576570581627</v>
      </c>
      <c r="U155" s="1">
        <f>Table8111241214[[#This Row],[ Y]] + Table8111241214[[#This Row],[Sin(a)]] * $H$2</f>
        <v>0.18912329317974091</v>
      </c>
      <c r="V155" s="1">
        <f>Table8111241214[[#This Row],[X]] + Table8111241214[[#This Row],[Cos(a)]] * $H$2</f>
        <v>-2.1162563856053973</v>
      </c>
      <c r="W155" s="1">
        <f>Table8111241214[[#This Row],[ Y]] - Table8111241214[[#This Row],[Sin(a)]] * $H$2</f>
        <v>-0.77685858847545486</v>
      </c>
      <c r="X155" s="1">
        <v>-2.34260702133178</v>
      </c>
      <c r="Y155" s="1">
        <v>-0.293867647647857</v>
      </c>
      <c r="Z155" s="1">
        <v>-2.38927465380057</v>
      </c>
      <c r="AA155" s="1">
        <v>-0.33411104170796802</v>
      </c>
      <c r="AB155" s="1">
        <f>Table8111241214[[#This Row],[Xs]]-IF(Z156&lt;&gt;"",Z156,Z$2)</f>
        <v>0.18470723746739015</v>
      </c>
      <c r="AC155" s="1">
        <f>Table8111241214[[#This Row],[ Ys]]-IF(AA156&lt;&gt;"",AA156,AA$2)</f>
        <v>-3.7962388421941995E-2</v>
      </c>
      <c r="AD155" s="1">
        <f>SQRT(Table8111241214[[#This Row],[dXs]]*Table8111241214[[#This Row],[dXs]]+Table8111241214[[#This Row],[dYs]]*Table8111241214[[#This Row],[dYs]])</f>
        <v>0.18856804211619013</v>
      </c>
      <c r="AE155"/>
    </row>
    <row r="156" spans="1:31" x14ac:dyDescent="0.25">
      <c r="A156"/>
      <c r="O156" s="1">
        <f t="shared" si="4"/>
        <v>0.45760297775268999</v>
      </c>
      <c r="P156" s="1">
        <f t="shared" si="5"/>
        <v>0.20258787926286498</v>
      </c>
      <c r="Q156" s="1">
        <f>SQRT(Table8111241214[[#This Row],[dX]]*Table8111241214[[#This Row],[dX]]+Table8111241214[[#This Row],[dY]]*Table8111241214[[#This Row],[dY]])</f>
        <v>0.50044213858582498</v>
      </c>
      <c r="R156" s="1">
        <f>IFERROR(Table8111241214[[#This Row],[dY]]/Table8111241214[[#This Row],[|AB|]],0)</f>
        <v>0.40481778739765634</v>
      </c>
      <c r="S156" s="1">
        <f>IFERROR(Table8111241214[[#This Row],[dX]]/Table8111241214[[#This Row],[|AB|]],0)</f>
        <v>0.91439737478104444</v>
      </c>
      <c r="T156" s="1">
        <f>Table8111241214[[#This Row],[X]] - Table8111241214[[#This Row],[Cos(a)]] * $H$2</f>
        <v>-2.7835561373686244</v>
      </c>
      <c r="U156" s="1">
        <f>Table8111241214[[#This Row],[ Y]] + Table8111241214[[#This Row],[Sin(a)]] * $H$2</f>
        <v>8.3154011063445332E-2</v>
      </c>
      <c r="V156" s="1">
        <f>Table8111241214[[#This Row],[X]] + Table8111241214[[#This Row],[Cos(a)]] * $H$2</f>
        <v>-2.3516970536256356</v>
      </c>
      <c r="W156" s="1">
        <f>Table8111241214[[#This Row],[ Y]] - Table8111241214[[#This Row],[Sin(a)]] * $H$2</f>
        <v>-0.8923239070104233</v>
      </c>
      <c r="X156" s="1">
        <v>-2.56762659549713</v>
      </c>
      <c r="Y156" s="1">
        <v>-0.40458494797348898</v>
      </c>
      <c r="Z156" s="1">
        <v>-2.5739818912679602</v>
      </c>
      <c r="AA156" s="1">
        <v>-0.29614865328602602</v>
      </c>
      <c r="AB156" s="1">
        <f>Table8111241214[[#This Row],[Xs]]-IF(Z157&lt;&gt;"",Z157,Z$2)</f>
        <v>0.18433260333570001</v>
      </c>
      <c r="AC156" s="1">
        <f>Table8111241214[[#This Row],[ Ys]]-IF(AA157&lt;&gt;"",AA157,AA$2)</f>
        <v>-3.8950131581295011E-2</v>
      </c>
      <c r="AD156" s="1">
        <f>SQRT(Table8111241214[[#This Row],[dXs]]*Table8111241214[[#This Row],[dXs]]+Table8111241214[[#This Row],[dYs]]*Table8111241214[[#This Row],[dYs]])</f>
        <v>0.18840281686513266</v>
      </c>
      <c r="AE156"/>
    </row>
    <row r="157" spans="1:31" x14ac:dyDescent="0.25">
      <c r="A157"/>
      <c r="O157" s="1">
        <f t="shared" si="4"/>
        <v>0.47893846035002996</v>
      </c>
      <c r="P157" s="1">
        <f t="shared" si="5"/>
        <v>0.13820151425898097</v>
      </c>
      <c r="Q157" s="1">
        <f>SQRT(Table8111241214[[#This Row],[dX]]*Table8111241214[[#This Row],[dX]]+Table8111241214[[#This Row],[dY]]*Table8111241214[[#This Row],[dY]])</f>
        <v>0.49847939510669098</v>
      </c>
      <c r="R157" s="1">
        <f>IFERROR(Table8111241214[[#This Row],[dY]]/Table8111241214[[#This Row],[|AB|]],0)</f>
        <v>0.27724619235144377</v>
      </c>
      <c r="S157" s="1">
        <f>IFERROR(Table8111241214[[#This Row],[dX]]/Table8111241214[[#This Row],[|AB|]],0)</f>
        <v>0.96079891175345644</v>
      </c>
      <c r="T157" s="1">
        <f>Table8111241214[[#This Row],[X]] - Table8111241214[[#This Row],[Cos(a)]] * $H$2</f>
        <v>-2.9480929359606027</v>
      </c>
      <c r="U157" s="1">
        <f>Table8111241214[[#This Row],[ Y]] + Table8111241214[[#This Row],[Sin(a)]] * $H$2</f>
        <v>1.6033981465942537E-2</v>
      </c>
      <c r="V157" s="1">
        <f>Table8111241214[[#This Row],[X]] + Table8111241214[[#This Row],[Cos(a)]] * $H$2</f>
        <v>-2.6523270622083372</v>
      </c>
      <c r="W157" s="1">
        <f>Table8111241214[[#This Row],[ Y]] - Table8111241214[[#This Row],[Sin(a)]] * $H$2</f>
        <v>-1.0089450352873865</v>
      </c>
      <c r="X157" s="1">
        <v>-2.80020999908447</v>
      </c>
      <c r="Y157" s="1">
        <v>-0.49645552691072198</v>
      </c>
      <c r="Z157" s="1">
        <v>-2.7583144946036602</v>
      </c>
      <c r="AA157" s="1">
        <v>-0.25719852170473101</v>
      </c>
      <c r="AB157" s="1">
        <f>Table8111241214[[#This Row],[Xs]]-IF(Z158&lt;&gt;"",Z158,Z$2)</f>
        <v>0.18381042261129998</v>
      </c>
      <c r="AC157" s="1">
        <f>Table8111241214[[#This Row],[ Ys]]-IF(AA158&lt;&gt;"",AA158,AA$2)</f>
        <v>-4.0090845477727011E-2</v>
      </c>
      <c r="AD157" s="1">
        <f>SQRT(Table8111241214[[#This Row],[dXs]]*Table8111241214[[#This Row],[dXs]]+Table8111241214[[#This Row],[dYs]]*Table8111241214[[#This Row],[dYs]])</f>
        <v>0.18813172872129699</v>
      </c>
      <c r="AE157"/>
    </row>
    <row r="158" spans="1:31" x14ac:dyDescent="0.25">
      <c r="A158"/>
      <c r="O158" s="1">
        <f t="shared" si="4"/>
        <v>0.49649298191069979</v>
      </c>
      <c r="P158" s="1">
        <f t="shared" si="5"/>
        <v>6.3138537108897996E-2</v>
      </c>
      <c r="Q158" s="1">
        <f>SQRT(Table8111241214[[#This Row],[dX]]*Table8111241214[[#This Row],[dX]]+Table8111241214[[#This Row],[dY]]*Table8111241214[[#This Row],[dY]])</f>
        <v>0.50049151436845574</v>
      </c>
      <c r="R158" s="1">
        <f>IFERROR(Table8111241214[[#This Row],[dY]]/Table8111241214[[#This Row],[|AB|]],0)</f>
        <v>0.12615306213247041</v>
      </c>
      <c r="S158" s="1">
        <f>IFERROR(Table8111241214[[#This Row],[dX]]/Table8111241214[[#This Row],[|AB|]],0)</f>
        <v>0.99201078870877268</v>
      </c>
      <c r="T158" s="1">
        <f>Table8111241214[[#This Row],[X]] - Table8111241214[[#This Row],[Cos(a)]] * $H$2</f>
        <v>-3.1138550163181713</v>
      </c>
      <c r="U158" s="1">
        <f>Table8111241214[[#This Row],[ Y]] + Table8111241214[[#This Row],[Sin(a)]] * $H$2</f>
        <v>-1.3648559191045906E-2</v>
      </c>
      <c r="V158" s="1">
        <f>Table8111241214[[#This Row],[X]] + Table8111241214[[#This Row],[Cos(a)]] * $H$2</f>
        <v>-2.9792750953761487</v>
      </c>
      <c r="W158" s="1">
        <f>Table8111241214[[#This Row],[ Y]] - Table8111241214[[#This Row],[Sin(a)]] * $H$2</f>
        <v>-1.0719243652738939</v>
      </c>
      <c r="X158" s="1">
        <v>-3.04656505584716</v>
      </c>
      <c r="Y158" s="1">
        <v>-0.54278646223246996</v>
      </c>
      <c r="Z158" s="1">
        <v>-2.9421249172149602</v>
      </c>
      <c r="AA158" s="1">
        <v>-0.217107676227004</v>
      </c>
      <c r="AB158" s="1">
        <f>Table8111241214[[#This Row],[Xs]]-IF(Z159&lt;&gt;"",Z159,Z$2)</f>
        <v>0.18433444432066981</v>
      </c>
      <c r="AC158" s="1">
        <f>Table8111241214[[#This Row],[ Ys]]-IF(AA159&lt;&gt;"",AA159,AA$2)</f>
        <v>-3.906460163272199E-2</v>
      </c>
      <c r="AD158" s="1">
        <f>SQRT(Table8111241214[[#This Row],[dXs]]*Table8111241214[[#This Row],[dXs]]+Table8111241214[[#This Row],[dYs]]*Table8111241214[[#This Row],[dYs]])</f>
        <v>0.18842831651249603</v>
      </c>
      <c r="AE158"/>
    </row>
    <row r="159" spans="1:31" x14ac:dyDescent="0.25">
      <c r="A159"/>
      <c r="O159" s="1">
        <f t="shared" si="4"/>
        <v>0.50044345855713024</v>
      </c>
      <c r="P159" s="1">
        <f t="shared" si="5"/>
        <v>2.7788933366540425E-3</v>
      </c>
      <c r="Q159" s="1">
        <f>SQRT(Table8111241214[[#This Row],[dX]]*Table8111241214[[#This Row],[dX]]+Table8111241214[[#This Row],[dY]]*Table8111241214[[#This Row],[dY]])</f>
        <v>0.50045117390290794</v>
      </c>
      <c r="R159" s="1">
        <f>IFERROR(Table8111241214[[#This Row],[dY]]/Table8111241214[[#This Row],[|AB|]],0)</f>
        <v>5.5527761379438245E-3</v>
      </c>
      <c r="S159" s="1">
        <f>IFERROR(Table8111241214[[#This Row],[dX]]/Table8111241214[[#This Row],[|AB|]],0)</f>
        <v>0.99998458321974248</v>
      </c>
      <c r="T159" s="1">
        <f>Table8111241214[[#This Row],[X]] - Table8111241214[[#This Row],[Cos(a)]] * $H$2</f>
        <v>-3.2996648281395085</v>
      </c>
      <c r="U159" s="1">
        <f>Table8111241214[[#This Row],[ Y]] + Table8111241214[[#This Row],[Sin(a)]] * $H$2</f>
        <v>-2.6202944224061997E-2</v>
      </c>
      <c r="V159" s="1">
        <f>Table8111241214[[#This Row],[X]] + Table8111241214[[#This Row],[Cos(a)]] * $H$2</f>
        <v>-3.2937411338508311</v>
      </c>
      <c r="W159" s="1">
        <f>Table8111241214[[#This Row],[ Y]] - Table8111241214[[#This Row],[Sin(a)]] * $H$2</f>
        <v>-1.0929851838151778</v>
      </c>
      <c r="X159" s="1">
        <v>-3.2967029809951698</v>
      </c>
      <c r="Y159" s="1">
        <v>-0.55959406401961997</v>
      </c>
      <c r="Z159" s="1">
        <v>-3.12645936153563</v>
      </c>
      <c r="AA159" s="1">
        <v>-0.17804307459428201</v>
      </c>
      <c r="AB159" s="1">
        <f>Table8111241214[[#This Row],[Xs]]-IF(Z160&lt;&gt;"",Z160,Z$2)</f>
        <v>0.18186526454694985</v>
      </c>
      <c r="AC159" s="1">
        <f>Table8111241214[[#This Row],[ Ys]]-IF(AA160&lt;&gt;"",AA160,AA$2)</f>
        <v>-4.3875312364650004E-2</v>
      </c>
      <c r="AD159" s="1">
        <f>SQRT(Table8111241214[[#This Row],[dXs]]*Table8111241214[[#This Row],[dXs]]+Table8111241214[[#This Row],[dYs]]*Table8111241214[[#This Row],[dYs]])</f>
        <v>0.18708291606618618</v>
      </c>
      <c r="AE159"/>
    </row>
    <row r="160" spans="1:31" x14ac:dyDescent="0.25">
      <c r="A160"/>
      <c r="O160" s="1">
        <f t="shared" si="4"/>
        <v>0.49550306797028032</v>
      </c>
      <c r="P160" s="1">
        <f t="shared" si="5"/>
        <v>-6.5832887776195947E-2</v>
      </c>
      <c r="Q160" s="1">
        <f>SQRT(Table8111241214[[#This Row],[dX]]*Table8111241214[[#This Row],[dX]]+Table8111241214[[#This Row],[dY]]*Table8111241214[[#This Row],[dY]])</f>
        <v>0.49985723910023899</v>
      </c>
      <c r="R160" s="1">
        <f>IFERROR(Table8111241214[[#This Row],[dY]]/Table8111241214[[#This Row],[|AB|]],0)</f>
        <v>-0.13170337973837792</v>
      </c>
      <c r="S160" s="1">
        <f>IFERROR(Table8111241214[[#This Row],[dX]]/Table8111241214[[#This Row],[|AB|]],0)</f>
        <v>0.99128917060839938</v>
      </c>
      <c r="T160" s="1">
        <f>Table8111241214[[#This Row],[X]] - Table8111241214[[#This Row],[Cos(a)]] * $H$2</f>
        <v>-3.4767580181683138</v>
      </c>
      <c r="U160" s="1">
        <f>Table8111241214[[#This Row],[ Y]] + Table8111241214[[#This Row],[Sin(a)]] * $H$2</f>
        <v>-1.6812363148405285E-2</v>
      </c>
      <c r="V160" s="1">
        <f>Table8111241214[[#This Row],[X]] + Table8111241214[[#This Row],[Cos(a)]] * $H$2</f>
        <v>-3.6172590106402667</v>
      </c>
      <c r="W160" s="1">
        <f>Table8111241214[[#This Row],[ Y]] - Table8111241214[[#This Row],[Sin(a)]] * $H$2</f>
        <v>-1.0743183479898426</v>
      </c>
      <c r="X160" s="1">
        <v>-3.5470085144042902</v>
      </c>
      <c r="Y160" s="1">
        <v>-0.545565355569124</v>
      </c>
      <c r="Z160" s="1">
        <v>-3.3083246260825798</v>
      </c>
      <c r="AA160" s="1">
        <v>-0.134167762229632</v>
      </c>
      <c r="AB160" s="1">
        <f>Table8111241214[[#This Row],[Xs]]-IF(Z161&lt;&gt;"",Z161,Z$2)</f>
        <v>0.18005171354434024</v>
      </c>
      <c r="AC160" s="1">
        <f>Table8111241214[[#This Row],[ Ys]]-IF(AA161&lt;&gt;"",AA161,AA$2)</f>
        <v>-4.4000081146622808E-2</v>
      </c>
      <c r="AD160" s="1">
        <f>SQRT(Table8111241214[[#This Row],[dXs]]*Table8111241214[[#This Row],[dXs]]+Table8111241214[[#This Row],[dYs]]*Table8111241214[[#This Row],[dYs]])</f>
        <v>0.18535001130607615</v>
      </c>
      <c r="AE160"/>
    </row>
    <row r="161" spans="1:31" x14ac:dyDescent="0.25">
      <c r="A161"/>
      <c r="O161" s="1">
        <f t="shared" si="4"/>
        <v>0.47480249404907005</v>
      </c>
      <c r="P161" s="1">
        <f t="shared" si="5"/>
        <v>-0.15194731019437302</v>
      </c>
      <c r="Q161" s="1">
        <f>SQRT(Table8111241214[[#This Row],[dX]]*Table8111241214[[#This Row],[dX]]+Table8111241214[[#This Row],[dY]]*Table8111241214[[#This Row],[dY]])</f>
        <v>0.49852321252928855</v>
      </c>
      <c r="R161" s="1">
        <f>IFERROR(Table8111241214[[#This Row],[dY]]/Table8111241214[[#This Row],[|AB|]],0)</f>
        <v>-0.30479485483425911</v>
      </c>
      <c r="S161" s="1">
        <f>IFERROR(Table8111241214[[#This Row],[dX]]/Table8111241214[[#This Row],[|AB|]],0)</f>
        <v>0.95241802611382931</v>
      </c>
      <c r="T161" s="1">
        <f>Table8111241214[[#This Row],[X]] - Table8111241214[[#This Row],[Cos(a)]] * $H$2</f>
        <v>-3.6296286736178094</v>
      </c>
      <c r="U161" s="1">
        <f>Table8111241214[[#This Row],[ Y]] + Table8111241214[[#This Row],[Sin(a)]] * $H$2</f>
        <v>1.4257973238500588E-2</v>
      </c>
      <c r="V161" s="1">
        <f>Table8111241214[[#This Row],[X]] + Table8111241214[[#This Row],[Cos(a)]] * $H$2</f>
        <v>-3.9547834243130908</v>
      </c>
      <c r="W161" s="1">
        <f>Table8111241214[[#This Row],[ Y]] - Table8111241214[[#This Row],[Sin(a)]] * $H$2</f>
        <v>-1.0017803257253486</v>
      </c>
      <c r="X161" s="1">
        <v>-3.7922060489654501</v>
      </c>
      <c r="Y161" s="1">
        <v>-0.49376117624342403</v>
      </c>
      <c r="Z161" s="1">
        <v>-3.4883763396269201</v>
      </c>
      <c r="AA161" s="1">
        <v>-9.0167681083009196E-2</v>
      </c>
      <c r="AB161" s="1">
        <f>Table8111241214[[#This Row],[Xs]]-IF(Z162&lt;&gt;"",Z162,Z$2)</f>
        <v>0.18171050021158974</v>
      </c>
      <c r="AC161" s="1">
        <f>Table8111241214[[#This Row],[ Ys]]-IF(AA162&lt;&gt;"",AA162,AA$2)</f>
        <v>-4.6643671774149693E-2</v>
      </c>
      <c r="AD161" s="1">
        <f>SQRT(Table8111241214[[#This Row],[dXs]]*Table8111241214[[#This Row],[dXs]]+Table8111241214[[#This Row],[dYs]]*Table8111241214[[#This Row],[dYs]])</f>
        <v>0.18760154051531872</v>
      </c>
      <c r="AE161"/>
    </row>
    <row r="162" spans="1:31" x14ac:dyDescent="0.25">
      <c r="A162"/>
      <c r="O162" s="1">
        <f t="shared" si="4"/>
        <v>0.42376601696014005</v>
      </c>
      <c r="P162" s="1">
        <f t="shared" si="5"/>
        <v>-0.25791902653873</v>
      </c>
      <c r="Q162" s="1">
        <f>SQRT(Table8111241214[[#This Row],[dX]]*Table8111241214[[#This Row],[dX]]+Table8111241214[[#This Row],[dY]]*Table8111241214[[#This Row],[dY]])</f>
        <v>0.49608453047938089</v>
      </c>
      <c r="R162" s="1">
        <f>IFERROR(Table8111241214[[#This Row],[dY]]/Table8111241214[[#This Row],[|AB|]],0)</f>
        <v>-0.51990943214757246</v>
      </c>
      <c r="S162" s="1">
        <f>IFERROR(Table8111241214[[#This Row],[dX]]/Table8111241214[[#This Row],[|AB|]],0)</f>
        <v>0.8542213895495645</v>
      </c>
      <c r="T162" s="1">
        <f>Table8111241214[[#This Row],[X]] - Table8111241214[[#This Row],[Cos(a)]] * $H$2</f>
        <v>-3.7444916588764201</v>
      </c>
      <c r="U162" s="1">
        <f>Table8111241214[[#This Row],[ Y]] + Table8111241214[[#This Row],[Sin(a)]] * $H$2</f>
        <v>6.202308266955614E-2</v>
      </c>
      <c r="V162" s="1">
        <f>Table8111241214[[#This Row],[X]] + Table8111241214[[#This Row],[Cos(a)]] * $H$2</f>
        <v>-4.2991303580303004</v>
      </c>
      <c r="W162" s="1">
        <f>Table8111241214[[#This Row],[ Y]] - Table8111241214[[#This Row],[Sin(a)]] * $H$2</f>
        <v>-0.8492591734190581</v>
      </c>
      <c r="X162" s="1">
        <v>-4.0218110084533603</v>
      </c>
      <c r="Y162" s="1">
        <v>-0.39361804537475098</v>
      </c>
      <c r="Z162" s="1">
        <v>-3.6700868398385098</v>
      </c>
      <c r="AA162" s="1">
        <v>-4.3524009308859503E-2</v>
      </c>
      <c r="AB162" s="1">
        <f>Table8111241214[[#This Row],[Xs]]-IF(Z163&lt;&gt;"",Z163,Z$2)</f>
        <v>0.14413001956552041</v>
      </c>
      <c r="AC162" s="1">
        <f>Table8111241214[[#This Row],[ Ys]]-IF(AA163&lt;&gt;"",AA163,AA$2)</f>
        <v>-8.8123102049245006E-2</v>
      </c>
      <c r="AD162" s="1">
        <f>SQRT(Table8111241214[[#This Row],[dXs]]*Table8111241214[[#This Row],[dXs]]+Table8111241214[[#This Row],[dYs]]*Table8111241214[[#This Row],[dYs]])</f>
        <v>0.16893532388088331</v>
      </c>
      <c r="AE162"/>
    </row>
    <row r="163" spans="1:31" x14ac:dyDescent="0.25">
      <c r="A163"/>
      <c r="O163" s="1">
        <f t="shared" si="4"/>
        <v>0.33031904697419012</v>
      </c>
      <c r="P163" s="1">
        <f t="shared" si="5"/>
        <v>-0.3675710391253233</v>
      </c>
      <c r="Q163" s="1">
        <f>SQRT(Table8111241214[[#This Row],[dX]]*Table8111241214[[#This Row],[dX]]+Table8111241214[[#This Row],[dY]]*Table8111241214[[#This Row],[dY]])</f>
        <v>0.49418533122464003</v>
      </c>
      <c r="R163" s="1">
        <f>IFERROR(Table8111241214[[#This Row],[dY]]/Table8111241214[[#This Row],[|AB|]],0)</f>
        <v>-0.74379188515054862</v>
      </c>
      <c r="S163" s="1">
        <f>IFERROR(Table8111241214[[#This Row],[dX]]/Table8111241214[[#This Row],[|AB|]],0)</f>
        <v>0.6684112742796855</v>
      </c>
      <c r="T163" s="1">
        <f>Table8111241214[[#This Row],[X]] - Table8111241214[[#This Row],[Cos(a)]] * $H$2</f>
        <v>-3.8192339629861372</v>
      </c>
      <c r="U163" s="1">
        <f>Table8111241214[[#This Row],[ Y]] + Table8111241214[[#This Row],[Sin(a)]] * $H$2</f>
        <v>0.12068798491406388</v>
      </c>
      <c r="V163" s="1">
        <f>Table8111241214[[#This Row],[X]] + Table8111241214[[#This Row],[Cos(a)]] * $H$2</f>
        <v>-4.6127101688650427</v>
      </c>
      <c r="W163" s="1">
        <f>Table8111241214[[#This Row],[ Y]] - Table8111241214[[#This Row],[Sin(a)]] * $H$2</f>
        <v>-0.5923722843234519</v>
      </c>
      <c r="X163" s="1">
        <v>-4.2159720659255902</v>
      </c>
      <c r="Y163" s="1">
        <v>-0.235842149704694</v>
      </c>
      <c r="Z163" s="1">
        <v>-3.8142168594040302</v>
      </c>
      <c r="AA163" s="1">
        <v>4.4599092740385503E-2</v>
      </c>
      <c r="AB163" s="1">
        <f>Table8111241214[[#This Row],[Xs]]-IF(Z164&lt;&gt;"",Z164,Z$2)</f>
        <v>9.4917720878999745E-2</v>
      </c>
      <c r="AC163" s="1">
        <f>Table8111241214[[#This Row],[ Ys]]-IF(AA164&lt;&gt;"",AA164,AA$2)</f>
        <v>-0.12450845864775548</v>
      </c>
      <c r="AD163" s="1">
        <f>SQRT(Table8111241214[[#This Row],[dXs]]*Table8111241214[[#This Row],[dXs]]+Table8111241214[[#This Row],[dYs]]*Table8111241214[[#This Row],[dYs]])</f>
        <v>0.15656222408902967</v>
      </c>
      <c r="AE163"/>
    </row>
    <row r="164" spans="1:31" x14ac:dyDescent="0.25">
      <c r="A164"/>
      <c r="O164" s="1">
        <f t="shared" si="4"/>
        <v>0.20849752426147994</v>
      </c>
      <c r="P164" s="1">
        <f t="shared" si="5"/>
        <v>-0.44931234791874797</v>
      </c>
      <c r="Q164" s="1">
        <f>SQRT(Table8111241214[[#This Row],[dX]]*Table8111241214[[#This Row],[dX]]+Table8111241214[[#This Row],[dY]]*Table8111241214[[#This Row],[dY]])</f>
        <v>0.49533100409264152</v>
      </c>
      <c r="R164" s="1">
        <f>IFERROR(Table8111241214[[#This Row],[dY]]/Table8111241214[[#This Row],[|AB|]],0)</f>
        <v>-0.90709514285666093</v>
      </c>
      <c r="S164" s="1">
        <f>IFERROR(Table8111241214[[#This Row],[dX]]/Table8111241214[[#This Row],[|AB|]],0)</f>
        <v>0.42092564878592731</v>
      </c>
      <c r="T164" s="1">
        <f>Table8111241214[[#This Row],[X]] - Table8111241214[[#This Row],[Cos(a)]] * $H$2</f>
        <v>-3.8682861021022168</v>
      </c>
      <c r="U164" s="1">
        <f>Table8111241214[[#This Row],[ Y]] + Table8111241214[[#This Row],[Sin(a)]] * $H$2</f>
        <v>0.19847445830525196</v>
      </c>
      <c r="V164" s="1">
        <f>Table8111241214[[#This Row],[X]] + Table8111241214[[#This Row],[Cos(a)]] * $H$2</f>
        <v>-4.835974008752884</v>
      </c>
      <c r="W164" s="1">
        <f>Table8111241214[[#This Row],[ Y]] - Table8111241214[[#This Row],[Sin(a)]] * $H$2</f>
        <v>-0.25056847080410732</v>
      </c>
      <c r="X164" s="1">
        <v>-4.3521300554275504</v>
      </c>
      <c r="Y164" s="1">
        <v>-2.6047006249427698E-2</v>
      </c>
      <c r="Z164" s="1">
        <v>-3.90913458028303</v>
      </c>
      <c r="AA164" s="1">
        <v>0.16910755138814099</v>
      </c>
      <c r="AB164" s="1">
        <f>Table8111241214[[#This Row],[Xs]]-IF(Z165&lt;&gt;"",Z165,Z$2)</f>
        <v>2.1385256338520175E-2</v>
      </c>
      <c r="AC164" s="1">
        <f>Table8111241214[[#This Row],[ Ys]]-IF(AA165&lt;&gt;"",AA165,AA$2)</f>
        <v>-0.15297407440212002</v>
      </c>
      <c r="AD164" s="1">
        <f>SQRT(Table8111241214[[#This Row],[dXs]]*Table8111241214[[#This Row],[dXs]]+Table8111241214[[#This Row],[dYs]]*Table8111241214[[#This Row],[dYs]])</f>
        <v>0.15446163480893749</v>
      </c>
      <c r="AE164"/>
    </row>
    <row r="165" spans="1:31" x14ac:dyDescent="0.25">
      <c r="A165"/>
      <c r="O165" s="1">
        <f t="shared" si="4"/>
        <v>8.6341381072990053E-2</v>
      </c>
      <c r="P165" s="1">
        <f t="shared" si="5"/>
        <v>-0.48946066200733168</v>
      </c>
      <c r="Q165" s="1">
        <f>SQRT(Table8111241214[[#This Row],[dX]]*Table8111241214[[#This Row],[dX]]+Table8111241214[[#This Row],[dY]]*Table8111241214[[#This Row],[dY]])</f>
        <v>0.49701767950269804</v>
      </c>
      <c r="R165" s="1">
        <f>IFERROR(Table8111241214[[#This Row],[dY]]/Table8111241214[[#This Row],[|AB|]],0)</f>
        <v>-0.98479527427891966</v>
      </c>
      <c r="S165" s="1">
        <f>IFERROR(Table8111241214[[#This Row],[dX]]/Table8111241214[[#This Row],[|AB|]],0)</f>
        <v>0.17371893321658261</v>
      </c>
      <c r="T165" s="1">
        <f>Table8111241214[[#This Row],[X]] - Table8111241214[[#This Row],[Cos(a)]] * $H$2</f>
        <v>-3.8991804378026296</v>
      </c>
      <c r="U165" s="1">
        <f>Table8111241214[[#This Row],[ Y]] + Table8111241214[[#This Row],[Sin(a)]] * $H$2</f>
        <v>0.30613176307512052</v>
      </c>
      <c r="V165" s="1">
        <f>Table8111241214[[#This Row],[X]] + Table8111241214[[#This Row],[Cos(a)]] * $H$2</f>
        <v>-4.949758742571511</v>
      </c>
      <c r="W165" s="1">
        <f>Table8111241214[[#This Row],[ Y]] - Table8111241214[[#This Row],[Sin(a)]] * $H$2</f>
        <v>0.12080863335298747</v>
      </c>
      <c r="X165" s="1">
        <v>-4.4244695901870701</v>
      </c>
      <c r="Y165" s="1">
        <v>0.213470198214054</v>
      </c>
      <c r="Z165" s="1">
        <v>-3.9305198366215501</v>
      </c>
      <c r="AA165" s="1">
        <v>0.32208162579026101</v>
      </c>
      <c r="AB165" s="1">
        <f>Table8111241214[[#This Row],[Xs]]-IF(Z166&lt;&gt;"",Z166,Z$2)</f>
        <v>2.0987885198429979E-2</v>
      </c>
      <c r="AC165" s="1">
        <f>Table8111241214[[#This Row],[ Ys]]-IF(AA166&lt;&gt;"",AA166,AA$2)</f>
        <v>-0.15123847976340798</v>
      </c>
      <c r="AD165" s="1">
        <f>SQRT(Table8111241214[[#This Row],[dXs]]*Table8111241214[[#This Row],[dXs]]+Table8111241214[[#This Row],[dYs]]*Table8111241214[[#This Row],[dYs]])</f>
        <v>0.15268781577535662</v>
      </c>
      <c r="AE165"/>
    </row>
    <row r="166" spans="1:31" x14ac:dyDescent="0.25">
      <c r="A166"/>
      <c r="O166" s="1">
        <f t="shared" si="4"/>
        <v>-3.0969619750980115E-2</v>
      </c>
      <c r="P166" s="1">
        <f t="shared" si="5"/>
        <v>-0.49605219811201096</v>
      </c>
      <c r="Q166" s="1">
        <f>SQRT(Table8111241214[[#This Row],[dX]]*Table8111241214[[#This Row],[dX]]+Table8111241214[[#This Row],[dY]]*Table8111241214[[#This Row],[dY]])</f>
        <v>0.49701800832492787</v>
      </c>
      <c r="R166" s="1">
        <f>IFERROR(Table8111241214[[#This Row],[dY]]/Table8111241214[[#This Row],[|AB|]],0)</f>
        <v>-0.99805679030389272</v>
      </c>
      <c r="S166" s="1">
        <f>IFERROR(Table8111241214[[#This Row],[dX]]/Table8111241214[[#This Row],[|AB|]],0)</f>
        <v>-6.2310860436134499E-2</v>
      </c>
      <c r="T166" s="1">
        <f>Table8111241214[[#This Row],[X]] - Table8111241214[[#This Row],[Cos(a)]] * $H$2</f>
        <v>-3.9061086001799219</v>
      </c>
      <c r="U166" s="1">
        <f>Table8111241214[[#This Row],[ Y]] + Table8111241214[[#This Row],[Sin(a)]] * $H$2</f>
        <v>0.43017708373352209</v>
      </c>
      <c r="V166" s="1">
        <f>Table8111241214[[#This Row],[X]] + Table8111241214[[#This Row],[Cos(a)]] * $H$2</f>
        <v>-4.9708342728211594</v>
      </c>
      <c r="W166" s="1">
        <f>Table8111241214[[#This Row],[ Y]] - Table8111241214[[#This Row],[Sin(a)]] * $H$2</f>
        <v>0.4966502277822859</v>
      </c>
      <c r="X166" s="1">
        <v>-4.4384714365005404</v>
      </c>
      <c r="Y166" s="1">
        <v>0.463413655757904</v>
      </c>
      <c r="Z166" s="1">
        <v>-3.9515077218199801</v>
      </c>
      <c r="AA166" s="1">
        <v>0.47332010555366899</v>
      </c>
      <c r="AB166" s="1">
        <f>Table8111241214[[#This Row],[Xs]]-IF(Z167&lt;&gt;"",Z167,Z$2)</f>
        <v>-4.0145447741730234E-2</v>
      </c>
      <c r="AC166" s="1">
        <f>Table8111241214[[#This Row],[ Ys]]-IF(AA167&lt;&gt;"",AA167,AA$2)</f>
        <v>-0.15833924257086596</v>
      </c>
      <c r="AD166" s="1">
        <f>SQRT(Table8111241214[[#This Row],[dXs]]*Table8111241214[[#This Row],[dXs]]+Table8111241214[[#This Row],[dYs]]*Table8111241214[[#This Row],[dYs]])</f>
        <v>0.16334923542000288</v>
      </c>
      <c r="AE166"/>
    </row>
    <row r="167" spans="1:31" x14ac:dyDescent="0.25">
      <c r="A167"/>
      <c r="O167" s="1">
        <f t="shared" si="4"/>
        <v>-0.16351997852325084</v>
      </c>
      <c r="P167" s="1">
        <f t="shared" si="5"/>
        <v>-0.46564617753028797</v>
      </c>
      <c r="Q167" s="1">
        <f>SQRT(Table8111241214[[#This Row],[dX]]*Table8111241214[[#This Row],[dX]]+Table8111241214[[#This Row],[dY]]*Table8111241214[[#This Row],[dY]])</f>
        <v>0.49352319704833825</v>
      </c>
      <c r="R167" s="1">
        <f>IFERROR(Table8111241214[[#This Row],[dY]]/Table8111241214[[#This Row],[|AB|]],0)</f>
        <v>-0.94351426703997487</v>
      </c>
      <c r="S167" s="1">
        <f>IFERROR(Table8111241214[[#This Row],[dX]]/Table8111241214[[#This Row],[|AB|]],0)</f>
        <v>-0.33133189990101891</v>
      </c>
      <c r="T167" s="1">
        <f>Table8111241214[[#This Row],[X]] - Table8111241214[[#This Row],[Cos(a)]] * $H$2</f>
        <v>-3.8902300801952445</v>
      </c>
      <c r="U167" s="1">
        <f>Table8111241214[[#This Row],[ Y]] + Table8111241214[[#This Row],[Sin(a)]] * $H$2</f>
        <v>0.5327901785721052</v>
      </c>
      <c r="V167" s="1">
        <f>Table8111241214[[#This Row],[X]] + Table8111241214[[#This Row],[Cos(a)]] * $H$2</f>
        <v>-4.896769860676935</v>
      </c>
      <c r="W167" s="1">
        <f>Table8111241214[[#This Row],[ Y]] - Table8111241214[[#This Row],[Sin(a)]] * $H$2</f>
        <v>0.88625461408002471</v>
      </c>
      <c r="X167" s="1">
        <v>-4.39349997043609</v>
      </c>
      <c r="Y167" s="1">
        <v>0.70952239632606495</v>
      </c>
      <c r="Z167" s="1">
        <v>-3.9113622740782499</v>
      </c>
      <c r="AA167" s="1">
        <v>0.63165934812453495</v>
      </c>
      <c r="AB167" s="1">
        <f>Table8111241214[[#This Row],[Xs]]-IF(Z168&lt;&gt;"",Z168,Z$2)</f>
        <v>-9.8825883124099789E-2</v>
      </c>
      <c r="AC167" s="1">
        <f>Table8111241214[[#This Row],[ Ys]]-IF(AA168&lt;&gt;"",AA168,AA$2)</f>
        <v>-0.14843197944154607</v>
      </c>
      <c r="AD167" s="1">
        <f>SQRT(Table8111241214[[#This Row],[dXs]]*Table8111241214[[#This Row],[dXs]]+Table8111241214[[#This Row],[dYs]]*Table8111241214[[#This Row],[dYs]])</f>
        <v>0.17832164113251592</v>
      </c>
      <c r="AE167"/>
    </row>
    <row r="168" spans="1:31" x14ac:dyDescent="0.25">
      <c r="A168"/>
      <c r="O168" s="1">
        <f t="shared" si="4"/>
        <v>-0.28992056846618031</v>
      </c>
      <c r="P168" s="1">
        <f t="shared" si="5"/>
        <v>-0.40214768052100502</v>
      </c>
      <c r="Q168" s="1">
        <f>SQRT(Table8111241214[[#This Row],[dX]]*Table8111241214[[#This Row],[dX]]+Table8111241214[[#This Row],[dY]]*Table8111241214[[#This Row],[dY]])</f>
        <v>0.49575870437963815</v>
      </c>
      <c r="R168" s="1">
        <f>IFERROR(Table8111241214[[#This Row],[dY]]/Table8111241214[[#This Row],[|AB|]],0)</f>
        <v>-0.81117623748881584</v>
      </c>
      <c r="S168" s="1">
        <f>IFERROR(Table8111241214[[#This Row],[dX]]/Table8111241214[[#This Row],[|AB|]],0)</f>
        <v>-0.58480177131527933</v>
      </c>
      <c r="T168" s="1">
        <f>Table8111241214[[#This Row],[X]] - Table8111241214[[#This Row],[Cos(a)]] * $H$2</f>
        <v>-3.8422705857656543</v>
      </c>
      <c r="U168" s="1">
        <f>Table8111241214[[#This Row],[ Y]] + Table8111241214[[#This Row],[Sin(a)]] * $H$2</f>
        <v>0.61712695262723305</v>
      </c>
      <c r="V168" s="1">
        <f>Table8111241214[[#This Row],[X]] + Table8111241214[[#This Row],[Cos(a)]] * $H$2</f>
        <v>-4.7076323301889254</v>
      </c>
      <c r="W168" s="1">
        <f>Table8111241214[[#This Row],[ Y]] - Table8111241214[[#This Row],[Sin(a)]] * $H$2</f>
        <v>1.2409927139491508</v>
      </c>
      <c r="X168" s="1">
        <v>-4.2749514579772896</v>
      </c>
      <c r="Y168" s="1">
        <v>0.92905983328819197</v>
      </c>
      <c r="Z168" s="1">
        <v>-3.8125363909541501</v>
      </c>
      <c r="AA168" s="1">
        <v>0.78009132756608102</v>
      </c>
      <c r="AB168" s="1">
        <f>Table8111241214[[#This Row],[Xs]]-IF(Z169&lt;&gt;"",Z169,Z$2)</f>
        <v>-0.16600630603630018</v>
      </c>
      <c r="AC168" s="1">
        <f>Table8111241214[[#This Row],[ Ys]]-IF(AA169&lt;&gt;"",AA169,AA$2)</f>
        <v>-0.12349182339090703</v>
      </c>
      <c r="AD168" s="1">
        <f>SQRT(Table8111241214[[#This Row],[dXs]]*Table8111241214[[#This Row],[dXs]]+Table8111241214[[#This Row],[dYs]]*Table8111241214[[#This Row],[dYs]])</f>
        <v>0.20690172567726139</v>
      </c>
      <c r="AE168"/>
    </row>
    <row r="169" spans="1:31" x14ac:dyDescent="0.25">
      <c r="A169"/>
      <c r="O169" s="1">
        <f t="shared" si="4"/>
        <v>-0.37606549262999955</v>
      </c>
      <c r="P169" s="1">
        <f t="shared" si="5"/>
        <v>-0.32682672142981806</v>
      </c>
      <c r="Q169" s="1">
        <f>SQRT(Table8111241214[[#This Row],[dX]]*Table8111241214[[#This Row],[dX]]+Table8111241214[[#This Row],[dY]]*Table8111241214[[#This Row],[dY]])</f>
        <v>0.49823785543413712</v>
      </c>
      <c r="R169" s="1">
        <f>IFERROR(Table8111241214[[#This Row],[dY]]/Table8111241214[[#This Row],[|AB|]],0)</f>
        <v>-0.65596525407536366</v>
      </c>
      <c r="S169" s="1">
        <f>IFERROR(Table8111241214[[#This Row],[dX]]/Table8111241214[[#This Row],[|AB|]],0)</f>
        <v>-0.75479108728564337</v>
      </c>
      <c r="T169" s="1">
        <f>Table8111241214[[#This Row],[X]] - Table8111241214[[#This Row],[Cos(a)]] * $H$2</f>
        <v>-3.7536879663522971</v>
      </c>
      <c r="U169" s="1">
        <f>Table8111241214[[#This Row],[ Y]] + Table8111241214[[#This Row],[Sin(a)]] * $H$2</f>
        <v>0.70906500671417705</v>
      </c>
      <c r="V169" s="1">
        <f>Table8111241214[[#This Row],[X]] + Table8111241214[[#This Row],[Cos(a)]] * $H$2</f>
        <v>-4.4534708375875223</v>
      </c>
      <c r="W169" s="1">
        <f>Table8111241214[[#This Row],[ Y]] - Table8111241214[[#This Row],[Sin(a)]] * $H$2</f>
        <v>1.5142751469799629</v>
      </c>
      <c r="X169" s="1">
        <v>-4.1035794019699097</v>
      </c>
      <c r="Y169" s="1">
        <v>1.11167007684707</v>
      </c>
      <c r="Z169" s="1">
        <v>-3.6465300849178499</v>
      </c>
      <c r="AA169" s="1">
        <v>0.90358315095698805</v>
      </c>
      <c r="AB169" s="1">
        <f>Table8111241214[[#This Row],[Xs]]-IF(Z170&lt;&gt;"",Z170,Z$2)</f>
        <v>-0.18139209865202988</v>
      </c>
      <c r="AC169" s="1">
        <f>Table8111241214[[#This Row],[ Ys]]-IF(AA170&lt;&gt;"",AA170,AA$2)</f>
        <v>-0.11343822794813185</v>
      </c>
      <c r="AD169" s="1">
        <f>SQRT(Table8111241214[[#This Row],[dXs]]*Table8111241214[[#This Row],[dXs]]+Table8111241214[[#This Row],[dYs]]*Table8111241214[[#This Row],[dYs]])</f>
        <v>0.21394234039432228</v>
      </c>
      <c r="AE169"/>
    </row>
    <row r="170" spans="1:31" x14ac:dyDescent="0.25">
      <c r="A170"/>
      <c r="O170" s="1">
        <f t="shared" si="4"/>
        <v>-0.43306887149810969</v>
      </c>
      <c r="P170" s="1">
        <f t="shared" si="5"/>
        <v>-0.24722555279731995</v>
      </c>
      <c r="Q170" s="1">
        <f>SQRT(Table8111241214[[#This Row],[dX]]*Table8111241214[[#This Row],[dX]]+Table8111241214[[#This Row],[dY]]*Table8111241214[[#This Row],[dY]])</f>
        <v>0.49866734544843283</v>
      </c>
      <c r="R170" s="1">
        <f>IFERROR(Table8111241214[[#This Row],[dY]]/Table8111241214[[#This Row],[|AB|]],0)</f>
        <v>-0.49577249253206923</v>
      </c>
      <c r="S170" s="1">
        <f>IFERROR(Table8111241214[[#This Row],[dX]]/Table8111241214[[#This Row],[|AB|]],0)</f>
        <v>-0.86845243718268161</v>
      </c>
      <c r="T170" s="1">
        <f>Table8111241214[[#This Row],[X]] - Table8111241214[[#This Row],[Cos(a)]] * $H$2</f>
        <v>-3.6344412435056079</v>
      </c>
      <c r="U170" s="1">
        <f>Table8111241214[[#This Row],[ Y]] + Table8111241214[[#This Row],[Sin(a)]] * $H$2</f>
        <v>0.79265459521463011</v>
      </c>
      <c r="V170" s="1">
        <f>Table8111241214[[#This Row],[X]] + Table8111241214[[#This Row],[Cos(a)]] * $H$2</f>
        <v>-4.1633306871889726</v>
      </c>
      <c r="W170" s="1">
        <f>Table8111241214[[#This Row],[ Y]] - Table8111241214[[#This Row],[Sin(a)]] * $H$2</f>
        <v>1.7191185142213898</v>
      </c>
      <c r="X170" s="1">
        <v>-3.89888596534729</v>
      </c>
      <c r="Y170" s="1">
        <v>1.25588655471801</v>
      </c>
      <c r="Z170" s="1">
        <v>-3.46513798626582</v>
      </c>
      <c r="AA170" s="1">
        <v>1.0170213789051199</v>
      </c>
      <c r="AB170" s="1">
        <f>Table8111241214[[#This Row],[Xs]]-IF(Z171&lt;&gt;"",Z171,Z$2)</f>
        <v>-0.17651344643775024</v>
      </c>
      <c r="AC170" s="1">
        <f>Table8111241214[[#This Row],[ Ys]]-IF(AA171&lt;&gt;"",AA171,AA$2)</f>
        <v>-0.11717184229359012</v>
      </c>
      <c r="AD170" s="1">
        <f>SQRT(Table8111241214[[#This Row],[dXs]]*Table8111241214[[#This Row],[dXs]]+Table8111241214[[#This Row],[dYs]]*Table8111241214[[#This Row],[dYs]])</f>
        <v>0.21186372365227246</v>
      </c>
      <c r="AE170"/>
    </row>
    <row r="171" spans="1:31" x14ac:dyDescent="0.25">
      <c r="A171"/>
      <c r="O171" s="1">
        <f t="shared" si="4"/>
        <v>-0.46290993690490989</v>
      </c>
      <c r="P171" s="1">
        <f t="shared" si="5"/>
        <v>-0.19182559847831993</v>
      </c>
      <c r="Q171" s="1">
        <f>SQRT(Table8111241214[[#This Row],[dX]]*Table8111241214[[#This Row],[dX]]+Table8111241214[[#This Row],[dY]]*Table8111241214[[#This Row],[dY]])</f>
        <v>0.50108150027403053</v>
      </c>
      <c r="R171" s="1">
        <f>IFERROR(Table8111241214[[#This Row],[dY]]/Table8111241214[[#This Row],[|AB|]],0)</f>
        <v>-0.38282315027278935</v>
      </c>
      <c r="S171" s="1">
        <f>IFERROR(Table8111241214[[#This Row],[dX]]/Table8111241214[[#This Row],[|AB|]],0)</f>
        <v>-0.92382164708087322</v>
      </c>
      <c r="T171" s="1">
        <f>Table8111241214[[#This Row],[X]] - Table8111241214[[#This Row],[Cos(a)]] * $H$2</f>
        <v>-3.4663129135943453</v>
      </c>
      <c r="U171" s="1">
        <f>Table8111241214[[#This Row],[ Y]] + Table8111241214[[#This Row],[Sin(a)]] * $H$2</f>
        <v>0.86612976995356894</v>
      </c>
      <c r="V171" s="1">
        <f>Table8111241214[[#This Row],[X]] + Table8111241214[[#This Row],[Cos(a)]] * $H$2</f>
        <v>-3.8747081473492546</v>
      </c>
      <c r="W171" s="1">
        <f>Table8111241214[[#This Row],[ Y]] - Table8111241214[[#This Row],[Sin(a)]] * $H$2</f>
        <v>1.851661489335211</v>
      </c>
      <c r="X171" s="1">
        <v>-3.6705105304718</v>
      </c>
      <c r="Y171" s="1">
        <v>1.3588956296443899</v>
      </c>
      <c r="Z171" s="1">
        <v>-3.2886245398280698</v>
      </c>
      <c r="AA171" s="1">
        <v>1.13419322119871</v>
      </c>
      <c r="AB171" s="1">
        <f>Table8111241214[[#This Row],[Xs]]-IF(Z172&lt;&gt;"",Z172,Z$2)</f>
        <v>-0.1866470244904499</v>
      </c>
      <c r="AC171" s="1">
        <f>Table8111241214[[#This Row],[ Ys]]-IF(AA172&lt;&gt;"",AA172,AA$2)</f>
        <v>-0.1115570948106499</v>
      </c>
      <c r="AD171" s="1">
        <f>SQRT(Table8111241214[[#This Row],[dXs]]*Table8111241214[[#This Row],[dXs]]+Table8111241214[[#This Row],[dYs]]*Table8111241214[[#This Row],[dYs]])</f>
        <v>0.21744446912655871</v>
      </c>
      <c r="AE171"/>
    </row>
    <row r="172" spans="1:31" x14ac:dyDescent="0.25">
      <c r="A172"/>
      <c r="O172" s="1">
        <f t="shared" si="4"/>
        <v>-0.46999359130859997</v>
      </c>
      <c r="P172" s="1">
        <f t="shared" si="5"/>
        <v>-0.17516437172889998</v>
      </c>
      <c r="Q172" s="1">
        <f>SQRT(Table8111241214[[#This Row],[dX]]*Table8111241214[[#This Row],[dX]]+Table8111241214[[#This Row],[dY]]*Table8111241214[[#This Row],[dY]])</f>
        <v>0.50157405534410926</v>
      </c>
      <c r="R172" s="1">
        <f>IFERROR(Table8111241214[[#This Row],[dY]]/Table8111241214[[#This Row],[|AB|]],0)</f>
        <v>-0.34922933086865293</v>
      </c>
      <c r="S172" s="1">
        <f>IFERROR(Table8111241214[[#This Row],[dX]]/Table8111241214[[#This Row],[|AB|]],0)</f>
        <v>-0.9370372855233845</v>
      </c>
      <c r="T172" s="1">
        <f>Table8111241214[[#This Row],[X]] - Table8111241214[[#This Row],[Cos(a)]] * $H$2</f>
        <v>-3.2496973327671781</v>
      </c>
      <c r="U172" s="1">
        <f>Table8111241214[[#This Row],[ Y]] + Table8111241214[[#This Row],[Sin(a)]] * $H$2</f>
        <v>0.94789708064167888</v>
      </c>
      <c r="V172" s="1">
        <f>Table8111241214[[#This Row],[X]] + Table8111241214[[#This Row],[Cos(a)]] * $H$2</f>
        <v>-3.6222547241175822</v>
      </c>
      <c r="W172" s="1">
        <f>Table8111241214[[#This Row],[ Y]] - Table8111241214[[#This Row],[Sin(a)]] * $H$2</f>
        <v>1.947527225750981</v>
      </c>
      <c r="X172" s="1">
        <v>-3.4359760284423801</v>
      </c>
      <c r="Y172" s="1">
        <v>1.44771215319633</v>
      </c>
      <c r="Z172" s="1">
        <v>-3.1019775153376199</v>
      </c>
      <c r="AA172" s="1">
        <v>1.2457503160093599</v>
      </c>
      <c r="AB172" s="1">
        <f>Table8111241214[[#This Row],[Xs]]-IF(Z173&lt;&gt;"",Z173,Z$2)</f>
        <v>-0.18625139247741984</v>
      </c>
      <c r="AC172" s="1">
        <f>Table8111241214[[#This Row],[ Ys]]-IF(AA173&lt;&gt;"",AA173,AA$2)</f>
        <v>-0.11189420017987017</v>
      </c>
      <c r="AD172" s="1">
        <f>SQRT(Table8111241214[[#This Row],[dXs]]*Table8111241214[[#This Row],[dXs]]+Table8111241214[[#This Row],[dYs]]*Table8111241214[[#This Row],[dYs]])</f>
        <v>0.21727837728055396</v>
      </c>
      <c r="AE172"/>
    </row>
    <row r="173" spans="1:31" x14ac:dyDescent="0.25">
      <c r="A173"/>
      <c r="O173" s="1">
        <f t="shared" si="4"/>
        <v>-0.47123050689696999</v>
      </c>
      <c r="P173" s="1">
        <f t="shared" si="5"/>
        <v>-0.17183884978293995</v>
      </c>
      <c r="Q173" s="1">
        <f>SQRT(Table8111241214[[#This Row],[dX]]*Table8111241214[[#This Row],[dX]]+Table8111241214[[#This Row],[dY]]*Table8111241214[[#This Row],[dY]])</f>
        <v>0.50158427101046454</v>
      </c>
      <c r="R173" s="1">
        <f>IFERROR(Table8111241214[[#This Row],[dY]]/Table8111241214[[#This Row],[|AB|]],0)</f>
        <v>-0.34259218184167278</v>
      </c>
      <c r="S173" s="1">
        <f>IFERROR(Table8111241214[[#This Row],[dX]]/Table8111241214[[#This Row],[|AB|]],0)</f>
        <v>-0.93948421856940312</v>
      </c>
      <c r="T173" s="1">
        <f>Table8111241214[[#This Row],[X]] - Table8111241214[[#This Row],[Cos(a)]] * $H$2</f>
        <v>-3.0177784944190194</v>
      </c>
      <c r="U173" s="1">
        <f>Table8111241214[[#This Row],[ Y]] + Table8111241214[[#This Row],[Sin(a)]] * $H$2</f>
        <v>1.0329397363392925</v>
      </c>
      <c r="V173" s="1">
        <f>Table8111241214[[#This Row],[X]] + Table8111241214[[#This Row],[Cos(a)]] * $H$2</f>
        <v>-3.3832553839073807</v>
      </c>
      <c r="W173" s="1">
        <f>Table8111241214[[#This Row],[ Y]] - Table8111241214[[#This Row],[Sin(a)]] * $H$2</f>
        <v>2.0351802664072873</v>
      </c>
      <c r="X173" s="1">
        <v>-3.2005169391632</v>
      </c>
      <c r="Y173" s="1">
        <v>1.5340600013732899</v>
      </c>
      <c r="Z173" s="1">
        <v>-2.9157261228602001</v>
      </c>
      <c r="AA173" s="1">
        <v>1.3576445161892301</v>
      </c>
      <c r="AB173" s="1">
        <f>Table8111241214[[#This Row],[Xs]]-IF(Z174&lt;&gt;"",Z174,Z$2)</f>
        <v>-0.1917907360795601</v>
      </c>
      <c r="AC173" s="1">
        <f>Table8111241214[[#This Row],[ Ys]]-IF(AA174&lt;&gt;"",AA174,AA$2)</f>
        <v>-0.10881353394359983</v>
      </c>
      <c r="AD173" s="1">
        <f>SQRT(Table8111241214[[#This Row],[dXs]]*Table8111241214[[#This Row],[dXs]]+Table8111241214[[#This Row],[dYs]]*Table8111241214[[#This Row],[dYs]])</f>
        <v>0.22050866562390337</v>
      </c>
      <c r="AE173"/>
    </row>
    <row r="174" spans="1:31" x14ac:dyDescent="0.25">
      <c r="A174"/>
      <c r="O174" s="1">
        <f t="shared" si="4"/>
        <v>-0.47179150581359997</v>
      </c>
      <c r="P174" s="1">
        <f t="shared" si="5"/>
        <v>-0.17029196023941018</v>
      </c>
      <c r="Q174" s="1">
        <f>SQRT(Table8111241214[[#This Row],[dX]]*Table8111241214[[#This Row],[dX]]+Table8111241214[[#This Row],[dY]]*Table8111241214[[#This Row],[dY]])</f>
        <v>0.501584067410484</v>
      </c>
      <c r="R174" s="1">
        <f>IFERROR(Table8111241214[[#This Row],[dY]]/Table8111241214[[#This Row],[|AB|]],0)</f>
        <v>-0.33950831237238532</v>
      </c>
      <c r="S174" s="1">
        <f>IFERROR(Table8111241214[[#This Row],[dX]]/Table8111241214[[#This Row],[|AB|]],0)</f>
        <v>-0.9406030543380427</v>
      </c>
      <c r="T174" s="1">
        <f>Table8111241214[[#This Row],[X]] - Table8111241214[[#This Row],[Cos(a)]] * $H$2</f>
        <v>-2.7836520107503415</v>
      </c>
      <c r="U174" s="1">
        <f>Table8111241214[[#This Row],[ Y]] + Table8111241214[[#This Row],[Sin(a)]] * $H$2</f>
        <v>1.1178339516812479</v>
      </c>
      <c r="V174" s="1">
        <f>Table8111241214[[#This Row],[X]] + Table8111241214[[#This Row],[Cos(a)]] * $H$2</f>
        <v>-3.1458390323404788</v>
      </c>
      <c r="W174" s="1">
        <f>Table8111241214[[#This Row],[ Y]] - Table8111241214[[#This Row],[Sin(a)]] * $H$2</f>
        <v>2.1212680542772917</v>
      </c>
      <c r="X174" s="1">
        <v>-2.9647455215454102</v>
      </c>
      <c r="Y174" s="1">
        <v>1.6195510029792699</v>
      </c>
      <c r="Z174" s="1">
        <v>-2.72393538678064</v>
      </c>
      <c r="AA174" s="1">
        <v>1.4664580501328299</v>
      </c>
      <c r="AB174" s="1">
        <f>Table8111241214[[#This Row],[Xs]]-IF(Z175&lt;&gt;"",Z175,Z$2)</f>
        <v>-0.19540887692889974</v>
      </c>
      <c r="AC174" s="1">
        <f>Table8111241214[[#This Row],[ Ys]]-IF(AA175&lt;&gt;"",AA175,AA$2)</f>
        <v>-0.10682559819052018</v>
      </c>
      <c r="AD174" s="1">
        <f>SQRT(Table8111241214[[#This Row],[dXs]]*Table8111241214[[#This Row],[dXs]]+Table8111241214[[#This Row],[dYs]]*Table8111241214[[#This Row],[dYs]])</f>
        <v>0.22270235205622854</v>
      </c>
      <c r="AE174"/>
    </row>
    <row r="175" spans="1:31" x14ac:dyDescent="0.25">
      <c r="A175"/>
      <c r="O175" s="1">
        <f t="shared" si="4"/>
        <v>-0.47226655483245006</v>
      </c>
      <c r="P175" s="1">
        <f t="shared" si="5"/>
        <v>-0.16897004842758001</v>
      </c>
      <c r="Q175" s="1">
        <f>SQRT(Table8111241214[[#This Row],[dX]]*Table8111241214[[#This Row],[dX]]+Table8111241214[[#This Row],[dY]]*Table8111241214[[#This Row],[dY]])</f>
        <v>0.50158406681126777</v>
      </c>
      <c r="R175" s="1">
        <f>IFERROR(Table8111241214[[#This Row],[dY]]/Table8111241214[[#This Row],[|AB|]],0)</f>
        <v>-0.33687283868839235</v>
      </c>
      <c r="S175" s="1">
        <f>IFERROR(Table8111241214[[#This Row],[dX]]/Table8111241214[[#This Row],[|AB|]],0)</f>
        <v>-0.94155015296797884</v>
      </c>
      <c r="T175" s="1">
        <f>Table8111241214[[#This Row],[X]] - Table8111241214[[#This Row],[Cos(a)]] * $H$2</f>
        <v>-2.5490376824863201</v>
      </c>
      <c r="U175" s="1">
        <f>Table8111241214[[#This Row],[ Y]] + Table8111241214[[#This Row],[Sin(a)]] * $H$2</f>
        <v>1.2021297285276229</v>
      </c>
      <c r="V175" s="1">
        <f>Table8111241214[[#This Row],[X]] + Table8111241214[[#This Row],[Cos(a)]] * $H$2</f>
        <v>-2.90841318421288</v>
      </c>
      <c r="W175" s="1">
        <f>Table8111241214[[#This Row],[ Y]] - Table8111241214[[#This Row],[Sin(a)]] * $H$2</f>
        <v>2.2065741946977773</v>
      </c>
      <c r="X175" s="1">
        <v>-2.7287254333496</v>
      </c>
      <c r="Y175" s="1">
        <v>1.7043519616127001</v>
      </c>
      <c r="Z175" s="1">
        <v>-2.5285265098517402</v>
      </c>
      <c r="AA175" s="1">
        <v>1.5732836483233501</v>
      </c>
      <c r="AB175" s="1">
        <f>Table8111241214[[#This Row],[Xs]]-IF(Z176&lt;&gt;"",Z176,Z$2)</f>
        <v>-0.20043153969529026</v>
      </c>
      <c r="AC175" s="1">
        <f>Table8111241214[[#This Row],[ Ys]]-IF(AA176&lt;&gt;"",AA176,AA$2)</f>
        <v>-0.10393012390397982</v>
      </c>
      <c r="AD175" s="1">
        <f>SQRT(Table8111241214[[#This Row],[dXs]]*Table8111241214[[#This Row],[dXs]]+Table8111241214[[#This Row],[dYs]]*Table8111241214[[#This Row],[dYs]])</f>
        <v>0.22577482755905565</v>
      </c>
      <c r="AE175"/>
    </row>
    <row r="176" spans="1:31" x14ac:dyDescent="0.25">
      <c r="A176"/>
      <c r="O176" s="1">
        <f t="shared" si="4"/>
        <v>-0.47268283367157027</v>
      </c>
      <c r="P176" s="1">
        <f t="shared" si="5"/>
        <v>-0.16780209541320001</v>
      </c>
      <c r="Q176" s="1">
        <f>SQRT(Table8111241214[[#This Row],[dX]]*Table8111241214[[#This Row],[dX]]+Table8111241214[[#This Row],[dY]]*Table8111241214[[#This Row],[dY]])</f>
        <v>0.50158409511551105</v>
      </c>
      <c r="R176" s="1">
        <f>IFERROR(Table8111241214[[#This Row],[dY]]/Table8111241214[[#This Row],[|AB|]],0)</f>
        <v>-0.33454429087221443</v>
      </c>
      <c r="S176" s="1">
        <f>IFERROR(Table8111241214[[#This Row],[dX]]/Table8111241214[[#This Row],[|AB|]],0)</f>
        <v>-0.94238002814406419</v>
      </c>
      <c r="T176" s="1">
        <f>Table8111241214[[#This Row],[X]] - Table8111241214[[#This Row],[Cos(a)]] * $H$2</f>
        <v>-2.3140332617251973</v>
      </c>
      <c r="U176" s="1">
        <f>Table8111241214[[#This Row],[ Y]] + Table8111241214[[#This Row],[Sin(a)]] * $H$2</f>
        <v>1.2858561634479972</v>
      </c>
      <c r="V176" s="1">
        <f>Table8111241214[[#This Row],[X]] + Table8111241214[[#This Row],[Cos(a)]] * $H$2</f>
        <v>-2.6709246717007229</v>
      </c>
      <c r="W176" s="1">
        <f>Table8111241214[[#This Row],[ Y]] - Table8111241214[[#This Row],[Sin(a)]] * $H$2</f>
        <v>2.2911859393657026</v>
      </c>
      <c r="X176" s="1">
        <v>-2.4924789667129601</v>
      </c>
      <c r="Y176" s="1">
        <v>1.7885210514068499</v>
      </c>
      <c r="Z176" s="1">
        <v>-2.3280949701564499</v>
      </c>
      <c r="AA176" s="1">
        <v>1.6772137722273299</v>
      </c>
      <c r="AB176" s="1">
        <f>Table8111241214[[#This Row],[Xs]]-IF(Z177&lt;&gt;"",Z177,Z$2)</f>
        <v>-0.20494675351918001</v>
      </c>
      <c r="AC176" s="1">
        <f>Table8111241214[[#This Row],[ Ys]]-IF(AA177&lt;&gt;"",AA177,AA$2)</f>
        <v>-0.10120949063833007</v>
      </c>
      <c r="AD176" s="1">
        <f>SQRT(Table8111241214[[#This Row],[dXs]]*Table8111241214[[#This Row],[dXs]]+Table8111241214[[#This Row],[dYs]]*Table8111241214[[#This Row],[dYs]])</f>
        <v>0.22857500469938033</v>
      </c>
      <c r="AE176"/>
    </row>
    <row r="177" spans="1:31" x14ac:dyDescent="0.25">
      <c r="A177"/>
      <c r="O177" s="1">
        <f t="shared" si="4"/>
        <v>-0.4730109572410699</v>
      </c>
      <c r="P177" s="1">
        <f t="shared" si="5"/>
        <v>-0.16687649488450007</v>
      </c>
      <c r="Q177" s="1">
        <f>SQRT(Table8111241214[[#This Row],[dX]]*Table8111241214[[#This Row],[dX]]+Table8111241214[[#This Row],[dY]]*Table8111241214[[#This Row],[dY]])</f>
        <v>0.50158461919705022</v>
      </c>
      <c r="R177" s="1">
        <f>IFERROR(Table8111241214[[#This Row],[dY]]/Table8111241214[[#This Row],[|AB|]],0)</f>
        <v>-0.33269858862825646</v>
      </c>
      <c r="S177" s="1">
        <f>IFERROR(Table8111241214[[#This Row],[dX]]/Table8111241214[[#This Row],[|AB|]],0)</f>
        <v>-0.94303321740263535</v>
      </c>
      <c r="T177" s="1">
        <f>Table8111241214[[#This Row],[X]] - Table8111241214[[#This Row],[Cos(a)]] * $H$2</f>
        <v>-2.0785813910547448</v>
      </c>
      <c r="U177" s="1">
        <f>Table8111241214[[#This Row],[ Y]] + Table8111241214[[#This Row],[Sin(a)]] * $H$2</f>
        <v>1.3691407583456083</v>
      </c>
      <c r="V177" s="1">
        <f>Table8111241214[[#This Row],[X]] + Table8111241214[[#This Row],[Cos(a)]] * $H$2</f>
        <v>-2.4335038083013147</v>
      </c>
      <c r="W177" s="1">
        <f>Table8111241214[[#This Row],[ Y]] - Table8111241214[[#This Row],[Sin(a)]] * $H$2</f>
        <v>2.3751673557061919</v>
      </c>
      <c r="X177" s="1">
        <v>-2.2560425996780298</v>
      </c>
      <c r="Y177" s="1">
        <v>1.8721540570259001</v>
      </c>
      <c r="Z177" s="1">
        <v>-2.1231482166372699</v>
      </c>
      <c r="AA177" s="1">
        <v>1.77842326286566</v>
      </c>
      <c r="AB177" s="1">
        <f>Table8111241214[[#This Row],[Xs]]-IF(Z178&lt;&gt;"",Z178,Z$2)</f>
        <v>-0.20960837597070991</v>
      </c>
      <c r="AC177" s="1">
        <f>Table8111241214[[#This Row],[ Ys]]-IF(AA178&lt;&gt;"",AA178,AA$2)</f>
        <v>-9.8233785517479966E-2</v>
      </c>
      <c r="AD177" s="1">
        <f>SQRT(Table8111241214[[#This Row],[dXs]]*Table8111241214[[#This Row],[dXs]]+Table8111241214[[#This Row],[dYs]]*Table8111241214[[#This Row],[dYs]])</f>
        <v>0.23148552415685247</v>
      </c>
      <c r="AE177"/>
    </row>
    <row r="178" spans="1:31" x14ac:dyDescent="0.25">
      <c r="A178"/>
      <c r="O178" s="1">
        <f t="shared" si="4"/>
        <v>-0.47324711084364979</v>
      </c>
      <c r="P178" s="1">
        <f t="shared" si="5"/>
        <v>-0.16620647907257968</v>
      </c>
      <c r="Q178" s="1">
        <f>SQRT(Table8111241214[[#This Row],[dX]]*Table8111241214[[#This Row],[dX]]+Table8111241214[[#This Row],[dY]]*Table8111241214[[#This Row],[dY]])</f>
        <v>0.50158490966890701</v>
      </c>
      <c r="R178" s="1">
        <f>IFERROR(Table8111241214[[#This Row],[dY]]/Table8111241214[[#This Row],[|AB|]],0)</f>
        <v>-0.33136259857237632</v>
      </c>
      <c r="S178" s="1">
        <f>IFERROR(Table8111241214[[#This Row],[dX]]/Table8111241214[[#This Row],[|AB|]],0)</f>
        <v>-0.94350348609179091</v>
      </c>
      <c r="T178" s="1">
        <f>Table8111241214[[#This Row],[X]] - Table8111241214[[#This Row],[Cos(a)]] * $H$2</f>
        <v>-1.8427194170667944</v>
      </c>
      <c r="U178" s="1">
        <f>Table8111241214[[#This Row],[ Y]] + Table8111241214[[#This Row],[Sin(a)]] * $H$2</f>
        <v>1.4521334066011837</v>
      </c>
      <c r="V178" s="1">
        <f>Table8111241214[[#This Row],[X]] + Table8111241214[[#This Row],[Cos(a)]] * $H$2</f>
        <v>-2.1962166018769858</v>
      </c>
      <c r="W178" s="1">
        <f>Table8111241214[[#This Row],[ Y]] - Table8111241214[[#This Row],[Sin(a)]] * $H$2</f>
        <v>2.4586616859815162</v>
      </c>
      <c r="X178" s="1">
        <v>-2.0194680094718902</v>
      </c>
      <c r="Y178" s="1">
        <v>1.95539754629135</v>
      </c>
      <c r="Z178" s="1">
        <v>-1.91353984066656</v>
      </c>
      <c r="AA178" s="1">
        <v>1.87665704838314</v>
      </c>
      <c r="AB178" s="1">
        <f>Table8111241214[[#This Row],[Xs]]-IF(Z179&lt;&gt;"",Z179,Z$2)</f>
        <v>-0.21386129728983994</v>
      </c>
      <c r="AC178" s="1">
        <f>Table8111241214[[#This Row],[ Ys]]-IF(AA179&lt;&gt;"",AA179,AA$2)</f>
        <v>-9.5285283977680102E-2</v>
      </c>
      <c r="AD178" s="1">
        <f>SQRT(Table8111241214[[#This Row],[dXs]]*Table8111241214[[#This Row],[dXs]]+Table8111241214[[#This Row],[dYs]]*Table8111241214[[#This Row],[dYs]])</f>
        <v>0.23412804150976968</v>
      </c>
      <c r="AE178"/>
    </row>
    <row r="179" spans="1:31" x14ac:dyDescent="0.25">
      <c r="A179"/>
      <c r="O179" s="1">
        <f t="shared" si="4"/>
        <v>-0.47341001033783026</v>
      </c>
      <c r="P179" s="1">
        <f t="shared" si="5"/>
        <v>-0.16574048995971014</v>
      </c>
      <c r="Q179" s="1">
        <f>SQRT(Table8111241214[[#This Row],[dX]]*Table8111241214[[#This Row],[dX]]+Table8111241214[[#This Row],[dY]]*Table8111241214[[#This Row],[dY]])</f>
        <v>0.50158443745809078</v>
      </c>
      <c r="R179" s="1">
        <f>IFERROR(Table8111241214[[#This Row],[dY]]/Table8111241214[[#This Row],[|AB|]],0)</f>
        <v>-0.33043387629736493</v>
      </c>
      <c r="S179" s="1">
        <f>IFERROR(Table8111241214[[#This Row],[dX]]/Table8111241214[[#This Row],[|AB|]],0)</f>
        <v>-0.94382914417552155</v>
      </c>
      <c r="T179" s="1">
        <f>Table8111241214[[#This Row],[X]] - Table8111241214[[#This Row],[Cos(a)]] * $H$2</f>
        <v>-1.606542276280694</v>
      </c>
      <c r="U179" s="1">
        <f>Table8111241214[[#This Row],[ Y]] + Table8111241214[[#This Row],[Sin(a)]] * $H$2</f>
        <v>1.5349226906003779</v>
      </c>
      <c r="V179" s="1">
        <f>Table8111241214[[#This Row],[X]] + Table8111241214[[#This Row],[Cos(a)]] * $H$2</f>
        <v>-1.959048701388066</v>
      </c>
      <c r="W179" s="1">
        <f>Table8111241214[[#This Row],[ Y]] - Table8111241214[[#This Row],[Sin(a)]] * $H$2</f>
        <v>2.5417983815965819</v>
      </c>
      <c r="X179" s="1">
        <v>-1.78279548883438</v>
      </c>
      <c r="Y179" s="1">
        <v>2.0383605360984798</v>
      </c>
      <c r="Z179" s="1">
        <v>-1.6996785433767201</v>
      </c>
      <c r="AA179" s="1">
        <v>1.9719423323608201</v>
      </c>
      <c r="AB179" s="1">
        <f>Table8111241214[[#This Row],[Xs]]-IF(Z180&lt;&gt;"",Z180,Z$2)</f>
        <v>-0.21776899611951017</v>
      </c>
      <c r="AC179" s="1">
        <f>Table8111241214[[#This Row],[ Ys]]-IF(AA180&lt;&gt;"",AA180,AA$2)</f>
        <v>-9.2278764743900066E-2</v>
      </c>
      <c r="AD179" s="1">
        <f>SQRT(Table8111241214[[#This Row],[dXs]]*Table8111241214[[#This Row],[dXs]]+Table8111241214[[#This Row],[dYs]]*Table8111241214[[#This Row],[dYs]])</f>
        <v>0.23651364885257528</v>
      </c>
      <c r="AE179"/>
    </row>
    <row r="180" spans="1:31" x14ac:dyDescent="0.25">
      <c r="A180"/>
      <c r="O180" s="1">
        <f t="shared" si="4"/>
        <v>-0.47351199388504006</v>
      </c>
      <c r="P180" s="1">
        <f t="shared" si="5"/>
        <v>-0.16545146703720004</v>
      </c>
      <c r="Q180" s="1">
        <f>SQRT(Table8111241214[[#This Row],[dX]]*Table8111241214[[#This Row],[dX]]+Table8111241214[[#This Row],[dY]]*Table8111241214[[#This Row],[dY]])</f>
        <v>0.50158528317500295</v>
      </c>
      <c r="R180" s="1">
        <f>IFERROR(Table8111241214[[#This Row],[dY]]/Table8111241214[[#This Row],[|AB|]],0)</f>
        <v>-0.32985710025203047</v>
      </c>
      <c r="S180" s="1">
        <f>IFERROR(Table8111241214[[#This Row],[dX]]/Table8111241214[[#This Row],[|AB|]],0)</f>
        <v>-0.94403087524366591</v>
      </c>
      <c r="T180" s="1">
        <f>Table8111241214[[#This Row],[X]] - Table8111241214[[#This Row],[Cos(a)]] * $H$2</f>
        <v>-1.3701124385440688</v>
      </c>
      <c r="U180" s="1">
        <f>Table8111241214[[#This Row],[ Y]] + Table8111241214[[#This Row],[Sin(a)]] * $H$2</f>
        <v>1.617592587533728</v>
      </c>
      <c r="V180" s="1">
        <f>Table8111241214[[#This Row],[X]] + Table8111241214[[#This Row],[Cos(a)]] * $H$2</f>
        <v>-1.7220035597240511</v>
      </c>
      <c r="W180" s="1">
        <f>Table8111241214[[#This Row],[ Y]] - Table8111241214[[#This Row],[Sin(a)]] * $H$2</f>
        <v>2.6246834849683922</v>
      </c>
      <c r="X180" s="1">
        <v>-1.5460579991340599</v>
      </c>
      <c r="Y180" s="1">
        <v>2.1211380362510601</v>
      </c>
      <c r="Z180" s="1">
        <v>-1.4819095472572099</v>
      </c>
      <c r="AA180" s="1">
        <v>2.0642210971047201</v>
      </c>
      <c r="AB180" s="1">
        <f>Table8111241214[[#This Row],[Xs]]-IF(Z181&lt;&gt;"",Z181,Z$2)</f>
        <v>-0.22115896538311985</v>
      </c>
      <c r="AC180" s="1">
        <f>Table8111241214[[#This Row],[ Ys]]-IF(AA181&lt;&gt;"",AA181,AA$2)</f>
        <v>-8.9267262664610048E-2</v>
      </c>
      <c r="AD180" s="1">
        <f>SQRT(Table8111241214[[#This Row],[dXs]]*Table8111241214[[#This Row],[dXs]]+Table8111241214[[#This Row],[dYs]]*Table8111241214[[#This Row],[dYs]])</f>
        <v>0.23849514073239414</v>
      </c>
      <c r="AE180"/>
    </row>
    <row r="181" spans="1:31" x14ac:dyDescent="0.25">
      <c r="A181"/>
      <c r="O181" s="1">
        <f t="shared" si="4"/>
        <v>-0.47359189391135992</v>
      </c>
      <c r="P181" s="1">
        <f t="shared" si="5"/>
        <v>-0.16522300243377996</v>
      </c>
      <c r="Q181" s="1">
        <f>SQRT(Table8111241214[[#This Row],[dX]]*Table8111241214[[#This Row],[dX]]+Table8111241214[[#This Row],[dY]]*Table8111241214[[#This Row],[dY]])</f>
        <v>0.50158540899011572</v>
      </c>
      <c r="R181" s="1">
        <f>IFERROR(Table8111241214[[#This Row],[dY]]/Table8111241214[[#This Row],[|AB|]],0)</f>
        <v>-0.32940153256538579</v>
      </c>
      <c r="S181" s="1">
        <f>IFERROR(Table8111241214[[#This Row],[dX]]/Table8111241214[[#This Row],[|AB|]],0)</f>
        <v>-0.94418993340512536</v>
      </c>
      <c r="T181" s="1">
        <f>Table8111241214[[#This Row],[X]] - Table8111241214[[#This Row],[Cos(a)]] * $H$2</f>
        <v>-1.1335809338641409</v>
      </c>
      <c r="U181" s="1">
        <f>Table8111241214[[#This Row],[ Y]] + Table8111241214[[#This Row],[Sin(a)]] * $H$2</f>
        <v>1.7001817128995111</v>
      </c>
      <c r="V181" s="1">
        <f>Table8111241214[[#This Row],[X]] + Table8111241214[[#This Row],[Cos(a)]] * $H$2</f>
        <v>-1.4849860560345389</v>
      </c>
      <c r="W181" s="1">
        <f>Table8111241214[[#This Row],[ Y]] - Table8111241214[[#This Row],[Sin(a)]] * $H$2</f>
        <v>2.7074422933718485</v>
      </c>
      <c r="X181" s="1">
        <v>-1.3092834949493399</v>
      </c>
      <c r="Y181" s="1">
        <v>2.2038120031356798</v>
      </c>
      <c r="Z181" s="1">
        <v>-1.2607505818740901</v>
      </c>
      <c r="AA181" s="1">
        <v>2.1534883597693302</v>
      </c>
      <c r="AB181" s="1">
        <f>Table8111241214[[#This Row],[Xs]]-IF(Z182&lt;&gt;"",Z182,Z$2)</f>
        <v>-0.22401798377985016</v>
      </c>
      <c r="AC181" s="1">
        <f>Table8111241214[[#This Row],[ Ys]]-IF(AA182&lt;&gt;"",AA182,AA$2)</f>
        <v>-8.6204320853009886E-2</v>
      </c>
      <c r="AD181" s="1">
        <f>SQRT(Table8111241214[[#This Row],[dXs]]*Table8111241214[[#This Row],[dXs]]+Table8111241214[[#This Row],[dYs]]*Table8111241214[[#This Row],[dYs]])</f>
        <v>0.24003175204651131</v>
      </c>
      <c r="AE181"/>
    </row>
    <row r="182" spans="1:31" x14ac:dyDescent="0.25">
      <c r="A182"/>
      <c r="O182" s="1">
        <f t="shared" si="4"/>
        <v>-0.47368919849395696</v>
      </c>
      <c r="P182" s="1">
        <f t="shared" si="5"/>
        <v>-0.16494154930114036</v>
      </c>
      <c r="Q182" s="1">
        <f>SQRT(Table8111241214[[#This Row],[dX]]*Table8111241214[[#This Row],[dX]]+Table8111241214[[#This Row],[dY]]*Table8111241214[[#This Row],[dY]])</f>
        <v>0.501584660307418</v>
      </c>
      <c r="R182" s="1">
        <f>IFERROR(Table8111241214[[#This Row],[dY]]/Table8111241214[[#This Row],[|AB|]],0)</f>
        <v>-0.32884089637041281</v>
      </c>
      <c r="S182" s="1">
        <f>IFERROR(Table8111241214[[#This Row],[dX]]/Table8111241214[[#This Row],[|AB|]],0)</f>
        <v>-0.94438533707078665</v>
      </c>
      <c r="T182" s="1">
        <f>Table8111241214[[#This Row],[X]] - Table8111241214[[#This Row],[Cos(a)]] * $H$2</f>
        <v>-0.89706258711561548</v>
      </c>
      <c r="U182" s="1">
        <f>Table8111241214[[#This Row],[ Y]] + Table8111241214[[#This Row],[Sin(a)]] * $H$2</f>
        <v>1.782626520261769</v>
      </c>
      <c r="V182" s="1">
        <f>Table8111241214[[#This Row],[X]] + Table8111241214[[#This Row],[Cos(a)]] * $H$2</f>
        <v>-1.2478696233297846</v>
      </c>
      <c r="W182" s="1">
        <f>Table8111241214[[#This Row],[ Y]] - Table8111241214[[#This Row],[Sin(a)]] * $H$2</f>
        <v>2.7900955571079109</v>
      </c>
      <c r="X182" s="1">
        <v>-1.0724661052227</v>
      </c>
      <c r="Y182" s="1">
        <v>2.2863610386848401</v>
      </c>
      <c r="Z182" s="1">
        <v>-1.0367325980942399</v>
      </c>
      <c r="AA182" s="1">
        <v>2.2396926806223401</v>
      </c>
      <c r="AB182" s="1">
        <f>Table8111241214[[#This Row],[Xs]]-IF(Z183&lt;&gt;"",Z183,Z$2)</f>
        <v>-0.22630234264891991</v>
      </c>
      <c r="AC182" s="1">
        <f>Table8111241214[[#This Row],[ Ys]]-IF(AA183&lt;&gt;"",AA183,AA$2)</f>
        <v>-8.3057324963700108E-2</v>
      </c>
      <c r="AD182" s="1">
        <f>SQRT(Table8111241214[[#This Row],[dXs]]*Table8111241214[[#This Row],[dXs]]+Table8111241214[[#This Row],[dYs]]*Table8111241214[[#This Row],[dYs]])</f>
        <v>0.24106279165087846</v>
      </c>
      <c r="AE182"/>
    </row>
    <row r="183" spans="1:31" x14ac:dyDescent="0.25">
      <c r="A183"/>
      <c r="O183" s="1">
        <f t="shared" si="4"/>
        <v>-0.47380921244621099</v>
      </c>
      <c r="P183" s="1">
        <f t="shared" si="5"/>
        <v>-0.16459643840789973</v>
      </c>
      <c r="Q183" s="1">
        <f>SQRT(Table8111241214[[#This Row],[dX]]*Table8111241214[[#This Row],[dX]]+Table8111241214[[#This Row],[dY]]*Table8111241214[[#This Row],[dY]])</f>
        <v>0.50158464623178434</v>
      </c>
      <c r="R183" s="1">
        <f>IFERROR(Table8111241214[[#This Row],[dY]]/Table8111241214[[#This Row],[|AB|]],0)</f>
        <v>-0.32815286441570829</v>
      </c>
      <c r="S183" s="1">
        <f>IFERROR(Table8111241214[[#This Row],[dX]]/Table8111241214[[#This Row],[|AB|]],0)</f>
        <v>-0.94462463316164147</v>
      </c>
      <c r="T183" s="1">
        <f>Table8111241214[[#This Row],[X]] - Table8111241214[[#This Row],[Cos(a)]] * $H$2</f>
        <v>-0.66055777414096684</v>
      </c>
      <c r="U183" s="1">
        <f>Table8111241214[[#This Row],[ Y]] + Table8111241214[[#This Row],[Sin(a)]] * $H$2</f>
        <v>1.8648913936360816</v>
      </c>
      <c r="V183" s="1">
        <f>Table8111241214[[#This Row],[X]] + Table8111241214[[#This Row],[Cos(a)]] * $H$2</f>
        <v>-1.010630818769799</v>
      </c>
      <c r="W183" s="1">
        <f>Table8111241214[[#This Row],[ Y]] - Table8111241214[[#This Row],[Sin(a)]] * $H$2</f>
        <v>2.8726157112375588</v>
      </c>
      <c r="X183" s="1">
        <v>-0.83559429645538297</v>
      </c>
      <c r="Y183" s="1">
        <v>2.3687535524368202</v>
      </c>
      <c r="Z183" s="1">
        <v>-0.81043025544531999</v>
      </c>
      <c r="AA183" s="1">
        <v>2.3227500055860402</v>
      </c>
      <c r="AB183" s="1">
        <f>Table8111241214[[#This Row],[Xs]]-IF(Z184&lt;&gt;"",Z184,Z$2)</f>
        <v>-0.22801455678208205</v>
      </c>
      <c r="AC183" s="1">
        <f>Table8111241214[[#This Row],[ Ys]]-IF(AA184&lt;&gt;"",AA184,AA$2)</f>
        <v>-7.9761039203789963E-2</v>
      </c>
      <c r="AD183" s="1">
        <f>SQRT(Table8111241214[[#This Row],[dXs]]*Table8111241214[[#This Row],[dXs]]+Table8111241214[[#This Row],[dYs]]*Table8111241214[[#This Row],[dYs]])</f>
        <v>0.24156254154855597</v>
      </c>
      <c r="AE183"/>
    </row>
    <row r="184" spans="1:31" x14ac:dyDescent="0.25">
      <c r="A184"/>
      <c r="O184" s="1">
        <f t="shared" si="4"/>
        <v>-0.47394926100969298</v>
      </c>
      <c r="P184" s="1">
        <f t="shared" si="5"/>
        <v>-0.16419291496276989</v>
      </c>
      <c r="Q184" s="1">
        <f>SQRT(Table8111241214[[#This Row],[dX]]*Table8111241214[[#This Row],[dX]]+Table8111241214[[#This Row],[dY]]*Table8111241214[[#This Row],[dY]])</f>
        <v>0.50158470404868349</v>
      </c>
      <c r="R184" s="1">
        <f>IFERROR(Table8111241214[[#This Row],[dY]]/Table8111241214[[#This Row],[|AB|]],0)</f>
        <v>-0.3273483294794281</v>
      </c>
      <c r="S184" s="1">
        <f>IFERROR(Table8111241214[[#This Row],[dX]]/Table8111241214[[#This Row],[|AB|]],0)</f>
        <v>-0.94490373646579895</v>
      </c>
      <c r="T184" s="1">
        <f>Table8111241214[[#This Row],[X]] - Table8111241214[[#This Row],[Cos(a)]] * $H$2</f>
        <v>-0.42404950886858256</v>
      </c>
      <c r="U184" s="1">
        <f>Table8111241214[[#This Row],[ Y]] + Table8111241214[[#This Row],[Sin(a)]] * $H$2</f>
        <v>1.9469464447729079</v>
      </c>
      <c r="V184" s="1">
        <f>Table8111241214[[#This Row],[X]] + Table8111241214[[#This Row],[Cos(a)]] * $H$2</f>
        <v>-0.77326427668439557</v>
      </c>
      <c r="W184" s="1">
        <f>Table8111241214[[#This Row],[ Y]] - Table8111241214[[#This Row],[Sin(a)]] * $H$2</f>
        <v>2.9549685094125717</v>
      </c>
      <c r="X184" s="1">
        <v>-0.59865689277648904</v>
      </c>
      <c r="Y184" s="1">
        <v>2.4509574770927398</v>
      </c>
      <c r="Z184" s="1">
        <v>-0.58241569866323795</v>
      </c>
      <c r="AA184" s="1">
        <v>2.4025110447898301</v>
      </c>
      <c r="AB184" s="1">
        <f>Table8111241214[[#This Row],[Xs]]-IF(Z185&lt;&gt;"",Z185,Z$2)</f>
        <v>-0.22915945200182797</v>
      </c>
      <c r="AC184" s="1">
        <f>Table8111241214[[#This Row],[ Ys]]-IF(AA185&lt;&gt;"",AA185,AA$2)</f>
        <v>-7.6247535697870017E-2</v>
      </c>
      <c r="AD184" s="1">
        <f>SQRT(Table8111241214[[#This Row],[dXs]]*Table8111241214[[#This Row],[dXs]]+Table8111241214[[#This Row],[dYs]]*Table8111241214[[#This Row],[dYs]])</f>
        <v>0.24151136855596686</v>
      </c>
      <c r="AE184"/>
    </row>
    <row r="185" spans="1:31" x14ac:dyDescent="0.25">
      <c r="A185"/>
      <c r="O185" s="1">
        <f t="shared" si="4"/>
        <v>-0.47408860735595204</v>
      </c>
      <c r="P185" s="1">
        <f t="shared" si="5"/>
        <v>-0.16379052400589034</v>
      </c>
      <c r="Q185" s="1">
        <f>SQRT(Table8111241214[[#This Row],[dX]]*Table8111241214[[#This Row],[dX]]+Table8111241214[[#This Row],[dY]]*Table8111241214[[#This Row],[dY]])</f>
        <v>0.50158483168735302</v>
      </c>
      <c r="R185" s="1">
        <f>IFERROR(Table8111241214[[#This Row],[dY]]/Table8111241214[[#This Row],[|AB|]],0)</f>
        <v>-0.32654600709294168</v>
      </c>
      <c r="S185" s="1">
        <f>IFERROR(Table8111241214[[#This Row],[dX]]/Table8111241214[[#This Row],[|AB|]],0)</f>
        <v>-0.94518130813704537</v>
      </c>
      <c r="T185" s="1">
        <f>Table8111241214[[#This Row],[X]] - Table8111241214[[#This Row],[Cos(a)]] * $H$2</f>
        <v>-0.18746560977168661</v>
      </c>
      <c r="U185" s="1">
        <f>Table8111241214[[#This Row],[ Y]] + Table8111241214[[#This Row],[Sin(a)]] * $H$2</f>
        <v>2.0287873785326531</v>
      </c>
      <c r="V185" s="1">
        <f>Table8111241214[[#This Row],[X]] + Table8111241214[[#This Row],[Cos(a)]] * $H$2</f>
        <v>-0.5358244611196934</v>
      </c>
      <c r="W185" s="1">
        <f>Table8111241214[[#This Row],[ Y]] - Table8111241214[[#This Row],[Sin(a)]] * $H$2</f>
        <v>3.037105556266527</v>
      </c>
      <c r="X185" s="1">
        <v>-0.36164503544568999</v>
      </c>
      <c r="Y185" s="1">
        <v>2.5329464673995901</v>
      </c>
      <c r="Z185" s="1">
        <v>-0.35325624666140998</v>
      </c>
      <c r="AA185" s="1">
        <v>2.4787585804877001</v>
      </c>
      <c r="AB185" s="1">
        <f>Table8111241214[[#This Row],[Xs]]-IF(Z186&lt;&gt;"",Z186,Z$2)</f>
        <v>-0.22975533577636897</v>
      </c>
      <c r="AC185" s="1">
        <f>Table8111241214[[#This Row],[ Ys]]-IF(AA186&lt;&gt;"",AA186,AA$2)</f>
        <v>-7.2442057833550066E-2</v>
      </c>
      <c r="AD185" s="1">
        <f>SQRT(Table8111241214[[#This Row],[dXs]]*Table8111241214[[#This Row],[dXs]]+Table8111241214[[#This Row],[dYs]]*Table8111241214[[#This Row],[dYs]])</f>
        <v>0.24090530517377873</v>
      </c>
      <c r="AE185"/>
    </row>
    <row r="186" spans="1:31" x14ac:dyDescent="0.25">
      <c r="A186"/>
      <c r="O186" s="1">
        <f t="shared" si="4"/>
        <v>-0.47420371510088399</v>
      </c>
      <c r="P186" s="1">
        <f t="shared" si="5"/>
        <v>-0.16345703601836981</v>
      </c>
      <c r="Q186" s="1">
        <f>SQRT(Table8111241214[[#This Row],[dX]]*Table8111241214[[#This Row],[dX]]+Table8111241214[[#This Row],[dY]]*Table8111241214[[#This Row],[dY]])</f>
        <v>0.50158485427631383</v>
      </c>
      <c r="R186" s="1">
        <f>IFERROR(Table8111241214[[#This Row],[dY]]/Table8111241214[[#This Row],[|AB|]],0)</f>
        <v>-0.32588112385132817</v>
      </c>
      <c r="S186" s="1">
        <f>IFERROR(Table8111241214[[#This Row],[dX]]/Table8111241214[[#This Row],[|AB|]],0)</f>
        <v>-0.9454107536501769</v>
      </c>
      <c r="T186" s="1">
        <f>Table8111241214[[#This Row],[X]] - Table8111241214[[#This Row],[Cos(a)]] * $H$2</f>
        <v>4.9256491969154187E-2</v>
      </c>
      <c r="U186" s="1">
        <f>Table8111241214[[#This Row],[ Y]] + Table8111241214[[#This Row],[Sin(a)]] * $H$2</f>
        <v>2.1104665261457125</v>
      </c>
      <c r="V186" s="1">
        <f>Table8111241214[[#This Row],[X]] + Table8111241214[[#This Row],[Cos(a)]] * $H$2</f>
        <v>-0.29839306281022815</v>
      </c>
      <c r="W186" s="1">
        <f>Table8111241214[[#This Row],[ Y]] - Table8111241214[[#This Row],[Sin(a)]] * $H$2</f>
        <v>3.1190294760515478</v>
      </c>
      <c r="X186" s="1">
        <v>-0.12456828542053699</v>
      </c>
      <c r="Y186" s="1">
        <v>2.6147480010986301</v>
      </c>
      <c r="Z186" s="1">
        <v>-0.123500910885041</v>
      </c>
      <c r="AA186" s="1">
        <v>2.5512006383212502</v>
      </c>
      <c r="AB186" s="1">
        <f>Table8111241214[[#This Row],[Xs]]-IF(Z187&lt;&gt;"",Z187,Z$2)</f>
        <v>-0.229825416353092</v>
      </c>
      <c r="AC186" s="1">
        <f>Table8111241214[[#This Row],[ Ys]]-IF(AA187&lt;&gt;"",AA187,AA$2)</f>
        <v>-6.8280249880509736E-2</v>
      </c>
      <c r="AD186" s="1">
        <f>SQRT(Table8111241214[[#This Row],[dXs]]*Table8111241214[[#This Row],[dXs]]+Table8111241214[[#This Row],[dYs]]*Table8111241214[[#This Row],[dYs]])</f>
        <v>0.23975386237893426</v>
      </c>
      <c r="AE186"/>
    </row>
    <row r="187" spans="1:31" x14ac:dyDescent="0.25">
      <c r="A187"/>
      <c r="O187" s="1">
        <f t="shared" si="4"/>
        <v>-0.47428883053362297</v>
      </c>
      <c r="P187" s="1">
        <f t="shared" si="5"/>
        <v>-0.1632100343704197</v>
      </c>
      <c r="Q187" s="1">
        <f>SQRT(Table8111241214[[#This Row],[dX]]*Table8111241214[[#This Row],[dX]]+Table8111241214[[#This Row],[dY]]*Table8111241214[[#This Row],[dY]])</f>
        <v>0.5015848981858857</v>
      </c>
      <c r="R187" s="1">
        <f>IFERROR(Table8111241214[[#This Row],[dY]]/Table8111241214[[#This Row],[|AB|]],0)</f>
        <v>-0.32538865296924191</v>
      </c>
      <c r="S187" s="1">
        <f>IFERROR(Table8111241214[[#This Row],[dX]]/Table8111241214[[#This Row],[|AB|]],0)</f>
        <v>-0.94558036386066213</v>
      </c>
      <c r="T187" s="1">
        <f>Table8111241214[[#This Row],[X]] - Table8111241214[[#This Row],[Cos(a)]] * $H$2</f>
        <v>0.28612077339988645</v>
      </c>
      <c r="U187" s="1">
        <f>Table8111241214[[#This Row],[ Y]] + Table8111241214[[#This Row],[Sin(a)]] * $H$2</f>
        <v>2.192031558490187</v>
      </c>
      <c r="V187" s="1">
        <f>Table8111241214[[#This Row],[X]] + Table8111241214[[#This Row],[Cos(a)]] * $H$2</f>
        <v>-6.1003414089498442E-2</v>
      </c>
      <c r="W187" s="1">
        <f>Table8111241214[[#This Row],[ Y]] - Table8111241214[[#This Row],[Sin(a)]] * $H$2</f>
        <v>3.2007754483457327</v>
      </c>
      <c r="X187" s="1">
        <v>0.112558679655194</v>
      </c>
      <c r="Y187" s="1">
        <v>2.6964035034179599</v>
      </c>
      <c r="Z187" s="1">
        <v>0.106324505468051</v>
      </c>
      <c r="AA187" s="1">
        <v>2.6194808882017599</v>
      </c>
      <c r="AB187" s="1">
        <f>Table8111241214[[#This Row],[Xs]]-IF(Z188&lt;&gt;"",Z188,Z$2)</f>
        <v>-0.22939780149230499</v>
      </c>
      <c r="AC187" s="1">
        <f>Table8111241214[[#This Row],[ Ys]]-IF(AA188&lt;&gt;"",AA188,AA$2)</f>
        <v>-6.3708883994809895E-2</v>
      </c>
      <c r="AD187" s="1">
        <f>SQRT(Table8111241214[[#This Row],[dXs]]*Table8111241214[[#This Row],[dXs]]+Table8111241214[[#This Row],[dYs]]*Table8111241214[[#This Row],[dYs]])</f>
        <v>0.23808018235327172</v>
      </c>
      <c r="AE187"/>
    </row>
    <row r="188" spans="1:31" x14ac:dyDescent="0.25">
      <c r="A188"/>
      <c r="O188" s="1">
        <f t="shared" si="4"/>
        <v>-0.47434097342193099</v>
      </c>
      <c r="P188" s="1">
        <f t="shared" si="5"/>
        <v>-0.16305851936340998</v>
      </c>
      <c r="Q188" s="1">
        <f>SQRT(Table8111241214[[#This Row],[dX]]*Table8111241214[[#This Row],[dX]]+Table8111241214[[#This Row],[dY]]*Table8111241214[[#This Row],[dY]])</f>
        <v>0.50158492780769703</v>
      </c>
      <c r="R188" s="1">
        <f>IFERROR(Table8111241214[[#This Row],[dY]]/Table8111241214[[#This Row],[|AB|]],0)</f>
        <v>-0.3250865612651046</v>
      </c>
      <c r="S188" s="1">
        <f>IFERROR(Table8111241214[[#This Row],[dX]]/Table8111241214[[#This Row],[|AB|]],0)</f>
        <v>-0.94568426426838104</v>
      </c>
      <c r="T188" s="1">
        <f>Table8111241214[[#This Row],[X]] - Table8111241214[[#This Row],[Cos(a)]] * $H$2</f>
        <v>0.52312150334123686</v>
      </c>
      <c r="U188" s="1">
        <f>Table8111241214[[#This Row],[ Y]] + Table8111241214[[#This Row],[Sin(a)]] * $H$2</f>
        <v>2.2735306701320526</v>
      </c>
      <c r="V188" s="1">
        <f>Table8111241214[[#This Row],[X]] + Table8111241214[[#This Row],[Cos(a)]] * $H$2</f>
        <v>0.17631958688493513</v>
      </c>
      <c r="W188" s="1">
        <f>Table8111241214[[#This Row],[ Y]] - Table8111241214[[#This Row],[Sin(a)]] * $H$2</f>
        <v>3.2823854008060471</v>
      </c>
      <c r="X188" s="1">
        <v>0.34972054511308598</v>
      </c>
      <c r="Y188" s="1">
        <v>2.7779580354690498</v>
      </c>
      <c r="Z188" s="1">
        <v>0.33572230696035599</v>
      </c>
      <c r="AA188" s="1">
        <v>2.6831897721965698</v>
      </c>
      <c r="AB188" s="1">
        <f>Table8111241214[[#This Row],[Xs]]-IF(Z189&lt;&gt;"",Z189,Z$2)</f>
        <v>-0.22851224414242599</v>
      </c>
      <c r="AC188" s="1">
        <f>Table8111241214[[#This Row],[ Ys]]-IF(AA189&lt;&gt;"",AA189,AA$2)</f>
        <v>-5.8711546899440137E-2</v>
      </c>
      <c r="AD188" s="1">
        <f>SQRT(Table8111241214[[#This Row],[dXs]]*Table8111241214[[#This Row],[dXs]]+Table8111241214[[#This Row],[dYs]]*Table8111241214[[#This Row],[dYs]])</f>
        <v>0.23593408287556264</v>
      </c>
      <c r="AE188"/>
    </row>
    <row r="189" spans="1:31" x14ac:dyDescent="0.25">
      <c r="A189"/>
      <c r="O189" s="1">
        <f t="shared" si="4"/>
        <v>-0.47434764355421805</v>
      </c>
      <c r="P189" s="1">
        <f t="shared" si="5"/>
        <v>-0.1630389690399201</v>
      </c>
      <c r="Q189" s="1">
        <f>SQRT(Table8111241214[[#This Row],[dX]]*Table8111241214[[#This Row],[dX]]+Table8111241214[[#This Row],[dY]]*Table8111241214[[#This Row],[dY]])</f>
        <v>0.50158488052476169</v>
      </c>
      <c r="R189" s="1">
        <f>IFERROR(Table8111241214[[#This Row],[dY]]/Table8111241214[[#This Row],[|AB|]],0)</f>
        <v>-0.32504761481117128</v>
      </c>
      <c r="S189" s="1">
        <f>IFERROR(Table8111241214[[#This Row],[dX]]/Table8111241214[[#This Row],[|AB|]],0)</f>
        <v>-0.9456976515279969</v>
      </c>
      <c r="T189" s="1">
        <f>Table8111241214[[#This Row],[X]] - Table8111241214[[#This Row],[Cos(a)]] * $H$2</f>
        <v>0.76027983729233184</v>
      </c>
      <c r="U189" s="1">
        <f>Table8111241214[[#This Row],[ Y]] + Table8111241214[[#This Row],[Sin(a)]] * $H$2</f>
        <v>2.3550275166888874</v>
      </c>
      <c r="V189" s="1">
        <f>Table8111241214[[#This Row],[X]] + Table8111241214[[#This Row],[Cos(a)]] * $H$2</f>
        <v>0.41351946886191809</v>
      </c>
      <c r="W189" s="1">
        <f>Table8111241214[[#This Row],[ Y]] - Table8111241214[[#This Row],[Sin(a)]] * $H$2</f>
        <v>3.3638965288738523</v>
      </c>
      <c r="X189" s="1">
        <v>0.58689965307712499</v>
      </c>
      <c r="Y189" s="1">
        <v>2.8594620227813698</v>
      </c>
      <c r="Z189" s="1">
        <v>0.56423455110278198</v>
      </c>
      <c r="AA189" s="1">
        <v>2.74190131909601</v>
      </c>
      <c r="AB189" s="1">
        <f>Table8111241214[[#This Row],[Xs]]-IF(Z190&lt;&gt;"",Z190,Z$2)</f>
        <v>-0.22721594003270307</v>
      </c>
      <c r="AC189" s="1">
        <f>Table8111241214[[#This Row],[ Ys]]-IF(AA190&lt;&gt;"",AA190,AA$2)</f>
        <v>-5.3299538795049894E-2</v>
      </c>
      <c r="AD189" s="1">
        <f>SQRT(Table8111241214[[#This Row],[dXs]]*Table8111241214[[#This Row],[dXs]]+Table8111241214[[#This Row],[dYs]]*Table8111241214[[#This Row],[dYs]])</f>
        <v>0.23338364175903578</v>
      </c>
      <c r="AE189"/>
    </row>
    <row r="190" spans="1:31" x14ac:dyDescent="0.25">
      <c r="A190"/>
      <c r="O190" s="1">
        <f t="shared" si="4"/>
        <v>-0.47433365881442502</v>
      </c>
      <c r="P190" s="1">
        <f t="shared" si="5"/>
        <v>-0.16308045387268022</v>
      </c>
      <c r="Q190" s="1">
        <f>SQRT(Table8111241214[[#This Row],[dX]]*Table8111241214[[#This Row],[dX]]+Table8111241214[[#This Row],[dY]]*Table8111241214[[#This Row],[dY]])</f>
        <v>0.50158514164556223</v>
      </c>
      <c r="R190" s="1">
        <f>IFERROR(Table8111241214[[#This Row],[dY]]/Table8111241214[[#This Row],[|AB|]],0)</f>
        <v>-0.32513015305369358</v>
      </c>
      <c r="S190" s="1">
        <f>IFERROR(Table8111241214[[#This Row],[dX]]/Table8111241214[[#This Row],[|AB|]],0)</f>
        <v>-0.94566927811750434</v>
      </c>
      <c r="T190" s="1">
        <f>Table8111241214[[#This Row],[X]] - Table8111241214[[#This Row],[Cos(a)]] * $H$2</f>
        <v>0.99749239872685258</v>
      </c>
      <c r="U190" s="1">
        <f>Table8111241214[[#This Row],[ Y]] + Table8111241214[[#This Row],[Sin(a)]] * $H$2</f>
        <v>2.4365776327750055</v>
      </c>
      <c r="V190" s="1">
        <f>Table8111241214[[#This Row],[X]] + Table8111241214[[#This Row],[Cos(a)]] * $H$2</f>
        <v>0.65064397860775547</v>
      </c>
      <c r="W190" s="1">
        <f>Table8111241214[[#This Row],[ Y]] - Table8111241214[[#This Row],[Sin(a)]] * $H$2</f>
        <v>3.4454163762429344</v>
      </c>
      <c r="X190" s="1">
        <v>0.82406818866730402</v>
      </c>
      <c r="Y190" s="1">
        <v>2.9409970045089699</v>
      </c>
      <c r="Z190" s="1">
        <v>0.79145049113548505</v>
      </c>
      <c r="AA190" s="1">
        <v>2.7952008578910599</v>
      </c>
      <c r="AB190" s="1">
        <f>Table8111241214[[#This Row],[Xs]]-IF(Z191&lt;&gt;"",Z191,Z$2)</f>
        <v>-0.22557875130537497</v>
      </c>
      <c r="AC190" s="1">
        <f>Table8111241214[[#This Row],[ Ys]]-IF(AA191&lt;&gt;"",AA191,AA$2)</f>
        <v>-4.7540304485510276E-2</v>
      </c>
      <c r="AD190" s="1">
        <f>SQRT(Table8111241214[[#This Row],[dXs]]*Table8111241214[[#This Row],[dXs]]+Table8111241214[[#This Row],[dYs]]*Table8111241214[[#This Row],[dYs]])</f>
        <v>0.23053384478437702</v>
      </c>
      <c r="AE190"/>
    </row>
    <row r="191" spans="1:31" x14ac:dyDescent="0.25">
      <c r="A191"/>
      <c r="O191" s="1">
        <f t="shared" si="4"/>
        <v>-0.47434782981871604</v>
      </c>
      <c r="P191" s="1">
        <f t="shared" si="5"/>
        <v>-0.16303801536560014</v>
      </c>
      <c r="Q191" s="1">
        <f>SQRT(Table8111241214[[#This Row],[dX]]*Table8111241214[[#This Row],[dX]]+Table8111241214[[#This Row],[dY]]*Table8111241214[[#This Row],[dY]])</f>
        <v>0.50158474668602038</v>
      </c>
      <c r="R191" s="1">
        <f>IFERROR(Table8111241214[[#This Row],[dY]]/Table8111241214[[#This Row],[|AB|]],0)</f>
        <v>-0.32504580022178764</v>
      </c>
      <c r="S191" s="1">
        <f>IFERROR(Table8111241214[[#This Row],[dX]]/Table8111241214[[#This Row],[|AB|]],0)</f>
        <v>-0.9456982752221651</v>
      </c>
      <c r="T191" s="1">
        <f>Table8111241214[[#This Row],[X]] - Table8111241214[[#This Row],[Cos(a)]] * $H$2</f>
        <v>1.2346125282059717</v>
      </c>
      <c r="U191" s="1">
        <f>Table8111241214[[#This Row],[ Y]] + Table8111241214[[#This Row],[Sin(a)]] * $H$2</f>
        <v>2.5181076378835083</v>
      </c>
      <c r="V191" s="1">
        <f>Table8111241214[[#This Row],[X]] + Table8111241214[[#This Row],[Cos(a)]] * $H$2</f>
        <v>0.88785409557712835</v>
      </c>
      <c r="W191" s="1">
        <f>Table8111241214[[#This Row],[ Y]] - Table8111241214[[#This Row],[Sin(a)]] * $H$2</f>
        <v>3.5269773154245918</v>
      </c>
      <c r="X191" s="1">
        <v>1.06123331189155</v>
      </c>
      <c r="Y191" s="1">
        <v>3.0225424766540501</v>
      </c>
      <c r="Z191" s="1">
        <v>1.01702924244086</v>
      </c>
      <c r="AA191" s="1">
        <v>2.8427411623765702</v>
      </c>
      <c r="AB191" s="1">
        <f>Table8111241214[[#This Row],[Xs]]-IF(Z192&lt;&gt;"",Z192,Z$2)</f>
        <v>-0.22370573037958996</v>
      </c>
      <c r="AC191" s="1">
        <f>Table8111241214[[#This Row],[ Ys]]-IF(AA192&lt;&gt;"",AA192,AA$2)</f>
        <v>-4.1602317021539825E-2</v>
      </c>
      <c r="AD191" s="1">
        <f>SQRT(Table8111241214[[#This Row],[dXs]]*Table8111241214[[#This Row],[dXs]]+Table8111241214[[#This Row],[dYs]]*Table8111241214[[#This Row],[dYs]])</f>
        <v>0.22754121953225639</v>
      </c>
      <c r="AE191"/>
    </row>
    <row r="192" spans="1:31" x14ac:dyDescent="0.25">
      <c r="A192"/>
      <c r="O192" s="1">
        <f t="shared" si="4"/>
        <v>-0.47441366314888</v>
      </c>
      <c r="P192" s="1">
        <f t="shared" si="5"/>
        <v>-0.16284549236296986</v>
      </c>
      <c r="Q192" s="1">
        <f>SQRT(Table8111241214[[#This Row],[dX]]*Table8111241214[[#This Row],[dX]]+Table8111241214[[#This Row],[dY]]*Table8111241214[[#This Row],[dY]])</f>
        <v>0.50158446762761411</v>
      </c>
      <c r="R192" s="1">
        <f>IFERROR(Table8111241214[[#This Row],[dY]]/Table8111241214[[#This Row],[|AB|]],0)</f>
        <v>-0.3246621513883669</v>
      </c>
      <c r="S192" s="1">
        <f>IFERROR(Table8111241214[[#This Row],[dX]]/Table8111241214[[#This Row],[|AB|]],0)</f>
        <v>-0.94583005210020532</v>
      </c>
      <c r="T192" s="1">
        <f>Table8111241214[[#This Row],[X]] - Table8111241214[[#This Row],[Cos(a)]] * $H$2</f>
        <v>1.4715905967647156</v>
      </c>
      <c r="U192" s="1">
        <f>Table8111241214[[#This Row],[ Y]] + Table8111241214[[#This Row],[Sin(a)]] * $H$2</f>
        <v>2.5995298914038463</v>
      </c>
      <c r="V192" s="1">
        <f>Table8111241214[[#This Row],[X]] + Table8111241214[[#This Row],[Cos(a)]] * $H$2</f>
        <v>1.1252414402073245</v>
      </c>
      <c r="W192" s="1">
        <f>Table8111241214[[#This Row],[ Y]] - Table8111241214[[#This Row],[Sin(a)]] * $H$2</f>
        <v>3.6085401483452939</v>
      </c>
      <c r="X192" s="1">
        <v>1.2984160184860201</v>
      </c>
      <c r="Y192" s="1">
        <v>3.1040350198745701</v>
      </c>
      <c r="Z192" s="1">
        <v>1.24073497282045</v>
      </c>
      <c r="AA192" s="1">
        <v>2.88434347939811</v>
      </c>
      <c r="AB192" s="1">
        <f>Table8111241214[[#This Row],[Xs]]-IF(Z193&lt;&gt;"",Z193,Z$2)</f>
        <v>-0.22165667943564005</v>
      </c>
      <c r="AC192" s="1">
        <f>Table8111241214[[#This Row],[ Ys]]-IF(AA193&lt;&gt;"",AA193,AA$2)</f>
        <v>-3.5511939652430158E-2</v>
      </c>
      <c r="AD192" s="1">
        <f>SQRT(Table8111241214[[#This Row],[dXs]]*Table8111241214[[#This Row],[dXs]]+Table8111241214[[#This Row],[dYs]]*Table8111241214[[#This Row],[dYs]])</f>
        <v>0.224483365522508</v>
      </c>
      <c r="AE192"/>
    </row>
    <row r="193" spans="1:31" x14ac:dyDescent="0.25">
      <c r="A193"/>
      <c r="O193" s="1">
        <f t="shared" si="4"/>
        <v>-0.47451096773146983</v>
      </c>
      <c r="P193" s="1">
        <f t="shared" si="5"/>
        <v>-0.16256296634673983</v>
      </c>
      <c r="Q193" s="1">
        <f>SQRT(Table8111241214[[#This Row],[dX]]*Table8111241214[[#This Row],[dX]]+Table8111241214[[#This Row],[dY]]*Table8111241214[[#This Row],[dY]])</f>
        <v>0.50158486472869901</v>
      </c>
      <c r="R193" s="1">
        <f>IFERROR(Table8111241214[[#This Row],[dY]]/Table8111241214[[#This Row],[|AB|]],0)</f>
        <v>-0.32409862772607406</v>
      </c>
      <c r="S193" s="1">
        <f>IFERROR(Table8111241214[[#This Row],[dX]]/Table8111241214[[#This Row],[|AB|]],0)</f>
        <v>-0.9460232975493128</v>
      </c>
      <c r="T193" s="1">
        <f>Table8111241214[[#This Row],[X]] - Table8111241214[[#This Row],[Cos(a)]] * $H$2</f>
        <v>1.7085209701678394</v>
      </c>
      <c r="U193" s="1">
        <f>Table8111241214[[#This Row],[ Y]] + Table8111241214[[#This Row],[Sin(a)]] * $H$2</f>
        <v>2.680779763550686</v>
      </c>
      <c r="V193" s="1">
        <f>Table8111241214[[#This Row],[X]] + Table8111241214[[#This Row],[Cos(a)]] * $H$2</f>
        <v>1.3627729799130206</v>
      </c>
      <c r="W193" s="1">
        <f>Table8111241214[[#This Row],[ Y]] - Table8111241214[[#This Row],[Sin(a)]] * $H$2</f>
        <v>3.6899961744833538</v>
      </c>
      <c r="X193" s="1">
        <v>1.53564697504043</v>
      </c>
      <c r="Y193" s="1">
        <v>3.1853879690170199</v>
      </c>
      <c r="Z193" s="1">
        <v>1.46239165225609</v>
      </c>
      <c r="AA193" s="1">
        <v>2.9198554190505401</v>
      </c>
      <c r="AB193" s="1">
        <f>Table8111241214[[#This Row],[Xs]]-IF(Z194&lt;&gt;"",Z194,Z$2)</f>
        <v>-0.21977166496439993</v>
      </c>
      <c r="AC193" s="1">
        <f>Table8111241214[[#This Row],[ Ys]]-IF(AA194&lt;&gt;"",AA194,AA$2)</f>
        <v>-3.0042685882170073E-2</v>
      </c>
      <c r="AD193" s="1">
        <f>SQRT(Table8111241214[[#This Row],[dXs]]*Table8111241214[[#This Row],[dXs]]+Table8111241214[[#This Row],[dYs]]*Table8111241214[[#This Row],[dYs]])</f>
        <v>0.22181557135656457</v>
      </c>
      <c r="AE193"/>
    </row>
    <row r="194" spans="1:31" x14ac:dyDescent="0.25">
      <c r="A194"/>
      <c r="O194" s="1">
        <f t="shared" ref="O194:O257" si="6">IF(ROW()&lt;&gt;2,X193,X$277)-IF(X195&lt;&gt;"",X195,X$2)</f>
        <v>-0.47463107109070002</v>
      </c>
      <c r="P194" s="1">
        <f t="shared" ref="P194:P257" si="7">IF(ROW()&lt;&gt;2,Y193,Y$277)-IF(Y195&lt;&gt;"",Y195,Y$2)</f>
        <v>-0.16221296787262007</v>
      </c>
      <c r="Q194" s="1">
        <f>SQRT(Table8111241214[[#This Row],[dX]]*Table8111241214[[#This Row],[dX]]+Table8111241214[[#This Row],[dY]]*Table8111241214[[#This Row],[dY]])</f>
        <v>0.50158518777048111</v>
      </c>
      <c r="R194" s="1">
        <f>IFERROR(Table8111241214[[#This Row],[dY]]/Table8111241214[[#This Row],[|AB|]],0)</f>
        <v>-0.32340063428437332</v>
      </c>
      <c r="S194" s="1">
        <f>IFERROR(Table8111241214[[#This Row],[dX]]/Table8111241214[[#This Row],[|AB|]],0)</f>
        <v>-0.94626213585056074</v>
      </c>
      <c r="T194" s="1">
        <f>Table8111241214[[#This Row],[X]] - Table8111241214[[#This Row],[Cos(a)]] * $H$2</f>
        <v>1.9454286721016107</v>
      </c>
      <c r="U194" s="1">
        <f>Table8111241214[[#This Row],[ Y]] + Table8111241214[[#This Row],[Sin(a)]] * $H$2</f>
        <v>2.7618623845619839</v>
      </c>
      <c r="V194" s="1">
        <f>Table8111241214[[#This Row],[X]] + Table8111241214[[#This Row],[Cos(a)]] * $H$2</f>
        <v>1.600425300333369</v>
      </c>
      <c r="W194" s="1">
        <f>Table8111241214[[#This Row],[ Y]] - Table8111241214[[#This Row],[Sin(a)]] * $H$2</f>
        <v>3.771333587880636</v>
      </c>
      <c r="X194" s="1">
        <v>1.7729269862174899</v>
      </c>
      <c r="Y194" s="1">
        <v>3.2665979862213099</v>
      </c>
      <c r="Z194" s="1">
        <v>1.68216331722049</v>
      </c>
      <c r="AA194" s="1">
        <v>2.9498981049327102</v>
      </c>
      <c r="AB194" s="1">
        <f>Table8111241214[[#This Row],[Xs]]-IF(Z195&lt;&gt;"",Z195,Z$2)</f>
        <v>-0.21764579747652002</v>
      </c>
      <c r="AC194" s="1">
        <f>Table8111241214[[#This Row],[ Ys]]-IF(AA195&lt;&gt;"",AA195,AA$2)</f>
        <v>-2.4029059124559993E-2</v>
      </c>
      <c r="AD194" s="1">
        <f>SQRT(Table8111241214[[#This Row],[dXs]]*Table8111241214[[#This Row],[dXs]]+Table8111241214[[#This Row],[dYs]]*Table8111241214[[#This Row],[dYs]])</f>
        <v>0.21896823706099924</v>
      </c>
      <c r="AE194"/>
    </row>
    <row r="195" spans="1:31" x14ac:dyDescent="0.25">
      <c r="A195"/>
      <c r="O195" s="1">
        <f t="shared" si="6"/>
        <v>-0.4752920269966201</v>
      </c>
      <c r="P195" s="1">
        <f t="shared" si="7"/>
        <v>-0.16015350818633989</v>
      </c>
      <c r="Q195" s="1">
        <f>SQRT(Table8111241214[[#This Row],[dX]]*Table8111241214[[#This Row],[dX]]+Table8111241214[[#This Row],[dY]]*Table8111241214[[#This Row],[dY]])</f>
        <v>0.50154925691396246</v>
      </c>
      <c r="R195" s="1">
        <f>IFERROR(Table8111241214[[#This Row],[dY]]/Table8111241214[[#This Row],[|AB|]],0)</f>
        <v>-0.31931760635389234</v>
      </c>
      <c r="S195" s="1">
        <f>IFERROR(Table8111241214[[#This Row],[dX]]/Table8111241214[[#This Row],[|AB|]],0)</f>
        <v>-0.94764775432247006</v>
      </c>
      <c r="T195" s="1">
        <f>Table8111241214[[#This Row],[X]] - Table8111241214[[#This Row],[Cos(a)]] * $H$2</f>
        <v>2.1806018475992897</v>
      </c>
      <c r="U195" s="1">
        <f>Table8111241214[[#This Row],[ Y]] + Table8111241214[[#This Row],[Sin(a)]] * $H$2</f>
        <v>2.8421262472476161</v>
      </c>
      <c r="V195" s="1">
        <f>Table8111241214[[#This Row],[X]] + Table8111241214[[#This Row],[Cos(a)]] * $H$2</f>
        <v>1.8399542446629704</v>
      </c>
      <c r="W195" s="1">
        <f>Table8111241214[[#This Row],[ Y]] - Table8111241214[[#This Row],[Sin(a)]] * $H$2</f>
        <v>3.8530756265316639</v>
      </c>
      <c r="X195" s="1">
        <v>2.01027804613113</v>
      </c>
      <c r="Y195" s="1">
        <v>3.34760093688964</v>
      </c>
      <c r="Z195" s="1">
        <v>1.89980911469701</v>
      </c>
      <c r="AA195" s="1">
        <v>2.9739271640572702</v>
      </c>
      <c r="AB195" s="1">
        <f>Table8111241214[[#This Row],[Xs]]-IF(Z196&lt;&gt;"",Z196,Z$2)</f>
        <v>-0.21646902163874993</v>
      </c>
      <c r="AC195" s="1">
        <f>Table8111241214[[#This Row],[ Ys]]-IF(AA196&lt;&gt;"",AA196,AA$2)</f>
        <v>-2.0467297620709868E-2</v>
      </c>
      <c r="AD195" s="1">
        <f>SQRT(Table8111241214[[#This Row],[dXs]]*Table8111241214[[#This Row],[dXs]]+Table8111241214[[#This Row],[dYs]]*Table8111241214[[#This Row],[dYs]])</f>
        <v>0.21743446737151012</v>
      </c>
      <c r="AE195"/>
    </row>
    <row r="196" spans="1:31" x14ac:dyDescent="0.25">
      <c r="A196"/>
      <c r="O196" s="1">
        <f t="shared" si="6"/>
        <v>-0.48352247476577981</v>
      </c>
      <c r="P196" s="1">
        <f t="shared" si="7"/>
        <v>-0.12872111797332986</v>
      </c>
      <c r="Q196" s="1">
        <f>SQRT(Table8111241214[[#This Row],[dX]]*Table8111241214[[#This Row],[dX]]+Table8111241214[[#This Row],[dY]]*Table8111241214[[#This Row],[dY]])</f>
        <v>0.50036297806285401</v>
      </c>
      <c r="R196" s="1">
        <f>IFERROR(Table8111241214[[#This Row],[dY]]/Table8111241214[[#This Row],[|AB|]],0)</f>
        <v>-0.25725547975525942</v>
      </c>
      <c r="S196" s="1">
        <f>IFERROR(Table8111241214[[#This Row],[dX]]/Table8111241214[[#This Row],[|AB|]],0)</f>
        <v>-0.96634342660148054</v>
      </c>
      <c r="T196" s="1">
        <f>Table8111241214[[#This Row],[X]] - Table8111241214[[#This Row],[Cos(a)]] * $H$2</f>
        <v>2.3854389171234169</v>
      </c>
      <c r="U196" s="1">
        <f>Table8111241214[[#This Row],[ Y]] + Table8111241214[[#This Row],[Sin(a)]] * $H$2</f>
        <v>2.9113045454532633</v>
      </c>
      <c r="V196" s="1">
        <f>Table8111241214[[#This Row],[X]] + Table8111241214[[#This Row],[Cos(a)]] * $H$2</f>
        <v>2.1109991093048031</v>
      </c>
      <c r="W196" s="1">
        <f>Table8111241214[[#This Row],[ Y]] - Table8111241214[[#This Row],[Sin(a)]] * $H$2</f>
        <v>3.9421984433620363</v>
      </c>
      <c r="X196" s="1">
        <v>2.24821901321411</v>
      </c>
      <c r="Y196" s="1">
        <v>3.4267514944076498</v>
      </c>
      <c r="Z196" s="1">
        <v>2.1162781363357599</v>
      </c>
      <c r="AA196" s="1">
        <v>2.9943944616779801</v>
      </c>
      <c r="AB196" s="1">
        <f>Table8111241214[[#This Row],[Xs]]-IF(Z197&lt;&gt;"",Z197,Z$2)</f>
        <v>-0.21372923175566028</v>
      </c>
      <c r="AC196" s="1">
        <f>Table8111241214[[#This Row],[ Ys]]-IF(AA197&lt;&gt;"",AA197,AA$2)</f>
        <v>-1.3096425760589891E-2</v>
      </c>
      <c r="AD196" s="1">
        <f>SQRT(Table8111241214[[#This Row],[dXs]]*Table8111241214[[#This Row],[dXs]]+Table8111241214[[#This Row],[dYs]]*Table8111241214[[#This Row],[dYs]])</f>
        <v>0.21413010268191482</v>
      </c>
      <c r="AE196"/>
    </row>
    <row r="197" spans="1:31" x14ac:dyDescent="0.25">
      <c r="A197"/>
      <c r="O197" s="1">
        <f t="shared" si="6"/>
        <v>-0.49597954750060991</v>
      </c>
      <c r="P197" s="1">
        <f t="shared" si="7"/>
        <v>-5.8060526847840244E-2</v>
      </c>
      <c r="Q197" s="1">
        <f>SQRT(Table8111241214[[#This Row],[dX]]*Table8111241214[[#This Row],[dX]]+Table8111241214[[#This Row],[dY]]*Table8111241214[[#This Row],[dY]])</f>
        <v>0.49936633478515402</v>
      </c>
      <c r="R197" s="1">
        <f>IFERROR(Table8111241214[[#This Row],[dY]]/Table8111241214[[#This Row],[|AB|]],0)</f>
        <v>-0.11626840418231246</v>
      </c>
      <c r="S197" s="1">
        <f>IFERROR(Table8111241214[[#This Row],[dX]]/Table8111241214[[#This Row],[|AB|]],0)</f>
        <v>-0.99321783018072052</v>
      </c>
      <c r="T197" s="1">
        <f>Table8111241214[[#This Row],[X]] - Table8111241214[[#This Row],[Cos(a)]] * $H$2</f>
        <v>2.5558180113105777</v>
      </c>
      <c r="U197" s="1">
        <f>Table8111241214[[#This Row],[ Y]] + Table8111241214[[#This Row],[Sin(a)]] * $H$2</f>
        <v>2.9465403166933193</v>
      </c>
      <c r="V197" s="1">
        <f>Table8111241214[[#This Row],[X]] + Table8111241214[[#This Row],[Cos(a)]] * $H$2</f>
        <v>2.431783030483242</v>
      </c>
      <c r="W197" s="1">
        <f>Table8111241214[[#This Row],[ Y]] - Table8111241214[[#This Row],[Sin(a)]] * $H$2</f>
        <v>4.0061037930326204</v>
      </c>
      <c r="X197" s="1">
        <v>2.4938005208969098</v>
      </c>
      <c r="Y197" s="1">
        <v>3.4763220548629699</v>
      </c>
      <c r="Z197" s="1">
        <v>2.3300073680914202</v>
      </c>
      <c r="AA197" s="1">
        <v>3.00749088743857</v>
      </c>
      <c r="AB197" s="1">
        <f>Table8111241214[[#This Row],[Xs]]-IF(Z198&lt;&gt;"",Z198,Z$2)</f>
        <v>-0.22246975598545005</v>
      </c>
      <c r="AC197" s="1">
        <f>Table8111241214[[#This Row],[ Ys]]-IF(AA198&lt;&gt;"",AA198,AA$2)</f>
        <v>-3.2879701406080208E-2</v>
      </c>
      <c r="AD197" s="1">
        <f>SQRT(Table8111241214[[#This Row],[dXs]]*Table8111241214[[#This Row],[dXs]]+Table8111241214[[#This Row],[dYs]]*Table8111241214[[#This Row],[dYs]])</f>
        <v>0.22488634261061446</v>
      </c>
      <c r="AE197"/>
    </row>
    <row r="198" spans="1:31" x14ac:dyDescent="0.25">
      <c r="A198"/>
      <c r="O198" s="1">
        <f t="shared" si="6"/>
        <v>-0.50024402141571001</v>
      </c>
      <c r="P198" s="1">
        <f t="shared" si="7"/>
        <v>1.217699050902965E-2</v>
      </c>
      <c r="Q198" s="1">
        <f>SQRT(Table8111241214[[#This Row],[dX]]*Table8111241214[[#This Row],[dX]]+Table8111241214[[#This Row],[dY]]*Table8111241214[[#This Row],[dY]])</f>
        <v>0.50039220623428804</v>
      </c>
      <c r="R198" s="1">
        <f>IFERROR(Table8111241214[[#This Row],[dY]]/Table8111241214[[#This Row],[|AB|]],0)</f>
        <v>2.4334892425019659E-2</v>
      </c>
      <c r="S198" s="1">
        <f>IFERROR(Table8111241214[[#This Row],[dX]]/Table8111241214[[#This Row],[|AB|]],0)</f>
        <v>-0.99970386265666844</v>
      </c>
      <c r="T198" s="1">
        <f>Table8111241214[[#This Row],[X]] - Table8111241214[[#This Row],[Cos(a)]] * $H$2</f>
        <v>2.7312183450809022</v>
      </c>
      <c r="U198" s="1">
        <f>Table8111241214[[#This Row],[ Y]] + Table8111241214[[#This Row],[Sin(a)]] * $H$2</f>
        <v>2.9515706376238695</v>
      </c>
      <c r="V198" s="1">
        <f>Table8111241214[[#This Row],[X]] + Table8111241214[[#This Row],[Cos(a)]] * $H$2</f>
        <v>2.7571787763485376</v>
      </c>
      <c r="W198" s="1">
        <f>Table8111241214[[#This Row],[ Y]] - Table8111241214[[#This Row],[Sin(a)]] * $H$2</f>
        <v>4.0180534048871106</v>
      </c>
      <c r="X198" s="1">
        <v>2.7441985607147199</v>
      </c>
      <c r="Y198" s="1">
        <v>3.4848120212554901</v>
      </c>
      <c r="Z198" s="1">
        <v>2.5524771240768702</v>
      </c>
      <c r="AA198" s="1">
        <v>3.0403705888446502</v>
      </c>
      <c r="AB198" s="1">
        <f>Table8111241214[[#This Row],[Xs]]-IF(Z199&lt;&gt;"",Z199,Z$2)</f>
        <v>-0.20747445836540956</v>
      </c>
      <c r="AC198" s="1">
        <f>Table8111241214[[#This Row],[ Ys]]-IF(AA199&lt;&gt;"",AA199,AA$2)</f>
        <v>5.8591911702503552E-3</v>
      </c>
      <c r="AD198" s="1">
        <f>SQRT(Table8111241214[[#This Row],[dXs]]*Table8111241214[[#This Row],[dXs]]+Table8111241214[[#This Row],[dYs]]*Table8111241214[[#This Row],[dYs]])</f>
        <v>0.2075571752438099</v>
      </c>
      <c r="AE198"/>
    </row>
    <row r="199" spans="1:31" x14ac:dyDescent="0.25">
      <c r="A199"/>
      <c r="O199" s="1">
        <f t="shared" si="6"/>
        <v>-0.49581599235534002</v>
      </c>
      <c r="P199" s="1">
        <f t="shared" si="7"/>
        <v>6.8748474121099967E-2</v>
      </c>
      <c r="Q199" s="1">
        <f>SQRT(Table8111241214[[#This Row],[dX]]*Table8111241214[[#This Row],[dX]]+Table8111241214[[#This Row],[dY]]*Table8111241214[[#This Row],[dY]])</f>
        <v>0.50055953788664354</v>
      </c>
      <c r="R199" s="1">
        <f>IFERROR(Table8111241214[[#This Row],[dY]]/Table8111241214[[#This Row],[|AB|]],0)</f>
        <v>0.13734325073767492</v>
      </c>
      <c r="S199" s="1">
        <f>IFERROR(Table8111241214[[#This Row],[dX]]/Table8111241214[[#This Row],[|AB|]],0)</f>
        <v>-0.9905235138434666</v>
      </c>
      <c r="T199" s="1">
        <f>Table8111241214[[#This Row],[X]] - Table8111241214[[#This Row],[Cos(a)]] * $H$2</f>
        <v>2.9207857425904722</v>
      </c>
      <c r="U199" s="1">
        <f>Table8111241214[[#This Row],[ Y]] + Table8111241214[[#This Row],[Sin(a)]] * $H$2</f>
        <v>2.9358004727486735</v>
      </c>
      <c r="V199" s="1">
        <f>Table8111241214[[#This Row],[X]] + Table8111241214[[#This Row],[Cos(a)]] * $H$2</f>
        <v>3.0673033420347675</v>
      </c>
      <c r="W199" s="1">
        <f>Table8111241214[[#This Row],[ Y]] - Table8111241214[[#This Row],[Sin(a)]] * $H$2</f>
        <v>3.9924896559592069</v>
      </c>
      <c r="X199" s="1">
        <v>2.9940445423126198</v>
      </c>
      <c r="Y199" s="1">
        <v>3.4641450643539402</v>
      </c>
      <c r="Z199" s="1">
        <v>2.7599515824422798</v>
      </c>
      <c r="AA199" s="1">
        <v>3.0345113976743998</v>
      </c>
      <c r="AB199" s="1">
        <f>Table8111241214[[#This Row],[Xs]]-IF(Z200&lt;&gt;"",Z200,Z$2)</f>
        <v>-0.20170389866391014</v>
      </c>
      <c r="AC199" s="1">
        <f>Table8111241214[[#This Row],[ Ys]]-IF(AA200&lt;&gt;"",AA200,AA$2)</f>
        <v>1.8365174105819726E-2</v>
      </c>
      <c r="AD199" s="1">
        <f>SQRT(Table8111241214[[#This Row],[dXs]]*Table8111241214[[#This Row],[dXs]]+Table8111241214[[#This Row],[dYs]]*Table8111241214[[#This Row],[dYs]])</f>
        <v>0.20253824911892074</v>
      </c>
      <c r="AE199"/>
    </row>
    <row r="200" spans="1:31" x14ac:dyDescent="0.25">
      <c r="A200"/>
      <c r="O200" s="1">
        <f t="shared" si="6"/>
        <v>-0.48144197463989036</v>
      </c>
      <c r="P200" s="1">
        <f t="shared" si="7"/>
        <v>0.13351547718048007</v>
      </c>
      <c r="Q200" s="1">
        <f>SQRT(Table8111241214[[#This Row],[dX]]*Table8111241214[[#This Row],[dX]]+Table8111241214[[#This Row],[dY]]*Table8111241214[[#This Row],[dY]])</f>
        <v>0.49961260751895376</v>
      </c>
      <c r="R200" s="1">
        <f>IFERROR(Table8111241214[[#This Row],[dY]]/Table8111241214[[#This Row],[|AB|]],0)</f>
        <v>0.26723800634957939</v>
      </c>
      <c r="S200" s="1">
        <f>IFERROR(Table8111241214[[#This Row],[dX]]/Table8111241214[[#This Row],[|AB|]],0)</f>
        <v>-0.96363055574338352</v>
      </c>
      <c r="T200" s="1">
        <f>Table8111241214[[#This Row],[X]] - Table8111241214[[#This Row],[Cos(a)]] * $H$2</f>
        <v>3.0974699760329041</v>
      </c>
      <c r="U200" s="1">
        <f>Table8111241214[[#This Row],[ Y]] + Table8111241214[[#This Row],[Sin(a)]] * $H$2</f>
        <v>2.9020636417136165</v>
      </c>
      <c r="V200" s="1">
        <f>Table8111241214[[#This Row],[X]] + Table8111241214[[#This Row],[Cos(a)]] * $H$2</f>
        <v>3.3825591301072158</v>
      </c>
      <c r="W200" s="1">
        <f>Table8111241214[[#This Row],[ Y]] - Table8111241214[[#This Row],[Sin(a)]] * $H$2</f>
        <v>3.9300634525551637</v>
      </c>
      <c r="X200" s="1">
        <v>3.2400145530700599</v>
      </c>
      <c r="Y200" s="1">
        <v>3.4160635471343901</v>
      </c>
      <c r="Z200" s="1">
        <v>2.9616554811061899</v>
      </c>
      <c r="AA200" s="1">
        <v>3.0161462235685801</v>
      </c>
      <c r="AB200" s="1">
        <f>Table8111241214[[#This Row],[Xs]]-IF(Z201&lt;&gt;"",Z201,Z$2)</f>
        <v>-0.17931615865582007</v>
      </c>
      <c r="AC200" s="1">
        <f>Table8111241214[[#This Row],[ Ys]]-IF(AA201&lt;&gt;"",AA201,AA$2)</f>
        <v>4.8975119587590044E-2</v>
      </c>
      <c r="AD200" s="1">
        <f>SQRT(Table8111241214[[#This Row],[dXs]]*Table8111241214[[#This Row],[dXs]]+Table8111241214[[#This Row],[dYs]]*Table8111241214[[#This Row],[dYs]])</f>
        <v>0.18588396136756388</v>
      </c>
      <c r="AE200"/>
    </row>
    <row r="201" spans="1:31" x14ac:dyDescent="0.25">
      <c r="A201"/>
      <c r="O201" s="1">
        <f t="shared" si="6"/>
        <v>-0.44749844074250023</v>
      </c>
      <c r="P201" s="1">
        <f t="shared" si="7"/>
        <v>0.21823000907897017</v>
      </c>
      <c r="Q201" s="1">
        <f>SQRT(Table8111241214[[#This Row],[dX]]*Table8111241214[[#This Row],[dX]]+Table8111241214[[#This Row],[dY]]*Table8111241214[[#This Row],[dY]])</f>
        <v>0.49787467432033172</v>
      </c>
      <c r="R201" s="1">
        <f>IFERROR(Table8111241214[[#This Row],[dY]]/Table8111241214[[#This Row],[|AB|]],0)</f>
        <v>0.43832317716679309</v>
      </c>
      <c r="S201" s="1">
        <f>IFERROR(Table8111241214[[#This Row],[dX]]/Table8111241214[[#This Row],[|AB|]],0)</f>
        <v>-0.89881744106264883</v>
      </c>
      <c r="T201" s="1">
        <f>Table8111241214[[#This Row],[X]] - Table8111241214[[#This Row],[Cos(a)]] * $H$2</f>
        <v>3.2416852221879822</v>
      </c>
      <c r="U201" s="1">
        <f>Table8111241214[[#This Row],[ Y]] + Table8111241214[[#This Row],[Sin(a)]] * $H$2</f>
        <v>2.8512009545473975</v>
      </c>
      <c r="V201" s="1">
        <f>Table8111241214[[#This Row],[X]] + Table8111241214[[#This Row],[Cos(a)]] * $H$2</f>
        <v>3.7092878117170383</v>
      </c>
      <c r="W201" s="1">
        <f>Table8111241214[[#This Row],[ Y]] - Table8111241214[[#This Row],[Sin(a)]] * $H$2</f>
        <v>3.8100582197995227</v>
      </c>
      <c r="X201" s="1">
        <v>3.4754865169525102</v>
      </c>
      <c r="Y201" s="1">
        <v>3.3306295871734601</v>
      </c>
      <c r="Z201" s="1">
        <v>3.14097163976201</v>
      </c>
      <c r="AA201" s="1">
        <v>2.96717110398099</v>
      </c>
      <c r="AB201" s="1">
        <f>Table8111241214[[#This Row],[Xs]]-IF(Z202&lt;&gt;"",Z202,Z$2)</f>
        <v>-0.1650036766023999</v>
      </c>
      <c r="AC201" s="1">
        <f>Table8111241214[[#This Row],[ Ys]]-IF(AA202&lt;&gt;"",AA202,AA$2)</f>
        <v>6.7221086138220087E-2</v>
      </c>
      <c r="AD201" s="1">
        <f>SQRT(Table8111241214[[#This Row],[dXs]]*Table8111241214[[#This Row],[dXs]]+Table8111241214[[#This Row],[dYs]]*Table8111241214[[#This Row],[dYs]])</f>
        <v>0.17817095081385004</v>
      </c>
      <c r="AE201"/>
    </row>
    <row r="202" spans="1:31" x14ac:dyDescent="0.25">
      <c r="A202"/>
      <c r="O202" s="1">
        <f t="shared" si="6"/>
        <v>-0.37750208377837957</v>
      </c>
      <c r="P202" s="1">
        <f t="shared" si="7"/>
        <v>0.31985509395600031</v>
      </c>
      <c r="Q202" s="1">
        <f>SQRT(Table8111241214[[#This Row],[dX]]*Table8111241214[[#This Row],[dX]]+Table8111241214[[#This Row],[dY]]*Table8111241214[[#This Row],[dY]])</f>
        <v>0.49478793880471716</v>
      </c>
      <c r="R202" s="1">
        <f>IFERROR(Table8111241214[[#This Row],[dY]]/Table8111241214[[#This Row],[|AB|]],0)</f>
        <v>0.64644884984199402</v>
      </c>
      <c r="S202" s="1">
        <f>IFERROR(Table8111241214[[#This Row],[dX]]/Table8111241214[[#This Row],[|AB|]],0)</f>
        <v>-0.76295732812390171</v>
      </c>
      <c r="T202" s="1">
        <f>Table8111241214[[#This Row],[X]] - Table8111241214[[#This Row],[Cos(a)]] * $H$2</f>
        <v>3.342697601961663</v>
      </c>
      <c r="U202" s="1">
        <f>Table8111241214[[#This Row],[ Y]] + Table8111241214[[#This Row],[Sin(a)]] * $H$2</f>
        <v>2.7908726004238362</v>
      </c>
      <c r="V202" s="1">
        <f>Table8111241214[[#This Row],[X]] + Table8111241214[[#This Row],[Cos(a)]] * $H$2</f>
        <v>4.0323283856634573</v>
      </c>
      <c r="W202" s="1">
        <f>Table8111241214[[#This Row],[ Y]] - Table8111241214[[#This Row],[Sin(a)]] * $H$2</f>
        <v>3.6047944756870036</v>
      </c>
      <c r="X202" s="1">
        <v>3.6875129938125601</v>
      </c>
      <c r="Y202" s="1">
        <v>3.1978335380554199</v>
      </c>
      <c r="Z202" s="1">
        <v>3.3059753163644099</v>
      </c>
      <c r="AA202" s="1">
        <v>2.89995001784277</v>
      </c>
      <c r="AB202" s="1">
        <f>Table8111241214[[#This Row],[Xs]]-IF(Z203&lt;&gt;"",Z203,Z$2)</f>
        <v>-0.11132195667240996</v>
      </c>
      <c r="AC202" s="1">
        <f>Table8111241214[[#This Row],[ Ys]]-IF(AA203&lt;&gt;"",AA203,AA$2)</f>
        <v>0.11090748930454986</v>
      </c>
      <c r="AD202" s="1">
        <f>SQRT(Table8111241214[[#This Row],[dXs]]*Table8111241214[[#This Row],[dXs]]+Table8111241214[[#This Row],[dYs]]*Table8111241214[[#This Row],[dYs]])</f>
        <v>0.1571402215259122</v>
      </c>
      <c r="AE202"/>
    </row>
    <row r="203" spans="1:31" x14ac:dyDescent="0.25">
      <c r="A203"/>
      <c r="O203" s="1">
        <f t="shared" si="6"/>
        <v>-0.26358008384703968</v>
      </c>
      <c r="P203" s="1">
        <f t="shared" si="7"/>
        <v>0.41683650016784979</v>
      </c>
      <c r="Q203" s="1">
        <f>SQRT(Table8111241214[[#This Row],[dX]]*Table8111241214[[#This Row],[dX]]+Table8111241214[[#This Row],[dY]]*Table8111241214[[#This Row],[dY]])</f>
        <v>0.4931806245920396</v>
      </c>
      <c r="R203" s="1">
        <f>IFERROR(Table8111241214[[#This Row],[dY]]/Table8111241214[[#This Row],[|AB|]],0)</f>
        <v>0.84520047905908335</v>
      </c>
      <c r="S203" s="1">
        <f>IFERROR(Table8111241214[[#This Row],[dX]]/Table8111241214[[#This Row],[|AB|]],0)</f>
        <v>-0.53444938974452594</v>
      </c>
      <c r="T203" s="1">
        <f>Table8111241214[[#This Row],[X]] - Table8111241214[[#This Row],[Cos(a)]] * $H$2</f>
        <v>3.4021592204163333</v>
      </c>
      <c r="U203" s="1">
        <f>Table8111241214[[#This Row],[ Y]] + Table8111241214[[#This Row],[Sin(a)]] * $H$2</f>
        <v>2.7256995398096611</v>
      </c>
      <c r="V203" s="1">
        <f>Table8111241214[[#This Row],[X]] + Table8111241214[[#This Row],[Cos(a)]] * $H$2</f>
        <v>4.3038179810454462</v>
      </c>
      <c r="W203" s="1">
        <f>Table8111241214[[#This Row],[ Y]] - Table8111241214[[#This Row],[Sin(a)]] * $H$2</f>
        <v>3.2958494466252586</v>
      </c>
      <c r="X203" s="1">
        <v>3.8529886007308898</v>
      </c>
      <c r="Y203" s="1">
        <v>3.0107744932174598</v>
      </c>
      <c r="Z203" s="1">
        <v>3.4172972730368198</v>
      </c>
      <c r="AA203" s="1">
        <v>2.7890425285382201</v>
      </c>
      <c r="AB203" s="1">
        <f>Table8111241214[[#This Row],[Xs]]-IF(Z204&lt;&gt;"",Z204,Z$2)</f>
        <v>-6.9046757584600105E-2</v>
      </c>
      <c r="AC203" s="1">
        <f>Table8111241214[[#This Row],[ Ys]]-IF(AA204&lt;&gt;"",AA204,AA$2)</f>
        <v>0.13344806956554001</v>
      </c>
      <c r="AD203" s="1">
        <f>SQRT(Table8111241214[[#This Row],[dXs]]*Table8111241214[[#This Row],[dXs]]+Table8111241214[[#This Row],[dYs]]*Table8111241214[[#This Row],[dYs]])</f>
        <v>0.15025259399995641</v>
      </c>
      <c r="AE203"/>
    </row>
    <row r="204" spans="1:31" x14ac:dyDescent="0.25">
      <c r="A204"/>
      <c r="O204" s="1">
        <f t="shared" si="6"/>
        <v>-0.12947630882263006</v>
      </c>
      <c r="P204" s="1">
        <f t="shared" si="7"/>
        <v>0.47800099849700972</v>
      </c>
      <c r="Q204" s="1">
        <f>SQRT(Table8111241214[[#This Row],[dX]]*Table8111241214[[#This Row],[dX]]+Table8111241214[[#This Row],[dY]]*Table8111241214[[#This Row],[dY]])</f>
        <v>0.49522628071465608</v>
      </c>
      <c r="R204" s="1">
        <f>IFERROR(Table8111241214[[#This Row],[dY]]/Table8111241214[[#This Row],[|AB|]],0)</f>
        <v>0.96521735035388523</v>
      </c>
      <c r="S204" s="1">
        <f>IFERROR(Table8111241214[[#This Row],[dX]]/Table8111241214[[#This Row],[|AB|]],0)</f>
        <v>-0.26144878384843406</v>
      </c>
      <c r="T204" s="1">
        <f>Table8111241214[[#This Row],[X]] - Table8111241214[[#This Row],[Cos(a)]] * $H$2</f>
        <v>3.4362467770359566</v>
      </c>
      <c r="U204" s="1">
        <f>Table8111241214[[#This Row],[ Y]] + Table8111241214[[#This Row],[Sin(a)]] * $H$2</f>
        <v>2.641540428329562</v>
      </c>
      <c r="V204" s="1">
        <f>Table8111241214[[#This Row],[X]] + Table8111241214[[#This Row],[Cos(a)]] * $H$2</f>
        <v>4.4659393782832435</v>
      </c>
      <c r="W204" s="1">
        <f>Table8111241214[[#This Row],[ Y]] - Table8111241214[[#This Row],[Sin(a)]] * $H$2</f>
        <v>2.9204536474455782</v>
      </c>
      <c r="X204" s="1">
        <v>3.9510930776595998</v>
      </c>
      <c r="Y204" s="1">
        <v>2.7809970378875701</v>
      </c>
      <c r="Z204" s="1">
        <v>3.48634403062142</v>
      </c>
      <c r="AA204" s="1">
        <v>2.6555944589726801</v>
      </c>
      <c r="AB204" s="1">
        <f>Table8111241214[[#This Row],[Xs]]-IF(Z205&lt;&gt;"",Z205,Z$2)</f>
        <v>-1.0142580308470261E-2</v>
      </c>
      <c r="AC204" s="1">
        <f>Table8111241214[[#This Row],[ Ys]]-IF(AA205&lt;&gt;"",AA205,AA$2)</f>
        <v>0.14929271267196009</v>
      </c>
      <c r="AD204" s="1">
        <f>SQRT(Table8111241214[[#This Row],[dXs]]*Table8111241214[[#This Row],[dXs]]+Table8111241214[[#This Row],[dYs]]*Table8111241214[[#This Row],[dYs]])</f>
        <v>0.14963684704064772</v>
      </c>
      <c r="AE204"/>
    </row>
    <row r="205" spans="1:31" x14ac:dyDescent="0.25">
      <c r="A205"/>
      <c r="O205" s="1">
        <f t="shared" si="6"/>
        <v>1.2004375457985716E-4</v>
      </c>
      <c r="P205" s="1">
        <f t="shared" si="7"/>
        <v>0.49617457389832031</v>
      </c>
      <c r="Q205" s="1">
        <f>SQRT(Table8111241214[[#This Row],[dX]]*Table8111241214[[#This Row],[dX]]+Table8111241214[[#This Row],[dY]]*Table8111241214[[#This Row],[dY]])</f>
        <v>0.49617458841992579</v>
      </c>
      <c r="R205" s="1">
        <f>IFERROR(Table8111241214[[#This Row],[dY]]/Table8111241214[[#This Row],[|AB|]],0)</f>
        <v>0.99999997073287139</v>
      </c>
      <c r="S205" s="1">
        <f>IFERROR(Table8111241214[[#This Row],[dX]]/Table8111241214[[#This Row],[|AB|]],0)</f>
        <v>2.4193853813057621E-4</v>
      </c>
      <c r="T205" s="1">
        <f>Table8111241214[[#This Row],[X]] - Table8111241214[[#This Row],[Cos(a)]] * $H$2</f>
        <v>3.4490655820685672</v>
      </c>
      <c r="U205" s="1">
        <f>Table8111241214[[#This Row],[ Y]] + Table8111241214[[#This Row],[Sin(a)]] * $H$2</f>
        <v>2.5329025445777584</v>
      </c>
      <c r="V205" s="1">
        <f>Table8111241214[[#This Row],[X]] + Table8111241214[[#This Row],[Cos(a)]] * $H$2</f>
        <v>4.515864237038473</v>
      </c>
      <c r="W205" s="1">
        <f>Table8111241214[[#This Row],[ Y]] - Table8111241214[[#This Row],[Sin(a)]] * $H$2</f>
        <v>2.5326444448631418</v>
      </c>
      <c r="X205" s="1">
        <v>3.9824649095535198</v>
      </c>
      <c r="Y205" s="1">
        <v>2.5327734947204501</v>
      </c>
      <c r="Z205" s="1">
        <v>3.4964866109298902</v>
      </c>
      <c r="AA205" s="1">
        <v>2.50630174630072</v>
      </c>
      <c r="AB205" s="1">
        <f>Table8111241214[[#This Row],[Xs]]-IF(Z206&lt;&gt;"",Z206,Z$2)</f>
        <v>2.6725407937670198E-2</v>
      </c>
      <c r="AC205" s="1">
        <f>Table8111241214[[#This Row],[ Ys]]-IF(AA206&lt;&gt;"",AA206,AA$2)</f>
        <v>0.15320184379016011</v>
      </c>
      <c r="AD205" s="1">
        <f>SQRT(Table8111241214[[#This Row],[dXs]]*Table8111241214[[#This Row],[dXs]]+Table8111241214[[#This Row],[dYs]]*Table8111241214[[#This Row],[dYs]])</f>
        <v>0.15551544093799657</v>
      </c>
      <c r="AE205"/>
    </row>
    <row r="206" spans="1:31" x14ac:dyDescent="0.25">
      <c r="A206"/>
      <c r="O206" s="1">
        <f t="shared" si="6"/>
        <v>0.14189386367797985</v>
      </c>
      <c r="P206" s="1">
        <f t="shared" si="7"/>
        <v>0.47161948680877019</v>
      </c>
      <c r="Q206" s="1">
        <f>SQRT(Table8111241214[[#This Row],[dX]]*Table8111241214[[#This Row],[dX]]+Table8111241214[[#This Row],[dY]]*Table8111241214[[#This Row],[dY]])</f>
        <v>0.49250259784820721</v>
      </c>
      <c r="R206" s="1">
        <f>IFERROR(Table8111241214[[#This Row],[dY]]/Table8111241214[[#This Row],[|AB|]],0)</f>
        <v>0.95759796774539385</v>
      </c>
      <c r="S206" s="1">
        <f>IFERROR(Table8111241214[[#This Row],[dX]]/Table8111241214[[#This Row],[|AB|]],0)</f>
        <v>0.28810784815740714</v>
      </c>
      <c r="T206" s="1">
        <f>Table8111241214[[#This Row],[X]] - Table8111241214[[#This Row],[Cos(a)]] * $H$2</f>
        <v>3.4401909069595433</v>
      </c>
      <c r="U206" s="1">
        <f>Table8111241214[[#This Row],[ Y]] + Table8111241214[[#This Row],[Sin(a)]] * $H$2</f>
        <v>2.4384990009372185</v>
      </c>
      <c r="V206" s="1">
        <f>Table8111241214[[#This Row],[X]] + Table8111241214[[#This Row],[Cos(a)]] * $H$2</f>
        <v>4.4617551608504966</v>
      </c>
      <c r="W206" s="1">
        <f>Table8111241214[[#This Row],[ Y]] - Table8111241214[[#This Row],[Sin(a)]] * $H$2</f>
        <v>2.1311459270412811</v>
      </c>
      <c r="X206" s="1">
        <v>3.95097303390502</v>
      </c>
      <c r="Y206" s="1">
        <v>2.2848224639892498</v>
      </c>
      <c r="Z206" s="1">
        <v>3.46976120299222</v>
      </c>
      <c r="AA206" s="1">
        <v>2.3530999025105599</v>
      </c>
      <c r="AB206" s="1">
        <f>Table8111241214[[#This Row],[Xs]]-IF(Z207&lt;&gt;"",Z207,Z$2)</f>
        <v>0.10119955278541015</v>
      </c>
      <c r="AC206" s="1">
        <f>Table8111241214[[#This Row],[ Ys]]-IF(AA207&lt;&gt;"",AA207,AA$2)</f>
        <v>0.14078894374462969</v>
      </c>
      <c r="AD206" s="1">
        <f>SQRT(Table8111241214[[#This Row],[dXs]]*Table8111241214[[#This Row],[dXs]]+Table8111241214[[#This Row],[dYs]]*Table8111241214[[#This Row],[dYs]])</f>
        <v>0.17338649360516961</v>
      </c>
      <c r="AE206"/>
    </row>
    <row r="207" spans="1:31" x14ac:dyDescent="0.25">
      <c r="A207"/>
      <c r="O207" s="1">
        <f t="shared" si="6"/>
        <v>0.29138553142546986</v>
      </c>
      <c r="P207" s="1">
        <f t="shared" si="7"/>
        <v>0.39571601152419977</v>
      </c>
      <c r="Q207" s="1">
        <f>SQRT(Table8111241214[[#This Row],[dX]]*Table8111241214[[#This Row],[dX]]+Table8111241214[[#This Row],[dY]]*Table8111241214[[#This Row],[dY]])</f>
        <v>0.49142312694939794</v>
      </c>
      <c r="R207" s="1">
        <f>IFERROR(Table8111241214[[#This Row],[dY]]/Table8111241214[[#This Row],[|AB|]],0)</f>
        <v>0.80524499117630421</v>
      </c>
      <c r="S207" s="1">
        <f>IFERROR(Table8111241214[[#This Row],[dX]]/Table8111241214[[#This Row],[|AB|]],0)</f>
        <v>0.59294224354946556</v>
      </c>
      <c r="T207" s="1">
        <f>Table8111241214[[#This Row],[X]] - Table8111241214[[#This Row],[Cos(a)]] * $H$2</f>
        <v>3.4110538965507389</v>
      </c>
      <c r="U207" s="1">
        <f>Table8111241214[[#This Row],[ Y]] + Table8111241214[[#This Row],[Sin(a)]] * $H$2</f>
        <v>2.3774290111148453</v>
      </c>
      <c r="V207" s="1">
        <f>Table8111241214[[#This Row],[X]] + Table8111241214[[#This Row],[Cos(a)]] * $H$2</f>
        <v>4.2700881952003407</v>
      </c>
      <c r="W207" s="1">
        <f>Table8111241214[[#This Row],[ Y]] - Table8111241214[[#This Row],[Sin(a)]] * $H$2</f>
        <v>1.7448790047085148</v>
      </c>
      <c r="X207" s="1">
        <v>3.84057104587554</v>
      </c>
      <c r="Y207" s="1">
        <v>2.0611540079116799</v>
      </c>
      <c r="Z207" s="1">
        <v>3.3685616502068099</v>
      </c>
      <c r="AA207" s="1">
        <v>2.2123109587659302</v>
      </c>
      <c r="AB207" s="1">
        <f>Table8111241214[[#This Row],[Xs]]-IF(Z208&lt;&gt;"",Z208,Z$2)</f>
        <v>9.8074330381670016E-2</v>
      </c>
      <c r="AC207" s="1">
        <f>Table8111241214[[#This Row],[ Ys]]-IF(AA208&lt;&gt;"",AA208,AA$2)</f>
        <v>0.13555592631545998</v>
      </c>
      <c r="AD207" s="1">
        <f>SQRT(Table8111241214[[#This Row],[dXs]]*Table8111241214[[#This Row],[dXs]]+Table8111241214[[#This Row],[dYs]]*Table8111241214[[#This Row],[dYs]])</f>
        <v>0.16731402642652343</v>
      </c>
      <c r="AE207"/>
    </row>
    <row r="208" spans="1:31" x14ac:dyDescent="0.25">
      <c r="A208"/>
      <c r="O208" s="1">
        <f t="shared" si="6"/>
        <v>0.40321600437163996</v>
      </c>
      <c r="P208" s="1">
        <f t="shared" si="7"/>
        <v>0.28713047504424982</v>
      </c>
      <c r="Q208" s="1">
        <f>SQRT(Table8111241214[[#This Row],[dX]]*Table8111241214[[#This Row],[dX]]+Table8111241214[[#This Row],[dY]]*Table8111241214[[#This Row],[dY]])</f>
        <v>0.49500207664268131</v>
      </c>
      <c r="R208" s="1">
        <f>IFERROR(Table8111241214[[#This Row],[dY]]/Table8111241214[[#This Row],[|AB|]],0)</f>
        <v>0.58005913225999617</v>
      </c>
      <c r="S208" s="1">
        <f>IFERROR(Table8111241214[[#This Row],[dX]]/Table8111241214[[#This Row],[|AB|]],0)</f>
        <v>0.81457436927623761</v>
      </c>
      <c r="T208" s="1">
        <f>Table8111241214[[#This Row],[X]] - Table8111241214[[#This Row],[Cos(a)]] * $H$2</f>
        <v>3.3501843423752207</v>
      </c>
      <c r="U208" s="1">
        <f>Table8111241214[[#This Row],[ Y]] + Table8111241214[[#This Row],[Sin(a)]] * $H$2</f>
        <v>2.3235998859398501</v>
      </c>
      <c r="V208" s="1">
        <f>Table8111241214[[#This Row],[X]] + Table8111241214[[#This Row],[Cos(a)]] * $H$2</f>
        <v>3.9689906625838796</v>
      </c>
      <c r="W208" s="1">
        <f>Table8111241214[[#This Row],[ Y]] - Table8111241214[[#This Row],[Sin(a)]] * $H$2</f>
        <v>1.45461301899025</v>
      </c>
      <c r="X208" s="1">
        <v>3.6595875024795501</v>
      </c>
      <c r="Y208" s="1">
        <v>1.88910645246505</v>
      </c>
      <c r="Z208" s="1">
        <v>3.2704873198251398</v>
      </c>
      <c r="AA208" s="1">
        <v>2.0767550324504702</v>
      </c>
      <c r="AB208" s="1">
        <f>Table8111241214[[#This Row],[Xs]]-IF(Z209&lt;&gt;"",Z209,Z$2)</f>
        <v>9.6912815957599818E-2</v>
      </c>
      <c r="AC208" s="1">
        <f>Table8111241214[[#This Row],[ Ys]]-IF(AA209&lt;&gt;"",AA209,AA$2)</f>
        <v>0.13920283917371012</v>
      </c>
      <c r="AD208" s="1">
        <f>SQRT(Table8111241214[[#This Row],[dXs]]*Table8111241214[[#This Row],[dXs]]+Table8111241214[[#This Row],[dYs]]*Table8111241214[[#This Row],[dYs]])</f>
        <v>0.16961581391737451</v>
      </c>
      <c r="AE208"/>
    </row>
    <row r="209" spans="1:31" x14ac:dyDescent="0.25">
      <c r="A209"/>
      <c r="O209" s="1">
        <f t="shared" si="6"/>
        <v>0.46295845508576017</v>
      </c>
      <c r="P209" s="1">
        <f t="shared" si="7"/>
        <v>0.18414598703384</v>
      </c>
      <c r="Q209" s="1">
        <f>SQRT(Table8111241214[[#This Row],[dX]]*Table8111241214[[#This Row],[dX]]+Table8111241214[[#This Row],[dY]]*Table8111241214[[#This Row],[dY]])</f>
        <v>0.49823716809975249</v>
      </c>
      <c r="R209" s="1">
        <f>IFERROR(Table8111241214[[#This Row],[dY]]/Table8111241214[[#This Row],[|AB|]],0)</f>
        <v>0.36959504192784742</v>
      </c>
      <c r="S209" s="1">
        <f>IFERROR(Table8111241214[[#This Row],[dX]]/Table8111241214[[#This Row],[|AB|]],0)</f>
        <v>0.92919293205574505</v>
      </c>
      <c r="T209" s="1">
        <f>Table8111241214[[#This Row],[X]] - Table8111241214[[#This Row],[Cos(a)]] * $H$2</f>
        <v>3.2402132889280404</v>
      </c>
      <c r="U209" s="1">
        <f>Table8111241214[[#This Row],[ Y]] + Table8111241214[[#This Row],[Sin(a)]] * $H$2</f>
        <v>2.2696544324354293</v>
      </c>
      <c r="V209" s="1">
        <f>Table8111241214[[#This Row],[X]] + Table8111241214[[#This Row],[Cos(a)]] * $H$2</f>
        <v>3.6344967940797597</v>
      </c>
      <c r="W209" s="1">
        <f>Table8111241214[[#This Row],[ Y]] - Table8111241214[[#This Row],[Sin(a)]] * $H$2</f>
        <v>1.2783926332994309</v>
      </c>
      <c r="X209" s="1">
        <v>3.4373550415039</v>
      </c>
      <c r="Y209" s="1">
        <v>1.7740235328674301</v>
      </c>
      <c r="Z209" s="1">
        <v>3.17357450386754</v>
      </c>
      <c r="AA209" s="1">
        <v>1.9375521932767601</v>
      </c>
      <c r="AB209" s="1">
        <f>Table8111241214[[#This Row],[Xs]]-IF(Z210&lt;&gt;"",Z210,Z$2)</f>
        <v>9.8590891621950227E-2</v>
      </c>
      <c r="AC209" s="1">
        <f>Table8111241214[[#This Row],[ Ys]]-IF(AA210&lt;&gt;"",AA210,AA$2)</f>
        <v>0.1378179249825402</v>
      </c>
      <c r="AD209" s="1">
        <f>SQRT(Table8111241214[[#This Row],[dXs]]*Table8111241214[[#This Row],[dXs]]+Table8111241214[[#This Row],[dYs]]*Table8111241214[[#This Row],[dYs]])</f>
        <v>0.16945189393247928</v>
      </c>
      <c r="AE209"/>
    </row>
    <row r="210" spans="1:31" x14ac:dyDescent="0.25">
      <c r="A210"/>
      <c r="O210" s="1">
        <f t="shared" si="6"/>
        <v>0.48893547058105025</v>
      </c>
      <c r="P210" s="1">
        <f t="shared" si="7"/>
        <v>0.10368400812149003</v>
      </c>
      <c r="Q210" s="1">
        <f>SQRT(Table8111241214[[#This Row],[dX]]*Table8111241214[[#This Row],[dX]]+Table8111241214[[#This Row],[dY]]*Table8111241214[[#This Row],[dY]])</f>
        <v>0.49980823115716122</v>
      </c>
      <c r="R210" s="1">
        <f>IFERROR(Table8111241214[[#This Row],[dY]]/Table8111241214[[#This Row],[|AB|]],0)</f>
        <v>0.20744758020779239</v>
      </c>
      <c r="S210" s="1">
        <f>IFERROR(Table8111241214[[#This Row],[dX]]/Table8111241214[[#This Row],[|AB|]],0)</f>
        <v>0.97824613542090288</v>
      </c>
      <c r="T210" s="1">
        <f>Table8111241214[[#This Row],[X]] - Table8111241214[[#This Row],[Cos(a)]] * $H$2</f>
        <v>3.0859766443840946</v>
      </c>
      <c r="U210" s="1">
        <f>Table8111241214[[#This Row],[ Y]] + Table8111241214[[#This Row],[Sin(a)]] * $H$2</f>
        <v>2.2267563114509397</v>
      </c>
      <c r="V210" s="1">
        <f>Table8111241214[[#This Row],[X]] + Table8111241214[[#This Row],[Cos(a)]] * $H$2</f>
        <v>3.3072814504034853</v>
      </c>
      <c r="W210" s="1">
        <f>Table8111241214[[#This Row],[ Y]] - Table8111241214[[#This Row],[Sin(a)]] * $H$2</f>
        <v>1.1831646194114802</v>
      </c>
      <c r="X210" s="1">
        <v>3.1966290473937899</v>
      </c>
      <c r="Y210" s="1">
        <v>1.70496046543121</v>
      </c>
      <c r="Z210" s="1">
        <v>3.0749836122455898</v>
      </c>
      <c r="AA210" s="1">
        <v>1.7997342682942199</v>
      </c>
      <c r="AB210" s="1">
        <f>Table8111241214[[#This Row],[Xs]]-IF(Z211&lt;&gt;"",Z211,Z$2)</f>
        <v>9.9266006045720001E-2</v>
      </c>
      <c r="AC210" s="1">
        <f>Table8111241214[[#This Row],[ Ys]]-IF(AA211&lt;&gt;"",AA211,AA$2)</f>
        <v>0.13929634760727994</v>
      </c>
      <c r="AD210" s="1">
        <f>SQRT(Table8111241214[[#This Row],[dXs]]*Table8111241214[[#This Row],[dXs]]+Table8111241214[[#This Row],[dYs]]*Table8111241214[[#This Row],[dYs]])</f>
        <v>0.17104739814740558</v>
      </c>
      <c r="AE210"/>
    </row>
    <row r="211" spans="1:31" x14ac:dyDescent="0.25">
      <c r="A211"/>
      <c r="O211" s="1">
        <f t="shared" si="6"/>
        <v>0.49736607074737016</v>
      </c>
      <c r="P211" s="1">
        <f t="shared" si="7"/>
        <v>6.2256455421449974E-2</v>
      </c>
      <c r="Q211" s="1">
        <f>SQRT(Table8111241214[[#This Row],[dX]]*Table8111241214[[#This Row],[dX]]+Table8111241214[[#This Row],[dY]]*Table8111241214[[#This Row],[dY]])</f>
        <v>0.50124731876821149</v>
      </c>
      <c r="R211" s="1">
        <f>IFERROR(Table8111241214[[#This Row],[dY]]/Table8111241214[[#This Row],[|AB|]],0)</f>
        <v>0.1242030692043239</v>
      </c>
      <c r="S211" s="1">
        <f>IFERROR(Table8111241214[[#This Row],[dX]]/Table8111241214[[#This Row],[|AB|]],0)</f>
        <v>0.99225682038483654</v>
      </c>
      <c r="T211" s="1">
        <f>Table8111241214[[#This Row],[X]] - Table8111241214[[#This Row],[Cos(a)]] * $H$2</f>
        <v>2.8821697353987541</v>
      </c>
      <c r="U211" s="1">
        <f>Table8111241214[[#This Row],[ Y]] + Table8111241214[[#This Row],[Sin(a)]] * $H$2</f>
        <v>2.1996086609217573</v>
      </c>
      <c r="V211" s="1">
        <f>Table8111241214[[#This Row],[X]] + Table8111241214[[#This Row],[Cos(a)]] * $H$2</f>
        <v>3.0146694064469455</v>
      </c>
      <c r="W211" s="1">
        <f>Table8111241214[[#This Row],[ Y]] - Table8111241214[[#This Row],[Sin(a)]] * $H$2</f>
        <v>1.1410703885701228</v>
      </c>
      <c r="X211" s="1">
        <v>2.9484195709228498</v>
      </c>
      <c r="Y211" s="1">
        <v>1.6703395247459401</v>
      </c>
      <c r="Z211" s="1">
        <v>2.9757176061998698</v>
      </c>
      <c r="AA211" s="1">
        <v>1.66043792068694</v>
      </c>
      <c r="AB211" s="1">
        <f>Table8111241214[[#This Row],[Xs]]-IF(Z212&lt;&gt;"",Z212,Z$2)</f>
        <v>9.7085717912479996E-2</v>
      </c>
      <c r="AC211" s="1">
        <f>Table8111241214[[#This Row],[ Ys]]-IF(AA212&lt;&gt;"",AA212,AA$2)</f>
        <v>0.13934938487375992</v>
      </c>
      <c r="AD211" s="1">
        <f>SQRT(Table8111241214[[#This Row],[dXs]]*Table8111241214[[#This Row],[dXs]]+Table8111241214[[#This Row],[dYs]]*Table8111241214[[#This Row],[dYs]])</f>
        <v>0.16983488359956239</v>
      </c>
      <c r="AE211"/>
    </row>
    <row r="212" spans="1:31" x14ac:dyDescent="0.25">
      <c r="A212"/>
      <c r="O212" s="1">
        <f t="shared" si="6"/>
        <v>0.49128806591034957</v>
      </c>
      <c r="P212" s="1">
        <f t="shared" si="7"/>
        <v>9.1479003429419947E-2</v>
      </c>
      <c r="Q212" s="1">
        <f>SQRT(Table8111241214[[#This Row],[dX]]*Table8111241214[[#This Row],[dX]]+Table8111241214[[#This Row],[dY]]*Table8111241214[[#This Row],[dY]])</f>
        <v>0.49973230011114134</v>
      </c>
      <c r="R212" s="1">
        <f>IFERROR(Table8111241214[[#This Row],[dY]]/Table8111241214[[#This Row],[|AB|]],0)</f>
        <v>0.18305601500858532</v>
      </c>
      <c r="S212" s="1">
        <f>IFERROR(Table8111241214[[#This Row],[dX]]/Table8111241214[[#This Row],[|AB|]],0)</f>
        <v>0.98310248467246608</v>
      </c>
      <c r="T212" s="1">
        <f>Table8111241214[[#This Row],[X]] - Table8111241214[[#This Row],[Cos(a)]] * $H$2</f>
        <v>2.6016210184910653</v>
      </c>
      <c r="U212" s="1">
        <f>Table8111241214[[#This Row],[ Y]] + Table8111241214[[#This Row],[Sin(a)]] * $H$2</f>
        <v>2.1670902295301184</v>
      </c>
      <c r="V212" s="1">
        <f>Table8111241214[[#This Row],[X]] + Table8111241214[[#This Row],[Cos(a)]] * $H$2</f>
        <v>2.7969049348017743</v>
      </c>
      <c r="W212" s="1">
        <f>Table8111241214[[#This Row],[ Y]] - Table8111241214[[#This Row],[Sin(a)]] * $H$2</f>
        <v>1.1183177904894017</v>
      </c>
      <c r="X212" s="1">
        <v>2.6992629766464198</v>
      </c>
      <c r="Y212" s="1">
        <v>1.6427040100097601</v>
      </c>
      <c r="Z212" s="1">
        <v>2.8786318882873898</v>
      </c>
      <c r="AA212" s="1">
        <v>1.52108853581318</v>
      </c>
      <c r="AB212" s="1">
        <f>Table8111241214[[#This Row],[Xs]]-IF(Z213&lt;&gt;"",Z213,Z$2)</f>
        <v>0.10167931929929974</v>
      </c>
      <c r="AC212" s="1">
        <f>Table8111241214[[#This Row],[ Ys]]-IF(AA213&lt;&gt;"",AA213,AA$2)</f>
        <v>0.14038081087567011</v>
      </c>
      <c r="AD212" s="1">
        <f>SQRT(Table8111241214[[#This Row],[dXs]]*Table8111241214[[#This Row],[dXs]]+Table8111241214[[#This Row],[dYs]]*Table8111241214[[#This Row],[dYs]])</f>
        <v>0.17333625135925726</v>
      </c>
      <c r="AE212"/>
    </row>
    <row r="213" spans="1:31" x14ac:dyDescent="0.25">
      <c r="A213"/>
      <c r="O213" s="1">
        <f t="shared" si="6"/>
        <v>0.44610947370528997</v>
      </c>
      <c r="P213" s="1">
        <f t="shared" si="7"/>
        <v>0.15644949674606012</v>
      </c>
      <c r="Q213" s="1">
        <f>SQRT(Table8111241214[[#This Row],[dX]]*Table8111241214[[#This Row],[dX]]+Table8111241214[[#This Row],[dY]]*Table8111241214[[#This Row],[dY]])</f>
        <v>0.47274740354834976</v>
      </c>
      <c r="R213" s="1">
        <f>IFERROR(Table8111241214[[#This Row],[dY]]/Table8111241214[[#This Row],[|AB|]],0)</f>
        <v>0.3309367657480099</v>
      </c>
      <c r="S213" s="1">
        <f>IFERROR(Table8111241214[[#This Row],[dX]]/Table8111241214[[#This Row],[|AB|]],0)</f>
        <v>0.94365293253200189</v>
      </c>
      <c r="T213" s="1">
        <f>Table8111241214[[#This Row],[X]] - Table8111241214[[#This Row],[Cos(a)]] * $H$2</f>
        <v>2.2806100515561902</v>
      </c>
      <c r="U213" s="1">
        <f>Table8111241214[[#This Row],[ Y]] + Table8111241214[[#This Row],[Sin(a)]] * $H$2</f>
        <v>2.0822043756397228</v>
      </c>
      <c r="V213" s="1">
        <f>Table8111241214[[#This Row],[X]] + Table8111241214[[#This Row],[Cos(a)]] * $H$2</f>
        <v>2.6336529584688102</v>
      </c>
      <c r="W213" s="1">
        <f>Table8111241214[[#This Row],[ Y]] - Table8111241214[[#This Row],[Sin(a)]] * $H$2</f>
        <v>1.0755166669933174</v>
      </c>
      <c r="X213" s="1">
        <v>2.4571315050125002</v>
      </c>
      <c r="Y213" s="1">
        <v>1.5788605213165201</v>
      </c>
      <c r="Z213" s="1">
        <v>2.7769525689880901</v>
      </c>
      <c r="AA213" s="1">
        <v>1.3807077249375099</v>
      </c>
      <c r="AB213" s="1">
        <f>Table8111241214[[#This Row],[Xs]]-IF(Z214&lt;&gt;"",Z214,Z$2)</f>
        <v>0.10564829566223999</v>
      </c>
      <c r="AC213" s="1">
        <f>Table8111241214[[#This Row],[ Ys]]-IF(AA214&lt;&gt;"",AA214,AA$2)</f>
        <v>0.13311673563699999</v>
      </c>
      <c r="AD213" s="1">
        <f>SQRT(Table8111241214[[#This Row],[dXs]]*Table8111241214[[#This Row],[dXs]]+Table8111241214[[#This Row],[dYs]]*Table8111241214[[#This Row],[dYs]])</f>
        <v>0.16994595518277869</v>
      </c>
      <c r="AE213"/>
    </row>
    <row r="214" spans="1:31" x14ac:dyDescent="0.25">
      <c r="A214"/>
      <c r="O214" s="1">
        <f t="shared" si="6"/>
        <v>0.35612946748733032</v>
      </c>
      <c r="P214" s="1">
        <f t="shared" si="7"/>
        <v>0.32602250576019021</v>
      </c>
      <c r="Q214" s="1">
        <f>SQRT(Table8111241214[[#This Row],[dX]]*Table8111241214[[#This Row],[dX]]+Table8111241214[[#This Row],[dY]]*Table8111241214[[#This Row],[dY]])</f>
        <v>0.48282385180825804</v>
      </c>
      <c r="R214" s="1">
        <f>IFERROR(Table8111241214[[#This Row],[dY]]/Table8111241214[[#This Row],[|AB|]],0)</f>
        <v>0.67524109370152297</v>
      </c>
      <c r="S214" s="1">
        <f>IFERROR(Table8111241214[[#This Row],[dX]]/Table8111241214[[#This Row],[|AB|]],0)</f>
        <v>0.73759708878002705</v>
      </c>
      <c r="T214" s="1">
        <f>Table8111241214[[#This Row],[X]] - Table8111241214[[#This Row],[Cos(a)]] * $H$2</f>
        <v>1.8929803471292994</v>
      </c>
      <c r="U214" s="1">
        <f>Table8111241214[[#This Row],[ Y]] + Table8111241214[[#This Row],[Sin(a)]] * $H$2</f>
        <v>1.8796883158885032</v>
      </c>
      <c r="V214" s="1">
        <f>Table8111241214[[#This Row],[X]] + Table8111241214[[#This Row],[Cos(a)]] * $H$2</f>
        <v>2.6133266587529604</v>
      </c>
      <c r="W214" s="1">
        <f>Table8111241214[[#This Row],[ Y]] - Table8111241214[[#This Row],[Sin(a)]] * $H$2</f>
        <v>1.0928207106388967</v>
      </c>
      <c r="X214" s="1">
        <v>2.2531535029411298</v>
      </c>
      <c r="Y214" s="1">
        <v>1.4862545132637</v>
      </c>
      <c r="Z214" s="1">
        <v>2.6713042733258501</v>
      </c>
      <c r="AA214" s="1">
        <v>1.2475909893005099</v>
      </c>
      <c r="AB214" s="1">
        <f>Table8111241214[[#This Row],[Xs]]-IF(Z215&lt;&gt;"",Z215,Z$2)</f>
        <v>0.11264798404654019</v>
      </c>
      <c r="AC214" s="1">
        <f>Table8111241214[[#This Row],[ Ys]]-IF(AA215&lt;&gt;"",AA215,AA$2)</f>
        <v>0.14408155367459985</v>
      </c>
      <c r="AD214" s="1">
        <f>SQRT(Table8111241214[[#This Row],[dXs]]*Table8111241214[[#This Row],[dXs]]+Table8111241214[[#This Row],[dYs]]*Table8111241214[[#This Row],[dYs]])</f>
        <v>0.18289084837420425</v>
      </c>
      <c r="AE214"/>
    </row>
    <row r="215" spans="1:31" x14ac:dyDescent="0.25">
      <c r="A215"/>
      <c r="O215" s="1">
        <f t="shared" si="6"/>
        <v>0.15967053174972978</v>
      </c>
      <c r="P215" s="1">
        <f t="shared" si="7"/>
        <v>0.51004183292388694</v>
      </c>
      <c r="Q215" s="1">
        <f>SQRT(Table8111241214[[#This Row],[dX]]*Table8111241214[[#This Row],[dX]]+Table8111241214[[#This Row],[dY]]*Table8111241214[[#This Row],[dY]])</f>
        <v>0.53445051224748552</v>
      </c>
      <c r="R215" s="1">
        <f>IFERROR(Table8111241214[[#This Row],[dY]]/Table8111241214[[#This Row],[|AB|]],0)</f>
        <v>0.95432939296670416</v>
      </c>
      <c r="S215" s="1">
        <f>IFERROR(Table8111241214[[#This Row],[dX]]/Table8111241214[[#This Row],[|AB|]],0)</f>
        <v>0.29875643879220737</v>
      </c>
      <c r="T215" s="1">
        <f>Table8111241214[[#This Row],[X]] - Table8111241214[[#This Row],[Cos(a)]] * $H$2</f>
        <v>1.5919633662195065</v>
      </c>
      <c r="U215" s="1">
        <f>Table8111241214[[#This Row],[ Y]] + Table8111241214[[#This Row],[Sin(a)]] * $H$2</f>
        <v>1.4121945037537995</v>
      </c>
      <c r="V215" s="1">
        <f>Table8111241214[[#This Row],[X]] + Table8111241214[[#This Row],[Cos(a)]] * $H$2</f>
        <v>2.6100407088308333</v>
      </c>
      <c r="W215" s="1">
        <f>Table8111241214[[#This Row],[ Y]] - Table8111241214[[#This Row],[Sin(a)]] * $H$2</f>
        <v>1.0934815273588603</v>
      </c>
      <c r="X215" s="1">
        <v>2.1010020375251699</v>
      </c>
      <c r="Y215" s="1">
        <v>1.2528380155563299</v>
      </c>
      <c r="Z215" s="1">
        <v>2.5586562892793099</v>
      </c>
      <c r="AA215" s="1">
        <v>1.1035094356259101</v>
      </c>
      <c r="AB215" s="1">
        <f>Table8111241214[[#This Row],[Xs]]-IF(Z216&lt;&gt;"",Z216,Z$2)</f>
        <v>-3.5888531179290251E-2</v>
      </c>
      <c r="AC215" s="1">
        <f>Table8111241214[[#This Row],[ Ys]]-IF(AA216&lt;&gt;"",AA216,AA$2)</f>
        <v>0.19316348291500207</v>
      </c>
      <c r="AD215" s="1">
        <f>SQRT(Table8111241214[[#This Row],[dXs]]*Table8111241214[[#This Row],[dXs]]+Table8111241214[[#This Row],[dYs]]*Table8111241214[[#This Row],[dYs]])</f>
        <v>0.1964691268420084</v>
      </c>
      <c r="AE215"/>
    </row>
    <row r="216" spans="1:31" x14ac:dyDescent="0.25">
      <c r="A216"/>
      <c r="O216" s="1">
        <f t="shared" si="6"/>
        <v>-0.10767143964767989</v>
      </c>
      <c r="P216" s="1">
        <f t="shared" si="7"/>
        <v>0.47645330429076593</v>
      </c>
      <c r="Q216" s="1">
        <f>SQRT(Table8111241214[[#This Row],[dX]]*Table8111241214[[#This Row],[dX]]+Table8111241214[[#This Row],[dY]]*Table8111241214[[#This Row],[dY]])</f>
        <v>0.48846790077280733</v>
      </c>
      <c r="R216" s="1">
        <f>IFERROR(Table8111241214[[#This Row],[dY]]/Table8111241214[[#This Row],[|AB|]],0)</f>
        <v>0.97540350867880354</v>
      </c>
      <c r="S216" s="1">
        <f>IFERROR(Table8111241214[[#This Row],[dX]]/Table8111241214[[#This Row],[|AB|]],0)</f>
        <v>-0.22042684785905564</v>
      </c>
      <c r="T216" s="1">
        <f>Table8111241214[[#This Row],[X]] - Table8111241214[[#This Row],[Cos(a)]] * $H$2</f>
        <v>1.5732033804085732</v>
      </c>
      <c r="U216" s="1">
        <f>Table8111241214[[#This Row],[ Y]] + Table8111241214[[#This Row],[Sin(a)]] * $H$2</f>
        <v>0.85863714449106643</v>
      </c>
      <c r="V216" s="1">
        <f>Table8111241214[[#This Row],[X]] + Table8111241214[[#This Row],[Cos(a)]] * $H$2</f>
        <v>2.6137625619742266</v>
      </c>
      <c r="W216" s="1">
        <f>Table8111241214[[#This Row],[ Y]] - Table8111241214[[#This Row],[Sin(a)]] * $H$2</f>
        <v>1.0937882161885597</v>
      </c>
      <c r="X216" s="1">
        <v>2.0934829711914</v>
      </c>
      <c r="Y216" s="1">
        <v>0.97621268033981301</v>
      </c>
      <c r="Z216" s="1">
        <v>2.5945448204586001</v>
      </c>
      <c r="AA216" s="1">
        <v>0.91034595271090801</v>
      </c>
      <c r="AB216" s="1">
        <f>Table8111241214[[#This Row],[Xs]]-IF(Z217&lt;&gt;"",Z217,Z$2)</f>
        <v>-3.1782696776539776E-2</v>
      </c>
      <c r="AC216" s="1">
        <f>Table8111241214[[#This Row],[ Ys]]-IF(AA217&lt;&gt;"",AA217,AA$2)</f>
        <v>0.17575305147100506</v>
      </c>
      <c r="AD216" s="1">
        <f>SQRT(Table8111241214[[#This Row],[dXs]]*Table8111241214[[#This Row],[dXs]]+Table8111241214[[#This Row],[dYs]]*Table8111241214[[#This Row],[dYs]])</f>
        <v>0.17860368113720171</v>
      </c>
      <c r="AE216"/>
    </row>
    <row r="217" spans="1:31" x14ac:dyDescent="0.25">
      <c r="A217"/>
      <c r="O217" s="1">
        <f t="shared" si="6"/>
        <v>-0.25993502140044988</v>
      </c>
      <c r="P217" s="1">
        <f t="shared" si="7"/>
        <v>0.40422623604536101</v>
      </c>
      <c r="Q217" s="1">
        <f>SQRT(Table8111241214[[#This Row],[dX]]*Table8111241214[[#This Row],[dX]]+Table8111241214[[#This Row],[dY]]*Table8111241214[[#This Row],[dY]])</f>
        <v>0.48058824918827581</v>
      </c>
      <c r="R217" s="1">
        <f>IFERROR(Table8111241214[[#This Row],[dY]]/Table8111241214[[#This Row],[|AB|]],0)</f>
        <v>0.8411071987883767</v>
      </c>
      <c r="S217" s="1">
        <f>IFERROR(Table8111241214[[#This Row],[dX]]/Table8111241214[[#This Row],[|AB|]],0)</f>
        <v>-0.54086844994542815</v>
      </c>
      <c r="T217" s="1">
        <f>Table8111241214[[#This Row],[X]] - Table8111241214[[#This Row],[Cos(a)]] * $H$2</f>
        <v>1.7600274498657962</v>
      </c>
      <c r="U217" s="1">
        <f>Table8111241214[[#This Row],[ Y]] + Table8111241214[[#This Row],[Sin(a)]] * $H$2</f>
        <v>0.48788583536331004</v>
      </c>
      <c r="V217" s="1">
        <f>Table8111241214[[#This Row],[X]] + Table8111241214[[#This Row],[Cos(a)]] * $H$2</f>
        <v>2.6573195044799034</v>
      </c>
      <c r="W217" s="1">
        <f>Table8111241214[[#This Row],[ Y]] - Table8111241214[[#This Row],[Sin(a)]] * $H$2</f>
        <v>1.0648835871678179</v>
      </c>
      <c r="X217" s="1">
        <v>2.2086734771728498</v>
      </c>
      <c r="Y217" s="1">
        <v>0.77638471126556396</v>
      </c>
      <c r="Z217" s="1">
        <v>2.6263275172351399</v>
      </c>
      <c r="AA217" s="1">
        <v>0.73459290123990295</v>
      </c>
      <c r="AB217" s="1">
        <f>Table8111241214[[#This Row],[Xs]]-IF(Z218&lt;&gt;"",Z218,Z$2)</f>
        <v>-2.6004887482620198E-2</v>
      </c>
      <c r="AC217" s="1">
        <f>Table8111241214[[#This Row],[ Ys]]-IF(AA218&lt;&gt;"",AA218,AA$2)</f>
        <v>0.182490657680216</v>
      </c>
      <c r="AD217" s="1">
        <f>SQRT(Table8111241214[[#This Row],[dXs]]*Table8111241214[[#This Row],[dXs]]+Table8111241214[[#This Row],[dYs]]*Table8111241214[[#This Row],[dYs]])</f>
        <v>0.18433419192743791</v>
      </c>
      <c r="AE217"/>
    </row>
    <row r="218" spans="1:31" x14ac:dyDescent="0.25">
      <c r="A218"/>
      <c r="O218" s="1">
        <f t="shared" si="6"/>
        <v>-0.31352400779724032</v>
      </c>
      <c r="P218" s="1">
        <f t="shared" si="7"/>
        <v>0.38982807099819194</v>
      </c>
      <c r="Q218" s="1">
        <f>SQRT(Table8111241214[[#This Row],[dX]]*Table8111241214[[#This Row],[dX]]+Table8111241214[[#This Row],[dY]]*Table8111241214[[#This Row],[dY]])</f>
        <v>0.50026315915067687</v>
      </c>
      <c r="R218" s="1">
        <f>IFERROR(Table8111241214[[#This Row],[dY]]/Table8111241214[[#This Row],[|AB|]],0)</f>
        <v>0.77924601055976939</v>
      </c>
      <c r="S218" s="1">
        <f>IFERROR(Table8111241214[[#This Row],[dX]]/Table8111241214[[#This Row],[|AB|]],0)</f>
        <v>-0.62671816235584199</v>
      </c>
      <c r="T218" s="1">
        <f>Table8111241214[[#This Row],[X]] - Table8111241214[[#This Row],[Cos(a)]] * $H$2</f>
        <v>1.9377686824490747</v>
      </c>
      <c r="U218" s="1">
        <f>Table8111241214[[#This Row],[ Y]] + Table8111241214[[#This Row],[Sin(a)]] * $H$2</f>
        <v>0.23769538818750108</v>
      </c>
      <c r="V218" s="1">
        <f>Table8111241214[[#This Row],[X]] + Table8111241214[[#This Row],[Cos(a)]] * $H$2</f>
        <v>2.7690673027346251</v>
      </c>
      <c r="W218" s="1">
        <f>Table8111241214[[#This Row],[ Y]] - Table8111241214[[#This Row],[Sin(a)]] * $H$2</f>
        <v>0.90627750040140298</v>
      </c>
      <c r="X218" s="1">
        <v>2.3534179925918499</v>
      </c>
      <c r="Y218" s="1">
        <v>0.571986444294452</v>
      </c>
      <c r="Z218" s="1">
        <v>2.6523324047177601</v>
      </c>
      <c r="AA218" s="1">
        <v>0.55210224355968696</v>
      </c>
      <c r="AB218" s="1">
        <f>Table8111241214[[#This Row],[Xs]]-IF(Z219&lt;&gt;"",Z219,Z$2)</f>
        <v>-3.6800060452499839E-2</v>
      </c>
      <c r="AC218" s="1">
        <f>Table8111241214[[#This Row],[ Ys]]-IF(AA219&lt;&gt;"",AA219,AA$2)</f>
        <v>0.18059542437634096</v>
      </c>
      <c r="AD218" s="1">
        <f>SQRT(Table8111241214[[#This Row],[dXs]]*Table8111241214[[#This Row],[dXs]]+Table8111241214[[#This Row],[dYs]]*Table8111241214[[#This Row],[dYs]])</f>
        <v>0.18430667854144173</v>
      </c>
      <c r="AE218"/>
    </row>
    <row r="219" spans="1:31" x14ac:dyDescent="0.25">
      <c r="A219"/>
      <c r="O219" s="1">
        <f t="shared" si="6"/>
        <v>-0.34760856628418013</v>
      </c>
      <c r="P219" s="1">
        <f t="shared" si="7"/>
        <v>0.36123564094305</v>
      </c>
      <c r="Q219" s="1">
        <f>SQRT(Table8111241214[[#This Row],[dX]]*Table8111241214[[#This Row],[dX]]+Table8111241214[[#This Row],[dY]]*Table8111241214[[#This Row],[dY]])</f>
        <v>0.50132115818273559</v>
      </c>
      <c r="R219" s="1">
        <f>IFERROR(Table8111241214[[#This Row],[dY]]/Table8111241214[[#This Row],[|AB|]],0)</f>
        <v>0.7205673150770483</v>
      </c>
      <c r="S219" s="1">
        <f>IFERROR(Table8111241214[[#This Row],[dX]]/Table8111241214[[#This Row],[|AB|]],0)</f>
        <v>-0.69338499006154852</v>
      </c>
      <c r="T219" s="1">
        <f>Table8111241214[[#This Row],[X]] - Table8111241214[[#This Row],[Cos(a)]] * $H$2</f>
        <v>2.1378473524515296</v>
      </c>
      <c r="U219" s="1">
        <f>Table8111241214[[#This Row],[ Y]] + Table8111241214[[#This Row],[Sin(a)]] * $H$2</f>
        <v>1.670554205590169E-2</v>
      </c>
      <c r="V219" s="1">
        <f>Table8111241214[[#This Row],[X]] + Table8111241214[[#This Row],[Cos(a)]] * $H$2</f>
        <v>2.9065476174886506</v>
      </c>
      <c r="W219" s="1">
        <f>Table8111241214[[#This Row],[ Y]] - Table8111241214[[#This Row],[Sin(a)]] * $H$2</f>
        <v>0.75640773847884235</v>
      </c>
      <c r="X219" s="1">
        <v>2.5221974849700901</v>
      </c>
      <c r="Y219" s="1">
        <v>0.38655664026737202</v>
      </c>
      <c r="Z219" s="1">
        <v>2.6891324651702599</v>
      </c>
      <c r="AA219" s="1">
        <v>0.37150681918334599</v>
      </c>
      <c r="AB219" s="1">
        <f>Table8111241214[[#This Row],[Xs]]-IF(Z220&lt;&gt;"",Z220,Z$2)</f>
        <v>-3.0760944114359923E-2</v>
      </c>
      <c r="AC219" s="1">
        <f>Table8111241214[[#This Row],[ Ys]]-IF(AA220&lt;&gt;"",AA220,AA$2)</f>
        <v>0.181930931536814</v>
      </c>
      <c r="AD219" s="1">
        <f>SQRT(Table8111241214[[#This Row],[dXs]]*Table8111241214[[#This Row],[dXs]]+Table8111241214[[#This Row],[dYs]]*Table8111241214[[#This Row],[dYs]])</f>
        <v>0.18451314189688406</v>
      </c>
      <c r="AE219"/>
    </row>
    <row r="220" spans="1:31" x14ac:dyDescent="0.25">
      <c r="A220"/>
      <c r="O220" s="1">
        <f t="shared" si="6"/>
        <v>-0.35583448410034002</v>
      </c>
      <c r="P220" s="1">
        <f t="shared" si="7"/>
        <v>0.35335008800029755</v>
      </c>
      <c r="Q220" s="1">
        <f>SQRT(Table8111241214[[#This Row],[dX]]*Table8111241214[[#This Row],[dX]]+Table8111241214[[#This Row],[dY]]*Table8111241214[[#This Row],[dY]])</f>
        <v>0.50147229710600483</v>
      </c>
      <c r="R220" s="1">
        <f>IFERROR(Table8111241214[[#This Row],[dY]]/Table8111241214[[#This Row],[|AB|]],0)</f>
        <v>0.70462534030190671</v>
      </c>
      <c r="S220" s="1">
        <f>IFERROR(Table8111241214[[#This Row],[dX]]/Table8111241214[[#This Row],[|AB|]],0)</f>
        <v>-0.7095795443813343</v>
      </c>
      <c r="T220" s="1">
        <f>Table8111241214[[#This Row],[X]] - Table8111241214[[#This Row],[Cos(a)]] * $H$2</f>
        <v>2.3251798652301834</v>
      </c>
      <c r="U220" s="1">
        <f>Table8111241214[[#This Row],[ Y]] + Table8111241214[[#This Row],[Sin(a)]] * $H$2</f>
        <v>-0.16773845949597488</v>
      </c>
      <c r="V220" s="1">
        <f>Table8111241214[[#This Row],[X]] + Table8111241214[[#This Row],[Cos(a)]] * $H$2</f>
        <v>3.0768732525218767</v>
      </c>
      <c r="W220" s="1">
        <f>Table8111241214[[#This Row],[ Y]] - Table8111241214[[#This Row],[Sin(a)]] * $H$2</f>
        <v>0.58924006619877889</v>
      </c>
      <c r="X220" s="1">
        <v>2.70102655887603</v>
      </c>
      <c r="Y220" s="1">
        <v>0.21075080335140201</v>
      </c>
      <c r="Z220" s="1">
        <v>2.7198934092846199</v>
      </c>
      <c r="AA220" s="1">
        <v>0.18957588764653199</v>
      </c>
      <c r="AB220" s="1">
        <f>Table8111241214[[#This Row],[Xs]]-IF(Z221&lt;&gt;"",Z221,Z$2)</f>
        <v>-3.3436402749990268E-2</v>
      </c>
      <c r="AC220" s="1">
        <f>Table8111241214[[#This Row],[ Ys]]-IF(AA221&lt;&gt;"",AA221,AA$2)</f>
        <v>0.18148754758612956</v>
      </c>
      <c r="AD220" s="1">
        <f>SQRT(Table8111241214[[#This Row],[dXs]]*Table8111241214[[#This Row],[dXs]]+Table8111241214[[#This Row],[dYs]]*Table8111241214[[#This Row],[dYs]])</f>
        <v>0.18454192737068506</v>
      </c>
      <c r="AE220"/>
    </row>
    <row r="221" spans="1:31" x14ac:dyDescent="0.25">
      <c r="A221"/>
      <c r="O221" s="1">
        <f t="shared" si="6"/>
        <v>-0.33525598049163996</v>
      </c>
      <c r="P221" s="1">
        <f t="shared" si="7"/>
        <v>0.37196440249681401</v>
      </c>
      <c r="Q221" s="1">
        <f>SQRT(Table8111241214[[#This Row],[dX]]*Table8111241214[[#This Row],[dX]]+Table8111241214[[#This Row],[dY]]*Table8111241214[[#This Row],[dY]])</f>
        <v>0.50075352138574392</v>
      </c>
      <c r="R221" s="1">
        <f>IFERROR(Table8111241214[[#This Row],[dY]]/Table8111241214[[#This Row],[|AB|]],0)</f>
        <v>0.74280935951777327</v>
      </c>
      <c r="S221" s="1">
        <f>IFERROR(Table8111241214[[#This Row],[dX]]/Table8111241214[[#This Row],[|AB|]],0)</f>
        <v>-0.66950299133969193</v>
      </c>
      <c r="T221" s="1">
        <f>Table8111241214[[#This Row],[X]] - Table8111241214[[#This Row],[Cos(a)]] * $H$2</f>
        <v>2.4818179446580744</v>
      </c>
      <c r="U221" s="1">
        <f>Table8111241214[[#This Row],[ Y]] + Table8111241214[[#This Row],[Sin(a)]] * $H$2</f>
        <v>-0.32390590351433757</v>
      </c>
      <c r="V221" s="1">
        <f>Table8111241214[[#This Row],[X]] + Table8111241214[[#This Row],[Cos(a)]] * $H$2</f>
        <v>3.2742459934827859</v>
      </c>
      <c r="W221" s="1">
        <f>Table8111241214[[#This Row],[ Y]] - Table8111241214[[#This Row],[Sin(a)]] * $H$2</f>
        <v>0.39031900804848652</v>
      </c>
      <c r="X221" s="1">
        <v>2.8780319690704301</v>
      </c>
      <c r="Y221" s="1">
        <v>3.3206552267074502E-2</v>
      </c>
      <c r="Z221" s="1">
        <v>2.7533298120346101</v>
      </c>
      <c r="AA221" s="1">
        <v>8.0883400604024203E-3</v>
      </c>
      <c r="AB221" s="1">
        <f>Table8111241214[[#This Row],[Xs]]-IF(Z222&lt;&gt;"",Z222,Z$2)</f>
        <v>-3.0223434646359681E-2</v>
      </c>
      <c r="AC221" s="1">
        <f>Table8111241214[[#This Row],[ Ys]]-IF(AA222&lt;&gt;"",AA222,AA$2)</f>
        <v>0.18193893935912944</v>
      </c>
      <c r="AD221" s="1">
        <f>SQRT(Table8111241214[[#This Row],[dXs]]*Table8111241214[[#This Row],[dXs]]+Table8111241214[[#This Row],[dYs]]*Table8111241214[[#This Row],[dYs]])</f>
        <v>0.18443219257208801</v>
      </c>
      <c r="AE221"/>
    </row>
    <row r="222" spans="1:31" x14ac:dyDescent="0.25">
      <c r="A222"/>
      <c r="O222" s="1">
        <f t="shared" si="6"/>
        <v>-0.29315805435180975</v>
      </c>
      <c r="P222" s="1">
        <f t="shared" si="7"/>
        <v>0.40566166490316347</v>
      </c>
      <c r="Q222" s="1">
        <f>SQRT(Table8111241214[[#This Row],[dX]]*Table8111241214[[#This Row],[dX]]+Table8111241214[[#This Row],[dY]]*Table8111241214[[#This Row],[dY]])</f>
        <v>0.50050277841720825</v>
      </c>
      <c r="R222" s="1">
        <f>IFERROR(Table8111241214[[#This Row],[dY]]/Table8111241214[[#This Row],[|AB|]],0)</f>
        <v>0.81050831762818454</v>
      </c>
      <c r="S222" s="1">
        <f>IFERROR(Table8111241214[[#This Row],[dX]]/Table8111241214[[#This Row],[|AB|]],0)</f>
        <v>-0.58572712678817451</v>
      </c>
      <c r="T222" s="1">
        <f>Table8111241214[[#This Row],[X]] - Table8111241214[[#This Row],[Cos(a)]] * $H$2</f>
        <v>2.6039579351709361</v>
      </c>
      <c r="U222" s="1">
        <f>Table8111241214[[#This Row],[ Y]] + Table8111241214[[#This Row],[Sin(a)]] * $H$2</f>
        <v>-0.47364006380774348</v>
      </c>
      <c r="V222" s="1">
        <f>Table8111241214[[#This Row],[X]] + Table8111241214[[#This Row],[Cos(a)]] * $H$2</f>
        <v>3.4686071435644039</v>
      </c>
      <c r="W222" s="1">
        <f>Table8111241214[[#This Row],[ Y]] - Table8111241214[[#This Row],[Sin(a)]] * $H$2</f>
        <v>0.15121286551691948</v>
      </c>
      <c r="X222" s="1">
        <v>3.03628253936767</v>
      </c>
      <c r="Y222" s="1">
        <v>-0.161213599145412</v>
      </c>
      <c r="Z222" s="1">
        <v>2.7835532466809698</v>
      </c>
      <c r="AA222" s="1">
        <v>-0.17385059929872701</v>
      </c>
      <c r="AB222" s="1">
        <f>Table8111241214[[#This Row],[Xs]]-IF(Z223&lt;&gt;"",Z223,Z$2)</f>
        <v>-3.3542773869610354E-2</v>
      </c>
      <c r="AC222" s="1">
        <f>Table8111241214[[#This Row],[ Ys]]-IF(AA223&lt;&gt;"",AA223,AA$2)</f>
        <v>0.18191086731615499</v>
      </c>
      <c r="AD222" s="1">
        <f>SQRT(Table8111241214[[#This Row],[dXs]]*Table8111241214[[#This Row],[dXs]]+Table8111241214[[#This Row],[dYs]]*Table8111241214[[#This Row],[dYs]])</f>
        <v>0.18497751573254401</v>
      </c>
      <c r="AE222"/>
    </row>
    <row r="223" spans="1:31" x14ac:dyDescent="0.25">
      <c r="A223"/>
      <c r="O223" s="1">
        <f t="shared" si="6"/>
        <v>-0.2507594823837298</v>
      </c>
      <c r="P223" s="1">
        <f t="shared" si="7"/>
        <v>0.433607317507267</v>
      </c>
      <c r="Q223" s="1">
        <f>SQRT(Table8111241214[[#This Row],[dX]]*Table8111241214[[#This Row],[dX]]+Table8111241214[[#This Row],[dY]]*Table8111241214[[#This Row],[dY]])</f>
        <v>0.50089482309283651</v>
      </c>
      <c r="R223" s="1">
        <f>IFERROR(Table8111241214[[#This Row],[dY]]/Table8111241214[[#This Row],[|AB|]],0)</f>
        <v>0.86566540023293803</v>
      </c>
      <c r="S223" s="1">
        <f>IFERROR(Table8111241214[[#This Row],[dX]]/Table8111241214[[#This Row],[|AB|]],0)</f>
        <v>-0.50062302667730652</v>
      </c>
      <c r="T223" s="1">
        <f>Table8111241214[[#This Row],[X]] - Table8111241214[[#This Row],[Cos(a)]] * $H$2</f>
        <v>2.7094446675970376</v>
      </c>
      <c r="U223" s="1">
        <f>Table8111241214[[#This Row],[ Y]] + Table8111241214[[#This Row],[Sin(a)]] * $H$2</f>
        <v>-0.63948710620450555</v>
      </c>
      <c r="V223" s="1">
        <f>Table8111241214[[#This Row],[X]] + Table8111241214[[#This Row],[Cos(a)]] * $H$2</f>
        <v>3.6329353792474421</v>
      </c>
      <c r="W223" s="1">
        <f>Table8111241214[[#This Row],[ Y]] - Table8111241214[[#This Row],[Sin(a)]] * $H$2</f>
        <v>-0.10542311906767238</v>
      </c>
      <c r="X223" s="1">
        <v>3.1711900234222399</v>
      </c>
      <c r="Y223" s="1">
        <v>-0.37245511263608899</v>
      </c>
      <c r="Z223" s="1">
        <v>2.8170960205505802</v>
      </c>
      <c r="AA223" s="1">
        <v>-0.355761466614882</v>
      </c>
      <c r="AB223" s="1">
        <f>Table8111241214[[#This Row],[Xs]]-IF(Z224&lt;&gt;"",Z224,Z$2)</f>
        <v>-2.5730698480659786E-2</v>
      </c>
      <c r="AC223" s="1">
        <f>Table8111241214[[#This Row],[ Ys]]-IF(AA224&lt;&gt;"",AA224,AA$2)</f>
        <v>0.18188352347324305</v>
      </c>
      <c r="AD223" s="1">
        <f>SQRT(Table8111241214[[#This Row],[dXs]]*Table8111241214[[#This Row],[dXs]]+Table8111241214[[#This Row],[dYs]]*Table8111241214[[#This Row],[dYs]])</f>
        <v>0.18369454253010453</v>
      </c>
      <c r="AE223"/>
    </row>
    <row r="224" spans="1:31" x14ac:dyDescent="0.25">
      <c r="A224"/>
      <c r="O224" s="1">
        <f t="shared" si="6"/>
        <v>-0.19534599781036022</v>
      </c>
      <c r="P224" s="1">
        <f t="shared" si="7"/>
        <v>0.45960692316292906</v>
      </c>
      <c r="Q224" s="1">
        <f>SQRT(Table8111241214[[#This Row],[dX]]*Table8111241214[[#This Row],[dX]]+Table8111241214[[#This Row],[dY]]*Table8111241214[[#This Row],[dY]])</f>
        <v>0.49939822054130295</v>
      </c>
      <c r="R224" s="1">
        <f>IFERROR(Table8111241214[[#This Row],[dY]]/Table8111241214[[#This Row],[|AB|]],0)</f>
        <v>0.92032150748305896</v>
      </c>
      <c r="S224" s="1">
        <f>IFERROR(Table8111241214[[#This Row],[dX]]/Table8111241214[[#This Row],[|AB|]],0)</f>
        <v>-0.39116278307644481</v>
      </c>
      <c r="T224" s="1">
        <f>Table8111241214[[#This Row],[X]] - Table8111241214[[#This Row],[Cos(a)]] * $H$2</f>
        <v>2.7961431342227971</v>
      </c>
      <c r="U224" s="1">
        <f>Table8111241214[[#This Row],[ Y]] + Table8111241214[[#This Row],[Sin(a)]] * $H$2</f>
        <v>-0.80346688818926559</v>
      </c>
      <c r="V224" s="1">
        <f>Table8111241214[[#This Row],[X]] + Table8111241214[[#This Row],[Cos(a)]] * $H$2</f>
        <v>3.7779409092800025</v>
      </c>
      <c r="W224" s="1">
        <f>Table8111241214[[#This Row],[ Y]] - Table8111241214[[#This Row],[Sin(a)]] * $H$2</f>
        <v>-0.38617494511609241</v>
      </c>
      <c r="X224" s="1">
        <v>3.2870420217513998</v>
      </c>
      <c r="Y224" s="1">
        <v>-0.594820916652679</v>
      </c>
      <c r="Z224" s="1">
        <v>2.84282671903124</v>
      </c>
      <c r="AA224" s="1">
        <v>-0.53764499008812505</v>
      </c>
      <c r="AB224" s="1">
        <f>Table8111241214[[#This Row],[Xs]]-IF(Z225&lt;&gt;"",Z225,Z$2)</f>
        <v>-5.0098646114600243E-2</v>
      </c>
      <c r="AC224" s="1">
        <f>Table8111241214[[#This Row],[ Ys]]-IF(AA225&lt;&gt;"",AA225,AA$2)</f>
        <v>0.18458751876036994</v>
      </c>
      <c r="AD224" s="1">
        <f>SQRT(Table8111241214[[#This Row],[dXs]]*Table8111241214[[#This Row],[dXs]]+Table8111241214[[#This Row],[dYs]]*Table8111241214[[#This Row],[dYs]])</f>
        <v>0.19126532990750275</v>
      </c>
      <c r="AE224"/>
    </row>
    <row r="225" spans="1:31" x14ac:dyDescent="0.25">
      <c r="A225"/>
      <c r="O225" s="1">
        <f t="shared" si="6"/>
        <v>-7.0662021636960226E-2</v>
      </c>
      <c r="P225" s="1">
        <f t="shared" si="7"/>
        <v>0.48572918772697093</v>
      </c>
      <c r="Q225" s="1">
        <f>SQRT(Table8111241214[[#This Row],[dX]]*Table8111241214[[#This Row],[dX]]+Table8111241214[[#This Row],[dY]]*Table8111241214[[#This Row],[dY]])</f>
        <v>0.49084209794161421</v>
      </c>
      <c r="R225" s="1">
        <f>IFERROR(Table8111241214[[#This Row],[dY]]/Table8111241214[[#This Row],[|AB|]],0)</f>
        <v>0.98958339100072168</v>
      </c>
      <c r="S225" s="1">
        <f>IFERROR(Table8111241214[[#This Row],[dX]]/Table8111241214[[#This Row],[|AB|]],0)</f>
        <v>-0.14396080110749893</v>
      </c>
      <c r="T225" s="1">
        <f>Table8111241214[[#This Row],[X]] - Table8111241214[[#This Row],[Cos(a)]] * $H$2</f>
        <v>2.8386928905340834</v>
      </c>
      <c r="U225" s="1">
        <f>Table8111241214[[#This Row],[ Y]] + Table8111241214[[#This Row],[Sin(a)]] * $H$2</f>
        <v>-0.9088506325413348</v>
      </c>
      <c r="V225" s="1">
        <f>Table8111241214[[#This Row],[X]] + Table8111241214[[#This Row],[Cos(a)]] * $H$2</f>
        <v>3.8943791519311168</v>
      </c>
      <c r="W225" s="1">
        <f>Table8111241214[[#This Row],[ Y]] - Table8111241214[[#This Row],[Sin(a)]] * $H$2</f>
        <v>-0.7552734390567013</v>
      </c>
      <c r="X225" s="1">
        <v>3.3665360212326001</v>
      </c>
      <c r="Y225" s="1">
        <v>-0.83206203579901805</v>
      </c>
      <c r="Z225" s="1">
        <v>2.8929253651458402</v>
      </c>
      <c r="AA225" s="1">
        <v>-0.72223250884849499</v>
      </c>
      <c r="AB225" s="1">
        <f>Table8111241214[[#This Row],[Xs]]-IF(Z226&lt;&gt;"",Z226,Z$2)</f>
        <v>-1.4074047576999593E-2</v>
      </c>
      <c r="AC225" s="1">
        <f>Table8111241214[[#This Row],[ Ys]]-IF(AA226&lt;&gt;"",AA226,AA$2)</f>
        <v>0.18469288516682203</v>
      </c>
      <c r="AD225" s="1">
        <f>SQRT(Table8111241214[[#This Row],[dXs]]*Table8111241214[[#This Row],[dXs]]+Table8111241214[[#This Row],[dYs]]*Table8111241214[[#This Row],[dYs]])</f>
        <v>0.18522834730797702</v>
      </c>
      <c r="AE225"/>
    </row>
    <row r="226" spans="1:31" x14ac:dyDescent="0.25">
      <c r="A226"/>
      <c r="O226" s="1">
        <f t="shared" si="6"/>
        <v>0.13365697860717995</v>
      </c>
      <c r="P226" s="1">
        <f t="shared" si="7"/>
        <v>0.46349522471428184</v>
      </c>
      <c r="Q226" s="1">
        <f>SQRT(Table8111241214[[#This Row],[dX]]*Table8111241214[[#This Row],[dX]]+Table8111241214[[#This Row],[dY]]*Table8111241214[[#This Row],[dY]])</f>
        <v>0.4823816033632945</v>
      </c>
      <c r="R226" s="1">
        <f>IFERROR(Table8111241214[[#This Row],[dY]]/Table8111241214[[#This Row],[|AB|]],0)</f>
        <v>0.96084763905312365</v>
      </c>
      <c r="S226" s="1">
        <f>IFERROR(Table8111241214[[#This Row],[dX]]/Table8111241214[[#This Row],[|AB|]],0)</f>
        <v>0.27707727176013242</v>
      </c>
      <c r="T226" s="1">
        <f>Table8111241214[[#This Row],[X]] - Table8111241214[[#This Row],[Cos(a)]] * $H$2</f>
        <v>2.8451885439020623</v>
      </c>
      <c r="U226" s="1">
        <f>Table8111241214[[#This Row],[ Y]] + Table8111241214[[#This Row],[Sin(a)]] * $H$2</f>
        <v>-0.93275726963595784</v>
      </c>
      <c r="V226" s="1">
        <f>Table8111241214[[#This Row],[X]] + Table8111241214[[#This Row],[Cos(a)]] * $H$2</f>
        <v>3.8702195428746577</v>
      </c>
      <c r="W226" s="1">
        <f>Table8111241214[[#This Row],[ Y]] - Table8111241214[[#This Row],[Sin(a)]] * $H$2</f>
        <v>-1.228342939123342</v>
      </c>
      <c r="X226" s="1">
        <v>3.35770404338836</v>
      </c>
      <c r="Y226" s="1">
        <v>-1.0805501043796499</v>
      </c>
      <c r="Z226" s="1">
        <v>2.9069994127228398</v>
      </c>
      <c r="AA226" s="1">
        <v>-0.90692539401531702</v>
      </c>
      <c r="AB226" s="1">
        <f>Table8111241214[[#This Row],[Xs]]-IF(Z227&lt;&gt;"",Z227,Z$2)</f>
        <v>9.8181797943189597E-2</v>
      </c>
      <c r="AC226" s="1">
        <f>Table8111241214[[#This Row],[ Ys]]-IF(AA227&lt;&gt;"",AA227,AA$2)</f>
        <v>0.14379436235406295</v>
      </c>
      <c r="AD226" s="1">
        <f>SQRT(Table8111241214[[#This Row],[dXs]]*Table8111241214[[#This Row],[dXs]]+Table8111241214[[#This Row],[dYs]]*Table8111241214[[#This Row],[dYs]])</f>
        <v>0.17411629473478027</v>
      </c>
      <c r="AE226"/>
    </row>
    <row r="227" spans="1:31" x14ac:dyDescent="0.25">
      <c r="A227"/>
      <c r="O227" s="1">
        <f t="shared" si="6"/>
        <v>0.32529103755951017</v>
      </c>
      <c r="P227" s="1">
        <f t="shared" si="7"/>
        <v>0.36382773518562006</v>
      </c>
      <c r="Q227" s="1">
        <f>SQRT(Table8111241214[[#This Row],[dX]]*Table8111241214[[#This Row],[dX]]+Table8111241214[[#This Row],[dY]]*Table8111241214[[#This Row],[dY]])</f>
        <v>0.48804188345554972</v>
      </c>
      <c r="R227" s="1">
        <f>IFERROR(Table8111241214[[#This Row],[dY]]/Table8111241214[[#This Row],[|AB|]],0)</f>
        <v>0.74548465514795736</v>
      </c>
      <c r="S227" s="1">
        <f>IFERROR(Table8111241214[[#This Row],[dX]]/Table8111241214[[#This Row],[|AB|]],0)</f>
        <v>0.66652278951205479</v>
      </c>
      <c r="T227" s="1">
        <f>Table8111241214[[#This Row],[X]] - Table8111241214[[#This Row],[Cos(a)]] * $H$2</f>
        <v>2.8352380172813367</v>
      </c>
      <c r="U227" s="1">
        <f>Table8111241214[[#This Row],[ Y]] + Table8111241214[[#This Row],[Sin(a)]] * $H$2</f>
        <v>-0.94003444242904299</v>
      </c>
      <c r="V227" s="1">
        <f>Table8111241214[[#This Row],[X]] + Table8111241214[[#This Row],[Cos(a)]] * $H$2</f>
        <v>3.6305200679695036</v>
      </c>
      <c r="W227" s="1">
        <f>Table8111241214[[#This Row],[ Y]] - Table8111241214[[#This Row],[Sin(a)]] * $H$2</f>
        <v>-1.6510800785975568</v>
      </c>
      <c r="X227" s="1">
        <v>3.2328790426254201</v>
      </c>
      <c r="Y227" s="1">
        <v>-1.2955572605132999</v>
      </c>
      <c r="Z227" s="1">
        <v>2.8088176147796502</v>
      </c>
      <c r="AA227" s="1">
        <v>-1.05071975636938</v>
      </c>
      <c r="AB227" s="1">
        <f>Table8111241214[[#This Row],[Xs]]-IF(Z228&lt;&gt;"",Z228,Z$2)</f>
        <v>0.1290406815688101</v>
      </c>
      <c r="AC227" s="1">
        <f>Table8111241214[[#This Row],[ Ys]]-IF(AA228&lt;&gt;"",AA228,AA$2)</f>
        <v>0.11244445204411013</v>
      </c>
      <c r="AD227" s="1">
        <f>SQRT(Table8111241214[[#This Row],[dXs]]*Table8111241214[[#This Row],[dXs]]+Table8111241214[[#This Row],[dYs]]*Table8111241214[[#This Row],[dYs]])</f>
        <v>0.17115855893072723</v>
      </c>
      <c r="AE227"/>
    </row>
    <row r="228" spans="1:31" x14ac:dyDescent="0.25">
      <c r="A228"/>
      <c r="O228" s="1">
        <f t="shared" si="6"/>
        <v>0.4364931583404501</v>
      </c>
      <c r="P228" s="1">
        <f t="shared" si="7"/>
        <v>0.2312572002410902</v>
      </c>
      <c r="Q228" s="1">
        <f>SQRT(Table8111241214[[#This Row],[dX]]*Table8111241214[[#This Row],[dX]]+Table8111241214[[#This Row],[dY]]*Table8111241214[[#This Row],[dY]])</f>
        <v>0.49396980671025725</v>
      </c>
      <c r="R228" s="1">
        <f>IFERROR(Table8111241214[[#This Row],[dY]]/Table8111241214[[#This Row],[|AB|]],0)</f>
        <v>0.46816059827870476</v>
      </c>
      <c r="S228" s="1">
        <f>IFERROR(Table8111241214[[#This Row],[dX]]/Table8111241214[[#This Row],[|AB|]],0)</f>
        <v>0.88364339765502986</v>
      </c>
      <c r="T228" s="1">
        <f>Table8111241214[[#This Row],[X]] - Table8111241214[[#This Row],[Cos(a)]] * $H$2</f>
        <v>2.7826964502435492</v>
      </c>
      <c r="U228" s="1">
        <f>Table8111241214[[#This Row],[ Y]] + Table8111241214[[#This Row],[Sin(a)]] * $H$2</f>
        <v>-0.97304303172494189</v>
      </c>
      <c r="V228" s="1">
        <f>Table8111241214[[#This Row],[X]] + Table8111241214[[#This Row],[Cos(a)]] * $H$2</f>
        <v>3.2821295614141506</v>
      </c>
      <c r="W228" s="1">
        <f>Table8111241214[[#This Row],[ Y]] - Table8111241214[[#This Row],[Sin(a)]] * $H$2</f>
        <v>-1.9157126474055981</v>
      </c>
      <c r="X228" s="1">
        <v>3.0324130058288499</v>
      </c>
      <c r="Y228" s="1">
        <v>-1.44437783956527</v>
      </c>
      <c r="Z228" s="1">
        <v>2.6797769332108401</v>
      </c>
      <c r="AA228" s="1">
        <v>-1.1631642084134901</v>
      </c>
      <c r="AB228" s="1">
        <f>Table8111241214[[#This Row],[Xs]]-IF(Z229&lt;&gt;"",Z229,Z$2)</f>
        <v>0.10759179918577999</v>
      </c>
      <c r="AC228" s="1">
        <f>Table8111241214[[#This Row],[ Ys]]-IF(AA229&lt;&gt;"",AA229,AA$2)</f>
        <v>0.13053142442714982</v>
      </c>
      <c r="AD228" s="1">
        <f>SQRT(Table8111241214[[#This Row],[dXs]]*Table8111241214[[#This Row],[dXs]]+Table8111241214[[#This Row],[dYs]]*Table8111241214[[#This Row],[dYs]])</f>
        <v>0.16915805631129111</v>
      </c>
      <c r="AE228"/>
    </row>
    <row r="229" spans="1:31" x14ac:dyDescent="0.25">
      <c r="A229"/>
      <c r="O229" s="1">
        <f t="shared" si="6"/>
        <v>0.48491549491880992</v>
      </c>
      <c r="P229" s="1">
        <f t="shared" si="7"/>
        <v>7.9487353563310048E-2</v>
      </c>
      <c r="Q229" s="1">
        <f>SQRT(Table8111241214[[#This Row],[dX]]*Table8111241214[[#This Row],[dX]]+Table8111241214[[#This Row],[dY]]*Table8111241214[[#This Row],[dY]])</f>
        <v>0.49138709444678441</v>
      </c>
      <c r="R229" s="1">
        <f>IFERROR(Table8111241214[[#This Row],[dY]]/Table8111241214[[#This Row],[|AB|]],0)</f>
        <v>0.16176117456401423</v>
      </c>
      <c r="S229" s="1">
        <f>IFERROR(Table8111241214[[#This Row],[dX]]/Table8111241214[[#This Row],[|AB|]],0)</f>
        <v>0.98682993590773815</v>
      </c>
      <c r="T229" s="1">
        <f>Table8111241214[[#This Row],[X]] - Table8111241214[[#This Row],[Cos(a)]] * $H$2</f>
        <v>2.7101025800340843</v>
      </c>
      <c r="U229" s="1">
        <f>Table8111241214[[#This Row],[ Y]] + Table8111241214[[#This Row],[Sin(a)]] * $H$2</f>
        <v>-1.000440021193715</v>
      </c>
      <c r="V229" s="1">
        <f>Table8111241214[[#This Row],[X]] + Table8111241214[[#This Row],[Cos(a)]] * $H$2</f>
        <v>2.8826691885358557</v>
      </c>
      <c r="W229" s="1">
        <f>Table8111241214[[#This Row],[ Y]] - Table8111241214[[#This Row],[Sin(a)]] * $H$2</f>
        <v>-2.0531889003150652</v>
      </c>
      <c r="X229" s="1">
        <v>2.79638588428497</v>
      </c>
      <c r="Y229" s="1">
        <v>-1.5268144607543901</v>
      </c>
      <c r="Z229" s="1">
        <v>2.5721851340250601</v>
      </c>
      <c r="AA229" s="1">
        <v>-1.2936956328406399</v>
      </c>
      <c r="AB229" s="1">
        <f>Table8111241214[[#This Row],[Xs]]-IF(Z230&lt;&gt;"",Z230,Z$2)</f>
        <v>0.11532965445132026</v>
      </c>
      <c r="AC229" s="1">
        <f>Table8111241214[[#This Row],[ Ys]]-IF(AA230&lt;&gt;"",AA230,AA$2)</f>
        <v>0.12351272092549004</v>
      </c>
      <c r="AD229" s="1">
        <f>SQRT(Table8111241214[[#This Row],[dXs]]*Table8111241214[[#This Row],[dXs]]+Table8111241214[[#This Row],[dYs]]*Table8111241214[[#This Row],[dYs]])</f>
        <v>0.16898615749900617</v>
      </c>
      <c r="AE229"/>
    </row>
    <row r="230" spans="1:31" x14ac:dyDescent="0.25">
      <c r="A230"/>
      <c r="O230" s="1">
        <f t="shared" si="6"/>
        <v>0.48718535900116011</v>
      </c>
      <c r="P230" s="1">
        <f t="shared" si="7"/>
        <v>-8.0769658088680085E-2</v>
      </c>
      <c r="Q230" s="1">
        <f>SQRT(Table8111241214[[#This Row],[dX]]*Table8111241214[[#This Row],[dX]]+Table8111241214[[#This Row],[dY]]*Table8111241214[[#This Row],[dY]])</f>
        <v>0.49383530826870975</v>
      </c>
      <c r="R230" s="1">
        <f>IFERROR(Table8111241214[[#This Row],[dY]]/Table8111241214[[#This Row],[|AB|]],0)</f>
        <v>-0.16355585908152812</v>
      </c>
      <c r="S230" s="1">
        <f>IFERROR(Table8111241214[[#This Row],[dX]]/Table8111241214[[#This Row],[|AB|]],0)</f>
        <v>0.98653407491079759</v>
      </c>
      <c r="T230" s="1">
        <f>Table8111241214[[#This Row],[X]] - Table8111241214[[#This Row],[Cos(a)]] * $H$2</f>
        <v>2.6347380987036324</v>
      </c>
      <c r="U230" s="1">
        <f>Table8111241214[[#This Row],[ Y]] + Table8111241214[[#This Row],[Sin(a)]] * $H$2</f>
        <v>-0.9976485656293208</v>
      </c>
      <c r="V230" s="1">
        <f>Table8111241214[[#This Row],[X]] + Table8111241214[[#This Row],[Cos(a)]] * $H$2</f>
        <v>2.4602569231164475</v>
      </c>
      <c r="W230" s="1">
        <f>Table8111241214[[#This Row],[ Y]] - Table8111241214[[#This Row],[Sin(a)]] * $H$2</f>
        <v>-2.0500818206278391</v>
      </c>
      <c r="X230" s="1">
        <v>2.54749751091004</v>
      </c>
      <c r="Y230" s="1">
        <v>-1.52386519312858</v>
      </c>
      <c r="Z230" s="1">
        <v>2.4568554795737398</v>
      </c>
      <c r="AA230" s="1">
        <v>-1.41720835376613</v>
      </c>
      <c r="AB230" s="1">
        <f>Table8111241214[[#This Row],[Xs]]-IF(Z231&lt;&gt;"",Z231,Z$2)</f>
        <v>0.11406431773820991</v>
      </c>
      <c r="AC230" s="1">
        <f>Table8111241214[[#This Row],[ Ys]]-IF(AA231&lt;&gt;"",AA231,AA$2)</f>
        <v>0.12570644966327005</v>
      </c>
      <c r="AD230" s="1">
        <f>SQRT(Table8111241214[[#This Row],[dXs]]*Table8111241214[[#This Row],[dXs]]+Table8111241214[[#This Row],[dYs]]*Table8111241214[[#This Row],[dYs]])</f>
        <v>0.16974327694500171</v>
      </c>
      <c r="AE230"/>
    </row>
    <row r="231" spans="1:31" x14ac:dyDescent="0.25">
      <c r="A231"/>
      <c r="O231" s="1">
        <f t="shared" si="6"/>
        <v>0.48721146583558017</v>
      </c>
      <c r="P231" s="1">
        <f t="shared" si="7"/>
        <v>-9.0640962123869961E-2</v>
      </c>
      <c r="Q231" s="1">
        <f>SQRT(Table8111241214[[#This Row],[dX]]*Table8111241214[[#This Row],[dX]]+Table8111241214[[#This Row],[dY]]*Table8111241214[[#This Row],[dY]])</f>
        <v>0.49557118202776435</v>
      </c>
      <c r="R231" s="1">
        <f>IFERROR(Table8111241214[[#This Row],[dY]]/Table8111241214[[#This Row],[|AB|]],0)</f>
        <v>-0.18290200360922482</v>
      </c>
      <c r="S231" s="1">
        <f>IFERROR(Table8111241214[[#This Row],[dX]]/Table8111241214[[#This Row],[|AB|]],0)</f>
        <v>0.98313114947891411</v>
      </c>
      <c r="T231" s="1">
        <f>Table8111241214[[#This Row],[X]] - Table8111241214[[#This Row],[Cos(a)]] * $H$2</f>
        <v>2.4067603338599164</v>
      </c>
      <c r="U231" s="1">
        <f>Table8111241214[[#This Row],[ Y]] + Table8111241214[[#This Row],[Sin(a)]] * $H$2</f>
        <v>-0.92164329335642214</v>
      </c>
      <c r="V231" s="1">
        <f>Table8111241214[[#This Row],[X]] + Table8111241214[[#This Row],[Cos(a)]] * $H$2</f>
        <v>2.2116407167077035</v>
      </c>
      <c r="W231" s="1">
        <f>Table8111241214[[#This Row],[ Y]] - Table8111241214[[#This Row],[Sin(a)]] * $H$2</f>
        <v>-1.9704463119749978</v>
      </c>
      <c r="X231" s="1">
        <v>2.3092005252838099</v>
      </c>
      <c r="Y231" s="1">
        <v>-1.44604480266571</v>
      </c>
      <c r="Z231" s="1">
        <v>2.3427911618355299</v>
      </c>
      <c r="AA231" s="1">
        <v>-1.5429148034294</v>
      </c>
      <c r="AB231" s="1">
        <f>Table8111241214[[#This Row],[Xs]]-IF(Z232&lt;&gt;"",Z232,Z$2)</f>
        <v>0.11041789880325981</v>
      </c>
      <c r="AC231" s="1">
        <f>Table8111241214[[#This Row],[ Ys]]-IF(AA232&lt;&gt;"",AA232,AA$2)</f>
        <v>0.12714428813316991</v>
      </c>
      <c r="AD231" s="1">
        <f>SQRT(Table8111241214[[#This Row],[dXs]]*Table8111241214[[#This Row],[dXs]]+Table8111241214[[#This Row],[dYs]]*Table8111241214[[#This Row],[dYs]])</f>
        <v>0.16839769113921205</v>
      </c>
      <c r="AE231"/>
    </row>
    <row r="232" spans="1:31" x14ac:dyDescent="0.25">
      <c r="A232"/>
      <c r="O232" s="1">
        <f t="shared" si="6"/>
        <v>0.48938900232314997</v>
      </c>
      <c r="P232" s="1">
        <f t="shared" si="7"/>
        <v>5.5722713470450103E-2</v>
      </c>
      <c r="Q232" s="1">
        <f>SQRT(Table8111241214[[#This Row],[dX]]*Table8111241214[[#This Row],[dX]]+Table8111241214[[#This Row],[dY]]*Table8111241214[[#This Row],[dY]])</f>
        <v>0.49255113073807677</v>
      </c>
      <c r="R232" s="1">
        <f>IFERROR(Table8111241214[[#This Row],[dY]]/Table8111241214[[#This Row],[|AB|]],0)</f>
        <v>0.11313082032103118</v>
      </c>
      <c r="S232" s="1">
        <f>IFERROR(Table8111241214[[#This Row],[dX]]/Table8111241214[[#This Row],[|AB|]],0)</f>
        <v>0.99358010119642115</v>
      </c>
      <c r="T232" s="1">
        <f>Table8111241214[[#This Row],[X]] - Table8111241214[[#This Row],[Cos(a)]] * $H$2</f>
        <v>1.999942139831308</v>
      </c>
      <c r="U232" s="1">
        <f>Table8111241214[[#This Row],[ Y]] + Table8111241214[[#This Row],[Sin(a)]] * $H$2</f>
        <v>-0.90324925771326192</v>
      </c>
      <c r="V232" s="1">
        <f>Table8111241214[[#This Row],[X]] + Table8111241214[[#This Row],[Cos(a)]] * $H$2</f>
        <v>2.1206299503176118</v>
      </c>
      <c r="W232" s="1">
        <f>Table8111241214[[#This Row],[ Y]] - Table8111241214[[#This Row],[Sin(a)]] * $H$2</f>
        <v>-1.9631992042961581</v>
      </c>
      <c r="X232" s="1">
        <v>2.0602860450744598</v>
      </c>
      <c r="Y232" s="1">
        <v>-1.4332242310047101</v>
      </c>
      <c r="Z232" s="1">
        <v>2.2323732630322701</v>
      </c>
      <c r="AA232" s="1">
        <v>-1.6700590915625699</v>
      </c>
      <c r="AB232" s="1">
        <f>Table8111241214[[#This Row],[Xs]]-IF(Z233&lt;&gt;"",Z233,Z$2)</f>
        <v>0.12101643029492992</v>
      </c>
      <c r="AC232" s="1">
        <f>Table8111241214[[#This Row],[ Ys]]-IF(AA233&lt;&gt;"",AA233,AA$2)</f>
        <v>0.12132228608669005</v>
      </c>
      <c r="AD232" s="1">
        <f>SQRT(Table8111241214[[#This Row],[dXs]]*Table8111241214[[#This Row],[dXs]]+Table8111241214[[#This Row],[dYs]]*Table8111241214[[#This Row],[dYs]])</f>
        <v>0.17135948617636637</v>
      </c>
      <c r="AE232"/>
    </row>
    <row r="233" spans="1:31" x14ac:dyDescent="0.25">
      <c r="A233"/>
      <c r="O233" s="1">
        <f t="shared" si="6"/>
        <v>0.45404201745986983</v>
      </c>
      <c r="P233" s="1">
        <f t="shared" si="7"/>
        <v>0.19869378209113986</v>
      </c>
      <c r="Q233" s="1">
        <f>SQRT(Table8111241214[[#This Row],[dX]]*Table8111241214[[#This Row],[dX]]+Table8111241214[[#This Row],[dY]]*Table8111241214[[#This Row],[dY]])</f>
        <v>0.49561413686527356</v>
      </c>
      <c r="R233" s="1">
        <f>IFERROR(Table8111241214[[#This Row],[dY]]/Table8111241214[[#This Row],[|AB|]],0)</f>
        <v>0.4009041859618146</v>
      </c>
      <c r="S233" s="1">
        <f>IFERROR(Table8111241214[[#This Row],[dX]]/Table8111241214[[#This Row],[|AB|]],0)</f>
        <v>0.91611998869050704</v>
      </c>
      <c r="T233" s="1">
        <f>Table8111241214[[#This Row],[X]] - Table8111241214[[#This Row],[Cos(a)]] * $H$2</f>
        <v>1.6059694935241835</v>
      </c>
      <c r="U233" s="1">
        <f>Table8111241214[[#This Row],[ Y]] + Table8111241214[[#This Row],[Sin(a)]] * $H$2</f>
        <v>-1.0131097159715103</v>
      </c>
      <c r="V233" s="1">
        <f>Table8111241214[[#This Row],[X]] + Table8111241214[[#This Row],[Cos(a)]] * $H$2</f>
        <v>2.0336535523971366</v>
      </c>
      <c r="W233" s="1">
        <f>Table8111241214[[#This Row],[ Y]] - Table8111241214[[#This Row],[Sin(a)]] * $H$2</f>
        <v>-1.9904253163008099</v>
      </c>
      <c r="X233" s="1">
        <v>1.81981152296066</v>
      </c>
      <c r="Y233" s="1">
        <v>-1.5017675161361601</v>
      </c>
      <c r="Z233" s="1">
        <v>2.1113568327373402</v>
      </c>
      <c r="AA233" s="1">
        <v>-1.79138137764926</v>
      </c>
      <c r="AB233" s="1">
        <f>Table8111241214[[#This Row],[Xs]]-IF(Z234&lt;&gt;"",Z234,Z$2)</f>
        <v>9.7893034155840386E-2</v>
      </c>
      <c r="AC233" s="1">
        <f>Table8111241214[[#This Row],[ Ys]]-IF(AA234&lt;&gt;"",AA234,AA$2)</f>
        <v>0.1345166671170801</v>
      </c>
      <c r="AD233" s="1">
        <f>SQRT(Table8111241214[[#This Row],[dXs]]*Table8111241214[[#This Row],[dXs]]+Table8111241214[[#This Row],[dYs]]*Table8111241214[[#This Row],[dYs]])</f>
        <v>0.16636640246312917</v>
      </c>
      <c r="AE233"/>
    </row>
    <row r="234" spans="1:31" x14ac:dyDescent="0.25">
      <c r="A234"/>
      <c r="O234" s="1">
        <f t="shared" si="6"/>
        <v>0.38177314400673001</v>
      </c>
      <c r="P234" s="1">
        <f t="shared" si="7"/>
        <v>0.31498295068741</v>
      </c>
      <c r="Q234" s="1">
        <f>SQRT(Table8111241214[[#This Row],[dX]]*Table8111241214[[#This Row],[dX]]+Table8111241214[[#This Row],[dY]]*Table8111241214[[#This Row],[dY]])</f>
        <v>0.49493938286272066</v>
      </c>
      <c r="R234" s="1">
        <f>IFERROR(Table8111241214[[#This Row],[dY]]/Table8111241214[[#This Row],[|AB|]],0)</f>
        <v>0.63640712700119795</v>
      </c>
      <c r="S234" s="1">
        <f>IFERROR(Table8111241214[[#This Row],[dX]]/Table8111241214[[#This Row],[|AB|]],0)</f>
        <v>0.7713533358338972</v>
      </c>
      <c r="T234" s="1">
        <f>Table8111241214[[#This Row],[X]] - Table8111241214[[#This Row],[Cos(a)]] * $H$2</f>
        <v>1.2667848841305256</v>
      </c>
      <c r="U234" s="1">
        <f>Table8111241214[[#This Row],[ Y]] + Table8111241214[[#This Row],[Sin(a)]] * $H$2</f>
        <v>-1.2204786504671254</v>
      </c>
      <c r="V234" s="1">
        <f>Table8111241214[[#This Row],[X]] + Table8111241214[[#This Row],[Cos(a)]] * $H$2</f>
        <v>1.9457031710986543</v>
      </c>
      <c r="W234" s="1">
        <f>Table8111241214[[#This Row],[ Y]] - Table8111241214[[#This Row],[Sin(a)]] * $H$2</f>
        <v>-2.0433573757245744</v>
      </c>
      <c r="X234" s="1">
        <v>1.60624402761459</v>
      </c>
      <c r="Y234" s="1">
        <v>-1.6319180130958499</v>
      </c>
      <c r="Z234" s="1">
        <v>2.0134637985814998</v>
      </c>
      <c r="AA234" s="1">
        <v>-1.9258980447663401</v>
      </c>
      <c r="AB234" s="1">
        <f>Table8111241214[[#This Row],[Xs]]-IF(Z235&lt;&gt;"",Z235,Z$2)</f>
        <v>0.14510007211656983</v>
      </c>
      <c r="AC234" s="1">
        <f>Table8111241214[[#This Row],[ Ys]]-IF(AA235&lt;&gt;"",AA235,AA$2)</f>
        <v>0.10714681624439004</v>
      </c>
      <c r="AD234" s="1">
        <f>SQRT(Table8111241214[[#This Row],[dXs]]*Table8111241214[[#This Row],[dXs]]+Table8111241214[[#This Row],[dYs]]*Table8111241214[[#This Row],[dYs]])</f>
        <v>0.18037314423035058</v>
      </c>
      <c r="AE234"/>
    </row>
    <row r="235" spans="1:31" x14ac:dyDescent="0.25">
      <c r="A235"/>
      <c r="O235" s="1">
        <f t="shared" si="6"/>
        <v>0.26815530657768005</v>
      </c>
      <c r="P235" s="1">
        <f t="shared" si="7"/>
        <v>0.41363650560378984</v>
      </c>
      <c r="Q235" s="1">
        <f>SQRT(Table8111241214[[#This Row],[dX]]*Table8111241214[[#This Row],[dX]]+Table8111241214[[#This Row],[dY]]*Table8111241214[[#This Row],[dY]])</f>
        <v>0.49295276367404989</v>
      </c>
      <c r="R235" s="1">
        <f>IFERROR(Table8111241214[[#This Row],[dY]]/Table8111241214[[#This Row],[|AB|]],0)</f>
        <v>0.8390996786809668</v>
      </c>
      <c r="S235" s="1">
        <f>IFERROR(Table8111241214[[#This Row],[dX]]/Table8111241214[[#This Row],[|AB|]],0)</f>
        <v>0.54397769185647504</v>
      </c>
      <c r="T235" s="1">
        <f>Table8111241214[[#This Row],[X]] - Table8111241214[[#This Row],[Cos(a)]] * $H$2</f>
        <v>0.99046316155342073</v>
      </c>
      <c r="U235" s="1">
        <f>Table8111241214[[#This Row],[ Y]] + Table8111241214[[#This Row],[Sin(a)]] * $H$2</f>
        <v>-1.5265931233284371</v>
      </c>
      <c r="V235" s="1">
        <f>Table8111241214[[#This Row],[X]] + Table8111241214[[#This Row],[Cos(a)]] * $H$2</f>
        <v>1.8856135963544391</v>
      </c>
      <c r="W235" s="1">
        <f>Table8111241214[[#This Row],[ Y]] - Table8111241214[[#This Row],[Sin(a)]] * $H$2</f>
        <v>-2.1069078103187029</v>
      </c>
      <c r="X235" s="1">
        <v>1.4380383789539299</v>
      </c>
      <c r="Y235" s="1">
        <v>-1.8167504668235701</v>
      </c>
      <c r="Z235" s="1">
        <v>1.86836372646493</v>
      </c>
      <c r="AA235" s="1">
        <v>-2.0330448610107301</v>
      </c>
      <c r="AB235" s="1">
        <f>Table8111241214[[#This Row],[Xs]]-IF(Z236&lt;&gt;"",Z236,Z$2)</f>
        <v>5.1298107749730093E-2</v>
      </c>
      <c r="AC235" s="1">
        <f>Table8111241214[[#This Row],[ Ys]]-IF(AA236&lt;&gt;"",AA236,AA$2)</f>
        <v>0.16177967459515008</v>
      </c>
      <c r="AD235" s="1">
        <f>SQRT(Table8111241214[[#This Row],[dXs]]*Table8111241214[[#This Row],[dXs]]+Table8111241214[[#This Row],[dYs]]*Table8111241214[[#This Row],[dYs]])</f>
        <v>0.1697178805277027</v>
      </c>
      <c r="AE235"/>
    </row>
    <row r="236" spans="1:31" x14ac:dyDescent="0.25">
      <c r="A236"/>
      <c r="O236" s="1">
        <f t="shared" si="6"/>
        <v>0.1191196739673599</v>
      </c>
      <c r="P236" s="1">
        <f t="shared" si="7"/>
        <v>0.47791701555252009</v>
      </c>
      <c r="Q236" s="1">
        <f>SQRT(Table8111241214[[#This Row],[dX]]*Table8111241214[[#This Row],[dX]]+Table8111241214[[#This Row],[dY]]*Table8111241214[[#This Row],[dY]])</f>
        <v>0.49253849644542291</v>
      </c>
      <c r="R236" s="1">
        <f>IFERROR(Table8111241214[[#This Row],[dY]]/Table8111241214[[#This Row],[|AB|]],0)</f>
        <v>0.9703140343375718</v>
      </c>
      <c r="S236" s="1">
        <f>IFERROR(Table8111241214[[#This Row],[dX]]/Table8111241214[[#This Row],[|AB|]],0)</f>
        <v>0.24184845413511608</v>
      </c>
      <c r="T236" s="1">
        <f>Table8111241214[[#This Row],[X]] - Table8111241214[[#This Row],[Cos(a)]] * $H$2</f>
        <v>0.82052385252440008</v>
      </c>
      <c r="U236" s="1">
        <f>Table8111241214[[#This Row],[ Y]] + Table8111241214[[#This Row],[Sin(a)]] * $H$2</f>
        <v>-1.9165527121351809</v>
      </c>
      <c r="V236" s="1">
        <f>Table8111241214[[#This Row],[X]] + Table8111241214[[#This Row],[Cos(a)]] * $H$2</f>
        <v>1.8556535895494197</v>
      </c>
      <c r="W236" s="1">
        <f>Table8111241214[[#This Row],[ Y]] - Table8111241214[[#This Row],[Sin(a)]] * $H$2</f>
        <v>-2.1745563252640987</v>
      </c>
      <c r="X236" s="1">
        <v>1.3380887210369099</v>
      </c>
      <c r="Y236" s="1">
        <v>-2.0455545186996398</v>
      </c>
      <c r="Z236" s="1">
        <v>1.8170656187151999</v>
      </c>
      <c r="AA236" s="1">
        <v>-2.1948245356058802</v>
      </c>
      <c r="AB236" s="1">
        <f>Table8111241214[[#This Row],[Xs]]-IF(Z237&lt;&gt;"",Z237,Z$2)</f>
        <v>1.3052022942139807E-2</v>
      </c>
      <c r="AC236" s="1">
        <f>Table8111241214[[#This Row],[ Ys]]-IF(AA237&lt;&gt;"",AA237,AA$2)</f>
        <v>0.16541869270970988</v>
      </c>
      <c r="AD236" s="1">
        <f>SQRT(Table8111241214[[#This Row],[dXs]]*Table8111241214[[#This Row],[dXs]]+Table8111241214[[#This Row],[dYs]]*Table8111241214[[#This Row],[dYs]])</f>
        <v>0.16593281532195966</v>
      </c>
      <c r="AE236"/>
    </row>
    <row r="237" spans="1:31" x14ac:dyDescent="0.25">
      <c r="A237"/>
      <c r="O237" s="1">
        <f t="shared" si="6"/>
        <v>-3.1218469142910044E-2</v>
      </c>
      <c r="P237" s="1">
        <f t="shared" si="7"/>
        <v>0.49418652057648016</v>
      </c>
      <c r="Q237" s="1">
        <f>SQRT(Table8111241214[[#This Row],[dX]]*Table8111241214[[#This Row],[dX]]+Table8111241214[[#This Row],[dY]]*Table8111241214[[#This Row],[dY]])</f>
        <v>0.49517159645431469</v>
      </c>
      <c r="R237" s="1">
        <f>IFERROR(Table8111241214[[#This Row],[dY]]/Table8111241214[[#This Row],[|AB|]],0)</f>
        <v>0.99801063735301421</v>
      </c>
      <c r="S237" s="1">
        <f>IFERROR(Table8111241214[[#This Row],[dX]]/Table8111241214[[#This Row],[|AB|]],0)</f>
        <v>-6.3045759018591663E-2</v>
      </c>
      <c r="T237" s="1">
        <f>Table8111241214[[#This Row],[X]] - Table8111241214[[#This Row],[Cos(a)]] * $H$2</f>
        <v>0.78658048661963198</v>
      </c>
      <c r="U237" s="1">
        <f>Table8111241214[[#This Row],[ Y]] + Table8111241214[[#This Row],[Sin(a)]] * $H$2</f>
        <v>-2.3282960488215969</v>
      </c>
      <c r="V237" s="1">
        <f>Table8111241214[[#This Row],[X]] + Table8111241214[[#This Row],[Cos(a)]] * $H$2</f>
        <v>1.8512569233535081</v>
      </c>
      <c r="W237" s="1">
        <f>Table8111241214[[#This Row],[ Y]] - Table8111241214[[#This Row],[Sin(a)]] * $H$2</f>
        <v>-2.2610389159305835</v>
      </c>
      <c r="X237" s="1">
        <v>1.31891870498657</v>
      </c>
      <c r="Y237" s="1">
        <v>-2.2946674823760902</v>
      </c>
      <c r="Z237" s="1">
        <v>1.8040135957730601</v>
      </c>
      <c r="AA237" s="1">
        <v>-2.3602432283155901</v>
      </c>
      <c r="AB237" s="1">
        <f>Table8111241214[[#This Row],[Xs]]-IF(Z238&lt;&gt;"",Z238,Z$2)</f>
        <v>-4.6823545188529936E-2</v>
      </c>
      <c r="AC237" s="1">
        <f>Table8111241214[[#This Row],[ Ys]]-IF(AA238&lt;&gt;"",AA238,AA$2)</f>
        <v>0.17867374751268983</v>
      </c>
      <c r="AD237" s="1">
        <f>SQRT(Table8111241214[[#This Row],[dXs]]*Table8111241214[[#This Row],[dXs]]+Table8111241214[[#This Row],[dYs]]*Table8111241214[[#This Row],[dYs]])</f>
        <v>0.18470720731539075</v>
      </c>
      <c r="AE237"/>
    </row>
    <row r="238" spans="1:31" x14ac:dyDescent="0.25">
      <c r="A238"/>
      <c r="O238" s="1">
        <f t="shared" si="6"/>
        <v>-0.15314477682114003</v>
      </c>
      <c r="P238" s="1">
        <f t="shared" si="7"/>
        <v>0.47336459159851962</v>
      </c>
      <c r="Q238" s="1">
        <f>SQRT(Table8111241214[[#This Row],[dX]]*Table8111241214[[#This Row],[dX]]+Table8111241214[[#This Row],[dY]]*Table8111241214[[#This Row],[dY]])</f>
        <v>0.49752121487111489</v>
      </c>
      <c r="R238" s="1">
        <f>IFERROR(Table8111241214[[#This Row],[dY]]/Table8111241214[[#This Row],[|AB|]],0)</f>
        <v>0.95144604380568343</v>
      </c>
      <c r="S238" s="1">
        <f>IFERROR(Table8111241214[[#This Row],[dX]]/Table8111241214[[#This Row],[|AB|]],0)</f>
        <v>-0.3078155709617586</v>
      </c>
      <c r="T238" s="1">
        <f>Table8111241214[[#This Row],[X]] - Table8111241214[[#This Row],[Cos(a)]] * $H$2</f>
        <v>0.86180649542256138</v>
      </c>
      <c r="U238" s="1">
        <f>Table8111241214[[#This Row],[ Y]] + Table8111241214[[#This Row],[Sin(a)]] * $H$2</f>
        <v>-2.7039296626218485</v>
      </c>
      <c r="V238" s="1">
        <f>Table8111241214[[#This Row],[X]] + Table8111241214[[#This Row],[Cos(a)]] * $H$2</f>
        <v>1.8768078849370786</v>
      </c>
      <c r="W238" s="1">
        <f>Table8111241214[[#This Row],[ Y]] - Table8111241214[[#This Row],[Sin(a)]] * $H$2</f>
        <v>-2.3755524159303913</v>
      </c>
      <c r="X238" s="1">
        <v>1.3693071901798199</v>
      </c>
      <c r="Y238" s="1">
        <v>-2.5397410392761199</v>
      </c>
      <c r="Z238" s="1">
        <v>1.85083714096159</v>
      </c>
      <c r="AA238" s="1">
        <v>-2.5389169758282799</v>
      </c>
      <c r="AB238" s="1">
        <f>Table8111241214[[#This Row],[Xs]]-IF(Z239&lt;&gt;"",Z239,Z$2)</f>
        <v>-0.10263772109465008</v>
      </c>
      <c r="AC238" s="1">
        <f>Table8111241214[[#This Row],[ Ys]]-IF(AA239&lt;&gt;"",AA239,AA$2)</f>
        <v>0.17524176301010019</v>
      </c>
      <c r="AD238" s="1">
        <f>SQRT(Table8111241214[[#This Row],[dXs]]*Table8111241214[[#This Row],[dXs]]+Table8111241214[[#This Row],[dYs]]*Table8111241214[[#This Row],[dYs]])</f>
        <v>0.20308662509971279</v>
      </c>
      <c r="AE238"/>
    </row>
    <row r="239" spans="1:31" x14ac:dyDescent="0.25">
      <c r="A239"/>
      <c r="O239" s="1">
        <f t="shared" si="6"/>
        <v>-0.24768725037575012</v>
      </c>
      <c r="P239" s="1">
        <f t="shared" si="7"/>
        <v>0.43265557289123002</v>
      </c>
      <c r="Q239" s="1">
        <f>SQRT(Table8111241214[[#This Row],[dX]]*Table8111241214[[#This Row],[dX]]+Table8111241214[[#This Row],[dY]]*Table8111241214[[#This Row],[dY]])</f>
        <v>0.49853768037384899</v>
      </c>
      <c r="R239" s="1">
        <f>IFERROR(Table8111241214[[#This Row],[dY]]/Table8111241214[[#This Row],[|AB|]],0)</f>
        <v>0.8678492918865941</v>
      </c>
      <c r="S239" s="1">
        <f>IFERROR(Table8111241214[[#This Row],[dX]]/Table8111241214[[#This Row],[|AB|]],0)</f>
        <v>-0.49682754208270002</v>
      </c>
      <c r="T239" s="1">
        <f>Table8111241214[[#This Row],[X]] - Table8111241214[[#This Row],[Cos(a)]] * $H$2</f>
        <v>1.0091532396090548</v>
      </c>
      <c r="U239" s="1">
        <f>Table8111241214[[#This Row],[ Y]] + Table8111241214[[#This Row],[Sin(a)]] * $H$2</f>
        <v>-3.0330395585535324</v>
      </c>
      <c r="V239" s="1">
        <f>Table8111241214[[#This Row],[X]] + Table8111241214[[#This Row],[Cos(a)]] * $H$2</f>
        <v>1.9349737240063654</v>
      </c>
      <c r="W239" s="1">
        <f>Table8111241214[[#This Row],[ Y]] - Table8111241214[[#This Row],[Sin(a)]] * $H$2</f>
        <v>-2.5030245893956873</v>
      </c>
      <c r="X239" s="1">
        <v>1.4720634818077101</v>
      </c>
      <c r="Y239" s="1">
        <v>-2.7680320739746098</v>
      </c>
      <c r="Z239" s="1">
        <v>1.9534748620562401</v>
      </c>
      <c r="AA239" s="1">
        <v>-2.7141587388383801</v>
      </c>
      <c r="AB239" s="1">
        <f>Table8111241214[[#This Row],[Xs]]-IF(Z240&lt;&gt;"",Z240,Z$2)</f>
        <v>-0.14976368307476973</v>
      </c>
      <c r="AC239" s="1">
        <f>Table8111241214[[#This Row],[ Ys]]-IF(AA240&lt;&gt;"",AA240,AA$2)</f>
        <v>0.16725761648491977</v>
      </c>
      <c r="AD239" s="1">
        <f>SQRT(Table8111241214[[#This Row],[dXs]]*Table8111241214[[#This Row],[dXs]]+Table8111241214[[#This Row],[dYs]]*Table8111241214[[#This Row],[dYs]])</f>
        <v>0.22450895536779056</v>
      </c>
      <c r="AE239"/>
    </row>
    <row r="240" spans="1:31" x14ac:dyDescent="0.25">
      <c r="A240"/>
      <c r="O240" s="1">
        <f t="shared" si="6"/>
        <v>-0.31564944982527998</v>
      </c>
      <c r="P240" s="1">
        <f t="shared" si="7"/>
        <v>0.38793241977691029</v>
      </c>
      <c r="Q240" s="1">
        <f>SQRT(Table8111241214[[#This Row],[dX]]*Table8111241214[[#This Row],[dX]]+Table8111241214[[#This Row],[dY]]*Table8111241214[[#This Row],[dY]])</f>
        <v>0.5001261215823174</v>
      </c>
      <c r="R240" s="1">
        <f>IFERROR(Table8111241214[[#This Row],[dY]]/Table8111241214[[#This Row],[|AB|]],0)</f>
        <v>0.77566918230456638</v>
      </c>
      <c r="S240" s="1">
        <f>IFERROR(Table8111241214[[#This Row],[dX]]/Table8111241214[[#This Row],[|AB|]],0)</f>
        <v>-0.63113969897556377</v>
      </c>
      <c r="T240" s="1">
        <f>Table8111241214[[#This Row],[X]] - Table8111241214[[#This Row],[Cos(a)]] * $H$2</f>
        <v>1.2032530082544874</v>
      </c>
      <c r="U240" s="1">
        <f>Table8111241214[[#This Row],[ Y]] + Table8111241214[[#This Row],[Sin(a)]] * $H$2</f>
        <v>-3.3090461130027355</v>
      </c>
      <c r="V240" s="1">
        <f>Table8111241214[[#This Row],[X]] + Table8111241214[[#This Row],[Cos(a)]] * $H$2</f>
        <v>2.0307358728566527</v>
      </c>
      <c r="W240" s="1">
        <f>Table8111241214[[#This Row],[ Y]] - Table8111241214[[#This Row],[Sin(a)]] * $H$2</f>
        <v>-2.6357471113319644</v>
      </c>
      <c r="X240" s="1">
        <v>1.6169944405555701</v>
      </c>
      <c r="Y240" s="1">
        <v>-2.97239661216735</v>
      </c>
      <c r="Z240" s="1">
        <v>2.1032385451310098</v>
      </c>
      <c r="AA240" s="1">
        <v>-2.8814163553232999</v>
      </c>
      <c r="AB240" s="1">
        <f>Table8111241214[[#This Row],[Xs]]-IF(Z241&lt;&gt;"",Z241,Z$2)</f>
        <v>-0.12746868243382004</v>
      </c>
      <c r="AC240" s="1">
        <f>Table8111241214[[#This Row],[ Ys]]-IF(AA241&lt;&gt;"",AA241,AA$2)</f>
        <v>0.16915036725908017</v>
      </c>
      <c r="AD240" s="1">
        <f>SQRT(Table8111241214[[#This Row],[dXs]]*Table8111241214[[#This Row],[dXs]]+Table8111241214[[#This Row],[dYs]]*Table8111241214[[#This Row],[dYs]])</f>
        <v>0.21180205793451526</v>
      </c>
      <c r="AE240"/>
    </row>
    <row r="241" spans="1:31" x14ac:dyDescent="0.25">
      <c r="A241"/>
      <c r="O241" s="1">
        <f t="shared" si="6"/>
        <v>-0.35292154550551991</v>
      </c>
      <c r="P241" s="1">
        <f t="shared" si="7"/>
        <v>0.35589146614075018</v>
      </c>
      <c r="Q241" s="1">
        <f>SQRT(Table8111241214[[#This Row],[dX]]*Table8111241214[[#This Row],[dX]]+Table8111241214[[#This Row],[dY]]*Table8111241214[[#This Row],[dY]])</f>
        <v>0.50121088670719982</v>
      </c>
      <c r="R241" s="1">
        <f>IFERROR(Table8111241214[[#This Row],[dY]]/Table8111241214[[#This Row],[|AB|]],0)</f>
        <v>0.71006331981104165</v>
      </c>
      <c r="S241" s="1">
        <f>IFERROR(Table8111241214[[#This Row],[dX]]/Table8111241214[[#This Row],[|AB|]],0)</f>
        <v>-0.70413782873733066</v>
      </c>
      <c r="T241" s="1">
        <f>Table8111241214[[#This Row],[X]] - Table8111241214[[#This Row],[Cos(a)]] * $H$2</f>
        <v>1.4089656232892014</v>
      </c>
      <c r="U241" s="1">
        <f>Table8111241214[[#This Row],[ Y]] + Table8111241214[[#This Row],[Sin(a)]] * $H$2</f>
        <v>-3.5315511490490703</v>
      </c>
      <c r="V241" s="1">
        <f>Table8111241214[[#This Row],[X]] + Table8111241214[[#This Row],[Cos(a)]] * $H$2</f>
        <v>2.1664602399767787</v>
      </c>
      <c r="W241" s="1">
        <f>Table8111241214[[#This Row],[ Y]] - Table8111241214[[#This Row],[Sin(a)]] * $H$2</f>
        <v>-2.7803778384539699</v>
      </c>
      <c r="X241" s="1">
        <v>1.7877129316329901</v>
      </c>
      <c r="Y241" s="1">
        <v>-3.1559644937515201</v>
      </c>
      <c r="Z241" s="1">
        <v>2.2307072275648299</v>
      </c>
      <c r="AA241" s="1">
        <v>-3.05056672258238</v>
      </c>
      <c r="AB241" s="1">
        <f>Table8111241214[[#This Row],[Xs]]-IF(Z242&lt;&gt;"",Z242,Z$2)</f>
        <v>-0.13728134157329031</v>
      </c>
      <c r="AC241" s="1">
        <f>Table8111241214[[#This Row],[ Ys]]-IF(AA242&lt;&gt;"",AA242,AA$2)</f>
        <v>0.16608305983940008</v>
      </c>
      <c r="AD241" s="1">
        <f>SQRT(Table8111241214[[#This Row],[dXs]]*Table8111241214[[#This Row],[dXs]]+Table8111241214[[#This Row],[dYs]]*Table8111241214[[#This Row],[dYs]])</f>
        <v>0.21547563553631802</v>
      </c>
      <c r="AE241"/>
    </row>
    <row r="242" spans="1:31" x14ac:dyDescent="0.25">
      <c r="A242"/>
      <c r="O242" s="1">
        <f t="shared" si="6"/>
        <v>-0.3689100742340099</v>
      </c>
      <c r="P242" s="1">
        <f t="shared" si="7"/>
        <v>0.33974945545196977</v>
      </c>
      <c r="Q242" s="1">
        <f>SQRT(Table8111241214[[#This Row],[dX]]*Table8111241214[[#This Row],[dX]]+Table8111241214[[#This Row],[dY]]*Table8111241214[[#This Row],[dY]])</f>
        <v>0.5015220188099947</v>
      </c>
      <c r="R242" s="1">
        <f>IFERROR(Table8111241214[[#This Row],[dY]]/Table8111241214[[#This Row],[|AB|]],0)</f>
        <v>0.67743676789729612</v>
      </c>
      <c r="S242" s="1">
        <f>IFERROR(Table8111241214[[#This Row],[dX]]/Table8111241214[[#This Row],[|AB|]],0)</f>
        <v>-0.73558101219435035</v>
      </c>
      <c r="T242" s="1">
        <f>Table8111241214[[#This Row],[X]] - Table8111241214[[#This Row],[Cos(a)]] * $H$2</f>
        <v>1.6085716590755812</v>
      </c>
      <c r="U242" s="1">
        <f>Table8111241214[[#This Row],[ Y]] + Table8111241214[[#This Row],[Sin(a)]] * $H$2</f>
        <v>-3.7206465070064723</v>
      </c>
      <c r="V242" s="1">
        <f>Table8111241214[[#This Row],[X]] + Table8111241214[[#This Row],[Cos(a)]] * $H$2</f>
        <v>2.3312603130465988</v>
      </c>
      <c r="W242" s="1">
        <f>Table8111241214[[#This Row],[ Y]] - Table8111241214[[#This Row],[Sin(a)]] * $H$2</f>
        <v>-2.935929649609728</v>
      </c>
      <c r="X242" s="1">
        <v>1.96991598606109</v>
      </c>
      <c r="Y242" s="1">
        <v>-3.3282880783081001</v>
      </c>
      <c r="Z242" s="1">
        <v>2.3679885691381202</v>
      </c>
      <c r="AA242" s="1">
        <v>-3.2166497824217801</v>
      </c>
      <c r="AB242" s="1">
        <f>Table8111241214[[#This Row],[Xs]]-IF(Z243&lt;&gt;"",Z243,Z$2)</f>
        <v>-0.13750040001606978</v>
      </c>
      <c r="AC242" s="1">
        <f>Table8111241214[[#This Row],[ Ys]]-IF(AA243&lt;&gt;"",AA243,AA$2)</f>
        <v>0.16415592083382968</v>
      </c>
      <c r="AD242" s="1">
        <f>SQRT(Table8111241214[[#This Row],[dXs]]*Table8111241214[[#This Row],[dXs]]+Table8111241214[[#This Row],[dYs]]*Table8111241214[[#This Row],[dYs]])</f>
        <v>0.21413436517612433</v>
      </c>
      <c r="AE242"/>
    </row>
    <row r="243" spans="1:31" x14ac:dyDescent="0.25">
      <c r="A243"/>
      <c r="O243" s="1">
        <f t="shared" si="6"/>
        <v>-0.37774050235748025</v>
      </c>
      <c r="P243" s="1">
        <f t="shared" si="7"/>
        <v>0.32990741729735973</v>
      </c>
      <c r="Q243" s="1">
        <f>SQRT(Table8111241214[[#This Row],[dX]]*Table8111241214[[#This Row],[dX]]+Table8111241214[[#This Row],[dY]]*Table8111241214[[#This Row],[dY]])</f>
        <v>0.5015244671091289</v>
      </c>
      <c r="R243" s="1">
        <f>IFERROR(Table8111241214[[#This Row],[dY]]/Table8111241214[[#This Row],[|AB|]],0)</f>
        <v>0.65780921756220867</v>
      </c>
      <c r="S243" s="1">
        <f>IFERROR(Table8111241214[[#This Row],[dX]]/Table8111241214[[#This Row],[|AB|]],0)</f>
        <v>-0.7531845944323311</v>
      </c>
      <c r="T243" s="1">
        <f>Table8111241214[[#This Row],[X]] - Table8111241214[[#This Row],[Cos(a)]] * $H$2</f>
        <v>1.805748001336811</v>
      </c>
      <c r="U243" s="1">
        <f>Table8111241214[[#This Row],[ Y]] + Table8111241214[[#This Row],[Sin(a)]] * $H$2</f>
        <v>-3.8974621171037374</v>
      </c>
      <c r="V243" s="1">
        <f>Table8111241214[[#This Row],[X]] + Table8111241214[[#This Row],[Cos(a)]] * $H$2</f>
        <v>2.5074980103971889</v>
      </c>
      <c r="W243" s="1">
        <f>Table8111241214[[#This Row],[ Y]] - Table8111241214[[#This Row],[Sin(a)]] * $H$2</f>
        <v>-3.0939657813032424</v>
      </c>
      <c r="X243" s="1">
        <v>2.156623005867</v>
      </c>
      <c r="Y243" s="1">
        <v>-3.4957139492034899</v>
      </c>
      <c r="Z243" s="1">
        <v>2.5054889691541899</v>
      </c>
      <c r="AA243" s="1">
        <v>-3.3808057032556098</v>
      </c>
      <c r="AB243" s="1">
        <f>Table8111241214[[#This Row],[Xs]]-IF(Z244&lt;&gt;"",Z244,Z$2)</f>
        <v>-0.14425477645038987</v>
      </c>
      <c r="AC243" s="1">
        <f>Table8111241214[[#This Row],[ Ys]]-IF(AA244&lt;&gt;"",AA244,AA$2)</f>
        <v>0.16091439834271037</v>
      </c>
      <c r="AD243" s="1">
        <f>SQRT(Table8111241214[[#This Row],[dXs]]*Table8111241214[[#This Row],[dXs]]+Table8111241214[[#This Row],[dYs]]*Table8111241214[[#This Row],[dYs]])</f>
        <v>0.21610850081093161</v>
      </c>
      <c r="AE243"/>
    </row>
    <row r="244" spans="1:31" x14ac:dyDescent="0.25">
      <c r="A244"/>
      <c r="O244" s="1">
        <f t="shared" si="6"/>
        <v>-0.3849295377731301</v>
      </c>
      <c r="P244" s="1">
        <f t="shared" si="7"/>
        <v>0.32154214382171009</v>
      </c>
      <c r="Q244" s="1">
        <f>SQRT(Table8111241214[[#This Row],[dX]]*Table8111241214[[#This Row],[dX]]+Table8111241214[[#This Row],[dY]]*Table8111241214[[#This Row],[dY]])</f>
        <v>0.50155767295865072</v>
      </c>
      <c r="R244" s="1">
        <f>IFERROR(Table8111241214[[#This Row],[dY]]/Table8111241214[[#This Row],[|AB|]],0)</f>
        <v>0.64108707962726863</v>
      </c>
      <c r="S244" s="1">
        <f>IFERROR(Table8111241214[[#This Row],[dX]]/Table8111241214[[#This Row],[|AB|]],0)</f>
        <v>-0.76746814678850372</v>
      </c>
      <c r="T244" s="1">
        <f>Table8111241214[[#This Row],[X]] - Table8111241214[[#This Row],[Cos(a)]] * $H$2</f>
        <v>2.0057010612780393</v>
      </c>
      <c r="U244" s="1">
        <f>Table8111241214[[#This Row],[ Y]] + Table8111241214[[#This Row],[Sin(a)]] * $H$2</f>
        <v>-4.0675625009495677</v>
      </c>
      <c r="V244" s="1">
        <f>Table8111241214[[#This Row],[X]] + Table8111241214[[#This Row],[Cos(a)]] * $H$2</f>
        <v>2.6896119155591012</v>
      </c>
      <c r="W244" s="1">
        <f>Table8111241214[[#This Row],[ Y]] - Table8111241214[[#This Row],[Sin(a)]] * $H$2</f>
        <v>-3.248828490261352</v>
      </c>
      <c r="X244" s="1">
        <v>2.3476564884185702</v>
      </c>
      <c r="Y244" s="1">
        <v>-3.6581954956054599</v>
      </c>
      <c r="Z244" s="1">
        <v>2.6497437456045798</v>
      </c>
      <c r="AA244" s="1">
        <v>-3.5417201015983202</v>
      </c>
      <c r="AB244" s="1">
        <f>Table8111241214[[#This Row],[Xs]]-IF(Z245&lt;&gt;"",Z245,Z$2)</f>
        <v>-0.14874812824564998</v>
      </c>
      <c r="AC244" s="1">
        <f>Table8111241214[[#This Row],[ Ys]]-IF(AA245&lt;&gt;"",AA245,AA$2)</f>
        <v>0.15750983221458004</v>
      </c>
      <c r="AD244" s="1">
        <f>SQRT(Table8111241214[[#This Row],[dXs]]*Table8111241214[[#This Row],[dXs]]+Table8111241214[[#This Row],[dYs]]*Table8111241214[[#This Row],[dYs]])</f>
        <v>0.21664568516554741</v>
      </c>
      <c r="AE244"/>
    </row>
    <row r="245" spans="1:31" x14ac:dyDescent="0.25">
      <c r="A245"/>
      <c r="O245" s="1">
        <f t="shared" si="6"/>
        <v>-0.38910448551177979</v>
      </c>
      <c r="P245" s="1">
        <f t="shared" si="7"/>
        <v>0.31651055812836004</v>
      </c>
      <c r="Q245" s="1">
        <f>SQRT(Table8111241214[[#This Row],[dX]]*Table8111241214[[#This Row],[dX]]+Table8111241214[[#This Row],[dY]]*Table8111241214[[#This Row],[dY]])</f>
        <v>0.50157874162698812</v>
      </c>
      <c r="R245" s="1">
        <f>IFERROR(Table8111241214[[#This Row],[dY]]/Table8111241214[[#This Row],[|AB|]],0)</f>
        <v>0.63102865384941143</v>
      </c>
      <c r="S245" s="1">
        <f>IFERROR(Table8111241214[[#This Row],[dX]]/Table8111241214[[#This Row],[|AB|]],0)</f>
        <v>-0.77575952331956544</v>
      </c>
      <c r="T245" s="1">
        <f>Table8111241214[[#This Row],[X]] - Table8111241214[[#This Row],[Cos(a)]] * $H$2</f>
        <v>2.2049622742020882</v>
      </c>
      <c r="U245" s="1">
        <f>Table8111241214[[#This Row],[ Y]] + Table8111241214[[#This Row],[Sin(a)]] * $H$2</f>
        <v>-4.2310457131643382</v>
      </c>
      <c r="V245" s="1">
        <f>Table8111241214[[#This Row],[X]] + Table8111241214[[#This Row],[Cos(a)]] * $H$2</f>
        <v>2.8781428130781719</v>
      </c>
      <c r="W245" s="1">
        <f>Table8111241214[[#This Row],[ Y]] - Table8111241214[[#This Row],[Sin(a)]] * $H$2</f>
        <v>-3.4034664728860622</v>
      </c>
      <c r="X245" s="1">
        <v>2.5415525436401301</v>
      </c>
      <c r="Y245" s="1">
        <v>-3.8172560930252</v>
      </c>
      <c r="Z245" s="1">
        <v>2.7984918738502298</v>
      </c>
      <c r="AA245" s="1">
        <v>-3.6992299338129002</v>
      </c>
      <c r="AB245" s="1">
        <f>Table8111241214[[#This Row],[Xs]]-IF(Z246&lt;&gt;"",Z246,Z$2)</f>
        <v>-0.15503576609090031</v>
      </c>
      <c r="AC245" s="1">
        <f>Table8111241214[[#This Row],[ Ys]]-IF(AA246&lt;&gt;"",AA246,AA$2)</f>
        <v>0.15335959763316964</v>
      </c>
      <c r="AD245" s="1">
        <f>SQRT(Table8111241214[[#This Row],[dXs]]*Table8111241214[[#This Row],[dXs]]+Table8111241214[[#This Row],[dYs]]*Table8111241214[[#This Row],[dYs]])</f>
        <v>0.21807167389094817</v>
      </c>
      <c r="AE245"/>
    </row>
    <row r="246" spans="1:31" x14ac:dyDescent="0.25">
      <c r="A246"/>
      <c r="O246" s="1">
        <f t="shared" si="6"/>
        <v>-0.39140856266021995</v>
      </c>
      <c r="P246" s="1">
        <f t="shared" si="7"/>
        <v>0.31366205215453968</v>
      </c>
      <c r="Q246" s="1">
        <f>SQRT(Table8111241214[[#This Row],[dX]]*Table8111241214[[#This Row],[dX]]+Table8111241214[[#This Row],[dY]]*Table8111241214[[#This Row],[dY]])</f>
        <v>0.50158204302540221</v>
      </c>
      <c r="R246" s="1">
        <f>IFERROR(Table8111241214[[#This Row],[dY]]/Table8111241214[[#This Row],[|AB|]],0)</f>
        <v>0.62534545747016412</v>
      </c>
      <c r="S246" s="1">
        <f>IFERROR(Table8111241214[[#This Row],[dX]]/Table8111241214[[#This Row],[|AB|]],0)</f>
        <v>-0.78034803698185295</v>
      </c>
      <c r="T246" s="1">
        <f>Table8111241214[[#This Row],[X]] - Table8111241214[[#This Row],[Cos(a)]] * $H$2</f>
        <v>2.4032021177076843</v>
      </c>
      <c r="U246" s="1">
        <f>Table8111241214[[#This Row],[ Y]] + Table8111241214[[#This Row],[Sin(a)]] * $H$2</f>
        <v>-4.3909431840462094</v>
      </c>
      <c r="V246" s="1">
        <f>Table8111241214[[#This Row],[X]] + Table8111241214[[#This Row],[Cos(a)]] * $H$2</f>
        <v>3.0703198301530157</v>
      </c>
      <c r="W246" s="1">
        <f>Table8111241214[[#This Row],[ Y]] - Table8111241214[[#This Row],[Sin(a)]] * $H$2</f>
        <v>-3.5584689234214308</v>
      </c>
      <c r="X246" s="1">
        <v>2.73676097393035</v>
      </c>
      <c r="Y246" s="1">
        <v>-3.9747060537338199</v>
      </c>
      <c r="Z246" s="1">
        <v>2.9535276399411301</v>
      </c>
      <c r="AA246" s="1">
        <v>-3.8525895314460699</v>
      </c>
      <c r="AB246" s="1">
        <f>Table8111241214[[#This Row],[Xs]]-IF(Z247&lt;&gt;"",Z247,Z$2)</f>
        <v>-0.1607650443264701</v>
      </c>
      <c r="AC246" s="1">
        <f>Table8111241214[[#This Row],[ Ys]]-IF(AA247&lt;&gt;"",AA247,AA$2)</f>
        <v>0.14872052182297013</v>
      </c>
      <c r="AD246" s="1">
        <f>SQRT(Table8111241214[[#This Row],[dXs]]*Table8111241214[[#This Row],[dXs]]+Table8111241214[[#This Row],[dYs]]*Table8111241214[[#This Row],[dYs]])</f>
        <v>0.21900500699433434</v>
      </c>
      <c r="AE246"/>
    </row>
    <row r="247" spans="1:31" x14ac:dyDescent="0.25">
      <c r="A247"/>
      <c r="O247" s="1">
        <f t="shared" si="6"/>
        <v>-0.39326059818268</v>
      </c>
      <c r="P247" s="1">
        <f t="shared" si="7"/>
        <v>0.31133687496184992</v>
      </c>
      <c r="Q247" s="1">
        <f>SQRT(Table8111241214[[#This Row],[dX]]*Table8111241214[[#This Row],[dX]]+Table8111241214[[#This Row],[dY]]*Table8111241214[[#This Row],[dY]])</f>
        <v>0.50158204492785607</v>
      </c>
      <c r="R247" s="1">
        <f>IFERROR(Table8111241214[[#This Row],[dY]]/Table8111241214[[#This Row],[|AB|]],0)</f>
        <v>0.62070976844203096</v>
      </c>
      <c r="S247" s="1">
        <f>IFERROR(Table8111241214[[#This Row],[dX]]/Table8111241214[[#This Row],[|AB|]],0)</f>
        <v>-0.78404042201957957</v>
      </c>
      <c r="T247" s="1">
        <f>Table8111241214[[#This Row],[X]] - Table8111241214[[#This Row],[Cos(a)]] * $H$2</f>
        <v>2.601874923560088</v>
      </c>
      <c r="U247" s="1">
        <f>Table8111241214[[#This Row],[ Y]] + Table8111241214[[#This Row],[Sin(a)]] * $H$2</f>
        <v>-4.5491247912457098</v>
      </c>
      <c r="V247" s="1">
        <f>Table8111241214[[#This Row],[X]] + Table8111241214[[#This Row],[Cos(a)]] * $H$2</f>
        <v>3.264047289040612</v>
      </c>
      <c r="W247" s="1">
        <f>Table8111241214[[#This Row],[ Y]] - Table8111241214[[#This Row],[Sin(a)]] * $H$2</f>
        <v>-3.7127114991137695</v>
      </c>
      <c r="X247" s="1">
        <v>2.93296110630035</v>
      </c>
      <c r="Y247" s="1">
        <v>-4.1309181451797397</v>
      </c>
      <c r="Z247" s="1">
        <v>3.1142926842676002</v>
      </c>
      <c r="AA247" s="1">
        <v>-4.00131005326904</v>
      </c>
      <c r="AB247" s="1">
        <f>Table8111241214[[#This Row],[Xs]]-IF(Z248&lt;&gt;"",Z248,Z$2)</f>
        <v>-0.16665462218499982</v>
      </c>
      <c r="AC247" s="1">
        <f>Table8111241214[[#This Row],[ Ys]]-IF(AA248&lt;&gt;"",AA248,AA$2)</f>
        <v>0.14348572172243035</v>
      </c>
      <c r="AD247" s="1">
        <f>SQRT(Table8111241214[[#This Row],[dXs]]*Table8111241214[[#This Row],[dXs]]+Table8111241214[[#This Row],[dYs]]*Table8111241214[[#This Row],[dYs]])</f>
        <v>0.21991342713402415</v>
      </c>
      <c r="AE247"/>
    </row>
    <row r="248" spans="1:31" x14ac:dyDescent="0.25">
      <c r="A248"/>
      <c r="O248" s="1">
        <f t="shared" si="6"/>
        <v>-0.39451885223388983</v>
      </c>
      <c r="P248" s="1">
        <f t="shared" si="7"/>
        <v>0.30974328517913996</v>
      </c>
      <c r="Q248" s="1">
        <f>SQRT(Table8111241214[[#This Row],[dX]]*Table8111241214[[#This Row],[dX]]+Table8111241214[[#This Row],[dY]]*Table8111241214[[#This Row],[dY]])</f>
        <v>0.50158351994609218</v>
      </c>
      <c r="R248" s="1">
        <f>IFERROR(Table8111241214[[#This Row],[dY]]/Table8111241214[[#This Row],[|AB|]],0)</f>
        <v>0.61753082559895445</v>
      </c>
      <c r="S248" s="1">
        <f>IFERROR(Table8111241214[[#This Row],[dX]]/Table8111241214[[#This Row],[|AB|]],0)</f>
        <v>-0.78654667975592751</v>
      </c>
      <c r="T248" s="1">
        <f>Table8111241214[[#This Row],[X]] - Table8111241214[[#This Row],[Cos(a)]] * $H$2</f>
        <v>2.800631035397005</v>
      </c>
      <c r="U248" s="1">
        <f>Table8111241214[[#This Row],[ Y]] + Table8111241214[[#This Row],[Sin(a)]] * $H$2</f>
        <v>-4.7055864109918373</v>
      </c>
      <c r="V248" s="1">
        <f>Table8111241214[[#This Row],[X]] + Table8111241214[[#This Row],[Cos(a)]] * $H$2</f>
        <v>3.459412108829055</v>
      </c>
      <c r="W248" s="1">
        <f>Table8111241214[[#This Row],[ Y]] - Table8111241214[[#This Row],[Sin(a)]] * $H$2</f>
        <v>-3.8664994463995024</v>
      </c>
      <c r="X248" s="1">
        <v>3.13002157211303</v>
      </c>
      <c r="Y248" s="1">
        <v>-4.2860429286956698</v>
      </c>
      <c r="Z248" s="1">
        <v>3.2809473064526</v>
      </c>
      <c r="AA248" s="1">
        <v>-4.1447957749914703</v>
      </c>
      <c r="AB248" s="1">
        <f>Table8111241214[[#This Row],[Xs]]-IF(Z249&lt;&gt;"",Z249,Z$2)</f>
        <v>-0.17207492754728992</v>
      </c>
      <c r="AC248" s="1">
        <f>Table8111241214[[#This Row],[ Ys]]-IF(AA249&lt;&gt;"",AA249,AA$2)</f>
        <v>0.13776488353603966</v>
      </c>
      <c r="AD248" s="1">
        <f>SQRT(Table8111241214[[#This Row],[dXs]]*Table8111241214[[#This Row],[dXs]]+Table8111241214[[#This Row],[dYs]]*Table8111241214[[#This Row],[dYs]])</f>
        <v>0.22042899951254971</v>
      </c>
      <c r="AE248"/>
    </row>
    <row r="249" spans="1:31" x14ac:dyDescent="0.25">
      <c r="A249"/>
      <c r="O249" s="1">
        <f t="shared" si="6"/>
        <v>-0.39558732509612993</v>
      </c>
      <c r="P249" s="1">
        <f t="shared" si="7"/>
        <v>0.30837702751160023</v>
      </c>
      <c r="Q249" s="1">
        <f>SQRT(Table8111241214[[#This Row],[dX]]*Table8111241214[[#This Row],[dX]]+Table8111241214[[#This Row],[dY]]*Table8111241214[[#This Row],[dY]])</f>
        <v>0.50158321629974967</v>
      </c>
      <c r="R249" s="1">
        <f>IFERROR(Table8111241214[[#This Row],[dY]]/Table8111241214[[#This Row],[|AB|]],0)</f>
        <v>0.61480730911720127</v>
      </c>
      <c r="S249" s="1">
        <f>IFERROR(Table8111241214[[#This Row],[dX]]/Table8111241214[[#This Row],[|AB|]],0)</f>
        <v>-0.78867735650015081</v>
      </c>
      <c r="T249" s="1">
        <f>Table8111241214[[#This Row],[X]] - Table8111241214[[#This Row],[Cos(a)]] * $H$2</f>
        <v>2.9995421437204932</v>
      </c>
      <c r="U249" s="1">
        <f>Table8111241214[[#This Row],[ Y]] + Table8111241214[[#This Row],[Sin(a)]] * $H$2</f>
        <v>-4.8613414142307656</v>
      </c>
      <c r="V249" s="1">
        <f>Table8111241214[[#This Row],[X]] + Table8111241214[[#This Row],[Cos(a)]] * $H$2</f>
        <v>3.6554177733479865</v>
      </c>
      <c r="W249" s="1">
        <f>Table8111241214[[#This Row],[ Y]] - Table8111241214[[#This Row],[Sin(a)]] * $H$2</f>
        <v>-4.0199814464869936</v>
      </c>
      <c r="X249" s="1">
        <v>3.3274799585342398</v>
      </c>
      <c r="Y249" s="1">
        <v>-4.4406614303588796</v>
      </c>
      <c r="Z249" s="1">
        <v>3.4530222339998899</v>
      </c>
      <c r="AA249" s="1">
        <v>-4.28256065852751</v>
      </c>
      <c r="AB249" s="1">
        <f>Table8111241214[[#This Row],[Xs]]-IF(Z250&lt;&gt;"",Z250,Z$2)</f>
        <v>-0.17709260829288009</v>
      </c>
      <c r="AC249" s="1">
        <f>Table8111241214[[#This Row],[ Ys]]-IF(AA250&lt;&gt;"",AA250,AA$2)</f>
        <v>0.13155676235674996</v>
      </c>
      <c r="AD249" s="1">
        <f>SQRT(Table8111241214[[#This Row],[dXs]]*Table8111241214[[#This Row],[dXs]]+Table8111241214[[#This Row],[dYs]]*Table8111241214[[#This Row],[dYs]])</f>
        <v>0.22061045676432892</v>
      </c>
      <c r="AE249"/>
    </row>
    <row r="250" spans="1:31" x14ac:dyDescent="0.25">
      <c r="A250"/>
      <c r="O250" s="1">
        <f t="shared" si="6"/>
        <v>-0.39727163314819025</v>
      </c>
      <c r="P250" s="1">
        <f t="shared" si="7"/>
        <v>0.30620193481446023</v>
      </c>
      <c r="Q250" s="1">
        <f>SQRT(Table8111241214[[#This Row],[dX]]*Table8111241214[[#This Row],[dX]]+Table8111241214[[#This Row],[dY]]*Table8111241214[[#This Row],[dY]])</f>
        <v>0.50158187306595248</v>
      </c>
      <c r="R250" s="1">
        <f>IFERROR(Table8111241214[[#This Row],[dY]]/Table8111241214[[#This Row],[|AB|]],0)</f>
        <v>0.61047248965115219</v>
      </c>
      <c r="S250" s="1">
        <f>IFERROR(Table8111241214[[#This Row],[dX]]/Table8111241214[[#This Row],[|AB|]],0)</f>
        <v>-0.79203746084331361</v>
      </c>
      <c r="T250" s="1">
        <f>Table8111241214[[#This Row],[X]] - Table8111241214[[#This Row],[Cos(a)]] * $H$2</f>
        <v>3.1999832722510435</v>
      </c>
      <c r="U250" s="1">
        <f>Table8111241214[[#This Row],[ Y]] + Table8111241214[[#This Row],[Sin(a)]] * $H$2</f>
        <v>-5.0168922175285333</v>
      </c>
      <c r="V250" s="1">
        <f>Table8111241214[[#This Row],[X]] + Table8111241214[[#This Row],[Cos(a)]] * $H$2</f>
        <v>3.8512345221672764</v>
      </c>
      <c r="W250" s="1">
        <f>Table8111241214[[#This Row],[ Y]] - Table8111241214[[#This Row],[Sin(a)]] * $H$2</f>
        <v>-4.1719476948860068</v>
      </c>
      <c r="X250" s="1">
        <v>3.5256088972091599</v>
      </c>
      <c r="Y250" s="1">
        <v>-4.5944199562072701</v>
      </c>
      <c r="Z250" s="1">
        <v>3.63011484229277</v>
      </c>
      <c r="AA250" s="1">
        <v>-4.41411742088426</v>
      </c>
      <c r="AB250" s="1">
        <f>Table8111241214[[#This Row],[Xs]]-IF(Z251&lt;&gt;"",Z251,Z$2)</f>
        <v>-0.18152565721107994</v>
      </c>
      <c r="AC250" s="1">
        <f>Table8111241214[[#This Row],[ Ys]]-IF(AA251&lt;&gt;"",AA251,AA$2)</f>
        <v>0.12508759252106039</v>
      </c>
      <c r="AD250" s="1">
        <f>SQRT(Table8111241214[[#This Row],[dXs]]*Table8111241214[[#This Row],[dXs]]+Table8111241214[[#This Row],[dYs]]*Table8111241214[[#This Row],[dYs]])</f>
        <v>0.22045060677763928</v>
      </c>
      <c r="AE250"/>
    </row>
    <row r="251" spans="1:31" x14ac:dyDescent="0.25">
      <c r="A251"/>
      <c r="O251" s="1">
        <f t="shared" si="6"/>
        <v>-0.39891600608825994</v>
      </c>
      <c r="P251" s="1">
        <f t="shared" si="7"/>
        <v>0.30405902862549006</v>
      </c>
      <c r="Q251" s="1">
        <f>SQRT(Table8111241214[[#This Row],[dX]]*Table8111241214[[#This Row],[dX]]+Table8111241214[[#This Row],[dY]]*Table8111241214[[#This Row],[dY]])</f>
        <v>0.5015833657549712</v>
      </c>
      <c r="R251" s="1">
        <f>IFERROR(Table8111241214[[#This Row],[dY]]/Table8111241214[[#This Row],[|AB|]],0)</f>
        <v>0.6061983897090123</v>
      </c>
      <c r="S251" s="1">
        <f>IFERROR(Table8111241214[[#This Row],[dX]]/Table8111241214[[#This Row],[|AB|]],0)</f>
        <v>-0.7953134679572581</v>
      </c>
      <c r="T251" s="1">
        <f>Table8111241214[[#This Row],[X]] - Table8111241214[[#This Row],[Cos(a)]] * $H$2</f>
        <v>3.4014057688257777</v>
      </c>
      <c r="U251" s="1">
        <f>Table8111241214[[#This Row],[ Y]] + Table8111241214[[#This Row],[Sin(a)]] * $H$2</f>
        <v>-5.1710830465371593</v>
      </c>
      <c r="V251" s="1">
        <f>Table8111241214[[#This Row],[X]] + Table8111241214[[#This Row],[Cos(a)]] * $H$2</f>
        <v>4.0480974145390825</v>
      </c>
      <c r="W251" s="1">
        <f>Table8111241214[[#This Row],[ Y]] - Table8111241214[[#This Row],[Sin(a)]] * $H$2</f>
        <v>-4.3226436838095204</v>
      </c>
      <c r="X251" s="1">
        <v>3.7247515916824301</v>
      </c>
      <c r="Y251" s="1">
        <v>-4.7468633651733398</v>
      </c>
      <c r="Z251" s="1">
        <v>3.81164049950385</v>
      </c>
      <c r="AA251" s="1">
        <v>-4.5392050134053203</v>
      </c>
      <c r="AB251" s="1">
        <f>Table8111241214[[#This Row],[Xs]]-IF(Z252&lt;&gt;"",Z252,Z$2)</f>
        <v>-0.18536851158228984</v>
      </c>
      <c r="AC251" s="1">
        <f>Table8111241214[[#This Row],[ Ys]]-IF(AA252&lt;&gt;"",AA252,AA$2)</f>
        <v>0.11824382748014006</v>
      </c>
      <c r="AD251" s="1">
        <f>SQRT(Table8111241214[[#This Row],[dXs]]*Table8111241214[[#This Row],[dXs]]+Table8111241214[[#This Row],[dYs]]*Table8111241214[[#This Row],[dYs]])</f>
        <v>0.21987061609816499</v>
      </c>
      <c r="AE251"/>
    </row>
    <row r="252" spans="1:31" x14ac:dyDescent="0.25">
      <c r="A252"/>
      <c r="O252" s="1">
        <f t="shared" si="6"/>
        <v>-0.39960038661957009</v>
      </c>
      <c r="P252" s="1">
        <f t="shared" si="7"/>
        <v>0.30316114425659002</v>
      </c>
      <c r="Q252" s="1">
        <f>SQRT(Table8111241214[[#This Row],[dX]]*Table8111241214[[#This Row],[dX]]+Table8111241214[[#This Row],[dY]]*Table8111241214[[#This Row],[dY]])</f>
        <v>0.50158463729810832</v>
      </c>
      <c r="R252" s="1">
        <f>IFERROR(Table8111241214[[#This Row],[dY]]/Table8111241214[[#This Row],[|AB|]],0)</f>
        <v>0.60440675753075612</v>
      </c>
      <c r="S252" s="1">
        <f>IFERROR(Table8111241214[[#This Row],[dX]]/Table8111241214[[#This Row],[|AB|]],0)</f>
        <v>-0.79667588858403249</v>
      </c>
      <c r="T252" s="1">
        <f>Table8111241214[[#This Row],[X]] - Table8111241214[[#This Row],[Cos(a)]] * $H$2</f>
        <v>3.6021347358677192</v>
      </c>
      <c r="U252" s="1">
        <f>Table8111241214[[#This Row],[ Y]] + Table8111241214[[#This Row],[Sin(a)]] * $H$2</f>
        <v>-5.3234253804639211</v>
      </c>
      <c r="V252" s="1">
        <f>Table8111241214[[#This Row],[X]] + Table8111241214[[#This Row],[Cos(a)]] * $H$2</f>
        <v>4.2469150707271206</v>
      </c>
      <c r="W252" s="1">
        <f>Table8111241214[[#This Row],[ Y]] - Table8111241214[[#This Row],[Sin(a)]] * $H$2</f>
        <v>-4.4735325892015991</v>
      </c>
      <c r="X252" s="1">
        <v>3.9245249032974199</v>
      </c>
      <c r="Y252" s="1">
        <v>-4.8984789848327601</v>
      </c>
      <c r="Z252" s="1">
        <v>3.9970090110861398</v>
      </c>
      <c r="AA252" s="1">
        <v>-4.6574488408854604</v>
      </c>
      <c r="AB252" s="1">
        <f>Table8111241214[[#This Row],[Xs]]-IF(Z253&lt;&gt;"",Z253,Z$2)</f>
        <v>-0.18860660968026055</v>
      </c>
      <c r="AC252" s="1">
        <f>Table8111241214[[#This Row],[ Ys]]-IF(AA253&lt;&gt;"",AA253,AA$2)</f>
        <v>0.11177345816516926</v>
      </c>
      <c r="AD252" s="1">
        <f>SQRT(Table8111241214[[#This Row],[dXs]]*Table8111241214[[#This Row],[dXs]]+Table8111241214[[#This Row],[dYs]]*Table8111241214[[#This Row],[dYs]])</f>
        <v>0.21923904571331038</v>
      </c>
      <c r="AE252"/>
    </row>
    <row r="253" spans="1:31" x14ac:dyDescent="0.25">
      <c r="A253"/>
      <c r="O253" s="1">
        <f t="shared" si="6"/>
        <v>-0.40116393566132036</v>
      </c>
      <c r="P253" s="1">
        <f t="shared" si="7"/>
        <v>0.30107593536376953</v>
      </c>
      <c r="Q253" s="1">
        <f>SQRT(Table8111241214[[#This Row],[dX]]*Table8111241214[[#This Row],[dX]]+Table8111241214[[#This Row],[dY]]*Table8111241214[[#This Row],[dY]])</f>
        <v>0.50157673603392805</v>
      </c>
      <c r="R253" s="1">
        <f>IFERROR(Table8111241214[[#This Row],[dY]]/Table8111241214[[#This Row],[|AB|]],0)</f>
        <v>0.60025897082954804</v>
      </c>
      <c r="S253" s="1">
        <f>IFERROR(Table8111241214[[#This Row],[dX]]/Table8111241214[[#This Row],[|AB|]],0)</f>
        <v>-0.79980570636789761</v>
      </c>
      <c r="T253" s="1">
        <f>Table8111241214[[#This Row],[X]] - Table8111241214[[#This Row],[Cos(a)]] * $H$2</f>
        <v>3.8041742375740264</v>
      </c>
      <c r="U253" s="1">
        <f>Table8111241214[[#This Row],[ Y]] + Table8111241214[[#This Row],[Sin(a)]] * $H$2</f>
        <v>-5.4766403478110144</v>
      </c>
      <c r="V253" s="1">
        <f>Table8111241214[[#This Row],[X]] + Table8111241214[[#This Row],[Cos(a)]] * $H$2</f>
        <v>4.4445297190299744</v>
      </c>
      <c r="W253" s="1">
        <f>Table8111241214[[#This Row],[ Y]] - Table8111241214[[#This Row],[Sin(a)]] * $H$2</f>
        <v>-4.6234086710488453</v>
      </c>
      <c r="X253" s="1">
        <v>4.1243519783020002</v>
      </c>
      <c r="Y253" s="1">
        <v>-5.0500245094299299</v>
      </c>
      <c r="Z253" s="1">
        <v>4.1856156207664004</v>
      </c>
      <c r="AA253" s="1">
        <v>-4.7692222990506297</v>
      </c>
      <c r="AB253" s="1">
        <f>Table8111241214[[#This Row],[Xs]]-IF(Z254&lt;&gt;"",Z254,Z$2)</f>
        <v>-0.19124375635958923</v>
      </c>
      <c r="AC253" s="1">
        <f>Table8111241214[[#This Row],[ Ys]]-IF(AA254&lt;&gt;"",AA254,AA$2)</f>
        <v>0.10464411428262999</v>
      </c>
      <c r="AD253" s="1">
        <f>SQRT(Table8111241214[[#This Row],[dXs]]*Table8111241214[[#This Row],[dXs]]+Table8111241214[[#This Row],[dYs]]*Table8111241214[[#This Row],[dYs]])</f>
        <v>0.21800129586890546</v>
      </c>
      <c r="AE253"/>
    </row>
    <row r="254" spans="1:31" x14ac:dyDescent="0.25">
      <c r="A254"/>
      <c r="O254" s="1">
        <f t="shared" si="6"/>
        <v>-0.40800881385802956</v>
      </c>
      <c r="P254" s="1">
        <f t="shared" si="7"/>
        <v>0.29140305519104004</v>
      </c>
      <c r="Q254" s="1">
        <f>SQRT(Table8111241214[[#This Row],[dX]]*Table8111241214[[#This Row],[dX]]+Table8111241214[[#This Row],[dY]]*Table8111241214[[#This Row],[dY]])</f>
        <v>0.50138501449535622</v>
      </c>
      <c r="R254" s="1">
        <f>IFERROR(Table8111241214[[#This Row],[dY]]/Table8111241214[[#This Row],[|AB|]],0)</f>
        <v>0.58119618011387331</v>
      </c>
      <c r="S254" s="1">
        <f>IFERROR(Table8111241214[[#This Row],[dX]]/Table8111241214[[#This Row],[|AB|]],0)</f>
        <v>-0.81376347928685155</v>
      </c>
      <c r="T254" s="1">
        <f>Table8111241214[[#This Row],[X]] - Table8111241214[[#This Row],[Cos(a)]] * $H$2</f>
        <v>4.0156791782760841</v>
      </c>
      <c r="U254" s="1">
        <f>Table8111241214[[#This Row],[ Y]] + Table8111241214[[#This Row],[Sin(a)]] * $H$2</f>
        <v>-5.6336158254836679</v>
      </c>
      <c r="V254" s="1">
        <f>Table8111241214[[#This Row],[X]] + Table8111241214[[#This Row],[Cos(a)]] * $H$2</f>
        <v>4.6356984996413964</v>
      </c>
      <c r="W254" s="1">
        <f>Table8111241214[[#This Row],[ Y]] - Table8111241214[[#This Row],[Sin(a)]] * $H$2</f>
        <v>-4.7654940149093914</v>
      </c>
      <c r="X254" s="1">
        <v>4.3256888389587402</v>
      </c>
      <c r="Y254" s="1">
        <v>-5.1995549201965297</v>
      </c>
      <c r="Z254" s="1">
        <v>4.3768593771259896</v>
      </c>
      <c r="AA254" s="1">
        <v>-4.8738664133332597</v>
      </c>
      <c r="AB254" s="1">
        <f>Table8111241214[[#This Row],[Xs]]-IF(Z255&lt;&gt;"",Z255,Z$2)</f>
        <v>-0.19340255134907025</v>
      </c>
      <c r="AC254" s="1">
        <f>Table8111241214[[#This Row],[ Ys]]-IF(AA255&lt;&gt;"",AA255,AA$2)</f>
        <v>9.9771599333299932E-2</v>
      </c>
      <c r="AD254" s="1">
        <f>SQRT(Table8111241214[[#This Row],[dXs]]*Table8111241214[[#This Row],[dXs]]+Table8111241214[[#This Row],[dYs]]*Table8111241214[[#This Row],[dYs]])</f>
        <v>0.21762104425320242</v>
      </c>
      <c r="AE254"/>
    </row>
    <row r="255" spans="1:31" x14ac:dyDescent="0.25">
      <c r="A255"/>
      <c r="O255" s="1">
        <f t="shared" si="6"/>
        <v>-0.41656064987181995</v>
      </c>
      <c r="P255" s="1">
        <f t="shared" si="7"/>
        <v>0.27913761138916016</v>
      </c>
      <c r="Q255" s="1">
        <f>SQRT(Table8111241214[[#This Row],[dX]]*Table8111241214[[#This Row],[dX]]+Table8111241214[[#This Row],[dY]]*Table8111241214[[#This Row],[dY]])</f>
        <v>0.50143851179748722</v>
      </c>
      <c r="R255" s="1">
        <f>IFERROR(Table8111241214[[#This Row],[dY]]/Table8111241214[[#This Row],[|AB|]],0)</f>
        <v>0.55667365952516568</v>
      </c>
      <c r="S255" s="1">
        <f>IFERROR(Table8111241214[[#This Row],[dX]]/Table8111241214[[#This Row],[|AB|]],0)</f>
        <v>-0.83073126628944216</v>
      </c>
      <c r="T255" s="1">
        <f>Table8111241214[[#This Row],[X]] - Table8111241214[[#This Row],[Cos(a)]] * $H$2</f>
        <v>4.2354314278504486</v>
      </c>
      <c r="U255" s="1">
        <f>Table8111241214[[#This Row],[ Y]] + Table8111241214[[#This Row],[Sin(a)]] * $H$2</f>
        <v>-5.7845390763490832</v>
      </c>
      <c r="V255" s="1">
        <f>Table8111241214[[#This Row],[X]] + Table8111241214[[#This Row],[Cos(a)]] * $H$2</f>
        <v>4.8292901564696109</v>
      </c>
      <c r="W255" s="1">
        <f>Table8111241214[[#This Row],[ Y]] - Table8111241214[[#This Row],[Sin(a)]] * $H$2</f>
        <v>-4.8983160528928567</v>
      </c>
      <c r="X255" s="1">
        <v>4.5323607921600297</v>
      </c>
      <c r="Y255" s="1">
        <v>-5.3414275646209699</v>
      </c>
      <c r="Z255" s="1">
        <v>4.5702619284750599</v>
      </c>
      <c r="AA255" s="1">
        <v>-4.9736380126665596</v>
      </c>
      <c r="AB255" s="1">
        <f>Table8111241214[[#This Row],[Xs]]-IF(Z256&lt;&gt;"",Z256,Z$2)</f>
        <v>-0.19495853996543033</v>
      </c>
      <c r="AC255" s="1">
        <f>Table8111241214[[#This Row],[ Ys]]-IF(AA256&lt;&gt;"",AA256,AA$2)</f>
        <v>9.1650546664130417E-2</v>
      </c>
      <c r="AD255" s="1">
        <f>SQRT(Table8111241214[[#This Row],[dXs]]*Table8111241214[[#This Row],[dXs]]+Table8111241214[[#This Row],[dYs]]*Table8111241214[[#This Row],[dYs]])</f>
        <v>0.2154266812845759</v>
      </c>
      <c r="AE255"/>
    </row>
    <row r="256" spans="1:31" x14ac:dyDescent="0.25">
      <c r="A256"/>
      <c r="O256" s="1">
        <f t="shared" si="6"/>
        <v>-0.42218208312988015</v>
      </c>
      <c r="P256" s="1">
        <f t="shared" si="7"/>
        <v>0.27076125144958052</v>
      </c>
      <c r="Q256" s="1">
        <f>SQRT(Table8111241214[[#This Row],[dX]]*Table8111241214[[#This Row],[dX]]+Table8111241214[[#This Row],[dY]]*Table8111241214[[#This Row],[dY]])</f>
        <v>0.50154697347549415</v>
      </c>
      <c r="R256" s="1">
        <f>IFERROR(Table8111241214[[#This Row],[dY]]/Table8111241214[[#This Row],[|AB|]],0)</f>
        <v>0.53985222874206029</v>
      </c>
      <c r="S256" s="1">
        <f>IFERROR(Table8111241214[[#This Row],[dX]]/Table8111241214[[#This Row],[|AB|]],0)</f>
        <v>-0.84175980607429224</v>
      </c>
      <c r="T256" s="1">
        <f>Table8111241214[[#This Row],[X]] - Table8111241214[[#This Row],[Cos(a)]] * $H$2</f>
        <v>4.4542926646506231</v>
      </c>
      <c r="U256" s="1">
        <f>Table8111241214[[#This Row],[ Y]] + Table8111241214[[#This Row],[Sin(a)]] * $H$2</f>
        <v>-5.9276866591903508</v>
      </c>
      <c r="V256" s="1">
        <f>Table8111241214[[#This Row],[X]] + Table8111241214[[#This Row],[Cos(a)]] * $H$2</f>
        <v>5.0302063130104973</v>
      </c>
      <c r="W256" s="1">
        <f>Table8111241214[[#This Row],[ Y]] - Table8111241214[[#This Row],[Sin(a)]] * $H$2</f>
        <v>-5.0296984039810289</v>
      </c>
      <c r="X256" s="1">
        <v>4.7422494888305602</v>
      </c>
      <c r="Y256" s="1">
        <v>-5.4786925315856898</v>
      </c>
      <c r="Z256" s="1">
        <v>4.7652204684404902</v>
      </c>
      <c r="AA256" s="1">
        <v>-5.06528855933069</v>
      </c>
      <c r="AB256" s="1">
        <f>Table8111241214[[#This Row],[Xs]]-IF(Z257&lt;&gt;"",Z257,Z$2)</f>
        <v>-0.19642599549626016</v>
      </c>
      <c r="AC256" s="1">
        <f>Table8111241214[[#This Row],[ Ys]]-IF(AA257&lt;&gt;"",AA257,AA$2)</f>
        <v>9.2802272063139846E-2</v>
      </c>
      <c r="AD256" s="1">
        <f>SQRT(Table8111241214[[#This Row],[dXs]]*Table8111241214[[#This Row],[dXs]]+Table8111241214[[#This Row],[dYs]]*Table8111241214[[#This Row],[dYs]])</f>
        <v>0.21724509984526197</v>
      </c>
      <c r="AE256"/>
    </row>
    <row r="257" spans="1:31" x14ac:dyDescent="0.25">
      <c r="A257"/>
      <c r="O257" s="1">
        <f t="shared" si="6"/>
        <v>-0.43165755271911976</v>
      </c>
      <c r="P257" s="1">
        <f t="shared" si="7"/>
        <v>0.25489687919617054</v>
      </c>
      <c r="Q257" s="1">
        <f>SQRT(Table8111241214[[#This Row],[dX]]*Table8111241214[[#This Row],[dX]]+Table8111241214[[#This Row],[dY]]*Table8111241214[[#This Row],[dY]])</f>
        <v>0.5012989745086327</v>
      </c>
      <c r="R257" s="1">
        <f>IFERROR(Table8111241214[[#This Row],[dY]]/Table8111241214[[#This Row],[|AB|]],0)</f>
        <v>0.50847277205387753</v>
      </c>
      <c r="S257" s="1">
        <f>IFERROR(Table8111241214[[#This Row],[dX]]/Table8111241214[[#This Row],[|AB|]],0)</f>
        <v>-0.86107806851634872</v>
      </c>
      <c r="T257" s="1">
        <f>Table8111241214[[#This Row],[X]] - Table8111241214[[#This Row],[Cos(a)]] * $H$2</f>
        <v>4.6833238326941595</v>
      </c>
      <c r="U257" s="1">
        <f>Table8111241214[[#This Row],[ Y]] + Table8111241214[[#This Row],[Sin(a)]] * $H$2</f>
        <v>-6.0714872921715601</v>
      </c>
      <c r="V257" s="1">
        <f>Table8111241214[[#This Row],[X]] + Table8111241214[[#This Row],[Cos(a)]] * $H$2</f>
        <v>5.2257619178856602</v>
      </c>
      <c r="W257" s="1">
        <f>Table8111241214[[#This Row],[ Y]] - Table8111241214[[#This Row],[Sin(a)]] * $H$2</f>
        <v>-5.1528903399695407</v>
      </c>
      <c r="X257" s="1">
        <v>4.9545428752899099</v>
      </c>
      <c r="Y257" s="1">
        <v>-5.6121888160705504</v>
      </c>
      <c r="Z257" s="1">
        <v>4.9616464639367504</v>
      </c>
      <c r="AA257" s="1">
        <v>-5.1580908313938298</v>
      </c>
      <c r="AB257" s="1">
        <f>Table8111241214[[#This Row],[Xs]]-IF(Z258&lt;&gt;"",Z258,Z$2)</f>
        <v>-0.19684486397006928</v>
      </c>
      <c r="AC257" s="1">
        <f>Table8111241214[[#This Row],[ Ys]]-IF(AA258&lt;&gt;"",AA258,AA$2)</f>
        <v>7.7309887390690335E-2</v>
      </c>
      <c r="AD257" s="1">
        <f>SQRT(Table8111241214[[#This Row],[dXs]]*Table8111241214[[#This Row],[dXs]]+Table8111241214[[#This Row],[dYs]]*Table8111241214[[#This Row],[dYs]])</f>
        <v>0.21148219584578817</v>
      </c>
      <c r="AE257"/>
    </row>
    <row r="258" spans="1:31" x14ac:dyDescent="0.25">
      <c r="A258"/>
      <c r="O258" s="1">
        <f t="shared" ref="O258:O277" si="8">IF(ROW()&lt;&gt;2,X257,X$277)-IF(X259&lt;&gt;"",X259,X$2)</f>
        <v>-0.45149517059325994</v>
      </c>
      <c r="P258" s="1">
        <f t="shared" ref="P258:P277" si="9">IF(ROW()&lt;&gt;2,Y257,Y$277)-IF(Y259&lt;&gt;"",Y259,Y$2)</f>
        <v>0.21568775177001953</v>
      </c>
      <c r="Q258" s="1">
        <f>SQRT(Table8111241214[[#This Row],[dX]]*Table8111241214[[#This Row],[dX]]+Table8111241214[[#This Row],[dY]]*Table8111241214[[#This Row],[dY]])</f>
        <v>0.50036895920174995</v>
      </c>
      <c r="R258" s="1">
        <f>IFERROR(Table8111241214[[#This Row],[dY]]/Table8111241214[[#This Row],[|AB|]],0)</f>
        <v>0.43105741833808225</v>
      </c>
      <c r="S258" s="1">
        <f>IFERROR(Table8111241214[[#This Row],[dX]]/Table8111241214[[#This Row],[|AB|]],0)</f>
        <v>-0.90232449933253356</v>
      </c>
      <c r="T258" s="1">
        <f>Table8111241214[[#This Row],[X]] - Table8111241214[[#This Row],[Cos(a)]] * $H$2</f>
        <v>4.9439812977714803</v>
      </c>
      <c r="U258" s="1">
        <f>Table8111241214[[#This Row],[ Y]] + Table8111241214[[#This Row],[Sin(a)]] * $H$2</f>
        <v>-6.2148887059852793</v>
      </c>
      <c r="V258" s="1">
        <f>Table8111241214[[#This Row],[X]] + Table8111241214[[#This Row],[Cos(a)]] * $H$2</f>
        <v>5.4038327853278796</v>
      </c>
      <c r="W258" s="1">
        <f>Table8111241214[[#This Row],[ Y]] - Table8111241214[[#This Row],[Sin(a)]] * $H$2</f>
        <v>-5.2522901155784414</v>
      </c>
      <c r="X258" s="1">
        <v>5.17390704154968</v>
      </c>
      <c r="Y258" s="1">
        <v>-5.7335894107818604</v>
      </c>
      <c r="Z258" s="1">
        <v>5.1584913279068196</v>
      </c>
      <c r="AA258" s="1">
        <v>-5.2354007187845202</v>
      </c>
      <c r="AB258" s="1">
        <f>Table8111241214[[#This Row],[Xs]]-IF(Z259&lt;&gt;"",Z259,Z$2)</f>
        <v>-0.19956841094736077</v>
      </c>
      <c r="AC258" s="1">
        <f>Table8111241214[[#This Row],[ Ys]]-IF(AA259&lt;&gt;"",AA259,AA$2)</f>
        <v>0.11062567974212989</v>
      </c>
      <c r="AD258" s="1">
        <f>SQRT(Table8111241214[[#This Row],[dXs]]*Table8111241214[[#This Row],[dXs]]+Table8111241214[[#This Row],[dYs]]*Table8111241214[[#This Row],[dYs]])</f>
        <v>0.22817885893847167</v>
      </c>
      <c r="AE258"/>
    </row>
    <row r="259" spans="1:31" x14ac:dyDescent="0.25">
      <c r="A259"/>
      <c r="O259" s="1">
        <f t="shared" si="8"/>
        <v>-0.47824454307555975</v>
      </c>
      <c r="P259" s="1">
        <f t="shared" si="9"/>
        <v>0.13892269134520951</v>
      </c>
      <c r="Q259" s="1">
        <f>SQRT(Table8111241214[[#This Row],[dX]]*Table8111241214[[#This Row],[dX]]+Table8111241214[[#This Row],[dY]]*Table8111241214[[#This Row],[dY]])</f>
        <v>0.49801341061476173</v>
      </c>
      <c r="R259" s="1">
        <f>IFERROR(Table8111241214[[#This Row],[dY]]/Table8111241214[[#This Row],[|AB|]],0)</f>
        <v>0.27895371567147048</v>
      </c>
      <c r="S259" s="1">
        <f>IFERROR(Table8111241214[[#This Row],[dX]]/Table8111241214[[#This Row],[|AB|]],0)</f>
        <v>-0.96030454779360508</v>
      </c>
      <c r="T259" s="1">
        <f>Table8111241214[[#This Row],[X]] - Table8111241214[[#This Row],[Cos(a)]] * $H$2</f>
        <v>5.2572443171898131</v>
      </c>
      <c r="U259" s="1">
        <f>Table8111241214[[#This Row],[ Y]] + Table8111241214[[#This Row],[Sin(a)]] * $H$2</f>
        <v>-6.3401023828057994</v>
      </c>
      <c r="V259" s="1">
        <f>Table8111241214[[#This Row],[X]] + Table8111241214[[#This Row],[Cos(a)]] * $H$2</f>
        <v>5.5548317745765265</v>
      </c>
      <c r="W259" s="1">
        <f>Table8111241214[[#This Row],[ Y]] - Table8111241214[[#This Row],[Sin(a)]] * $H$2</f>
        <v>-5.3156507528753405</v>
      </c>
      <c r="X259" s="1">
        <v>5.4060380458831698</v>
      </c>
      <c r="Y259" s="1">
        <v>-5.82787656784057</v>
      </c>
      <c r="Z259" s="1">
        <v>5.3580597388541804</v>
      </c>
      <c r="AA259" s="1">
        <v>-5.3460263985266501</v>
      </c>
      <c r="AB259" s="1">
        <f>Table8111241214[[#This Row],[Xs]]-IF(Z260&lt;&gt;"",Z260,Z$2)</f>
        <v>-0.19567882160946937</v>
      </c>
      <c r="AC259" s="1">
        <f>Table8111241214[[#This Row],[ Ys]]-IF(AA260&lt;&gt;"",AA260,AA$2)</f>
        <v>3.6508170352200331E-2</v>
      </c>
      <c r="AD259" s="1">
        <f>SQRT(Table8111241214[[#This Row],[dXs]]*Table8111241214[[#This Row],[dXs]]+Table8111241214[[#This Row],[dYs]]*Table8111241214[[#This Row],[dYs]])</f>
        <v>0.19905538859557612</v>
      </c>
      <c r="AE259"/>
    </row>
    <row r="260" spans="1:31" x14ac:dyDescent="0.25">
      <c r="A260"/>
      <c r="O260" s="1">
        <f t="shared" si="8"/>
        <v>-0.49425888061524059</v>
      </c>
      <c r="P260" s="1">
        <f t="shared" si="9"/>
        <v>1.6420125961309928E-2</v>
      </c>
      <c r="Q260" s="1">
        <f>SQRT(Table8111241214[[#This Row],[dX]]*Table8111241214[[#This Row],[dX]]+Table8111241214[[#This Row],[dY]]*Table8111241214[[#This Row],[dY]])</f>
        <v>0.49453155774289664</v>
      </c>
      <c r="R260" s="1">
        <f>IFERROR(Table8111241214[[#This Row],[dY]]/Table8111241214[[#This Row],[|AB|]],0)</f>
        <v>3.320339360394596E-2</v>
      </c>
      <c r="S260" s="1">
        <f>IFERROR(Table8111241214[[#This Row],[dX]]/Table8111241214[[#This Row],[|AB|]],0)</f>
        <v>-0.99944861531405482</v>
      </c>
      <c r="T260" s="1">
        <f>Table8111241214[[#This Row],[X]] - Table8111241214[[#This Row],[Cos(a)]] * $H$2</f>
        <v>5.6344409162883364</v>
      </c>
      <c r="U260" s="1">
        <f>Table8111241214[[#This Row],[ Y]] + Table8111241214[[#This Row],[Sin(a)]] * $H$2</f>
        <v>-6.4056173369938136</v>
      </c>
      <c r="V260" s="1">
        <f>Table8111241214[[#This Row],[X]] + Table8111241214[[#This Row],[Cos(a)]] * $H$2</f>
        <v>5.669862252962143</v>
      </c>
      <c r="W260" s="1">
        <f>Table8111241214[[#This Row],[ Y]] - Table8111241214[[#This Row],[Sin(a)]] * $H$2</f>
        <v>-5.3394068672603261</v>
      </c>
      <c r="X260" s="1">
        <v>5.6521515846252397</v>
      </c>
      <c r="Y260" s="1">
        <v>-5.8725121021270699</v>
      </c>
      <c r="Z260" s="1">
        <v>5.5537385604636498</v>
      </c>
      <c r="AA260" s="1">
        <v>-5.3825345688788504</v>
      </c>
      <c r="AB260" s="1">
        <f>Table8111241214[[#This Row],[Xs]]-IF(Z261&lt;&gt;"",Z261,Z$2)</f>
        <v>-0.18474292891743982</v>
      </c>
      <c r="AC260" s="1">
        <f>Table8111241214[[#This Row],[ Ys]]-IF(AA261&lt;&gt;"",AA261,AA$2)</f>
        <v>-1.4044776776540147E-2</v>
      </c>
      <c r="AD260" s="1">
        <f>SQRT(Table8111241214[[#This Row],[dXs]]*Table8111241214[[#This Row],[dXs]]+Table8111241214[[#This Row],[dYs]]*Table8111241214[[#This Row],[dYs]])</f>
        <v>0.18527602526958814</v>
      </c>
      <c r="AE260"/>
    </row>
    <row r="261" spans="1:31" x14ac:dyDescent="0.25">
      <c r="A261"/>
      <c r="O261" s="1">
        <f t="shared" si="8"/>
        <v>-0.47619175910950062</v>
      </c>
      <c r="P261" s="1">
        <f t="shared" si="9"/>
        <v>-0.13063907623291016</v>
      </c>
      <c r="Q261" s="1">
        <f>SQRT(Table8111241214[[#This Row],[dX]]*Table8111241214[[#This Row],[dX]]+Table8111241214[[#This Row],[dY]]*Table8111241214[[#This Row],[dY]])</f>
        <v>0.49378655275613653</v>
      </c>
      <c r="R261" s="1">
        <f>IFERROR(Table8111241214[[#This Row],[dY]]/Table8111241214[[#This Row],[|AB|]],0)</f>
        <v>-0.26456588480129817</v>
      </c>
      <c r="S261" s="1">
        <f>IFERROR(Table8111241214[[#This Row],[dX]]/Table8111241214[[#This Row],[|AB|]],0)</f>
        <v>-0.96436761279053029</v>
      </c>
      <c r="T261" s="1">
        <f>Table8111241214[[#This Row],[X]] - Table8111241214[[#This Row],[Cos(a)]] * $H$2</f>
        <v>6.0414161956570398</v>
      </c>
      <c r="U261" s="1">
        <f>Table8111241214[[#This Row],[ Y]] + Table8111241214[[#This Row],[Sin(a)]] * $H$2</f>
        <v>-6.3586897449674256</v>
      </c>
      <c r="V261" s="1">
        <f>Table8111241214[[#This Row],[X]] + Table8111241214[[#This Row],[Cos(a)]] * $H$2</f>
        <v>5.759177657339781</v>
      </c>
      <c r="W261" s="1">
        <f>Table8111241214[[#This Row],[ Y]] - Table8111241214[[#This Row],[Sin(a)]] * $H$2</f>
        <v>-5.3299036426363342</v>
      </c>
      <c r="X261" s="1">
        <v>5.9002969264984104</v>
      </c>
      <c r="Y261" s="1">
        <v>-5.8442966938018799</v>
      </c>
      <c r="Z261" s="1">
        <v>5.7384814893810896</v>
      </c>
      <c r="AA261" s="1">
        <v>-5.3684897921023103</v>
      </c>
      <c r="AB261" s="1">
        <f>Table8111241214[[#This Row],[Xs]]-IF(Z262&lt;&gt;"",Z262,Z$2)</f>
        <v>-0.16519142433182044</v>
      </c>
      <c r="AC261" s="1">
        <f>Table8111241214[[#This Row],[ Ys]]-IF(AA262&lt;&gt;"",AA262,AA$2)</f>
        <v>-7.0578458160880153E-2</v>
      </c>
      <c r="AD261" s="1">
        <f>SQRT(Table8111241214[[#This Row],[dXs]]*Table8111241214[[#This Row],[dXs]]+Table8111241214[[#This Row],[dYs]]*Table8111241214[[#This Row],[dYs]])</f>
        <v>0.17963720502485744</v>
      </c>
      <c r="AE261"/>
    </row>
    <row r="262" spans="1:31" x14ac:dyDescent="0.25">
      <c r="O262" s="1">
        <f t="shared" si="8"/>
        <v>-0.42081212997435991</v>
      </c>
      <c r="P262" s="1">
        <f t="shared" si="9"/>
        <v>-0.26159262657165971</v>
      </c>
      <c r="Q262" s="1">
        <f>SQRT(Table8111241214[[#This Row],[dX]]*Table8111241214[[#This Row],[dX]]+Table8111241214[[#This Row],[dY]]*Table8111241214[[#This Row],[dY]])</f>
        <v>0.49549324012565232</v>
      </c>
      <c r="R262" s="1">
        <f>IFERROR(Table8111241214[[#This Row],[dY]]/Table8111241214[[#This Row],[|AB|]],0)</f>
        <v>-0.52794388578403684</v>
      </c>
      <c r="S262" s="1">
        <f>IFERROR(Table8111241214[[#This Row],[dX]]/Table8111241214[[#This Row],[|AB|]],0)</f>
        <v>-0.8492792552884193</v>
      </c>
      <c r="T262" s="1">
        <f>Table8111241214[[#This Row],[X]] - Table8111241214[[#This Row],[Cos(a)]] * $H$2</f>
        <v>6.4099482656035054</v>
      </c>
      <c r="U262" s="1">
        <f>Table8111241214[[#This Row],[ Y]] + Table8111241214[[#This Row],[Sin(a)]] * $H$2</f>
        <v>-6.1948780227700793</v>
      </c>
      <c r="V262" s="1">
        <f>Table8111241214[[#This Row],[X]] + Table8111241214[[#This Row],[Cos(a)]] * $H$2</f>
        <v>5.8467384218659753</v>
      </c>
      <c r="W262" s="1">
        <f>Table8111241214[[#This Row],[ Y]] - Table8111241214[[#This Row],[Sin(a)]] * $H$2</f>
        <v>-5.2888680290182402</v>
      </c>
      <c r="X262" s="1">
        <v>6.1283433437347403</v>
      </c>
      <c r="Y262" s="1">
        <v>-5.7418730258941597</v>
      </c>
      <c r="Z262" s="1">
        <v>5.90367291371291</v>
      </c>
      <c r="AA262" s="1">
        <v>-5.2979113339414301</v>
      </c>
      <c r="AB262" s="1">
        <f>Table8111241214[[#This Row],[Xs]]-IF(Z263&lt;&gt;"",Z263,Z$2)</f>
        <v>-0.14016411452332012</v>
      </c>
      <c r="AC262" s="1">
        <f>Table8111241214[[#This Row],[ Ys]]-IF(AA263&lt;&gt;"",AA263,AA$2)</f>
        <v>-0.12034365340134023</v>
      </c>
      <c r="AD262" s="1">
        <f>SQRT(Table8111241214[[#This Row],[dXs]]*Table8111241214[[#This Row],[dXs]]+Table8111241214[[#This Row],[dYs]]*Table8111241214[[#This Row],[dYs]])</f>
        <v>0.18473920513547823</v>
      </c>
    </row>
    <row r="263" spans="1:31" x14ac:dyDescent="0.25">
      <c r="O263" s="1">
        <f t="shared" si="8"/>
        <v>-0.33920979499816983</v>
      </c>
      <c r="P263" s="1">
        <f t="shared" si="9"/>
        <v>-0.36218094825744984</v>
      </c>
      <c r="Q263" s="1">
        <f>SQRT(Table8111241214[[#This Row],[dX]]*Table8111241214[[#This Row],[dX]]+Table8111241214[[#This Row],[dY]]*Table8111241214[[#This Row],[dY]])</f>
        <v>0.49622406663055546</v>
      </c>
      <c r="R263" s="1">
        <f>IFERROR(Table8111241214[[#This Row],[dY]]/Table8111241214[[#This Row],[|AB|]],0)</f>
        <v>-0.72987380623579823</v>
      </c>
      <c r="S263" s="1">
        <f>IFERROR(Table8111241214[[#This Row],[dX]]/Table8111241214[[#This Row],[|AB|]],0)</f>
        <v>-0.68358190948186204</v>
      </c>
      <c r="T263" s="1">
        <f>Table8111241214[[#This Row],[X]] - Table8111241214[[#This Row],[Cos(a)]] * $H$2</f>
        <v>6.7104232652619373</v>
      </c>
      <c r="U263" s="1">
        <f>Table8111241214[[#This Row],[ Y]] + Table8111241214[[#This Row],[Sin(a)]] * $H$2</f>
        <v>-5.9473262087001686</v>
      </c>
      <c r="V263" s="1">
        <f>Table8111241214[[#This Row],[X]] + Table8111241214[[#This Row],[Cos(a)]] * $H$2</f>
        <v>5.9317948476836033</v>
      </c>
      <c r="W263" s="1">
        <f>Table8111241214[[#This Row],[ Y]] - Table8111241214[[#This Row],[Sin(a)]] * $H$2</f>
        <v>-5.2180819257602717</v>
      </c>
      <c r="X263" s="1">
        <v>6.3211090564727703</v>
      </c>
      <c r="Y263" s="1">
        <v>-5.5827040672302202</v>
      </c>
      <c r="Z263" s="1">
        <v>6.0438370282362301</v>
      </c>
      <c r="AA263" s="1">
        <v>-5.1775676805400899</v>
      </c>
      <c r="AB263" s="1">
        <f>Table8111241214[[#This Row],[Xs]]-IF(Z264&lt;&gt;"",Z264,Z$2)</f>
        <v>-0.10674652610915025</v>
      </c>
      <c r="AC263" s="1">
        <f>Table8111241214[[#This Row],[ Ys]]-IF(AA264&lt;&gt;"",AA264,AA$2)</f>
        <v>-0.1696424192010495</v>
      </c>
      <c r="AD263" s="1">
        <f>SQRT(Table8111241214[[#This Row],[dXs]]*Table8111241214[[#This Row],[dXs]]+Table8111241214[[#This Row],[dYs]]*Table8111241214[[#This Row],[dYs]])</f>
        <v>0.2004329594372046</v>
      </c>
    </row>
    <row r="264" spans="1:31" x14ac:dyDescent="0.25">
      <c r="O264" s="1">
        <f t="shared" si="8"/>
        <v>-0.25756144523620961</v>
      </c>
      <c r="P264" s="1">
        <f t="shared" si="9"/>
        <v>-0.42760276794434038</v>
      </c>
      <c r="Q264" s="1">
        <f>SQRT(Table8111241214[[#This Row],[dX]]*Table8111241214[[#This Row],[dX]]+Table8111241214[[#This Row],[dY]]*Table8111241214[[#This Row],[dY]])</f>
        <v>0.49918135504626615</v>
      </c>
      <c r="R264" s="1">
        <f>IFERROR(Table8111241214[[#This Row],[dY]]/Table8111241214[[#This Row],[|AB|]],0)</f>
        <v>-0.85660805160623121</v>
      </c>
      <c r="S264" s="1">
        <f>IFERROR(Table8111241214[[#This Row],[dX]]/Table8111241214[[#This Row],[|AB|]],0)</f>
        <v>-0.51596767914606456</v>
      </c>
      <c r="T264" s="1">
        <f>Table8111241214[[#This Row],[X]] - Table8111241214[[#This Row],[Cos(a)]] * $H$2</f>
        <v>6.9244673107504351</v>
      </c>
      <c r="U264" s="1">
        <f>Table8111241214[[#This Row],[ Y]] + Table8111241214[[#This Row],[Sin(a)]] * $H$2</f>
        <v>-5.6549088987519989</v>
      </c>
      <c r="V264" s="1">
        <f>Table8111241214[[#This Row],[X]] + Table8111241214[[#This Row],[Cos(a)]] * $H$2</f>
        <v>6.0106389667153852</v>
      </c>
      <c r="W264" s="1">
        <f>Table8111241214[[#This Row],[ Y]] - Table8111241214[[#This Row],[Sin(a)]] * $H$2</f>
        <v>-5.1044752565214209</v>
      </c>
      <c r="X264" s="1">
        <v>6.4675531387329102</v>
      </c>
      <c r="Y264" s="1">
        <v>-5.3796920776367099</v>
      </c>
      <c r="Z264" s="1">
        <v>6.1505835543453804</v>
      </c>
      <c r="AA264" s="1">
        <v>-5.0079252613390404</v>
      </c>
      <c r="AB264" s="1">
        <f>Table8111241214[[#This Row],[Xs]]-IF(Z265&lt;&gt;"",Z265,Z$2)</f>
        <v>-8.5552736128889251E-2</v>
      </c>
      <c r="AC264" s="1">
        <f>Table8111241214[[#This Row],[ Ys]]-IF(AA265&lt;&gt;"",AA265,AA$2)</f>
        <v>-0.19166497078879008</v>
      </c>
      <c r="AD264" s="1">
        <f>SQRT(Table8111241214[[#This Row],[dXs]]*Table8111241214[[#This Row],[dXs]]+Table8111241214[[#This Row],[dYs]]*Table8111241214[[#This Row],[dYs]])</f>
        <v>0.20989219062796763</v>
      </c>
    </row>
    <row r="265" spans="1:31" x14ac:dyDescent="0.25">
      <c r="O265" s="1">
        <f t="shared" si="8"/>
        <v>-0.19748139381407981</v>
      </c>
      <c r="P265" s="1">
        <f t="shared" si="9"/>
        <v>-0.45996308326721014</v>
      </c>
      <c r="Q265" s="1">
        <f>SQRT(Table8111241214[[#This Row],[dX]]*Table8111241214[[#This Row],[dX]]+Table8111241214[[#This Row],[dY]]*Table8111241214[[#This Row],[dY]])</f>
        <v>0.50056462007560043</v>
      </c>
      <c r="R265" s="1">
        <f>IFERROR(Table8111241214[[#This Row],[dY]]/Table8111241214[[#This Row],[|AB|]],0)</f>
        <v>-0.91888852072234306</v>
      </c>
      <c r="S265" s="1">
        <f>IFERROR(Table8111241214[[#This Row],[dX]]/Table8111241214[[#This Row],[|AB|]],0)</f>
        <v>-0.39451728287199789</v>
      </c>
      <c r="T265" s="1">
        <f>Table8111241214[[#This Row],[X]] - Table8111241214[[#This Row],[Cos(a)]] * $H$2</f>
        <v>7.068805035040751</v>
      </c>
      <c r="U265" s="1">
        <f>Table8111241214[[#This Row],[ Y]] + Table8111241214[[#This Row],[Sin(a)]] * $H$2</f>
        <v>-5.36553655880983</v>
      </c>
      <c r="V265" s="1">
        <f>Table8111241214[[#This Row],[X]] + Table8111241214[[#This Row],[Cos(a)]] * $H$2</f>
        <v>6.0885359683772089</v>
      </c>
      <c r="W265" s="1">
        <f>Table8111241214[[#This Row],[ Y]] - Table8111241214[[#This Row],[Sin(a)]] * $H$2</f>
        <v>-4.9446660397619295</v>
      </c>
      <c r="X265" s="1">
        <v>6.5786705017089799</v>
      </c>
      <c r="Y265" s="1">
        <v>-5.1551012992858798</v>
      </c>
      <c r="Z265" s="1">
        <v>6.2361362904742697</v>
      </c>
      <c r="AA265" s="1">
        <v>-4.8162602905502503</v>
      </c>
      <c r="AB265" s="1">
        <f>Table8111241214[[#This Row],[Xs]]-IF(Z266&lt;&gt;"",Z266,Z$2)</f>
        <v>-6.5968149043269975E-2</v>
      </c>
      <c r="AC265" s="1">
        <f>Table8111241214[[#This Row],[ Ys]]-IF(AA266&lt;&gt;"",AA266,AA$2)</f>
        <v>-0.2092036115027005</v>
      </c>
      <c r="AD265" s="1">
        <f>SQRT(Table8111241214[[#This Row],[dXs]]*Table8111241214[[#This Row],[dXs]]+Table8111241214[[#This Row],[dYs]]*Table8111241214[[#This Row],[dYs]])</f>
        <v>0.21935803553544128</v>
      </c>
    </row>
    <row r="266" spans="1:31" x14ac:dyDescent="0.25">
      <c r="O266" s="1">
        <f t="shared" si="8"/>
        <v>-0.1536064147949201</v>
      </c>
      <c r="P266" s="1">
        <f t="shared" si="9"/>
        <v>-0.47693490982054954</v>
      </c>
      <c r="Q266" s="1">
        <f>SQRT(Table8111241214[[#This Row],[dX]]*Table8111241214[[#This Row],[dX]]+Table8111241214[[#This Row],[dY]]*Table8111241214[[#This Row],[dY]])</f>
        <v>0.50106071375800831</v>
      </c>
      <c r="R266" s="1">
        <f>IFERROR(Table8111241214[[#This Row],[dY]]/Table8111241214[[#This Row],[|AB|]],0)</f>
        <v>-0.95185053771924621</v>
      </c>
      <c r="S266" s="1">
        <f>IFERROR(Table8111241214[[#This Row],[dX]]/Table8111241214[[#This Row],[|AB|]],0)</f>
        <v>-0.30656247951042848</v>
      </c>
      <c r="T266" s="1">
        <f>Table8111241214[[#This Row],[X]] - Table8111241214[[#This Row],[Cos(a)]] * $H$2</f>
        <v>7.1727509840920289</v>
      </c>
      <c r="U266" s="1">
        <f>Table8111241214[[#This Row],[ Y]] + Table8111241214[[#This Row],[Sin(a)]] * $H$2</f>
        <v>-5.0832492195582493</v>
      </c>
      <c r="V266" s="1">
        <f>Table8111241214[[#This Row],[X]] + Table8111241214[[#This Row],[Cos(a)]] * $H$2</f>
        <v>6.157318081001951</v>
      </c>
      <c r="W266" s="1">
        <f>Table8111241214[[#This Row],[ Y]] - Table8111241214[[#This Row],[Sin(a)]] * $H$2</f>
        <v>-4.7562087691807502</v>
      </c>
      <c r="X266" s="1">
        <v>6.66503453254699</v>
      </c>
      <c r="Y266" s="1">
        <v>-4.9197289943694997</v>
      </c>
      <c r="Z266" s="1">
        <v>6.3021044395175396</v>
      </c>
      <c r="AA266" s="1">
        <v>-4.6070566790475498</v>
      </c>
      <c r="AB266" s="1">
        <f>Table8111241214[[#This Row],[Xs]]-IF(Z267&lt;&gt;"",Z267,Z$2)</f>
        <v>-7.4246609806410291E-2</v>
      </c>
      <c r="AC266" s="1">
        <f>Table8111241214[[#This Row],[ Ys]]-IF(AA267&lt;&gt;"",AA267,AA$2)</f>
        <v>-0.19983357479882979</v>
      </c>
      <c r="AD266" s="1">
        <f>SQRT(Table8111241214[[#This Row],[dXs]]*Table8111241214[[#This Row],[dXs]]+Table8111241214[[#This Row],[dYs]]*Table8111241214[[#This Row],[dYs]])</f>
        <v>0.21318071367885241</v>
      </c>
    </row>
    <row r="267" spans="1:31" x14ac:dyDescent="0.25">
      <c r="O267" s="1">
        <f t="shared" si="8"/>
        <v>-0.11933541297913042</v>
      </c>
      <c r="P267" s="1">
        <f t="shared" si="9"/>
        <v>-0.48685312271117986</v>
      </c>
      <c r="Q267" s="1">
        <f>SQRT(Table8111241214[[#This Row],[dX]]*Table8111241214[[#This Row],[dX]]+Table8111241214[[#This Row],[dY]]*Table8111241214[[#This Row],[dY]])</f>
        <v>0.50126530289311544</v>
      </c>
      <c r="R267" s="1">
        <f>IFERROR(Table8111241214[[#This Row],[dY]]/Table8111241214[[#This Row],[|AB|]],0)</f>
        <v>-0.97124839860498247</v>
      </c>
      <c r="S267" s="1">
        <f>IFERROR(Table8111241214[[#This Row],[dX]]/Table8111241214[[#This Row],[|AB|]],0)</f>
        <v>-0.23806836876674117</v>
      </c>
      <c r="T267" s="1">
        <f>Table8111241214[[#This Row],[X]] - Table8111241214[[#This Row],[Cos(a)]] * $H$2</f>
        <v>7.2503401743028588</v>
      </c>
      <c r="U267" s="1">
        <f>Table8111241214[[#This Row],[ Y]] + Table8111241214[[#This Row],[Sin(a)]] * $H$2</f>
        <v>-4.8051519009774513</v>
      </c>
      <c r="V267" s="1">
        <f>Table8111241214[[#This Row],[X]] + Table8111241214[[#This Row],[Cos(a)]] * $H$2</f>
        <v>6.2142136587049412</v>
      </c>
      <c r="W267" s="1">
        <f>Table8111241214[[#This Row],[ Y]] - Table8111241214[[#This Row],[Sin(a)]] * $H$2</f>
        <v>-4.5511808779532092</v>
      </c>
      <c r="X267" s="1">
        <v>6.7322769165039</v>
      </c>
      <c r="Y267" s="1">
        <v>-4.6781663894653303</v>
      </c>
      <c r="Z267" s="1">
        <v>6.3763510493239499</v>
      </c>
      <c r="AA267" s="1">
        <v>-4.40722310424872</v>
      </c>
      <c r="AB267" s="1">
        <f>Table8111241214[[#This Row],[Xs]]-IF(Z268&lt;&gt;"",Z268,Z$2)</f>
        <v>-7.3862470990899709E-2</v>
      </c>
      <c r="AC267" s="1">
        <f>Table8111241214[[#This Row],[ Ys]]-IF(AA268&lt;&gt;"",AA268,AA$2)</f>
        <v>-0.19885462545884991</v>
      </c>
      <c r="AD267" s="1">
        <f>SQRT(Table8111241214[[#This Row],[dXs]]*Table8111241214[[#This Row],[dXs]]+Table8111241214[[#This Row],[dYs]]*Table8111241214[[#This Row],[dYs]])</f>
        <v>0.21212926881328983</v>
      </c>
    </row>
    <row r="268" spans="1:31" x14ac:dyDescent="0.25">
      <c r="O268" s="1">
        <f t="shared" si="8"/>
        <v>-9.2200517654419833E-2</v>
      </c>
      <c r="P268" s="1">
        <f t="shared" si="9"/>
        <v>-0.49282383918762029</v>
      </c>
      <c r="Q268" s="1">
        <f>SQRT(Table8111241214[[#This Row],[dX]]*Table8111241214[[#This Row],[dX]]+Table8111241214[[#This Row],[dY]]*Table8111241214[[#This Row],[dY]])</f>
        <v>0.50137438299874115</v>
      </c>
      <c r="R268" s="1">
        <f>IFERROR(Table8111241214[[#This Row],[dY]]/Table8111241214[[#This Row],[|AB|]],0)</f>
        <v>-0.98294579040919539</v>
      </c>
      <c r="S268" s="1">
        <f>IFERROR(Table8111241214[[#This Row],[dX]]/Table8111241214[[#This Row],[|AB|]],0)</f>
        <v>-0.1838955494753535</v>
      </c>
      <c r="T268" s="1">
        <f>Table8111241214[[#This Row],[X]] - Table8111241214[[#This Row],[Cos(a)]] * $H$2</f>
        <v>7.3086725844293836</v>
      </c>
      <c r="U268" s="1">
        <f>Table8111241214[[#This Row],[ Y]] + Table8111241214[[#This Row],[Sin(a)]] * $H$2</f>
        <v>-4.530965636946755</v>
      </c>
      <c r="V268" s="1">
        <f>Table8111241214[[#This Row],[X]] + Table8111241214[[#This Row],[Cos(a)]] * $H$2</f>
        <v>6.2600673066228572</v>
      </c>
      <c r="W268" s="1">
        <f>Table8111241214[[#This Row],[ Y]] - Table8111241214[[#This Row],[Sin(a)]] * $H$2</f>
        <v>-4.3347861063698847</v>
      </c>
      <c r="X268" s="1">
        <v>6.7843699455261204</v>
      </c>
      <c r="Y268" s="1">
        <v>-4.4328758716583199</v>
      </c>
      <c r="Z268" s="1">
        <v>6.4502135203148496</v>
      </c>
      <c r="AA268" s="1">
        <v>-4.2083684787898701</v>
      </c>
      <c r="AB268" s="1">
        <f>Table8111241214[[#This Row],[Xs]]-IF(Z269&lt;&gt;"",Z269,Z$2)</f>
        <v>-6.8027533137260399E-2</v>
      </c>
      <c r="AC268" s="1">
        <f>Table8111241214[[#This Row],[ Ys]]-IF(AA269&lt;&gt;"",AA269,AA$2)</f>
        <v>-0.20313230250995051</v>
      </c>
      <c r="AD268" s="1">
        <f>SQRT(Table8111241214[[#This Row],[dXs]]*Table8111241214[[#This Row],[dXs]]+Table8111241214[[#This Row],[dYs]]*Table8111241214[[#This Row],[dYs]])</f>
        <v>0.21422062829647173</v>
      </c>
    </row>
    <row r="269" spans="1:31" x14ac:dyDescent="0.25">
      <c r="O269" s="1">
        <f t="shared" si="8"/>
        <v>-6.8323612213129437E-2</v>
      </c>
      <c r="P269" s="1">
        <f t="shared" si="9"/>
        <v>-0.49671828746795965</v>
      </c>
      <c r="Q269" s="1">
        <f>SQRT(Table8111241214[[#This Row],[dX]]*Table8111241214[[#This Row],[dX]]+Table8111241214[[#This Row],[dY]]*Table8111241214[[#This Row],[dY]])</f>
        <v>0.50139522643415013</v>
      </c>
      <c r="R269" s="1">
        <f>IFERROR(Table8111241214[[#This Row],[dY]]/Table8111241214[[#This Row],[|AB|]],0)</f>
        <v>-0.99067215099064232</v>
      </c>
      <c r="S269" s="1">
        <f>IFERROR(Table8111241214[[#This Row],[dX]]/Table8111241214[[#This Row],[|AB|]],0)</f>
        <v>-0.1362669778470709</v>
      </c>
      <c r="T269" s="1">
        <f>Table8111241214[[#This Row],[X]] - Table8111241214[[#This Row],[Cos(a)]] * $H$2</f>
        <v>7.3529013087202495</v>
      </c>
      <c r="U269" s="1">
        <f>Table8111241214[[#This Row],[ Y]] + Table8111241214[[#This Row],[Sin(a)]] * $H$2</f>
        <v>-4.2580272667470176</v>
      </c>
      <c r="V269" s="1">
        <f>Table8111241214[[#This Row],[X]] + Table8111241214[[#This Row],[Cos(a)]] * $H$2</f>
        <v>6.2960535595963902</v>
      </c>
      <c r="W269" s="1">
        <f>Table8111241214[[#This Row],[ Y]] - Table8111241214[[#This Row],[Sin(a)]] * $H$2</f>
        <v>-4.1126578338084023</v>
      </c>
      <c r="X269" s="1">
        <v>6.8244774341583199</v>
      </c>
      <c r="Y269" s="1">
        <v>-4.18534255027771</v>
      </c>
      <c r="Z269" s="1">
        <v>6.51824105345211</v>
      </c>
      <c r="AA269" s="1">
        <v>-4.0052361762799196</v>
      </c>
      <c r="AB269" s="1">
        <f>Table8111241214[[#This Row],[Xs]]-IF(Z270&lt;&gt;"",Z270,Z$2)</f>
        <v>-6.4044483852430112E-2</v>
      </c>
      <c r="AC269" s="1">
        <f>Table8111241214[[#This Row],[ Ys]]-IF(AA270&lt;&gt;"",AA270,AA$2)</f>
        <v>-0.20550551384828974</v>
      </c>
      <c r="AD269" s="1">
        <f>SQRT(Table8111241214[[#This Row],[dXs]]*Table8111241214[[#This Row],[dXs]]+Table8111241214[[#This Row],[dYs]]*Table8111241214[[#This Row],[dYs]])</f>
        <v>0.2152538318682708</v>
      </c>
    </row>
    <row r="270" spans="1:31" x14ac:dyDescent="0.25">
      <c r="O270" s="1">
        <f t="shared" si="8"/>
        <v>-4.5970916748050428E-2</v>
      </c>
      <c r="P270" s="1">
        <f t="shared" si="9"/>
        <v>-0.49934053421020996</v>
      </c>
      <c r="Q270" s="1">
        <f>SQRT(Table8111241214[[#This Row],[dX]]*Table8111241214[[#This Row],[dX]]+Table8111241214[[#This Row],[dY]]*Table8111241214[[#This Row],[dY]])</f>
        <v>0.50145218544941461</v>
      </c>
      <c r="R270" s="1">
        <f>IFERROR(Table8111241214[[#This Row],[dY]]/Table8111241214[[#This Row],[|AB|]],0)</f>
        <v>-0.99578892803645447</v>
      </c>
      <c r="S270" s="1">
        <f>IFERROR(Table8111241214[[#This Row],[dX]]/Table8111241214[[#This Row],[|AB|]],0)</f>
        <v>-9.1675573627922446E-2</v>
      </c>
      <c r="T270" s="1">
        <f>Table8111241214[[#This Row],[X]] - Table8111241214[[#This Row],[Cos(a)]] * $H$2</f>
        <v>7.3838467178161844</v>
      </c>
      <c r="U270" s="1">
        <f>Table8111241214[[#This Row],[ Y]] + Table8111241214[[#This Row],[Sin(a)]] * $H$2</f>
        <v>-3.985057274941445</v>
      </c>
      <c r="V270" s="1">
        <f>Table8111241214[[#This Row],[X]] + Table8111241214[[#This Row],[Cos(a)]] * $H$2</f>
        <v>6.3215403976623152</v>
      </c>
      <c r="W270" s="1">
        <f>Table8111241214[[#This Row],[ Y]] - Table8111241214[[#This Row],[Sin(a)]] * $H$2</f>
        <v>-3.8872578934392754</v>
      </c>
      <c r="X270" s="1">
        <v>6.8526935577392498</v>
      </c>
      <c r="Y270" s="1">
        <v>-3.9361575841903602</v>
      </c>
      <c r="Z270" s="1">
        <v>6.5822855373045401</v>
      </c>
      <c r="AA270" s="1">
        <v>-3.7997306624316298</v>
      </c>
      <c r="AB270" s="1">
        <f>Table8111241214[[#This Row],[Xs]]-IF(Z271&lt;&gt;"",Z271,Z$2)</f>
        <v>-5.8737541217760203E-2</v>
      </c>
      <c r="AC270" s="1">
        <f>Table8111241214[[#This Row],[ Ys]]-IF(AA271&lt;&gt;"",AA271,AA$2)</f>
        <v>-0.20912397263569993</v>
      </c>
      <c r="AD270" s="1">
        <f>SQRT(Table8111241214[[#This Row],[dXs]]*Table8111241214[[#This Row],[dXs]]+Table8111241214[[#This Row],[dYs]]*Table8111241214[[#This Row],[dYs]])</f>
        <v>0.21721633152054901</v>
      </c>
    </row>
    <row r="271" spans="1:31" x14ac:dyDescent="0.25">
      <c r="O271" s="1">
        <f t="shared" si="8"/>
        <v>-3.1224012374880594E-2</v>
      </c>
      <c r="P271" s="1">
        <f t="shared" si="9"/>
        <v>-0.50058507919311035</v>
      </c>
      <c r="Q271" s="1">
        <f>SQRT(Table8111241214[[#This Row],[dX]]*Table8111241214[[#This Row],[dX]]+Table8111241214[[#This Row],[dY]]*Table8111241214[[#This Row],[dY]])</f>
        <v>0.5015579333033815</v>
      </c>
      <c r="R271" s="1">
        <f>IFERROR(Table8111241214[[#This Row],[dY]]/Table8111241214[[#This Row],[|AB|]],0)</f>
        <v>-0.99806033551525408</v>
      </c>
      <c r="S271" s="1">
        <f>IFERROR(Table8111241214[[#This Row],[dX]]/Table8111241214[[#This Row],[|AB|]],0)</f>
        <v>-6.2254049435987821E-2</v>
      </c>
      <c r="T271" s="1">
        <f>Table8111241214[[#This Row],[X]] - Table8111241214[[#This Row],[Cos(a)]] * $H$2</f>
        <v>7.4028130782404</v>
      </c>
      <c r="U271" s="1">
        <f>Table8111241214[[#This Row],[ Y]] + Table8111241214[[#This Row],[Sin(a)]] * $H$2</f>
        <v>-3.7192082851417232</v>
      </c>
      <c r="V271" s="1">
        <f>Table8111241214[[#This Row],[X]] + Table8111241214[[#This Row],[Cos(a)]] * $H$2</f>
        <v>6.3380836235723406</v>
      </c>
      <c r="W271" s="1">
        <f>Table8111241214[[#This Row],[ Y]] - Table8111241214[[#This Row],[Sin(a)]] * $H$2</f>
        <v>-3.6527957469932768</v>
      </c>
      <c r="X271" s="1">
        <v>6.8704483509063703</v>
      </c>
      <c r="Y271" s="1">
        <v>-3.6860020160675</v>
      </c>
      <c r="Z271" s="1">
        <v>6.6410230785223003</v>
      </c>
      <c r="AA271" s="1">
        <v>-3.5906066897959299</v>
      </c>
      <c r="AB271" s="1">
        <f>Table8111241214[[#This Row],[Xs]]-IF(Z272&lt;&gt;"",Z272,Z$2)</f>
        <v>-5.3832249863809523E-2</v>
      </c>
      <c r="AC271" s="1">
        <f>Table8111241214[[#This Row],[ Ys]]-IF(AA272&lt;&gt;"",AA272,AA$2)</f>
        <v>-0.21234817412960982</v>
      </c>
      <c r="AD271" s="1">
        <f>SQRT(Table8111241214[[#This Row],[dXs]]*Table8111241214[[#This Row],[dXs]]+Table8111241214[[#This Row],[dYs]]*Table8111241214[[#This Row],[dYs]])</f>
        <v>0.21906541986716827</v>
      </c>
    </row>
    <row r="272" spans="1:31" x14ac:dyDescent="0.25">
      <c r="O272" s="1">
        <f t="shared" si="8"/>
        <v>-2.4784803390499377E-2</v>
      </c>
      <c r="P272" s="1">
        <f t="shared" si="9"/>
        <v>-0.50096595287322998</v>
      </c>
      <c r="Q272" s="1">
        <f>SQRT(Table8111241214[[#This Row],[dX]]*Table8111241214[[#This Row],[dX]]+Table8111241214[[#This Row],[dY]]*Table8111241214[[#This Row],[dY]])</f>
        <v>0.50157868018615881</v>
      </c>
      <c r="R272" s="1">
        <f>IFERROR(Table8111241214[[#This Row],[dY]]/Table8111241214[[#This Row],[|AB|]],0)</f>
        <v>-0.99877840239800186</v>
      </c>
      <c r="S272" s="1">
        <f>IFERROR(Table8111241214[[#This Row],[dX]]/Table8111241214[[#This Row],[|AB|]],0)</f>
        <v>-4.9413590269228751E-2</v>
      </c>
      <c r="T272" s="1">
        <f>Table8111241214[[#This Row],[X]] - Table8111241214[[#This Row],[Cos(a)]] * $H$2</f>
        <v>7.4166653138517171</v>
      </c>
      <c r="U272" s="1">
        <f>Table8111241214[[#This Row],[ Y]] + Table8111241214[[#This Row],[Sin(a)]] * $H$2</f>
        <v>-3.4619296815868723</v>
      </c>
      <c r="V272" s="1">
        <f>Table8111241214[[#This Row],[X]] + Table8111241214[[#This Row],[Cos(a)]] * $H$2</f>
        <v>6.3511698263765437</v>
      </c>
      <c r="W272" s="1">
        <f>Table8111241214[[#This Row],[ Y]] - Table8111241214[[#This Row],[Sin(a)]] * $H$2</f>
        <v>-3.4092153284076274</v>
      </c>
      <c r="X272" s="1">
        <v>6.8839175701141304</v>
      </c>
      <c r="Y272" s="1">
        <v>-3.4355725049972499</v>
      </c>
      <c r="Z272" s="1">
        <v>6.6948553283861099</v>
      </c>
      <c r="AA272" s="1">
        <v>-3.3782585156663201</v>
      </c>
      <c r="AB272" s="1">
        <f>Table8111241214[[#This Row],[Xs]]-IF(Z273&lt;&gt;"",Z273,Z$2)</f>
        <v>-4.8800738006860023E-2</v>
      </c>
      <c r="AC272" s="1">
        <f>Table8111241214[[#This Row],[ Ys]]-IF(AA273&lt;&gt;"",AA273,AA$2)</f>
        <v>-0.21571592702969022</v>
      </c>
      <c r="AD272" s="1">
        <f>SQRT(Table8111241214[[#This Row],[dXs]]*Table8111241214[[#This Row],[dXs]]+Table8111241214[[#This Row],[dYs]]*Table8111241214[[#This Row],[dYs]])</f>
        <v>0.22116707079557035</v>
      </c>
    </row>
    <row r="273" spans="15:30" x14ac:dyDescent="0.25">
      <c r="O273" s="1">
        <f t="shared" si="8"/>
        <v>-2.108812332152965E-2</v>
      </c>
      <c r="P273" s="1">
        <f t="shared" si="9"/>
        <v>-0.50113844871520996</v>
      </c>
      <c r="Q273" s="1">
        <f>SQRT(Table8111241214[[#This Row],[dX]]*Table8111241214[[#This Row],[dX]]+Table8111241214[[#This Row],[dY]]*Table8111241214[[#This Row],[dY]])</f>
        <v>0.50158195115644977</v>
      </c>
      <c r="R273" s="1">
        <f>IFERROR(Table8111241214[[#This Row],[dY]]/Table8111241214[[#This Row],[|AB|]],0)</f>
        <v>-0.99911579266315853</v>
      </c>
      <c r="S273" s="1">
        <f>IFERROR(Table8111241214[[#This Row],[dX]]/Table8111241214[[#This Row],[|AB|]],0)</f>
        <v>-4.2043225983129519E-2</v>
      </c>
      <c r="T273" s="1">
        <f>Table8111241214[[#This Row],[X]] - Table8111241214[[#This Row],[Cos(a)]] * $H$2</f>
        <v>7.4281608617802579</v>
      </c>
      <c r="U273" s="1">
        <f>Table8111241214[[#This Row],[ Y]] + Table8111241214[[#This Row],[Sin(a)]] * $H$2</f>
        <v>-3.2074618923153086</v>
      </c>
      <c r="V273" s="1">
        <f>Table8111241214[[#This Row],[X]] + Table8111241214[[#This Row],[Cos(a)]] * $H$2</f>
        <v>6.3623054468134814</v>
      </c>
      <c r="W273" s="1">
        <f>Table8111241214[[#This Row],[ Y]] - Table8111241214[[#This Row],[Sin(a)]] * $H$2</f>
        <v>-3.1626102340732314</v>
      </c>
      <c r="X273" s="1">
        <v>6.8952331542968697</v>
      </c>
      <c r="Y273" s="1">
        <v>-3.18503606319427</v>
      </c>
      <c r="Z273" s="1">
        <v>6.7436560663929699</v>
      </c>
      <c r="AA273" s="1">
        <v>-3.1625425886366298</v>
      </c>
      <c r="AB273" s="1">
        <f>Table8111241214[[#This Row],[Xs]]-IF(Z274&lt;&gt;"",Z274,Z$2)</f>
        <v>-4.4098500689550235E-2</v>
      </c>
      <c r="AC273" s="1">
        <f>Table8111241214[[#This Row],[ Ys]]-IF(AA274&lt;&gt;"",AA274,AA$2)</f>
        <v>-0.21882760720765004</v>
      </c>
      <c r="AD273" s="1">
        <f>SQRT(Table8111241214[[#This Row],[dXs]]*Table8111241214[[#This Row],[dXs]]+Table8111241214[[#This Row],[dYs]]*Table8111241214[[#This Row],[dYs]])</f>
        <v>0.22322678925095849</v>
      </c>
    </row>
    <row r="274" spans="15:30" x14ac:dyDescent="0.25">
      <c r="O274" s="1">
        <f t="shared" si="8"/>
        <v>-1.8277883529660421E-2</v>
      </c>
      <c r="P274" s="1">
        <f t="shared" si="9"/>
        <v>-0.50125014781951993</v>
      </c>
      <c r="Q274" s="1">
        <f>SQRT(Table8111241214[[#This Row],[dX]]*Table8111241214[[#This Row],[dX]]+Table8111241214[[#This Row],[dY]]*Table8111241214[[#This Row],[dY]])</f>
        <v>0.50158328492426296</v>
      </c>
      <c r="R274" s="1">
        <f>IFERROR(Table8111241214[[#This Row],[dY]]/Table8111241214[[#This Row],[|AB|]],0)</f>
        <v>-0.99933582893458395</v>
      </c>
      <c r="S274" s="1">
        <f>IFERROR(Table8111241214[[#This Row],[dX]]/Table8111241214[[#This Row],[|AB|]],0)</f>
        <v>-3.6440376063210135E-2</v>
      </c>
      <c r="T274" s="1">
        <f>Table8111241214[[#This Row],[X]] - Table8111241214[[#This Row],[Cos(a)]] * $H$2</f>
        <v>7.4380507681216841</v>
      </c>
      <c r="U274" s="1">
        <f>Table8111241214[[#This Row],[ Y]] + Table8111241214[[#This Row],[Sin(a)]] * $H$2</f>
        <v>-2.9538713289363283</v>
      </c>
      <c r="V274" s="1">
        <f>Table8111241214[[#This Row],[X]] + Table8111241214[[#This Row],[Cos(a)]] * $H$2</f>
        <v>6.371960618749636</v>
      </c>
      <c r="W274" s="1">
        <f>Table8111241214[[#This Row],[ Y]] - Table8111241214[[#This Row],[Sin(a)]] * $H$2</f>
        <v>-2.9149967836277515</v>
      </c>
      <c r="X274" s="1">
        <v>6.9050056934356601</v>
      </c>
      <c r="Y274" s="1">
        <v>-2.9344340562820399</v>
      </c>
      <c r="Z274" s="1">
        <v>6.7877545670825201</v>
      </c>
      <c r="AA274" s="1">
        <v>-2.9437149814289798</v>
      </c>
      <c r="AB274" s="1">
        <f>Table8111241214[[#This Row],[Xs]]-IF(Z275&lt;&gt;"",Z275,Z$2)</f>
        <v>-3.9670768218280195E-2</v>
      </c>
      <c r="AC274" s="1">
        <f>Table8111241214[[#This Row],[ Ys]]-IF(AA275&lt;&gt;"",AA275,AA$2)</f>
        <v>-0.22176572106312964</v>
      </c>
      <c r="AD274" s="1">
        <f>SQRT(Table8111241214[[#This Row],[dXs]]*Table8111241214[[#This Row],[dXs]]+Table8111241214[[#This Row],[dYs]]*Table8111241214[[#This Row],[dYs]])</f>
        <v>0.22528605125412965</v>
      </c>
    </row>
    <row r="275" spans="15:30" x14ac:dyDescent="0.25">
      <c r="O275" s="1">
        <f t="shared" si="8"/>
        <v>-1.5897274017340202E-2</v>
      </c>
      <c r="P275" s="1">
        <f t="shared" si="9"/>
        <v>-0.5013310909271298</v>
      </c>
      <c r="Q275" s="1">
        <f>SQRT(Table8111241214[[#This Row],[dX]]*Table8111241214[[#This Row],[dX]]+Table8111241214[[#This Row],[dY]]*Table8111241214[[#This Row],[dY]])</f>
        <v>0.50158307990936901</v>
      </c>
      <c r="R275" s="1">
        <f>IFERROR(Table8111241214[[#This Row],[dY]]/Table8111241214[[#This Row],[|AB|]],0)</f>
        <v>-0.99949761267408632</v>
      </c>
      <c r="S275" s="1">
        <f>IFERROR(Table8111241214[[#This Row],[dX]]/Table8111241214[[#This Row],[|AB|]],0)</f>
        <v>-3.1694199134892423E-2</v>
      </c>
      <c r="T275" s="1">
        <f>Table8111241214[[#This Row],[X]] - Table8111241214[[#This Row],[Cos(a)]] * $H$2</f>
        <v>7.4466424078529281</v>
      </c>
      <c r="U275" s="1">
        <f>Table8111241214[[#This Row],[ Y]] + Table8111241214[[#This Row],[Sin(a)]] * $H$2</f>
        <v>-2.7006915803732561</v>
      </c>
      <c r="V275" s="1">
        <f>Table8111241214[[#This Row],[X]] + Table8111241214[[#This Row],[Cos(a)]] * $H$2</f>
        <v>6.3803796678001321</v>
      </c>
      <c r="W275" s="1">
        <f>Table8111241214[[#This Row],[ Y]] - Table8111241214[[#This Row],[Sin(a)]] * $H$2</f>
        <v>-2.6668802503762441</v>
      </c>
      <c r="X275" s="1">
        <v>6.9135110378265301</v>
      </c>
      <c r="Y275" s="1">
        <v>-2.6837859153747501</v>
      </c>
      <c r="Z275" s="1">
        <v>6.8274253353008003</v>
      </c>
      <c r="AA275" s="1">
        <v>-2.7219492603658502</v>
      </c>
      <c r="AB275" s="1">
        <f>Table8111241214[[#This Row],[Xs]]-IF(Z276&lt;&gt;"",Z276,Z$2)</f>
        <v>-3.5649033062419733E-2</v>
      </c>
      <c r="AC275" s="1">
        <f>Table8111241214[[#This Row],[ Ys]]-IF(AA276&lt;&gt;"",AA276,AA$2)</f>
        <v>-0.2244301148849801</v>
      </c>
      <c r="AD275" s="1">
        <f>SQRT(Table8111241214[[#This Row],[dXs]]*Table8111241214[[#This Row],[dXs]]+Table8111241214[[#This Row],[dYs]]*Table8111241214[[#This Row],[dYs]])</f>
        <v>0.22724376784759329</v>
      </c>
    </row>
    <row r="276" spans="15:30" x14ac:dyDescent="0.25">
      <c r="O276" s="1">
        <f t="shared" si="8"/>
        <v>-2.2578477859499735E-2</v>
      </c>
      <c r="P276" s="1">
        <f t="shared" si="9"/>
        <v>-0.50091445446014005</v>
      </c>
      <c r="Q276" s="1">
        <f>SQRT(Table8111241214[[#This Row],[dX]]*Table8111241214[[#This Row],[dX]]+Table8111241214[[#This Row],[dY]]*Table8111241214[[#This Row],[dY]])</f>
        <v>0.50142305326894543</v>
      </c>
      <c r="R276" s="1">
        <f>IFERROR(Table8111241214[[#This Row],[dY]]/Table8111241214[[#This Row],[|AB|]],0)</f>
        <v>-0.99898568921893471</v>
      </c>
      <c r="S276" s="1">
        <f>IFERROR(Table8111241214[[#This Row],[dX]]/Table8111241214[[#This Row],[|AB|]],0)</f>
        <v>-4.5028798959886367E-2</v>
      </c>
      <c r="T276" s="1">
        <f>Table8111241214[[#This Row],[X]] - Table8111241214[[#This Row],[Cos(a)]] * $H$2</f>
        <v>7.4537612778447047</v>
      </c>
      <c r="U276" s="1">
        <f>Table8111241214[[#This Row],[ Y]] + Table8111241214[[#This Row],[Sin(a)]] * $H$2</f>
        <v>-2.4571212971405161</v>
      </c>
      <c r="V276" s="1">
        <f>Table8111241214[[#This Row],[X]] + Table8111241214[[#This Row],[Cos(a)]] * $H$2</f>
        <v>6.3880446570612959</v>
      </c>
      <c r="W276" s="1">
        <f>Table8111241214[[#This Row],[ Y]] - Table8111241214[[#This Row],[Sin(a)]] * $H$2</f>
        <v>-2.4090846335693041</v>
      </c>
      <c r="X276" s="1">
        <v>6.9209029674530003</v>
      </c>
      <c r="Y276" s="1">
        <v>-2.4331029653549101</v>
      </c>
      <c r="Z276" s="1">
        <v>6.86307436836322</v>
      </c>
      <c r="AA276" s="1">
        <v>-2.4975191454808701</v>
      </c>
      <c r="AB276" s="1">
        <f>Table8111241214[[#This Row],[Xs]]-IF(Z277&lt;&gt;"",Z277,Z$2)</f>
        <v>-3.2025212507989842E-2</v>
      </c>
      <c r="AC276" s="1">
        <f>Table8111241214[[#This Row],[ Ys]]-IF(AA277&lt;&gt;"",AA277,AA$2)</f>
        <v>-0.22684217398132001</v>
      </c>
      <c r="AD276" s="1">
        <f>SQRT(Table8111241214[[#This Row],[dXs]]*Table8111241214[[#This Row],[dXs]]+Table8111241214[[#This Row],[dYs]]*Table8111241214[[#This Row],[dYs]])</f>
        <v>0.22909165443715615</v>
      </c>
    </row>
    <row r="277" spans="15:30" x14ac:dyDescent="0.25">
      <c r="O277" s="1">
        <f t="shared" si="8"/>
        <v>-1.5186548233029562E-2</v>
      </c>
      <c r="P277" s="1">
        <f t="shared" si="9"/>
        <v>-0.25023150444030007</v>
      </c>
      <c r="Q277" s="1">
        <f>SQRT(Table8111241214[[#This Row],[dX]]*Table8111241214[[#This Row],[dX]]+Table8111241214[[#This Row],[dY]]*Table8111241214[[#This Row],[dY]])</f>
        <v>0.25069191662614504</v>
      </c>
      <c r="R277" s="1">
        <f>IFERROR(Table8111241214[[#This Row],[dY]]/Table8111241214[[#This Row],[|AB|]],0)</f>
        <v>-0.99816343425810738</v>
      </c>
      <c r="S277" s="1">
        <f>IFERROR(Table8111241214[[#This Row],[dX]]/Table8111241214[[#This Row],[|AB|]],0)</f>
        <v>-6.0578531758872574E-2</v>
      </c>
      <c r="T277" s="1">
        <f>Table8111241214[[#This Row],[X]] - Table8111241214[[#This Row],[Cos(a)]] * $H$2</f>
        <v>7.468509235821772</v>
      </c>
      <c r="U277" s="1">
        <f>Table8111241214[[#This Row],[ Y]] + Table8111241214[[#This Row],[Sin(a)]] * $H$2</f>
        <v>-2.215184009960514</v>
      </c>
      <c r="V277" s="1">
        <f>Table8111241214[[#This Row],[X]] + Table8111241214[[#This Row],[Cos(a)]] * $H$2</f>
        <v>6.4036697955502877</v>
      </c>
      <c r="W277" s="1">
        <f>Table8111241214[[#This Row],[ Y]] - Table8111241214[[#This Row],[Sin(a)]] * $H$2</f>
        <v>-2.1505589118687061</v>
      </c>
      <c r="X277" s="1">
        <v>6.9360895156860298</v>
      </c>
      <c r="Y277" s="1">
        <v>-2.18287146091461</v>
      </c>
      <c r="Z277" s="1">
        <v>6.8950995808712099</v>
      </c>
      <c r="AA277" s="1">
        <v>-2.2706769714995501</v>
      </c>
      <c r="AB277" s="1">
        <f>Table8111241214[[#This Row],[Xs]]-IF(Z278&lt;&gt;"",Z278,Z$2)</f>
        <v>-2.8803863169810207E-2</v>
      </c>
      <c r="AC277" s="1">
        <f>Table8111241214[[#This Row],[ Ys]]-IF(AA278&lt;&gt;"",AA278,AA$2)</f>
        <v>-0.22899800604966014</v>
      </c>
      <c r="AD277" s="1">
        <f>SQRT(Table8111241214[[#This Row],[dXs]]*Table8111241214[[#This Row],[dXs]]+Table8111241214[[#This Row],[dYs]]*Table8111241214[[#This Row],[dYs]])</f>
        <v>0.23080240316821948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E 6 F B 9 F 0 4 - E C 5 F - 4 1 0 5 - 9 8 1 1 - 0 0 3 1 B 9 2 C 2 8 2 C } "   T o u r I d = " 1 1 a b d 2 b 9 - e 0 b 2 - 4 e 5 7 - 8 2 8 b - f a 9 6 8 5 d 6 8 5 d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U e S U R B V H h e 7 X 0 H d x z J d t 4 d z A x y T g Q I k g A z u c x h G R 9 3 u c v V v i A 9 P c m W J V u W Z N n H / n G y z r F l W X 5 6 m 7 m B u 8 z k L n M A S O S c M y b 5 f r e q p m t 6 u g c z C A N g j z 6 y 0 N X V M z 3 d V f X V v X X r V l X g X 7 6 7 k 6 C f E f 7 4 8 m n 6 7 k W U J u Y S F K A 4 R W M J O t a 8 R A 3 l M b k e T y Q o F i c K F R C 9 f d t J b W 2 t x E n 0 d i x I b b V R u t 1 V S F M L f P H f 4 I l z u 5 a o s p g z 0 I 1 A g P M 7 H Q F O 7 + 3 t o 9 n Z G Z o s O U Z z k R A V F B R Q I D p L 5 T U 1 N N V / V 3 / y 5 4 G f V c 3 5 o z O H K L q 0 I G S K x + N U V h h j 4 i S S Z H r c F 6 T F C B d w d 5 e c t + x s o y 9 e F X E s I W Q C / o 1 M m Y E G x x P c K u G f G w l O b 2 n Z T g c O H J C G L B Z P c C M X p 1 i w j G b n u I y 2 n d W f / H n g Z 1 N 7 L h 7 c K S 3 f H 5 4 E 6 b 3 d 0 1 K Q Z 3 c u U T C Q o D e j Q S Z K g O r L E 1 Q c T l B r 6 y 4 p 3 B s d I f p w 3 4 K + A 9 H n L 4 t 1 b H 3 Q W O 7 R s m t 4 t e 6 b F Y 8 H w j r m A v M J + e 6 G S T u / a 1 H i C G j w o t E o L S z E q b T x 5 0 M q V v n u p u f A F s M H J / d T Y T h E X V 1 d F A q F q K i 8 n q V T n D 5 7 X k i n d 0 Z o c G y O 6 o t m q L 6 + T t r Q 7 9 r D t M C S q q 4 s Q a d 2 L M k 9 c i H T O 9 s i V B h K U C m T s 7 T Q y b 5 v O 4 p o M Z o b N Y r 4 P l f 2 L A r h b 3 d B W m 4 N f H T A a Y i 8 A F X P j d m l A r r Z W S T X T E A j K G V W V E B z Q / f 0 J 7 c u A v 9 y Y 2 s T 6 t r J A 1 w g Q Z q f n 6 d g M C g t 3 / D o O N V W V d C 9 z g K a W Y z T 1 U M F n E 7 0 Z C B E Q Z b J B x s j 9 O X L I i o r S t D R 5 i j d 6 l R q z I 6 q G P V M B i V u o 4 X T 6 0 r j T M A Y V w C i 0 d k C + q m / U O 5 p 4 2 B D h L b z Z 7 9 u L + a + m k 5 c B r v r o r S X w x 1 W p S a 3 m L p 5 j U m V s f k A a X T U A I Q C s X x J N b y 1 S V W A F 9 6 q 4 V R r P Z O o g B Y X F 4 V M s 7 O z N D E x Q W U l h R Q o 4 P N 4 E b 2 7 Y 4 6 + a S 9 k N S N O R 7 d H 6 A B X e p D p o 4 O L t K 8 + J m S 6 v H t R W l x D J q i F B o W c 1 M Y V n l h 1 / O p 1 M X 3 B k u x h b z q Z g B f D Y f l M t m Q C W i r V j b Y a m Y A v X y 0 j 1 a H e W f 2 q e 9 2 F d K F 1 U e J G 9 U t V / 2 J U 1 n D G s 6 y 3 T P h / W 1 R C n T + w g 6 q r K u n W z d t U U 1 t D D Q 3 1 3 M I V 0 R K T K 1 y o D A 3 A 9 R d E V w 9 6 6 / b d E 0 H a W R 1 L U f e K W Q V b s N Q 2 9 M O G W S J 1 j o V 0 y t o D r d p V 7 s s 9 5 b 7 J w H S 6 h N z M Q E P U P h q i e p b g j / j 5 L 7 Z x 4 + Z k X x K Q R A A a p C t 7 F 1 k 9 V n l e g H R L U o X D Y S o s D N D 8 F p V U T K h 7 W 4 5 Q V 4 7 u p q n J C W p v f 0 N n z 5 4 W s g w O D l J 1 d R U X C K R H n B Z Y B S w p L a W J 8 T G q q q k x / E p B L B Z l y e Y Q B R 9 B g d t A N V j L D D r Z s i Q S z g Z I O 7 s U o N f D I Y r E P W r j F k F d W Z x 2 1 U R F P X 4 1 E q L 9 9 c p y K g B v J D e V Z I M U N y Q z q h 8 C N A 1 R / z i L 5 o Y f y P W t B F Z m + e 8 W C m X F h f T 4 0 W M m T z W 9 + + 4 Z I d P M z C z V 1 9 d z C x e k u b k 5 V V D h U i G V H 5 k A S D O D p V i A 7 0 X U W J G q y 1 3 e 4 3 z G C y W W e u i G 6 N M u u M k E 3 G V V a G Q 2 u C F k C h a o 5 / d 6 V q C q O L 6 s A c I A f U u Q C Q C Z I P m T i g E f j f r 3 4 X 5 1 P z O c Y V Q / B K P + L U V Y Y o W 4 c c N z b a G w p f p Q U A 9 K l q b o z J l T N D o 6 J p n / 5 s 1 b C o e C Q i K o D I W s 9 q H 1 K w k T R a K R N D K h 0 M y x p L R M 4 l O L A e 4 r J S Q z j j c v i e H C 4 L s O b 8 s b D B u o a P N c 8 H 7 I t i + F + 9 S U e H T K f O D / i 7 k j p k n s 9 6 z o 2 1 1 / n b 3 1 E f e x x / L Q W C T B 1 w y p j m 9 f o h J W r 6 / u V e S y C W V I V V B + O K 0 O b P r w + + + 3 j s r 3 y 3 N H K R p Z Y l U t J p k + P D x M d X V 1 N M 9 S q b i k R C R S x 0 Q 5 v d M c k 8 K Z m p y k y q o q / W 2 o e D F R K f B 5 q I P A 5 H w B V X F l n p u Z o d L y c k m L c B / q a y Y S K n o H 9 w 8 Q A A i + a 7 p 1 N U A r D A J i X M s L 2 y p i d K y Z i W 0 B l U 4 k E j f Q s C A a P B s M 0 + 7 a K N 1 4 W 8 T P r x N z A J 5 v J d 9 b C x z h d 1 z i f H v F a q s b X h J O t A j G N + 3 c A H J V N M Q 2 q h 8 a R 5 R V k F u 5 + P S P c m 0 r g A l 1 f 0 s Q 6 t r p g 9 T + + j X t 3 t 1 G P / x w U w Z n y 8 r K K L K 0 y K S p p t m Z a S o r r 6 D F x Q X u 1 K a 3 q C C Y K U S D / q k g N V f G x A g B Y 4 Q X 5 r h v 8 z 1 X c F z / h a X + g U h Q D 0 G I B z 3 O Q C c q D + 7 0 b X s x q 5 H L j 9 f 4 I Z d x M Q C / 0 z 3 J 5 B 8 J 0 v v S 6 S 8 S 6 y X I e / 1 1 b v f y w 7 l W Z X B A W G I C g L y Q R Q / 7 w j K W h v M v P C x / G E r A 2 F 0 K + B 5 Q f 9 t q Y 2 L 9 k y R d P o Z Q S V I F E h S b f i T X N j s C v / 9 h 8 x O q s b q C T u 5 t E f M 4 A M l U W 1 s r 8 b n Z W V E j 0 H c C w Y p L S p l k S 2 I t s h F n 6 V T A h Z M J 4 2 M j V F N b r 8 8 U e i e D 9 H o k z J X U I Q Y q 6 f R i A Q 1 N F 9 D + h i g 9 6 g 9 T I f d F 9 j V G P S 1 c u Q L 3 X 9 Y k 7 Y I h 8 u u R 0 J p b J K / s W a C i L G / 5 k i V U 1 3 h m K R X h / m q Y V e y v m e j R R E D 6 V O Z 9 j Y Q y Q R G L j 0 v d l I h O y m c 2 M w L / u g U I 9 a t z R 6 i r q 5 s a 6 u u 4 s r E q N z X F / a Y Q 9 5 d Q C K m P D 0 m k Y x x y r 9 1 u S f a U 1 b A D 3 M E O c Q U A p L X n y 0 b 3 f 8 O V t 6 l k S n z T I M 3 8 3 I t m m I D l R d w / 4 N s M z Q S l z / R i K C x 9 C Q D q X 1 j z H a 1 8 8 j U 2 G C u R s I / 6 C 2 m Q G x t 8 1 y 1 p M R g M I B 9 h 8 B i f D 0 r e R p l k g M l 7 N 6 F Y H l L B / F O 5 t p m x 6 Q l 1 4 U A L j Y 2 N U 3 N z E / e B 4 v T 2 7 R t W 9 1 r l 2 i z 3 e 4 p K i m l 2 e p p C L J F K W D p l C + W o G R A X I j f Q 1 z K F C R c l M 9 A L N Q q q z U o A l 6 Q Y 3 w b u S n 7 o m Q g y Q c O 0 s z o i U n G l u L p v U S S r V 3 8 m F 5 x q W a I H r J Z 9 u H + R C l j t 8 g M a A P h E e q l 7 2 Q B 5 b Z P P k 1 Q S j z O p n s m 1 z Q o m 1 A P / n N p g 7 K q v o O r i o B g e B i Y T V F 3 E B c u Z O z 0 9 x e p d u W T 2 E v e h 0 G c S C x E T g R P l M 3 6 A B c p M P 5 i Z m a K i o h I Z 9 z C F m A k o c I y z H G A 1 D 4 A R B L + P P t x q A P U R H h u V L M E O N 0 X o T p e y V G 4 k Q P x L 3 A c D 4 q y W Z S I U k E u f D 9 Z U 9 / t B C k G p M M k 2 q Y y U o k S c S s I F F J n Z v K Q K / O v N z U u o U 7 v q q G e + n t 5 p R O d a m V R B p v L y C r m O C g 3 r n l H z c N 0 m U z Q S o a B F F n x K x d J V O 0 g Q e C m 0 M m F + 4 k 7 2 O 0 2 s 5 u k x G t O n Q S v a N R G i X d X W g G W O Q I u P l t 8 L i w v c V y n m f g W 3 C y G t / t k V 9 Q O W A n h k 1 K 0 f 4 B O 3 6 D y / D T j c 7 q m L i s H k O a u V y J 7 D 2 y L 8 2 2 E a n X X 6 k b B Y m i z A m 2 J Q O x i I 0 Q f 7 X Q a E L J E L q b z w A U t C 2 4 C C 8 k k N n B i P U T j 6 S n 1 g E 2 L T E m p X W Q F 1 x t / h v s q s H p t I 0 M L C v B g b Q B o 4 w 0 a j E S q v q K T 7 X U E 6 X D + V p v I Z M z m I h 9 J A Z X V X Q V g F i 7 g v B t K g o h r c 7 y k U y Y G + D W D 6 E v D V Q 8 U G J i f G q a q 6 R u K 5 A B n u R Q W 3 5 4 Y b r 4 b D t L 8 h I m r o A P f D 4 F n h B b y H G T x 1 w / 2 e b v S x q t h c G Z U K n C 1 g Z J h e C N B 9 j 0 H r X A C L X 6 d l 0 D D P Y J M K U g o T R 8 P R 1 3 J t s 0 H y d r O F g k A B 9 Q S O C Z E 6 R w t E m r x 8 8 Y K K m R A g E z w c C g s L q b S 0 V N S 8 v V U T S T I Z a Y U j y A R A i s H P L 8 H 3 c w N k g i + a u 5 L B z A v r F o h k y I R 5 V Y Z M g L v S 4 T 5 u Q N q A m H i q l 0 w I w P V T S W Q i E w A y A b 1 T Q S o J O u 9 S p A 0 m Q D H f Y l u F t 2 E E y E Q m A C b u 8 Y U g 5 5 / / P Q x m t I Q c m S 2 g 2 r J 4 2 h i d G / a A u R c w a x r G B w O 7 L E 0 c Q O P K 9 J J 8 3 H T h D z c f O k + 6 S b C r 9 Q S 9 G Y z Q 4 c Y F a i y P J j M U A e Z x E G l u d k Y I B y l U U V k l R 5 A L n h L j Y 6 N U U 1 u n 7 6 Y Q Y f X P b U o H U B k q w x i 7 y q 1 1 h U G k T A 8 E G 6 C l H p g u E I f b f M C o W I b w y w F W S H v + l h t w v 4 L H C P L Z 3 V j Y w P Q L z D c b Y h W 5 s S K W p g b P R Q r o + z c r k 1 Y t n H d 9 k 6 k N i y 2 h 8 F j S V 0 7 E q C T x V n 9 i 8 2 D T + f L t b m u j r p E 4 q y z z 1 D 7 C K h c T 4 e 6 d + 9 J 3 m p m Z Z k l U w h 8 k K i k r p 4 L C M n o + 2 S g Z D W k E M k E N B J n g n G k A 4 n m R C a j n l j V X M k U i S 2 l k A p 4 N h l Z F p h l + x 2 w R S w R k A D e T L 6 E b I B M 8 N P w A M m F c L x O Z g P F 5 J W q i + q f d f U p I 8 p U C K q c X k o 0 q T v j 5 O E q x Y G N a / d n o s I w Q z j 9 a q s r E j + v + m 3 m a n J q i J 0 + e 0 J m z p 8 Q Q A b U N h Q 2 C I E f D B X F Z N G R p a Y n 6 e 7 t p Y R F 9 k D B 1 j Q d T P J 2 N o W I R f S k N F M h K E Q q n E h D + a l F + p H l u m V d y X 0 M k 9 A e z A f w H 4 T 2 A w V F 4 Q + S C + j J / w s / x f U v L y k T a Z 8 K O q q j M M N 5 e 6 f 0 5 e K C s F M g / E M d G y n k y G q C F 6 O a b 4 c w q 9 e b 5 d / 7 w P n o z r K x 5 j V U l 9 M t j R X T 8 + H H 9 q N w X i S g V Z 2 Q q I n 0 T u B 0 B B c E i 2 t b U T M V F s O h x i 1 m T X t A o l C I t 3 b y w s J C d 2 g S g M b K B 6 R d Y R e l 8 6 6 K o k N k C 0 h f I l k g G u U g l N / z m W 8 G y a c b I I O 0 n x k c l 7 g U 0 Y N H Z Y T H o r A e O c P / V T S p A J J S k c w l o K b U U 2 K V r z + b 4 t 6 k k V H V 5 I X W N E T V w K w o f O 2 T Y / J L K S D i O 1 u q p A Q 1 V h W J W h p u R I L 5 E w Z C j 0 n m p T l B l b L i 9 x G H w y A a w x L l x t 8 e R W A 3 l 8 Y w e 6 D b 8 1 N B M u N W 5 u l a 5 i f s 8 X m i t T U 0 v L i 5 N E t 4 A c 8 s A q M i 1 d Z j Q W c x 5 P S 1 p A K y w a w H 4 J L r h E M w m W o C W j B l 2 k 2 D T 9 K H O n z h C M V b 1 I J 3 2 V I 7 K g C k y z w w r N R U O y d F k L M a Y T B x e E s A 0 q 4 i A V 4 v v 7 v N A v X F j O V U H c A r W w V m 9 0 I u B P Y V + r Q E p u F J k e i o Y L A A M B Q C w j L o J X 1 2 j / C d t l F e o M c H p y U k m o b 8 G k A u g T g J e e S 1 J + C P 9 P F b / O T o X 3 5 5 S l z Y y b B o J t b A Y o C + f w 1 y b E M m z x I S B p G k f D t C j R 4 9 p e G i E b t z 4 n p 4 + f S q f A Y n s Q V z A G C y y A Y w R b 1 1 O p F B 1 7 E m H X g h Z k t A P y N v l M O + S m P l A p u e C Z A W W 8 / r w M 6 d X W N N k 1 g u G Y P I X f / Q L R a D / b x J s i j 5 U c U U j 1 Z c s 0 m I 0 Q X v C z 4 U o y p J W Q Z G h n + j Y s a P U 2 r a T L l 2 6 y O n p g 4 7 Q 6 Q F 4 R X i 1 a m O j w 8 q Q w V i 0 1 B I s b j k + l 0 p K W A o z Y X 5 + T s d W h z D m e O e I E d e z r i X M I D G G I z I h E H C e Y X Q d n 8 c g r T z N u V Q B / F F S K h o v l 7 q 0 0 f 8 2 h c r 3 3 q E G U b e Q e Z j n h G M V t 5 S D Q + N 0 / P h R / h A q u u r j T I x P y N F W z 4 y k A t H w X U O e 6 c k J G h s Z Z n 2 / I f m Z I l Z L 7 P 5 U D f f L M H X b D Y x 1 z M 2 l S h F 8 L x c H X D + g L 5 K N p H N j I b J + F f i Q n q 8 E 7 2 9 U 0 E x A 3 s M R 1 k x 3 t 2 E m C q 4 t n A d y Y v w 7 a F i 1 6 j e 9 y N q J i m 5 o W P 8 m J g v E W B p N z S e o L B w T C Q C 1 C w 1 R b Y 2 a o i 7 Q L V N r m / I 0 x 5 i U g S 2 x s I Y 2 y A M r V Q W T s r a + Q V 9 x g P 6 B D Y z y u 4 G 5 U 6 V 6 i r w B T M p r A a + + S D a o K 1 1 / 1 W Z 7 X b F 4 U / R P + V c N q M a X d 4 6 n + e 6 B Z F / l M F 0 + W + i i t 5 C W I A 3 p Z s C G E 6 q u 6 b B I l L 7 J A j p S P 8 Z k W t J G h g S r a q q D b M M M w k K C G R j p A 0 N G h T Z I V F W n V 1 p j G h 8 Z G p R j E l w Y U 7 P e D q 9 4 t m y M F f n A a s z l m W C r w S Y v m / V 6 g X 4 w B g j z R H D 6 X a s 6 b e a e + c H 8 D l Q s I x o S i Q C N z e b u V 7 n W 4 N x z H m o j Q n 2 s R y p t Z b y X + v s H x N 9 u N h K k 0 c l 5 2 t a 0 j T + D Q l M 5 i M + F Q s q 3 z 8 b t W / f E W d a e + i 7 u K R a g Z h m T d 3 l l a g d a V M W C Q i b k Q t q 9 I S 2 N T + B a Y T W t K e Y 5 r S X m W N J 7 9 R v 9 n h B S C W N Z 5 h X g q A t 4 q c 0 r h Z l s a M M z z 0 w 1 A v i I j Q i c x I 0 J Z p 3 B D Q m F Z X W 0 r b F O S D T P 0 q O 4 u I j K K q v p 5 t t C e j B Y Q w + 6 d T 9 D 5 y V a z 3 p W 4 c b 0 e M j 0 1 C R 9 + e V 1 O n f + D K u A M z Q x M Z n M + G l r f A S A v x / m U I 2 N j o o v I L w x b B Q U J J i Q x f x c / G A M 3 B u A h / p a w 2 1 U y Q X F y 7 T e u a K 0 v I K f J 5 0 M f R P p x D U q 3 u P + c N L 9 C F L T b d h Z L c z U l U x Q 5 a w M A V K Z + I i k x U i h n G 5 U W N u c y B G n W 0 r 4 I W C l 4 c o c L q R y 7 q N 8 3 e H 0 b 0 a 5 g 2 y k k w F I N T U 5 L W v x T U 5 N 0 8 W L 5 + U e D Q 0 N F A 4 H 6 e b N W z Q 3 q 1 Z B M p i e n k x K m d q 6 O i E T J h X a q C h K / R 0 Q E I W 2 m s q / H q g r j y d X Y V o v Y P o 6 n F Q z A d N b D L A u x F r C b w U p Y U w K 3 O c B m p r L 3 X q 6 l t h Q Q p W X l Y g a 1 9 n Z J f 2 f U E l N S p 7 B X 8 1 L 9 y g p K a b R k R H a s W N H y t g T J N D F i x d o Y X G B J i c n a X x 8 g j 8 3 z P 2 q d B X P D S z L n I r 1 I R P e c z U q H 4 D J g 2 b w c 7 X w c r n K N P 3 D C / B s W U v 4 Z Y 8 7 2 f m c k x d Y Z m A j w Y T C w + Q / N F Q q J 0 y 0 t q W l J V L 5 M Q s V l e 2 4 X s f u 6 n 7 v Q V a M 4 I + P p x s s D L A i 0 r Z t 2 + j u 3 X t U 5 2 H l g 0 e G G + l e 4 l A h c q t Y 2 Q D 9 P B A V Y 2 e L / B h w q s 0 G m C s 0 q P 3 w 4 J F d q I V U t t / 3 A x y O 1 w I b I 8 i Z P c k f 1 n W L k x Y j y B x 9 n u e w Y X 2 o m l C c 7 t y 5 R 8 H p d l p c X K J i X b B Y G a i u P E b v Y V U h n 6 Y K a 0 y c P H V S n 3 k D x D x y 5 L A + c w A S L z d 4 a + D V t 1 g N 7 H 7 b E k u G h 6 w 2 f d d R K C 1 v N K 4 G K G 1 g a W a T B Z j N i k U z A U w C N O s I w i k 3 F 8 C h 2 L g X j Y 4 O i 8 T M B p g u k g n 7 6 y L i f 7 n e S J X u 6 p l Q n w B c Q R i b C q f U t X y G D V P 5 Y F g 4 e P A A 9 3 W K a f v 2 Z g r V H 5 L 0 C 6 3 Y d Z B b 8 i w 6 p p n w 4 M G P a e N N I F M m i 5 3 X g O Z y n g O 5 I B 5 3 K l w J 9 x e x N 9 T B x p h U C 6 x f Y c + m R b 0 J c x o K K R t k L a n 4 h m b a f l 1 d g z i 4 G n g 5 / h p A / c a 6 F H 7 Y x Y Q / t M 3 / + / k E + u Q b h Q 0 h F J b X P X T o o D K T 8 8 u j 5 W 4 f w W I i T k a s N k t O n z 5 J P 3 x / U 5 + h g s b T y I T + m w 2 v 3 Q f X q m y w 1 J l t 1 p 9 i K Y G V Z 9 2 t O p Y S A 7 I l k s H j v u w 8 L x I + b h B w 9 f K a g v 9 s S N 1 3 Y C o o C 7 4 A 5 t n c 6 7 G D d J g 9 n O 2 j + 8 2 n W h 7 q H V L y S M d x B W W 2 n L f H e m F D + l B X j u 0 j 7 J R R 1 7 R D V n u d W V K W m U D C y e A n j x 7 L d P f V w D a P e 6 l v q e p D + s A p O u x e M 3 N z B V r + M u 2 V b V B T l 7 p C r c E O 7 s t N a J N 0 L i h 3 W S m 9 A G O N n 7 q L b Y D Q 6 B g P l N v d R W I m 7 2 W C 4 8 7 Y V 9 d k l z k e 0 4 t 0 u l H r 8 u i o 8 N o 1 n t G 3 w o m I T r G h P q U D l / v F N z G 9 7 q 1 3 2 J A + 1 M g Q p m I k q L I k S F 3 9 Y 3 R H j z f V z t 2 R 4 x B f P 3 L 0 i O y s g X X 0 V m o m P n n y G H 3 9 9 b f 0 P U u q T z 7 5 j G 6 + T a 1 M k F g g V U 9 3 p 0 5 J R a 5 T 4 7 3 Q 3 9 v j 2 f J j f y s / V O e w E w c A J 9 V 9 e q 3 A T F h u g B q N T v t k t S z g P z X P B a X h 3 j P L 4 H 6 P N z l H 5 1 J / Z 1 r v x m G r t G s G Q y 4 5 8 g / g y A G D v F 5 1 b 9 3 D F / e f m E f K G z 4 4 v p c 7 x G q A 9 Z O n X N n 4 S V C x r 7 R O i t U J a 5 i j M n e O x K m 3 b 4 A K a 9 p k V q w f z K L / f s D 9 M O 7 k V 6 F m F w u o r E h V Y j y H M Z f D O d b 2 5 8 P i / y v p 2 8 F r w 7 2 u O i S n e y w s F 9 h L N 2 c L r L f h 5 Z S L z R L 8 t u 3 J B J S J F / k x R j W 2 z p 7 o q o y w u G m c y R O l O O c n N I E Y v 2 O c j 4 l 4 h N q 2 5 7 1 q 5 7 8 P V R Q O S d 8 F F V c q r / Y d g + 6 N P X I f P H i Y V E t e j Z X S i b 1 V G c k E u A d l 3 Q C R b A u b G 4 Z M A A p q a m K C h g b 7 U 8 g E g E x Y X H J s D u t a O G 4 3 N v i V U g C L m p t M U C X d Z E L f a Z B / s 3 s s / Z 5 D M w W y T g Y q K a Q R J k f m S i Y A l c + N 7 9 8 U r Y h M w B s f z e G 0 a 8 L l u k D q j 4 n r o w Z O 3 e W Q L 3 B t R g H m L 2 D d C F j b y k 3 f x H r z j o 6 3 d O T I O 8 n 1 8 4 7 X 9 E g f a z n A 1 J 4 J 2 N g a 5 A W R 0 U o P 9 P f J o p H P B 1 V r j T Q b l d X V 1 N D Y p M 9 S g Z 3 j a 0 v V T G I z M x e v A F e c t 1 z B s B J Q z 9 B 0 c j q 4 1 + C w e 7 o 9 / P M q A 6 O 0 b V s z 7 a x N U H f f i K T P L A R E E m E D A q y T g S U A M G U i 0 / r o X o C l E s / j 1 X / y m r m c L f y k 0 I 9 9 6 + + t o H N e / n k B q T 0 D + J t a / 9 Y 7 5 H 0 + V C g A z w j V Z 0 F l w S u b T u y u X T v o k 7 t D I q U A 7 P m 0 F s A 4 F 1 R I u C 1 B 5 W l o 3 C a L R p o 5 Q O r h U p H t + A w k H z r z s H i 1 1 k Y o w O p H I l w t 3 t i 4 h 9 8 M W E h A T O N f 4 G c r j Q 2 l f K 6 x t p z G p + a o v B g r G + n E H G E s m G h I S s v K P a e n r 2 Z 1 I g B l 5 2 V N G 2 a J m g / Y U i j t M T h h K c J 5 4 K p / 6 x 2 k n 5 j P M D I y L F 4 M K O g F X Z 9 P t q h I Y 2 M j / f b S j m R f Z 3 I i + 3 X q M m F m W s 2 R M j D G C C x C o s z F q R U L E t S M z 2 R a A w T 3 g O q G e 0 + w a g d p F C g I U V O V + p L X x m 8 A K s J g b J d M U y k u K k x b l B M O u T W V q 5 v I O D 6 q p J y X h D Q w J v r V w G s f q 1 y X N l s 5 D I 0 c O k m M M x h H l I + 7 / q 1 3 y E 9 T Y q G m p j r p 7 g L V J R G Z 5 Q d x M g R A R g A h 7 m + t B Y Z H V O W y g Y o G F y Z l L n Z + H 9 u F g i A m L d M K R n Z l r d a D p d h C 5 o n P m B C s X V i u G V 8 7 t t 1 / k N T A f q 5 c A O l U 7 S K p G 7 g z 9 s 9 d C 7 i t s B k 4 v M b g H + I X M d m U P O q / K 8 y + V Y F z F G + f n 4 A 1 y 1 E J U V E Q I D T q F h / L 1 A u D G F c G D P o C e / f u S b m 2 U g w O u C Y U u o A 5 Q Q b o Z + A Z s U E a l l b 2 2 7 l v a H B A x x R Q e K O s 6 s B b Y N 5 j g P h R X 0 j G Y / b W L W / e R n 8 H + T M 0 0 K 9 T c g M a B D + L p o G f K X w l A K H s y r t S I 8 d K k O x D y Q N w M M + R j K b X w / U M e e 1 D 7 d n e Q F N T 0 1 J Z D E 6 f P k G P H z 3 R Z 6 g M i n A A P M n h 7 7 d a w A B y 4 7 v v 9 V k 6 w p b 7 j Z E 6 Z Y V q Z V Z s D e M G B p w b t 6 U a L d C X K O b v Y L u Y a u 7 7 A O i 0 Y 1 c K 4 N j 2 7 N 1 y 0 M / D c 6 x 0 J S E 7 f 7 0 A v 8 G 1 h r 3 Z G l y q 8 g Z 5 1 S S t G C q G v 8 i H w Z G l t H q 4 n i G v f a h t 1 Z X 0 5 m 3 6 A u 9 7 W B I l w T l h e 5 L v 3 7 9 P x 1 a O Y y e O i a n a D 2 b 9 O c z O N X 2 t 7 i F v g w g K C e N n b r w a C k m f B O 4 3 x v o H c 3 6 F J h e A 7 8 I Q M d D X R 7 M z 3 D + 0 K j 4 k M a y P A B a W A d x m + 2 w h W k A G 3 5 s n A 2 u j S r t x u 1 N Z 9 7 K R w m s C y T + j 2 i m t R 0 X 1 u / N h b k 7 5 S u Y r 5 F X l C 4 e C N F O m V j E C T E u K 6 R s 2 Y J w w w A b V q 0 V R Y S F d v H R B Z v f C g o i p E 1 g M R g Y C Y 2 r 7 T 8 B 2 h G 2 u S V d b x r g v h s 9 7 I c G 3 g G k b h q W d N a p C u a e F 4 3 d g i G j a v p 3 K y i u R I M 8 y w Q 0 I p C i W k 8 Z z N f L R w F j r B g c U 2 b I B h g F i l i O u G 8 M z q z d G e G G K 1 W Q M E p v 6 v N 4 A f R S F O J j f 1 K R S 5 E r Q k n g N p 9 b D 9 Q y p J b 7 O C E j r r S x s h k y A P S 6 z y B X M H v S E z 9 9 y y M Y R E l L l w w + v U m l J q U g k L A c G l y D 0 N Q x J T E c e m 2 I X e q y b V 8 j P 6 e f d c J j 7 T n g O r I e A K R U o x y b L e 8 N + X x s w 5 1 f X O I u L u J c p M 9 J q W 9 N 2 O e J Z / e 5 l M D k + 4 f u c 7 p W K 1 h o / v C 2 k p w P e R p k 1 B 7 J B Z 4 W i k Y b O H x y w l 1 Q + k d 9 x q E S c D j a k j q K 7 K 4 d 7 U 7 S j H n O a D F 4 M h s R s e 7 e r 0 N N T 3 A t v O z u T E s l A V C R + j g i T G c f K S m c p Z 7 g N Y a w J 0 k w 2 b X M 9 r 4 2 h q Q J q 1 i Z z 9 z w l S J o v X 2 b u r H s t v o / f t t d q R w O A 5 w W x j G k c z z Q 8 N C S e J h g K q K m r k z S 3 N D W 7 A 8 K R 1 s + Z 1 m / t 8 2 y B d f n 6 f T Y k W E v g / Z L / U C b 4 j z R J l w / g j 7 p m 1 8 F 1 D n m V U H h B r 0 6 + 3 8 z Y o b E Z W Q 3 W D x h l w N a X 7 z R F 6 H H / 8 q P z 2 B n j / P l z a R U N F R Q h z N L C k A v A 5 + A 2 h N Y e 0 g y S D d f 9 3 J g y L S 7 y Z m i J 9 t V n r q x e H v F N 2 1 t k r X Z 3 H x D E M h 7 r e K Y G V p P h V Y J n R D 8 Q a W Y i o Q E c j Y 9 v j 8 j O g w h V J W o 7 I N v z A v V i t Y A x Z / 2 h f w M H D o p G J k 2 f I V 2 X Z b 5 Q o N a N y c + / G R + 7 g K l I e H V b V e m e r h K r o B / a d O c X r e 2 Z n Y t 0 i y W V X / 5 h J S U Q C m 5 I f X 1 9 N G K N T R l D h A E q I + B n e s Y z w o s c m 0 w b Q L N A / 8 H g O U t P A O N Y 2 B m w f z y W 7 F v 5 A R L Q T Q K D 5 T z f 4 f U w Z v X Z h o c G Z Y c M G 8 e a l 6 i x P C Z b c 2 J z N c x H w o 7 4 2 O 3 9 Y G N E i H C k O b L s 1 p 2 Z E C x g S e + x D N h a Q k k i i e C P / E M c p 0 p C q X O 5 x k e 7 D q 7 3 v 1 V k X e 5 A h f Z q M W x f O r t y H 9 8 R p + 7 R C L W 3 d 1 B 3 d z f d u P F D y v f N N H C D 8 9 z a / q A t T T b g K 1 d V k q B D j V G q q K i g 6 u p q 6 u 9 3 x q Y w p r S w s E g T E x N i Y c Q a f 5 k A a d H c s i N l i T G Y S / d b U y g w H g W S w e J 3 6 8 U 0 L Q b r m K j 6 o g d g Y Y S 6 5 r c J N j w 6 / A C f V 5 j o s a y 0 A d y r / I B 9 g r G u u / H Q h 3 U S z 2 + I c N X a R z h X r M 9 S z A 5 U + a s g 5 M G 5 H O W i u i b / n W v 5 R F 7 7 U E P T i i z u d 7 x 5 U 8 2 D A k C o i F a p s M V / Y G 6 A d u 3 a S V 2 d 3 X T 0 6 B F 6 / v x 5 x s H e S 2 2 p F Q / q W Q v 3 a z C Z D R n c 0 9 s r 8 6 x 6 + f j Z p 1 / Q H / 7 w K T 1 4 + J N M 1 Y B 6 2 T d T S p / f 6 k h b 1 8 + g q 6 u b b t + 6 k 1 T 7 s J + v H 2 D l + + J F k Z D p 2 k F / d 5 z x 8 T E Z U D b m e y 9 M M t n 9 g L 1 u I W F s w s J / 0 Y Z b T Y V F U s Z M G J j U W F 6 Y 4 P x W 5 9 Z t N i d Q f 3 Q d E s 7 o B E M i c 8 R F O e K F 8 h Q C 1 3 9 6 o R 9 t / V F Z t Y 8 O 1 8 9 I 3 0 R e n M P T J 8 9 o x 8 4 W U b M w O x a u P 1 D H y s v L 6 O W L 1 2 J x U 9 4 T B 6 i 1 t Z X G R s e 4 X 1 M g F Q R r 8 f k B 2 3 S e 2 b F I 3 3 1 7 g 4 6 f O E Z V V V V C I i z w A t L 2 9 P R Q W 1 t b m r q H H d s f 9 I T o a M 2 A D C z b y 5 Q 9 e f K U 9 u z Z L e r X V 1 9 9 T R c v n O d n L h P L J E z z N u 5 3 h 2 l 2 a o w W Q / X 0 U Q Y y I S + W 8 2 p A P s H g M D M 7 R w + f d N D 5 0 4 e p u q o y q Z r 6 A U u o Y R 1 1 c 3 8 Y R t z v a z C x w H 2 q 4 g R N s q S r Z k n 3 d X t x R j / G j Y I h S p z 7 3 T A Y Y Z 0 O H G E 0 w j w o r G g V i 0 W S x z i H k 0 c z u 2 G t J f L a h 4 p 6 L J p W y R U D J m 1 U m G + / / p Y r f Z + s N Q F z + e k z J + m d I + 9 Q c 3 M T 1 d R g z b 4 E 1 d X X S f z l i 1 d y b v v a o c K A g N G o 2 v 3 w D / / 6 K V 3 + x S V R 4 Q Y G B u j R o y d i o g c h W l p a Z O 0 + N y q K 4 v T e 3 i W R G I O D g y k t O + 4 N g q G C l u / 7 F Y 2 y d O r p 7 h E y m f E i q F 9 f v c T u 6 H G 6 / E 5 F R j I B 9 s I t X s B v P r z / U G Y 5 1 1 R X 0 i 8 / O M + F F q D P f n h F n 3 7 5 X f J 3 v Y A l 1 P C s G E x G f y 8 T A X v G Q / R s I C y 7 M W K Z s v e x 6 t R m B h c w y t 8 E O U e y S C d z V M G u g + v 9 L 6 9 9 K E z M c w N k Q a H D A / 0 X V y 7 T v n 1 7 J T x + / J R V I L W s L i o + Z v h i a r z B u f N n 6 Y v P v 2 J d Z i 6 5 c R p a 3 + 6 u H n r 2 9 C m 1 F v f Q h x 9 9 I G l N T U 2 y i c D H H 3 8 k n w N g A A D B 3 K o Q d j C H C R 6 r 2 G 7 f v l 0 k 2 f D w C C 3 M L 6 R I E r j X 7 N q 1 i z q 7 u u Q c / Z / + i Q T 9 1 M 3 P 1 h Y X N c q o V G 6 g w G E i R 1 8 M 7 + g H k O W r L 6 / T 4 S O H q X X 3 b v G A B y m q u B H 6 + N I B u n L x D H W 8 U b + f C b B U o r / n R 6 h X I 2 E 6 2 s z 9 N z 3 7 9 i W f A 1 h Q c z P C k A U x Z K Y Q x y K Q W I 1 x X Q f 1 2 f w g b 3 2 o A G S h V a B D M 0 E a G 2 P 1 z V J B z O z d F y 9 e i n Q C Q I Y o i / R 6 V u / s z 6 I i F r T 9 R p Y L a 6 1 R R o 2 5 + T n a v a e N j h 0 / J g S 0 1 b C y s t K U 7 w O X L 1 + k + / f u 6 z O F 3 X W x p G k f k g x q I d Z c H 5 8 Y p 1 O n T k g 6 Y F Z X r a + v F 7 U N B G 2 u D t C p V u U H 6 A b I A U k x z s + F i g B y L L e v L 5 7 3 1 7 / 5 F T c k w 1 I p Z l 1 9 R 0 h L r E 3 h H g a w A U 8 M 9 3 v b w E Z r + + t V / p n p / W Z i 7 6 Y l F E h i j k I W f T Q h h V x 8 7 q q L 6 x n 8 c 3 q N g R e r 5 R b w q 9 e q E j 3 q D 9 O E h 8 o F Y M f C v t 5 + U X f 6 + v r p 8 O F D V M q V p 7 K y g i u I Y x E 8 s 5 M r S 8 v 7 s g A L M D 0 1 n f S z O 3 z Y f 0 D Y A B J n l v s l w I 2 O Q t 8 J d 7 A M N j c 3 e 0 q T l p b t 9 M / / / H 9 l 3 Q o 0 E H g G W w 3 r 7 V E S B J U a b k c Y d F 2 u 7 2 O A P E N f D d I b 3 3 e v w I T f g W f + 0 L C 3 Y Q R k y 2 R u x 2 I s 9 u I u D e W K m K i D B l i a Y D N B C K K D E M Y i k 5 x 7 h H w i r 3 2 o H Z U L F F t C K x u g a / s X u G P t 7 U 0 N v 7 Y G b v l R Q V + 8 e E F N X K G w z + 6 z Z y + o u 7 t L V D / s t F F V H K c L r Y t 0 6 d I F 7 s + M 0 c 2 b t / U d s o c Z O L 6 8 Z 2 l F K 5 / i W X / 9 6 1 + J V R B W O n S W v / r y 6 6 S D 7 3 J 7 1 m Y C G p Q L F 8 6 x N H N I A X 9 D S C o Q G C T D O u 9 f 3 3 7 p W X G W + + 1 6 v a + u F 9 D d h V E C r k q r X X R 0 r S D v a B P F d Z 4 e o P r F u Z J D E c v P v 7 x J K K C k Y E 5 8 3 U w D n a l D D W M F 1 K 3 K i i p p 0 e v r 6 + j k y R O 0 d + 9 e J l W f W H V + / P E n u n 3 7 D l e 8 a b r 5 / U 3 6 k z / 5 j f 5 2 9 k A m r B Z Q 3 a D 6 Q Z L B m n i N + 2 7 o A / b 1 9 k r f b a W 4 f e t u i h s U g O n s k F R m k i a 2 K f 3 j q y d E x X X D b 5 D Y Y F + d / y R H k M l M Q M R q T x s P T R 7 z z 8 T 5 K O l p R 9 Q t f Z 5 H B L 5 5 / C p v v 3 i o o Z R u 9 t a K d I L e j 2 D r 9 / I g V g a g o 4 8 + A F x q R o a x V 2 4 t f 9 5 p L m F Q U G o b 9 r 5 V 1 r d c M D Q 0 K G o c r I b r g e v X v 6 E r V y 5 7 P h e M H P f u 3 + d + V Z T 2 H 9 h P d b W 1 V M R 9 N Q N I J + R P p m d D Z T H q 4 + 8 / u U 6 / / O h K 1 n l g + k l u r w j b e R Z + f d h c b T M A 7 w q S o B F O G F O 5 P t p m c z g J K P M 5 T O f K b H 7 + 3 Z 3 6 L u u P v E o o 7 I p h C I G K 8 P Z t 6 g K T b l n x 2 W d f 0 B d f f E m f / O E z q m M J M M + V 0 A Z c g H A f q F 2 5 k g l 4 / u z l u p E J O H / + X X p w / y E 9 f P i T e G E g w O 0 J 4 1 m Q r B c u X q D 3 r 7 4 n / T 4 s X P M P / / C P o s r i c 7 d v 3 0 1 K I T / Y F s r D B 3 b T m 4 6 3 o i b b n h 6 o i J g e 4 l 5 0 B n t A L e d i t B o X p L W E I 3 W c Y 2 q A a q f i H L H S T V r + w B L q d d 5 + 8 d L B H f T 5 s w K 6 s n t W W h q 0 w i C D D T s T U L G g Q n 3 + + Z d S 8 W F l 8 5 u W s B L g 9 + / e u U e X L l 9 c 1 u K 2 W s C 7 A 9 Z K W B 5 h K H A 3 A H h X u x J g A H o 5 Q I L Z 9 1 l c W K R 5 7 l s N D g z I e F 2 Y r 1 V V O / 0 o 2 U I H 1 x c q a V + D y m P 8 F h o l l M f z o a K U 5 Z G h S T w b D C + 7 Z D K W s M 6 0 9 s Z q I H U B e Y J / / I x 4 T h n M T Q 7 o 4 s j S i c + d Q V 0 n Y M H L C + d 2 6 7 u t P 2 S o J F / h 9 a t X s r u G W S A S l R i u P M g U s 4 4 5 C v 2 b r 7 + l f / 3 9 J 0 I m q I T X r n 0 g r e 5 a k g l A / w Q S o v N t l 2 c f Z C 2 B h g N G G D / V F J M f 4 W M I K Z 4 N m V C x 3 P e B y g g P C u x q U l R Y R O 1 v H A 0 A F f P x 0 1 c 0 O D p F d S G 1 p S o A M u E a 8 r n P t f M 7 J g z u q o l S q c c w g A H G 2 9 a L T A q a T C C V R + A / K s 7 5 o Y 7 O N R P s O r j e I a + + f P s O H K A S L p z v O 4 u 5 x V Z W s Y a G e l b 9 V I W G E y z G l Q 6 / c 4 g + + P D 9 Z P 8 K F Q f q E y r R W g P 3 P n j o g A z e L u c U u 1 6 A 1 f K D D 9 6 X y p 0 t J v U + w 3 6 o q C i n v i F l D Y Q a + D / / 6 T M 6 u L + N m h u q U x o P V L j Z 5 E z l 1 N / H d I + b n U W + 0 z H g 5 b 8 W S 5 H 5 w / p d 4 Q 4 I 4 q w 6 r O K Z z 7 m 5 S K u H 6 x n y q i U v R t U 8 H X 5 X i n B n H J I J / Y f G x n r a u X M n E y h A Z 8 6 c k i n w t g 8 d g I q f a V 2 I 1 Q L j O T d u f L 8 u p F 0 O f b 1 9 0 n h A W s P c / v r 1 a 0 + 3 K A P k g 9 / u H T b e u 3 i M H j / r 4 D w P 0 l / 8 6 T U x 7 j x / / k I 8 P O b m F I n Q m S 8 v r 6 A x a 3 M A g x d D S i O Y 9 N k N Z H Y p / T t r C p t P F l G k A u m 4 Z x B p p T 5 f 5 L d s 1 T q B c 8 q i 1 z q H F 8 O L y V Y 4 X F a X V O F g b g Z 2 7 9 6 d t h b f d 9 / 9 o G O q z 7 C e + M U v L s s 0 k X z j 6 L G j U v h w K Z q b m 5 f h g o G B Q e 7 j p Z M K h M + 2 v w e V 9 s z J w 9 z / r E q q h + J c z O Q t L V V 9 V 7 N 5 w E O f n T T 8 h C b 6 T X 6 z f t c K c n d w x 1 L j + A / / Z 7 I Y F U + I 4 x F w n U N z E 8 Y 6 U + v h e o a 8 9 q H m p g b p 2 z d q 5 / d b r E p 4 A 5 9 0 A J c l E A n k g + / d e g I V t b c n + 8 V Q 1 g p 4 N / S f 0 G e E 5 w X O W 1 t 3 y Z w t 9 C k N M O Z k 1 O C V Y n E x k t b 3 A v y W X o B h Q i q J B b h m y c T J L J c d W A 0 M k R z y W O d J U p l z O w 3 H O D V t q 0 6 r h + s Z 8 t q H Q j B r w o F U X i q D O + X y p Q t S A U C q k y e P i 8 V v P Y E p E h s B b G O J v s 6 n n 3 5 O 3 3 z 9 j X L c j U R S T O O l r L K Z T Q h W A k i 3 + v r a p J Z g 8 K D H 3 z 0 J j s J Y Z g A u S O / u W q J L b Y v J 9 T u w 6 f a 6 I U k K P p I 6 p q S Z I N K L 0 4 R I c c l H J Z 1 E t F E B J n n h c f M U 8 t q H A l C W p k B / c G 2 A 5 g X j w g N S o b 9 1 9 e p 7 k p H r h Z a W J u m 0 r + d v e A H z t p A v V 6 7 8 g t 5 7 / z 0 6 e / Y 0 7 d y 1 I + m b a I D B 7 u W m f H g B D R L m m c E A Y w O v i S 1 y / G B 7 S c D V C x a / P f X r 7 z T r k M Y Q y C a S I k 8 y n l Q J V b r M l d L X 8 4 2 8 9 q E Q o L E I o e Q 0 I H u 3 u l t M A 4 w T Y d q 7 j e 6 e b v n 8 / / k / / 6 J T 1 g b G G H H o 4 E E h 7 7 f f f C f z o V C B 1 w r T G I u y J A 6 s e y D v T z / + R H v 3 7 J a x N v j m A X j H y k r H 1 x E W S L g S w Y C A w X F Y 7 7 J F + + t 2 + u y b B 9 T + p i 9 t 3 O + m x 5 I B N t y e 8 z f e F F H H y P p 2 9 I U c 0 n l S R I E + 6 h C G j + 5 z O X J A u k g n F f g P 3 8 2 p e / k I g R t P O / J K 4 2 j h b p q d U 0 t z o R I 3 V 0 R k d / G J y Q m a n Z m T H e G R S T I e x Z X 6 x I l j K T N z T c X H y L + Z H 7 R a o P U G i b C M G F Y + A v A 7 M C f / 9 O N j a u Z n 2 r Z N r S q 0 U s z O z M q 0 F J C q t X W n E A T S B z 6 A 6 D M t 5 x U B I F / c 7 4 t 8 x P f x v F 7 9 K x h Z Q K K h p Q Y 6 s C 0 q x W 4 A 1 e 3 b D O u Q Y 1 r 8 + V Y Y k t T 5 w 1 6 1 0 M 1 6 Q h F E k 4 T f C e 9 l B n L l n M t K B n F x h I s R r o m r E a z G H C J L f F S D u o X M + 8 u X D u k 7 5 w e B G 8 / y S y h g O t o q 6 0 Y g U 5 B 5 1 / b P 0 7 N n z 2 W K R k N j g 1 S 2 T z / 5 Q p x M 4 R R r 4 + 6 9 B 3 T 2 z C l 9 B q v V S N r q P m s B u 4 K C 3 J i T h J n E U M V W Q m K 4 W c E X s b K i Q q R L L B r j P l F u W 9 Z 4 E c p A K i G e 2 W V w g I c G T P C Y o e w G p t J 4 b G q Y x D X u N 4 3 O B O n H v r A M 8 E K b W F y 3 F Y 1 A I h w U o U R l S 5 J J H Z U P n 4 o n C c X B H E G q a J Q J B R 8 + D u 9 d O S C N T T 6 R d 5 U P w U w 2 t C v H z l 0 7 a V f r L r p 1 S 0 3 B + K v / + B d p Z E I L H 3 a Z 1 U G m v t 4 e f Z Y 9 U C i Z Y D 8 b X I V 2 7 G i h w 4 c P S l 8 H u 6 n n C m z j 8 4 N W X y G N c i U T Y F y H v I D n V b O A l d E C l X B k e E j G 8 7 x 2 H 8 H u 7 p n I h M 3 o s E P H Q y Y T 6 j k W y V w 3 M g m J 9 F G I x W R K B n P O R 1 H 1 7 G s q X R k i r G v 8 7 o k E L M M Y E n D q X T 7 C + s p v H 7 j J 9 N O r Q S r T n e + r V 9 8 X 9 x s v d H Z 2 y Z w o N 7 a 3 7 G C V a j o 5 4 g / r 2 H J Y b o l e u 6 9 j A N X p 7 L t n 6 P b N O + L M 6 n g Y K K D V d H 8 P f T B M M 4 F x B W 5 O q w G I i D D j s y J T S W k Z Y a d C k A r P U d / Q S E H u b 4 2 N T c j C M 1 g f E E Y G 7 B D y T K 8 b 6 A d s l 3 q q x X / p s r W E 4 h I T Q s i k g 7 u f B C n F c Z A H Z Y d 0 N B p C H n P N n H O c / 6 i b 5 x m s 8 r 3 J + y / P J 9 p o U X t K I B M O N 8 x T b Q m r Q X x e o g c t k Y l u I M 0 m Y i b g X l j L z m s r T A P 3 L u + 5 A N 4 K z 5 4 + o 9 a 2 V p l V D J U O h I N E w D V s g D A 4 M E T V N Z V 0 9 O h R G W d a K / T 3 9 c p 2 O l 7 j S Q a o k F 9 d h 3 9 g D R V W 7 a C B a L r K x 5 m p I 9 7 A 5 V A B K q 8 z 3 L H 2 U P e X 8 u b g q H o 4 c v 0 A U b S a J 0 H q j D q 6 1 T 3 0 n a J c 5 n F W + y g R p W v X n K 5 B v h D 4 / n n + C Z V g w T i 1 1 C L e 1 6 j 4 8 L f a S Y / F K b S 6 W l m 2 5 K G Q y R b + 9 z / 9 M / 3 5 n / 2 p P s s O N g m h M r m n h N u G C C 9 k I h 3 6 Q V P T U z I + V B h W y z Q D + E 1 I J r N 0 8 1 o B z 7 / E a h 1 m G W O 7 0 e H B Q d n J w w u w H o 6 P T 9 D d H 1 9 S z e H f e p N v m W f D o i 0 n t k e E V F 5 b f 6 4 F V M M J U k E K Q f q g X + 1 I G 0 U k k E o T y S K V e J R r Y h n v 8 p j u Q 1 2 6 e I A b O P / G d L 2 w M X 0 o o Y v 2 A u Z C h f M l V j o K W Y u D 4 5 o b I B P m S O W K g f 5 e K T C v 9 R V A J t s 0 r g r Y w c K c / 0 B q k J 8 X p u 6 g 3 i D N A H H 8 V i 5 k k g r F A U 7 D B q g s w M L 8 v P S H c E + s c 6 5 2 D g k K m V D Z b C h f w H b q 7 u q m n v g B q j v y O 3 9 J 5 n p X N 3 Z W x 2 T J Z n h K e K 1 J v 2 b g W 6 v 3 h 7 q m i C W k M u d y 1 A F E w z W Q z F z T J D T p n M B k Q h d C a l h e w 4 b 0 o Q D 8 v G k h l 2 I F o l I Y n 7 5 M g E t O L l j k / k R T M 0 v D D P 0 q e 8 V W N w l q 6 + v l H p k Q c v v m Z A H 0 c 2 C h x D L Q Z q M 1 / D b G m T D r F O t G w I G 4 r 7 u L i l m N R H / I C 1 g Y F O h o 7 + B 7 D Q o J s U j o y V M n i b v l / q R G u t 8 1 j U F r H 6 n d t e s w m A t C C y n s Y I j D c Q k 6 r t N U H 8 p 8 R h P L C i A X / 9 E / k H 9 s G K F C Q b j W O x U 4 7 N W I u g o c F e 3 l y 1 f 0 q V 7 l K B u E 9 E p F m d Q 6 P x j J V a T 7 Y a N 6 8 z c U 3 G q B v h 0 s l O g L N T V v T 6 n 4 X G e E G F i + b P v O z A 0 I V z U x i 6 M 1 B / F w n 8 q q K t E B k l v q 4 N 7 u k A V G Z p z q 8 X z I f 5 n o l S K F R C A D j n Z a 8 h x k c f p X y c 9 D M h n p Z M X r a l M H r / M J L E L q m d / r H c p C / f L y A C o B Z o a a u I E T U 1 h Y X J R 5 Q 3 / 0 8 U d 0 5 / Z d n Z o Z C 7 o F X w k g u d D H A l C w d X q A G e N T R h 1 b K a Y m U t c q t 6 2 D + N 0 S y + U I 5 E D w A t Q / + A D u 2 7 d P v M v R D 8 V 4 H i x 6 E R g S r P z M F W u 9 z Y 0 N I Q H n q R g d D I m 0 R L J V P X U d 5 0 5 w S y U n K F K d P X c o W c / y H T a k D 2 U C d j T E Q w B 9 U y H Z / S G t 4 p g P M M r L y m U l I J B u / 8 H 9 W V X q I u 3 K s 1 J A s k G t s o k + j 4 0 F r H 4 J v D a g v u U C e + c O A A O Q f j t s Y D w I 4 a V L S r S 3 t 0 t F w r Q X G x P z B f R t + / K e F 8 v B L K v 2 d E C N R a 0 J N F G S a p w Q S R N F E 0 Z I h T R X M M R R c W 2 s w J H r A Q L I x H / 4 R 5 w 6 l u + w Y S o f U B J a k M w x + K a j O G 1 K Q O q Z W o I Z G Y n p 5 C 9 f v d K p / s i 0 1 H G 2 g L S w v b w x 3 m O A C g G L m 5 e 3 B g h v p v a 7 A Y M G s K h n C U M S Y l M 3 A 0 i p n 9 o n k q s Q I R 8 O N D r 9 Q P g 5 b t u x N 6 X / B + D z 2 C h h L d C q + 0 3 Y 0 G 4 t I O R J H k E o B C a I J p E i l Z P u G B 0 c I q X E E y A R 4 o p M I N f 2 5 v x t D O C F j S V U G D u h q 7 6 U A a x J t j R w A / 5 0 n 3 6 q L H 0 Y 2 / G r s D Z Q A K u F P Z 5 l q 2 d m 0 7 W h o Q E 5 2 o A U c 3 u L G x j p W s T q G T A 9 P S W q p L k 3 t t U c i j V J H P h g v / o d E A b h 0 U g D 3 e w s p u u v H U n E 9 W / N g K k a p h R Y m K w K i i B C J U U Q n I u E s o 4 m b s i i g 0 g h + Y 4 + B 4 k 4 L q q g X F d E Q s D 1 E 6 f 2 q x / d I G x Y H y o Z O J O R S Q a e Z H K l f f z x N R l M b W 5 q k n U o l s N q J + U Z G C l l n F E B G A K A x s Y m M Z o A s N x l A o w d c O y 1 Y c a 6 r n e U C 2 G e 9 K d K H m w a Z 6 Q V M K 8 l + Y n t j p q I b M K 8 p V 3 V K / N w w I I r A N Y 0 x 1 Q N A 6 w t s S J o o o B I J u 4 E T Z o k U X Q c R J G j 9 R l c N 5 + R u C O R F K m Q D n U P O / r r e r V B Y U P 7 U A g N l e M Q I R x X 4 1 J e r S H S b Y A g h Y V h s W 5 h v y Z 0 y v M C 6 9 n w D F N 6 3 Q d M q 5 h m F c x M J 4 f l L j P S X 9 I Q 0 w s B r i g v f K x s x W E n d 5 4 + e 0 7 t H W 9 o f 4 P T Q O W C + t K Y E N S 9 S Q C 2 D V 0 J z F s y N z g u f x R R Q I A k c X Q Q U j j B E M V I I p W u C C T X Y 3 z U H h Q m / e O P z / O v O X V r I 8 K G q n w O V C b j m b C 1 J Z A m q V z n Z t c L S A v s K Z U L 7 C 1 I D V D Q Z k z H C / D b c 1 d 6 8 0 j Y x r O i s p I m l l m J y M A Q z w b W j x g b G x E J g y 0 7 7 b d N B L w H Z i O L c + K j 9 + W L E P 3 h + 5 f 0 z u F D M q 8 K e b e S R f 7 r y u L U 4 F r v H E 6 0 M H K s H J p W f D A S x p F S K H e M K 6 m 4 k E f S 8 R n 9 W f k 8 0 i 0 y C Y F U S M A g g S N f L y z y b n T y i U 1 B q O I w M k p l T M e o X X m c a u W i l w B O t P f v P Z D d O r 7 4 4 i s p l G y A C u 3 + L C o h j A / w 2 H Y D x C 0 r S x / b c O 9 Q j 9 0 C 4 R 6 0 H F A x b M B K i M m E t b X K s I E V W / F 0 G C 8 G M R C w E V y h y 1 s h X F R K c 5 E C i g d C F K 4 / r l M d 7 N X b 1 G Q D b M / j b s O 6 m U z Y K + p + h i n y / t D P i o M m i y G H I o V 1 F L K o P p C R N o o w 6 r p 8 J u n P B / 8 9 9 X m U i z q P U m P 9 y t e Q X 0 v k f U 0 J r 1 B d P s 2 Z r j J 4 0 l r O y l 3 A 6 Q l E F y 6 e p 2 + / / U 4 W w / z x x 0 e e K w V 5 A Q R C Q R k Y s z f c f N y w d 3 u 3 g X 7 P 3 I z L 4 9 w y W P j B N r n D D w 1 W Q j d A I q z l Y H C + d U k 2 5 f b D W Y 9 r 2 E d 3 O c A I B N e v A w 2 K f K a d w S Z s I 7 O Z p 3 h k g t y H / x j J 4 5 B J n 9 t B j B F a Q u F z J j D R Q D D T 2 I q T r B A L R 6 Q r c u H 6 h c v c o O j 6 t J E h c O t V d 2 q z t 0 H o H y u j K J c / N l 3 7 o 0 N O p V Q F 7 D y i l x R C B r 9 6 9 Y o O H j x I / / i P / 4 s l U F B 2 K 8 x m h i 2 k A 6 a U 2 x P R 5 u f n Z M D U D f y O l 4 E D z + R l T P H 7 P I D N r n E d 2 3 Y u B 9 s Y k Q l u N e / N a I j a O b j R x k T b V h G l i u L U v M Q m e E 8 G w i s m k Y E i i i K T B H 5 P k 4 Z 3 V i R y y G M I p y S Q J k 4 y r o 5 o q J K e 5 U l n W O U I G w r E 6 E 9 + d 1 X / + s Z i U 6 h 8 Q H P t L J e E y u S B S a c w s p F S q L T 7 9 + + n e / f u U 1 V V h a w T P j Q 4 J J M B l w O k g 3 t W p y E T f h 8 w D q v 4 H S z l 5 Y Y X m Q C b T M Y c b i y F N b V 1 Q i a 8 b y Z k S y Y v u F V E A A a G f S y N Q C Z M g c f 9 k 5 7 k / L 6 r I h P K T E i C o y 5 D n M s x l U y K Y D a Z d L r 9 G Z 2 e J J e L Z E Y 6 b R Y y A Z u G U E A Q c 2 8 4 g 3 7 s D X K G q Z J V l d q p s N 5 V V 1 V e 7 B + F K R V Y s H J 7 y 3 b Z s / f u 3 d Q t P 3 O B I Q o c V g 0 w V c M A O j y 2 0 v E D d h A 0 M K R 1 z 8 / y k 2 B A L m Q y v p A g y d B 0 A d 3 u K k y 6 c x n s q I 7 S O V Y N o 5 y 1 2 L 0 Q 6 h 4 m E W L b G u A x S 6 e V Q k i T D B Y p 9 H l S z Z M 0 k A R l r c 4 N m Y z K p 4 h j 0 k E c O 9 0 h E / p P h Z a V c z M g c O v 1 5 l D 5 D D r 7 u Q M c K K A P D 6 g F G V G p v S S A I l o 6 v v / + J q t 6 p V x x i + W 4 Y 8 c O 2 U I G g 8 A w r 8 / O z d O e 3 W 1 p H g a 5 Y H h o k B o a t 4 m p H N Y 9 P 4 y O D L E U 8 v Y S B / A O s B 6 G g i F 5 V 7 g 5 I Q 3 j V H f 7 K m g u h 6 W O K 1 n i 7 G T C 9 E w G k 0 s n 4 9 s m l z C v K R J L 0 M x i A f V O h e j q 3 g X O V 5 J F W s w 6 e z k D Z E l G O Y Z z I Q 6 O O i 5 E 0 e T R h E m m 6 6 D 6 S O a c V T s c N W F w R M M l K h 6 r e q L 2 i b q H v Z + W 6 N / 9 x Y f 6 C T Y H s L r D p v p X w 6 0 l M n R 0 h t U P z k h T O G n w I B m k B Z Y a 3 r l z B 0 2 M T w q Z X r 1 6 T a 9 f d 4 j H A s 4 P H t i f J B O 2 E V 0 J Q C Y A Z M K 0 k C W X 0 Q L j U / z U G c k E o K E o x d w m l l 6 j I 8 q T H c C 8 J y w o m Y v p e 2 o h I P 0 f e x 1 y k 2 t Q 8 + r L Y i L F u i Y U m Z 6 w 9 I I E z J 1 M h i x 4 Q / t c E 0 X H k w T B O R 9 9 y Y R 0 H Z S 1 D + k 4 c n B L J i G X 6 k O B b C V F I a v m b I 5 / m 0 r l A 6 o w D s I Z + 6 A b F q Z 4 C q k Q D L y q A Y w Q m I a O S X / w T A f 2 7 9 9 H 7 7 3 3 C 7 k P g K n q i P f 0 9 s q u g e Z z K w U 2 o i 5 k a T h s e U d g + k R U b 6 6 d a Z c M G C a w S h E I 3 r S 9 R d 4 P e + j a c I 8 L Z Q L G k d x o q 4 1 S Y 7 n y I D D 3 u t 5 e L C s Y r Q S q C P C H Q 7 J c U G Y q r g i g 0 g x 5 h D T 6 a M h k r o M o 8 h m T j u A 2 S p i g J R a k V I L D b 3 7 7 P h 5 m U 2 H T E Q q o r 0 b 5 x G g p g h b J I R W Q Q i o P K Y X V V q P c j 7 r 4 i y s y U K u k 1 k j S V N 3 W 1 i r x H X p Z L W y A 9 t V X 1 y W + 3 J 6 0 m d C w r Y n G m T z 4 L R g g z P y r q p p a z 4 F k A I Y J G 3 g f d 5 / M d i 3 K B G T F q M e a e V 3 j I T F / A y b r V m 5 4 c P I e 9 2 L a S H k 4 R H K I o k i i i O V F J v V 5 R S Y T t 4 N K t 9 M s M v H 5 y d M H 9 Z N s L m y K c S h 3 q B Q p F a d v X 4 e E T C a Y E X W b V F K T L N T V Q e o s i N c 6 B m o h t d 5 2 q h 0 1 j C c E r I D Y / / b r r 7 + h z z / 7 g s 6 d e 5 d u / n B L L H 5 + Y 0 7 Z o I b J A 6 9 z c Z C 0 Y H t G p D w 7 w 5 5 + D 8 B t C c R G J c s F r t s m w V k m 0 9 i B + c h a t p 9 c D p Z h Q Z W L j s s 5 E 0 I T x y G Q E z e f U + k o W z 7 6 S S a o e O b I x M L 4 0 7 7 9 u 9 L q z W Y I g T v t v T 5 F s f F 4 + T Z G 7 + 2 L i F o U 4 n C 9 o 5 T 2 1 i d o d C 5 I x S G i 6 h L u 1 E c C 9 A 7 W k H t V z I V F t K d q g u p K I l R V W S H r y I 0 O 9 t L 0 9 L R M w M M C J 5 A c T 5 4 8 o x M n l G c B K j R U L i x q g t 0 v Y I 2 D p A E 5 M g F S C I W M + 2 E P 2 x r X 0 m e Y 2 + Q 3 d Q S V x 1 j 3 3 G N e 9 j U D k O J W Z y H N L q 2 M E F h O G a Q a X 6 U L E f I X h C g O x m m O 2 w G H R P q Y d q 7 i 0 j / S 5 E E a C J N C J p A l G U c f y S G R r A K L t K Q h I k J / + V e / d L e j m w Z r 2 W S t O T B l 6 L v 2 s C O h O L Q P B 2 h q H o O Q A X o 1 H K S + y S C T q Y Q L S n 2 n Y 7 K a b v a o J b t M y z w 3 O y 8 u Q Z j H B C l 3 / P g x S Q e M g Q I z X U E 8 A G R a T v 3 D 5 n C F R U W i p h k y 2 R v C Z Z q H 5 U c m A N f c 7 k 9 w Q Y I V b 6 W Y X Q q s m E y G J I 6 Z m / t 5 S y a u Q 5 I 8 z r k i i A p I U y Q C c b z U P D v u h F h S z U N A P E q l x V g Q R z / c J s S m J t S e n T B M c M Z y n w i E K g u r n S c Q p B X k f 1 x 6 / D / V U w G r E M G C h V m u U 6 F W E c V Y I B L W N 5 D G q + + F F V n t a e d w e M 0 E e F f g d w E 8 G 2 A 2 Q s t 2 I X + Q y d z D h p n a o S p z Q s a z j q z R J L 9 s o X 7 b E I X j q P T m P O W a F f g 8 S S J z T f v p J d P 1 U d K E K E j T n 0 m S x w l J U z k H Y o L 9 9 s 8 2 l 5 n c j U 3 Z h 7 L D w T 2 F 9 G 1 7 i C J M q t k F L g i T 2 U I q F J h T u F 6 A t / T u t j a 6 f / + B W N + 8 N o T G T h u Y A V v M p L M x 7 e E X O D 4 2 I o Y H 0 A D E h E u M 7 Z u H F W z d C / + j A o F 0 e F Y 3 F l h K u Y H P T X I / D / d H v + f O Y N O q P C a y h u S l F U A k P i a J l C S D F T j d 9 J U Q v D 4 n 5 Y R 4 8 n M o P 3 M N k s g p U 6 W J a N M 4 A p M I a h + s e n / 5 1 7 9 O q x + b L b C E 8 k j d Z K G s J C A G C p B K M l g K x C k E u / D d Q E p H x x v Z G d 0 P B / i a v c O H Q Y W 1 n Y x B j f Y I 5 x 8 T S W R 7 n M M t y W u Z Z K h x Z p A a l Q j m 8 p n p K b k m a i i / B 3 w K k 5 7 q / N p V e q V Z 7 M e E R f t z G Z N a C S Q P V U x I g f e T N O R p M q 4 J Y 4 I Q Q g d 9 b g g D o j j n O k 2 X l y G S i n M w 6 X I E i V R c 9 Z 0 U s e r q y z n / o F C l 1 4 / N F A J 3 O / r S a + E m x J O X s / y 8 X D F Z 1 Y o H g l J J o X b B m T b A R z P 1 W P 7 p u M H 2 q p g Y L v y A j c i w b v r p 0 6 f U d z M A h W y v / e A G P B + 8 p n q s F l j G a 2 I u Q D M r N E z 4 A k T R R z k I o W w S 2 Q H E M d e Y J C Z N G j N 1 z Z B L S C P X H F K p u C F a q m S S I w h k g h B J G S I S 8 Q j 9 9 d / 8 V p 5 v s y N w 9 8 3 W I B T w 6 P k M X W q L 0 A 9 d p U I k E C p J K i Y b S G b I h H Q b y 5 E K Q K E b g 8 F K g O 9 j 6 W b b 9 8 8 N q D S 2 i u i G 3 / X H / W E a m P b / 3 s o A I p i j C k g w 8 d Q 0 T Z i U O E i i j r Z H h B B G H + U a z h G X o y G Q j g u h Q C J N K F j z L E I h / O e / 2 x p k A r a E y m f C 4 X 3 l d K M j R G d b Z l V B c E D m J 1 s 5 C S h E 4 9 m M 2 q L a C 1 g D s U x Z J g y z p F o O m W b l g o x 4 l k z w I y y e F y o k r o O U N j A k s N Z k E k I Y M u j K r i q 8 P g c h d E j 2 k x C s z 0 j Q a a L i W d e T 9 x L i 4 K j K S w W k 4 Q j 1 z i K T B J 0 u Z I r S 7 / 7 s G j 9 t e l 3 Y r G G N 9 Y f 1 R S g U o I q y A r r b y S o X d G 0 p E C 4 A i a M g E F d H p c M j o N K o V r Z 3 K v P r P n 3 y T M f 8 4 b b + o b I Y 4 H f g j Q 6 T O 3 z 8 h g b 6 9 R U H f j N 6 Q S Q Y M y B h z Y I t S 0 w w L A k m 7 c K q o P I g G V D h N U G S R E L c C j Y x U o J M + r P T k O f 6 8 y b / 3 c E r X Z P H J p M 6 Q s 1 T c c z C L a 9 c f k 7 b Z k L g 3 p v + V R d X v v H T s 3 H O e G 4 R u B I q l U / 1 q Q K 6 b + W o g O h P K T V Q O r T 8 l Y 8 O Y I t L t C b e e N P x h n b v U Q t H D g w M i F + g 2 2 o H j w u z 7 H G u Q C X E Y D L G s A x Q 4 d w 7 D w J Y Y L J v B T 5 3 t a X x 5 N o c z A A l o 8 1 R k 0 v O d T B p y X M r r g K I 5 I q D T O Y c Z E q m O U R U h A W B k K a O x j A h R N I N Y Z J M T C Q z e B s s i N N / + p v f y R N v J W x J Q g E P H 4 9 y g T F R C k L J / p R D J B N H X 0 q l K V I F 6 E B j T K a G m 3 M A A 7 J m D A l 4 8 + Y t v X 7 V T i 0 t z b T E l T / I 9 x i f m K S 9 e 3 f L O N b M z C w d P X K Y S Z U + q 9 c G r H 6 Q W B h H g t S B Z a + U + 1 f Y + o Z / P O U z X l i t q R w V 3 i G Q x H R c H 5 c j E v 4 x C Z x 0 E E Y d H Q d Y 9 Z k k k c y R g 0 M s S C F F J C G X I R U k k a h 8 f A S Z o O a J E S J K f / v 3 f y 7 v s N U Q u P d 2 A D m 7 J X H / x y E u c i Y L C A T S G E m V l F i I 4 + h I q i t 7 l 2 T p L U M o L J Q J h 1 Q Y A t B q 4 n u Y 6 g E f w K d P n 9 E 7 7 x y W z b P h s W 5 j e H h Y v u O 3 2 2 I m Y I z J m M W 9 M D R T Q E 8 G C o m 7 G l k B l R o A R S W G S o 6 Y / M c f V H 6 J J e P m M 4 o g 1 m c k K K J 4 p c m R y Z R U E e 1 + m D m C N E w Y R S a c G 4 n E c U g k D 8 l k 1 D 2 K R + h v / + u / x 5 N u S W x p Q g F 3 H w z y W x j y K M l k J J Q j n X A N x w D V l y f o Z E t U 4 i a g o p h x I u D B g 4 d 0 6 t T J 5 P l b l l h t u 9 s k b s M Q L h P Q n 1 r O 6 8 L e 9 A 2 z Z t 1 T K z A O h S d J k 1 i o 4 C o i 7 k k x r t x I k F R z T U i A u E 5 D o j 5 H u k q z A j G L d b 9 T B R D F P n J I k s e k 2 0 S y z 7 V E w l F L p a R 0 c h E J x w Q f / + 6 / b V 0 y A V u e U M C d + 9 z 5 F + K A S C 5 S a T J B b U s I g R S x E L Z V J G h H d Z y m R z p l a 0 9 U W n P t 1 c v X d O B g 6 r K + s M L B 9 8 8 2 a 9 + + f Z f O n T u r z 1 K B y m d I u R z 4 o 7 I r O z h h 4 9 2 d S 1 R Z H P M g G i q z O q r / + C N / 1 V F d 1 E d 1 L n E c T b p F E v s z x p C T Q q J k H E R R R 0 M e R x I Z I m k S S V w d R R o Z Q g m J c D Q G C K X m b X U y A W j Y V E X a w u H c 6 W Z V c C g 0 3 d o l 1 Q k d 9 t X N 8 7 n 5 j C p Y L A Z z t y s o O 7 w / Z K k k B S + F H 5 P F M 3 E u l U J X q v n 5 e X r 0 6 I n E D S p a L 9 L n L 4 r o Z m d Y 1 h m f X A g k p 4 l 4 k Q l z t W Y W A x T j W 4 A 8 C F g k B a Z x h 0 y m E i e E T D j 2 T 3 K D I J X a X X F V 5 X W n q Q r v p C e v y f e R z n l g p 6 c E X D P X T V w H 5 J 3 f U Q e V 9 4 g r 4 p i y s M t D k Q l j T s o I 8 V + Y T O 5 y 3 Z L h f u e g U z u 2 O G 7 e w b w n S C R L U o m E C l I 4 F O D K x G m Q Q J w u l R 1 x v n 6 x b Y k G e 9 / S r l 2 7 W A K p X f + w c 3 t T 0 z b C L o I g H N L g w o Q Z w M B 1 k S a 4 B 8 7 k T x J w E + p j A j w b K p Q W S / h n j h z S M z w 1 U U X V X 6 w i + 0 1 7 o d o 0 G i R L X k K c I y a e P K o 0 d U 1 9 R v 2 u v i b n T j D p 8 k 8 I y 0 c w W 9 L 1 O c g p 6 c 6 5 T V w 7 r o i n j 5 b j q y F Z C r m 0 A e L v / / t / w E v 8 L P C z I h R w 8 3 Y n 9 w J A G E v 1 0 2 p f a p 9 K q X a I h 4 I B O t s 8 I d Y 2 T t H p 4 J u K o x L h u 3 B P w p a k m A v 1 b W e l p h E + K B E B o i 1 V M T F 3 J 0 C 4 Z c D V U 8 c Y y a h O d f 7 I M y i g Q q c e 1 X / 8 M d / D U Z + r B D 6 q Y K 6 l n K c E E M M 6 a v X O O V d H I R D I I m m K R E I o S C Z D K A Q 5 x 1 F J K 6 V B g F g R 7 v R F 6 O / / x 1 / h A X 8 m I P r / Y U r s I v P 0 3 J Q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8 2 5 1 f 0 7 - 4 8 1 5 - 4 2 0 6 - 8 b 7 7 - 9 b 8 b 1 3 f 0 a 2 9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 5 2 . 6 7 4 2 7 1 6 0 6 4 0 0 6 0 9 < / L a t i t u d e > < L o n g i t u d e > 1 2 1 . 3 4 7 2 9 0 6 4 9 4 6 7 3 7 < / L o n g i t u d e > < R o t a t i o n > 0 < / R o t a t i o n > < P i v o t A n g l e > 0 < / P i v o t A n g l e > < D i s t a n c e > 1 . 3 4 2 1 7 7 2 8 0 0 0 0 0 0 0 5 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U e S U R B V H h e 7 X 0 H d x z J d t 4 d z A x y T g Q I k g A z u c x h G R 9 3 u c v V v i A 9 P c m W J V u W Z N n H / n G y z r F l W X 5 6 m 7 m B u 8 z k L n M A S O S c M y b 5 f r e q p m t 6 u g c z C A N g j z 6 y 0 N X V M z 3 d V f X V v X X r V l X g X 7 6 7 k 6 C f E f 7 4 8 m n 6 7 k W U J u Y S F K A 4 R W M J O t a 8 R A 3 l M b k e T y Q o F i c K F R C 9 f d t J b W 2 t x E n 0 d i x I b b V R u t 1 V S F M L f P H f 4 I l z u 5 a o s p g z 0 I 1 A g P M 7 H Q F O 7 + 3 t o 9 n Z G Z o s O U Z z k R A V F B R Q I D p L 5 T U 1 N N V / V 3 / y 5 4 G f V c 3 5 o z O H K L q 0 I G S K x + N U V h h j 4 i S S Z H r c F 6 T F C B d w d 5 e c t + x s o y 9 e F X E s I W Q C / o 1 M m Y E G x x P c K u G f G w l O b 2 n Z T g c O H J C G L B Z P c C M X p 1 i w j G b n u I y 2 n d W f / H n g Z 1 N 7 L h 7 c K S 3 f H 5 4 E 6 b 3 d 0 1 K Q Z 3 c u U T C Q o D e j Q S Z K g O r L E 1 Q c T l B r 6 y 4 p 3 B s d I f p w 3 4 K + A 9 H n L 4 t 1 b H 3 Q W O 7 R s m t 4 t e 6 b F Y 8 H w j r m A v M J + e 6 G S T u / a 1 H i C G j w o t E o L S z E q b T x 5 0 M q V v n u p u f A F s M H J / d T Y T h E X V 1 d F A q F q K i 8 n q V T n D 5 7 X k i n d 0 Z o c G y O 6 o t m q L 6 + T t r Q 7 9 r D t M C S q q 4 s Q a d 2 L M k 9 c i H T O 9 s i V B h K U C m T s 7 T Q y b 5 v O 4 p o M Z o b N Y r 4 P l f 2 L A r h b 3 d B W m 4 N f H T A a Y i 8 A F X P j d m l A r r Z W S T X T E A j K G V W V E B z Q / f 0 J 7 c u A v 9 y Y 2 s T 6 t r J A 1 w g Q Z q f n 6 d g M C g t 3 / D o O N V W V d C 9 z g K a W Y z T 1 U M F n E 7 0 Z C B E Q Z b J B x s j 9 O X L I i o r S t D R 5 i j d 6 l R q z I 6 q G P V M B i V u o 4 X T 6 0 r j T M A Y V w C i 0 d k C + q m / U O 5 p 4 2 B D h L b z Z 7 9 u L + a + m k 5 c B r v r o r S X w x 1 W p S a 3 m L p 5 j U m V s f k A a X T U A I Q C s X x J N b y 1 S V W A F 9 6 q 4 V R r P Z O o g B Y X F 4 V M s 7 O z N D E x Q W U l h R Q o 4 P N 4 E b 2 7 Y 4 6 + a S 9 k N S N O R 7 d H 6 A B X e p D p o 4 O L t K 8 + J m S 6 v H t R W l x D J q i F B o W c 1 M Y V n l h 1 / O p 1 M X 3 B k u x h b z q Z g B f D Y f l M t m Q C W i r V j b Y a m Y A v X y 0 j 1 a H e W f 2 q e 9 2 F d K F 1 U e J G 9 U t V / 2 J U 1 n D G s 6 y 3 T P h / W 1 R C n T + w g 6 q r K u n W z d t U U 1 t D D Q 3 1 3 M I V 0 R K T K 1 y o D A 3 A 9 R d E V w 9 6 6 / b d E 0 H a W R 1 L U f e K W Q V b s N Q 2 9 M O G W S J 1 j o V 0 y t o D r d p V 7 s s 9 5 b 7 J w H S 6 h N z M Q E P U P h q i e p b g j / j 5 L 7 Z x 4 + Z k X x K Q R A A a p C t 7 F 1 k 9 V n l e g H R L U o X D Y S o s D N D 8 F p V U T K h 7 W 4 5 Q V 4 7 u p q n J C W p v f 0 N n z 5 4 W s g w O D l J 1 d R U X C K R H n B Z Y B S w p L a W J 8 T G q q q k x / E p B L B Z l y e Y Q B R 9 B g d t A N V j L D D r Z s i Q S z g Z I O 7 s U o N f D I Y r E P W r j F k F d W Z x 2 1 U R F P X 4 1 E q L 9 9 c p y K g B v J D e V Z I M U N y Q z q h 8 C N A 1 R / z i L 5 o Y f y P W t B F Z m + e 8 W C m X F h f T 4 0 W M m T z W 9 + + 4 Z I d P M z C z V 1 9 d z C x e k u b k 5 V V D h U i G V H 5 k A S D O D p V i A 7 0 X U W J G q y 1 3 e 4 3 z G C y W W e u i G 6 N M u u M k E 3 G V V a G Q 2 u C F k C h a o 5 / d 6 V q C q O L 6 s A c I A f U u Q C Q C Z I P m T i g E f j f r 3 4 X 5 1 P z O c Y V Q / B K P + L U V Y Y o W 4 c c N z b a G w p f p Q U A 9 K l q b o z J l T N D o 6 J p n / 5 s 1 b C o e C Q i K o D I W s 9 q H 1 K w k T R a K R N D K h 0 M y x p L R M 4 l O L A e 4 r J S Q z j j c v i e H C 4 L s O b 8 s b D B u o a P N c 8 H 7 I t i + F + 9 S U e H T K f O D / i 7 k j p k n s 9 6 z o 2 1 1 / n b 3 1 E f e x x / L Q W C T B 1 w y p j m 9 f o h J W r 6 / u V e S y C W V I V V B + O K 0 O b P r w + + + 3 j s r 3 y 3 N H K R p Z Y l U t J p k + P D x M d X V 1 N M 9 S q b i k R C R S x 0 Q 5 v d M c k 8 K Z m p y k y q o q / W 2 o e D F R K f B 5 q I P A 5 H w B V X F l n p u Z o d L y c k m L c B / q a y Y S K n o H 9 w 8 Q A A i + a 7 p 1 N U A r D A J i X M s L 2 y p i d K y Z i W 0 B l U 4 k E j f Q s C A a P B s M 0 + 7 a K N 1 4 W 8 T P r x N z A J 5 v J d 9 b C x z h d 1 z i f H v F a q s b X h J O t A j G N + 3 c A H J V N M Q 2 q h 8 a R 5 R V k F u 5 + P S P c m 0 r g A l 1 f 0 s Q 6 t r p g 9 T + + j X t 3 t 1 G P / x w U w Z n y 8 r K K L K 0 y K S p p t m Z a S o r r 6 D F x Q X u 1 K a 3 q C C Y K U S D / q k g N V f G x A g B Y 4 Q X 5 r h v 8 z 1 X c F z / h a X + g U h Q D 0 G I B z 3 O Q C c q D + 7 0 b X s x q 5 H L j 9 f 4 I Z d x M Q C / 0 z 3 J 5 B 8 J 0 v v S 6 S 8 S 6 y X I e / 1 1 b v f y w 7 l W Z X B A W G I C g L y Q R Q / 7 w j K W h v M v P C x / G E r A 2 F 0 K + B 5 Q f 9 t q Y 2 L 9 k y R d P o Z Q S V I F E h S b f i T X N j s C v / 9 h 8 x O q s b q C T u 5 t E f M 4 A M l U W 1 s r 8 b n Z W V E j 0 H c C w Y p L S p l k S 2 I t s h F n 6 V T A h Z M J 4 2 M j V F N b r 8 8 U e i e D 9 H o k z J X U I Q Y q 6 f R i A Q 1 N F 9 D + h i g 9 6 g 9 T I f d F 9 j V G P S 1 c u Q L 3 X 9 Y k 7 Y I h 8 u u R 0 J p b J K / s W a C i L G / 5 k i V U 1 3 h m K R X h / m q Y V e y v m e j R R E D 6 V O Z 9 j Y Q y Q R G L j 0 v d l I h O y m c 2 M w L / u g U I 9 a t z R 6 i r q 5 s a 6 u u 4 s r E q N z X F / a Y Q 9 5 d Q C K m P D 0 m k Y x x y r 9 1 u S f a U 1 b A D 3 M E O c Q U A p L X n y 0 b 3 f 8 O V t 6 l k S n z T I M 3 8 3 I t m m I D l R d w / 4 N s M z Q S l z / R i K C x 9 C Q D q X 1 j z H a 1 8 8 j U 2 G C u R s I / 6 C 2 m Q G x t 8 1 y 1 p M R g M I B 9 h 8 B i f D 0 r e R p l k g M l 7 N 6 F Y H l L B / F O 5 t p m x 6 Q l 1 4 U A L j Y 2 N U 3 N z E / e B 4 v T 2 7 R t W 9 1 r l 2 i z 3 e 4 p K i m l 2 e p p C L J F K W D p l C + W o G R A X I j f Q 1 z K F C R c l M 9 A L N Q q q z U o A l 6 Q Y 3 w b u S n 7 o m Q g y Q c O 0 s z o i U n G l u L p v U S S r V 3 8 m F 5 x q W a I H r J Z 9 u H + R C l j t 8 g M a A P h E e q l 7 2 Q B 5 b Z P P k 1 Q S j z O p n s m 1 z Q o m 1 A P / n N p g 7 K q v o O r i o B g e B i Y T V F 3 E B c u Z O z 0 9 x e p d u W T 2 E v e h 0 G c S C x E T g R P l M 3 6 A B c p M P 5 i Z m a K i o h I Z 9 z C F m A k o c I y z H G A 1 D 4 A R B L + P P t x q A P U R H h u V L M E O N 0 X o T p e y V G 4 k Q P x L 3 A c D 4 q y W Z S I U k E u f D 9 Z U 9 / t B C k G p M M k 2 q Y y U o k S c S s I F F J n Z v K Q K / O v N z U u o U 7 v q q G e + n t 5 p R O d a m V R B p v L y C r m O C g 3 r n l H z c N 0 m U z Q S o a B F F n x K x d J V O 0 g Q e C m 0 M m F + 4 k 7 2 O 0 2 s 5 u k x G t O n Q S v a N R G i X d X W g G W O Q I u P l t 8 L i w v c V y n m f g W 3 C y G t / t k V 9 Q O W A n h k 1 K 0 f 4 B O 3 6 D y / D T j c 7 q m L i s H k O a u V y J 7 D 2 y L 8 2 2 E a n X X 6 k b B Y m i z A m 2 J Q O x i I 0 Q f 7 X Q a E L J E L q b z w A U t C 2 4 C C 8 k k N n B i P U T j 6 S n 1 g E 2 L T E m p X W Q F 1 x t / h v s q s H p t I 0 M L C v B g b Q B o 4 w 0 a j E S q v q K T 7 X U E 6 X D + V p v I Z M z m I h 9 J A Z X V X Q V g F i 7 g v B t K g o h r c 7 y k U y Y G + D W D 6 E v D V Q 8 U G J i f G q a q 6 R u K 5 A B n u R Q W 3 5 4 Y b r 4 b D t L 8 h I m r o A P f D 4 F n h B b y H G T x 1 w / 2 e b v S x q t h c G Z U K n C 1 g Z J h e C N B 9 j 0 H r X A C L X 6 d l 0 D D P Y J M K U g o T R 8 P R 1 3 J t s 0 H y d r O F g k A B 9 Q S O C Z E 6 R w t E m r x 8 8 Y K K m R A g E z w c C g s L q b S 0 V N S 8 v V U T S T I Z a Y U j y A R A i s H P L 8 H 3 c w N k g i + a u 5 L B z A v r F o h k y I R 5 V Y Z M g L v S 4 T 5 u Q N q A m H i q l 0 w I w P V T S W Q i E w A y A b 1 T Q S o J O u 9 S p A 0 m Q D H f Y l u F t 2 E E y E Q m A C b u 8 Y U g 5 5 / / P Q x m t I Q c m S 2 g 2 r J 4 2 h i d G / a A u R c w a x r G B w O 7 L E 0 c Q O P K 9 J J 8 3 H T h D z c f O k + 6 S b C r 9 Q S 9 G Y z Q 4 c Y F a i y P J j M U A e Z x E G l u d k Y I B y l U U V k l R 5 A L n h L j Y 6 N U U 1 u n 7 6 Y Q Y f X P b U o H U B k q w x i 7 y q 1 1 h U G k T A 8 E G 6 C l H p g u E I f b f M C o W I b w y w F W S H v + l h t w v 4 L H C P L Z 3 V j Y w P Q L z D c b Y h W 5 s S K W p g b P R Q r o + z c r k 1 Y t n H d 9 k 6 k N i y 2 h 8 F j S V 0 7 E q C T x V n 9 i 8 2 D T + f L t b m u j r p E 4 q y z z 1 D 7 C K h c T 4 e 6 d + 9 J 3 m p m Z Z k l U w h 8 k K i k r p 4 L C M n o + 2 S g Z D W k E M k E N B J n g n G k A 4 n m R C a j n l j V X M k U i S 2 l k A p 4 N h l Z F p h l + x 2 w R S w R k A D e T L 6 E b I B M 8 N P w A M m F c L x O Z g P F 5 J W q i + q f d f U p I 8 p U C K q c X k o 0 q T v j 5 O E q x Y G N a / d n o s I w Q z j 9 a q s r E j + v + m 3 m a n J q i J 0 + e 0 J m z p 8 Q Q A b U N h Q 2 C I E f D B X F Z N G R p a Y n 6 e 7 t p Y R F 9 k D B 1 j Q d T P J 2 N o W I R f S k N F M h K E Q q n E h D + a l F + p H l u m V d y X 0 M k 9 A e z A f w H 4 T 2 A w V F 4 Q + S C + j J / w s / x f U v L y k T a Z 8 K O q q j M M N 5 e 6 f 0 5 e K C s F M g / E M d G y n k y G q C F 6 O a b 4 c w q 9 e b 5 d / 7 w P n o z r K x 5 j V U l 9 M t j R X T 8 + H H 9 q N w X i S g V Z 2 Q q I n 0 T u B 0 B B c E i 2 t b U T M V F s O h x i 1 m T X t A o l C I t 3 b y w s J C d 2 g S g M b K B 6 R d Y R e l 8 6 6 K o k N k C 0 h f I l k g G u U g l N / z m W 8 G y a c b I I O 0 n x k c l 7 g U 0 Y N H Z Y T H o r A e O c P / V T S p A J J S k c w l o K b U U 2 K V r z + b 4 t 6 k k V H V 5 I X W N E T V w K w o f O 2 T Y / J L K S D i O 1 u q p A Q 1 V h W J W h p u R I L 5 E w Z C j 0 n m p T l B l b L i 9 x G H w y A a w x L l x t 8 e R W A 3 l 8 Y w e 6 D b 8 1 N B M u N W 5 u l a 5 i f s 8 X m i t T U 0 v L i 5 N E t 4 A c 8 s A q M i 1 d Z j Q W c x 5 P S 1 p A K y w a w H 4 J L r h E M w m W o C W j B l 2 k 2 D T 9 K H O n z h C M V b 1 I J 3 2 V I 7 K g C k y z w w r N R U O y d F k L M a Y T B x e E s A 0 q 4 i A V 4 v v 7 v N A v X F j O V U H c A r W w V m 9 0 I u B P Y V + r Q E p u F J k e i o Y L A A M B Q C w j L o J X 1 2 j / C d t l F e o M c H p y U k m o b 8 G k A u g T g J e e S 1 J + C P 9 P F b / O T o X 3 5 5 S l z Y y b B o J t b A Y o C + f w 1 y b E M m z x I S B p G k f D t C j R 4 9 p e G i E b t z 4 n p 4 + f S q f A Y n s Q V z A G C y y A Y w R b 1 1 O p F B 1 7 E m H X g h Z k t A P y N v l M O + S m P l A p u e C Z A W W 8 / r w M 6 d X W N N k 1 g u G Y P I X f / Q L R a D / b x J s i j 5 U c U U j 1 Z c s 0 m I 0 Q X v C z 4 U o y p J W Q Z G h n + j Y s a P U 2 r a T L l 2 6 y O n p g 4 7 Q 6 Q F 4 R X i 1 a m O j w 8 q Q w V i 0 1 B I s b j k + l 0 p K W A o z Y X 5 + T s d W h z D m e O e I E d e z r i X M I D G G I z I h E H C e Y X Q d n 8 c g r T z N u V Q B / F F S K h o v l 7 q 0 0 f 8 2 h c r 3 3 q E G U b e Q e Z j n h G M V t 5 S D Q + N 0 / P h R / h A q u u r j T I x P y N F W z 4 y k A t H w X U O e 6 c k J G h s Z Z n 2 / I f m Z I l Z L 7 P 5 U D f f L M H X b D Y x 1 z M 2 l S h F 8 L x c H X D + g L 5 K N p H N j I b J + F f i Q n q 8 E 7 2 9 U 0 E x A 3 s M R 1 k x 3 t 2 E m C q 4 t n A d y Y v w 7 a F i 1 6 j e 9 y N q J i m 5 o W P 8 m J g v E W B p N z S e o L B w T C Q C 1 C w 1 R b Y 2 a o i 7 Q L V N r m / I 0 x 5 i U g S 2 x s I Y 2 y A M r V Q W T s r a + Q V 9 x g P 6 B D Y z y u 4 G 5 U 6 V 6 i r w B T M p r A a + + S D a o K 1 1 / 1 W Z 7 X b F 4 U / R P + V c N q M a X d 4 6 n + e 6 B Z F / l M F 0 + W + i i t 5 C W I A 3 p Z s C G E 6 q u 6 b B I l L 7 J A j p S P 8 Z k W t J G h g S r a q q D b M M M w k K C G R j p A 0 N G h T Z I V F W n V 1 p j G h 8 Z G p R j E l w Y U 7 P e D q 9 4 t m y M F f n A a s z l m W C r w S Y v m / V 6 g X 4 w B g j z R H D 6 X a s 6 b e a e + c H 8 D l Q s I x o S i Q C N z e b u V 7 n W 4 N x z H m o j Q n 2 s R y p t Z b y X + v s H x N 9 u N h K k 0 c l 5 2 t a 0 j T + D Q l M 5 i M + F Q s q 3 z 8 b t W / f E W d a e + i 7 u K R a g Z h m T d 3 l l a g d a V M W C Q i b k Q t q 9 I S 2 N T + B a Y T W t K e Y 5 r S X m W N J 7 9 R v 9 n h B S C W N Z 5 h X g q A t 4 q c 0 r h Z l s a M M z z 0 w 1 A v i I j Q i c x I 0 J Z p 3 B D Q m F Z X W 0 r b F O S D T P 0 q O 4 u I j K K q v p 5 t t C e j B Y Q w + 6 d T 9 D 5 y V a z 3 p W 4 c b 0 e M j 0 1 C R 9 + e V 1 O n f + D K u A M z Q x M Z n M + G l r f A S A v x / m U I 2 N j o o v I L w x b B Q U J J i Q x f x c / G A M 3 B u A h / p a w 2 1 U y Q X F y 7 T e u a K 0 v I K f J 5 0 M f R P p x D U q 3 u P + c N L 9 C F L T b d h Z L c z U l U x Q 5 a w M A V K Z + I i k x U i h n G 5 U W N u c y B G n W 0 r 4 I W C l 4 c o c L q R y 7 q N 8 3 e H 0 b 0 a 5 g 2 y k k w F I N T U 5 L W v x T U 5 N 0 8 W L 5 + U e D Q 0 N F A 4 H 6 e b N W z Q 3 q 1 Z B M p i e n k x K m d q 6 O i E T J h X a q C h K / R 0 Q E I W 2 m s q / H q g r j y d X Y V o v Y P o 6 n F Q z A d N b D L A u x F r C b w U p Y U w K 3 O c B m p r L 3 X q 6 l t h Q Q p W X l Y g a 1 9 n Z J f 2 f U E l N S p 7 B X 8 1 L 9 y g p K a b R k R H a s W N H y t g T J N D F i x d o Y X G B J i c n a X x 8 g j 8 3 z P 2 q d B X P D S z L n I r 1 I R P e c z U q H 4 D J g 2 b w c 7 X w c r n K N P 3 D C / B s W U v 4 Z Y 8 7 2 f m c k x d Y Z m A j w Y T C w + Q / N F Q q J 0 y 0 t q W l J V L 5 M Q s V l e 2 4 X s f u 6 n 7 v Q V a M 4 I + P p x s s D L A i 0 r Z t 2 + j u 3 X t U 5 2 H l g 0 e G G + l e 4 l A h c q t Y 2 Q D 9 P B A V Y 2 e L / B h w q s 0 G m C s 0 q P 3 w 4 J F d q I V U t t / 3 A x y O 1 w I b I 8 i Z P c k f 1 n W L k x Y j y B x 9 n u e w Y X 2 o m l C c 7 t y 5 R 8 H p d l p c X K J i X b B Y G a i u P E b v Y V U h n 6 Y K a 0 y c P H V S n 3 k D x D x y 5 L A + c w A S L z d 4 a + D V t 1 g N 7 H 7 b E k u G h 6 w 2 f d d R K C 1 v N K 4 G K G 1 g a W a T B Z j N i k U z A U w C N O s I w i k 3 F 8 C h 2 L g X j Y 4 O i 8 T M B p g u k g n 7 6 y L i f 7 n e S J X u 6 p l Q n w B c Q R i b C q f U t X y G D V P 5 Y F g 4 e P A A 9 3 W K a f v 2 Z g r V H 5 L 0 C 6 3 Y d Z B b 8 i w 6 p p n w 4 M G P a e N N I F M m i 5 3 X g O Z y n g O 5 I B 5 3 K l w J 9 x e x N 9 T B x p h U C 6 x f Y c + m R b 0 J c x o K K R t k L a n 4 h m b a f l 1 d g z i 4 G n g 5 / h p A / c a 6 F H 7 Y x Y Q / t M 3 / + / k E + u Q b h Q 0 h F J b X P X T o o D K T 8 8 u j 5 W 4 f w W I i T k a s N k t O n z 5 J P 3 x / U 5 + h g s b T y I T + m w 2 v 3 Q f X q m y w 1 J l t 1 p 9 i K Y G V Z 9 2 t O p Y S A 7 I l k s H j v u w 8 L x I + b h B w 9 f K a g v 9 s S N 1 3 Y C o o C 7 4 A 5 t n c 6 7 G D d J g 9 n O 2 j + 8 2 n W h 7 q H V L y S M d x B W W 2 n L f H e m F D + l B X j u 0 j 7 J R R 1 7 R D V n u d W V K W m U D C y e A n j x 7 L d P f V w D a P e 6 l v q e p D + s A p O u x e M 3 N z B V r + M u 2 V b V B T l 7 p C r c E O 7 s t N a J N 0 L i h 3 W S m 9 A G O N n 7 q L b Y D Q 6 B g P l N v d R W I m 7 2 W C 4 8 7 Y V 9 d k l z k e 0 4 t 0 u l H r 8 u i o 8 N o 1 n t G 3 w o m I T r G h P q U D l / v F N z G 9 7 q 1 3 2 J A + 1 M g Q p m I k q L I k S F 3 9 Y 3 R H j z f V z t 2 R 4 x B f P 3 L 0 i O y s g X X 0 V m o m P n n y G H 3 9 9 b f 0 P U u q T z 7 5 j G 6 + T a 1 M k F g g V U 9 3 p 0 5 J R a 5 T 4 7 3 Q 3 9 v j 2 f J j f y s / V O e w E w c A J 9 V 9 e q 3 A T F h u g B q N T v t k t S z g P z X P B a X h 3 j P L 4 H 6 P N z l H 5 1 J / Z 1 r v x m G r t G s G Q y 4 5 8 g / g y A G D v F 5 1 b 9 3 D F / e f m E f K G z 4 4 v p c 7 x G q A 9 Z O n X N n 4 S V C x r 7 R O i t U J a 5 i j M n e O x K m 3 b 4 A K a 9 p k V q w f z K L / f s D 9 M O 7 k V 6 F m F w u o r E h V Y j y H M Z f D O d b 2 5 8 P i / y v p 2 8 F r w 7 2 u O i S n e y w s F 9 h L N 2 c L r L f h 5 Z S L z R L 8 t u 3 J B J S J F / k x R j W 2 z p 7 o q o y w u G m c y R O l O O c n N I E Y v 2 O c j 4 l 4 h N q 2 5 7 1 q 5 7 8 P V R Q O S d 8 F F V c q r / Y d g + 6 N P X I f P H i Y V E t e j Z X S i b 1 V G c k E u A d l 3 Q C R b A u b G 4 Z M A A p q a m K C h g b 7 U 8 g E g E x Y X H J s D u t a O G 4 3 N v i V U g C L m p t M U C X d Z E L f a Z B / s 3 s s / Z 5 D M w W y T g Y q K a Q R J k f m S i Y A l c + N 7 9 8 U r Y h M w B s f z e G 0 a 8 L l u k D q j 4 n r o w Z O 3 e W Q L 3 B t R g H m L 2 D d C F j b y k 3 f x H r z j o 6 3 d O T I O 8 n 1 8 4 7 X 9 E g f a z n A 1 J 4 J 2 N g a 5 A W R 0 U o P 9 P f J o p H P B 1 V r j T Q b l d X V 1 N D Y p M 9 S g Z 3 j a 0 v V T G I z M x e v A F e c t 1 z B s B J Q z 9 B 0 c j q 4 1 + C w e 7 o 9 / P M q A 6 O 0 b V s z 7 a x N U H f f i K T P L A R E E m E D A q y T g S U A M G U i 0 / r o X o C l E s / j 1 X / y m r m c L f y k 0 I 9 9 6 + + t o H N e / n k B q T 0 D + J t a / 9 Y 7 5 H 0 + V C g A z w j V Z 0 F l w S u b T u y u X T v o k 7 t D I q U A 7 P m 0 F s A 4 F 1 R I u C 1 B 5 W l o 3 C a L R p o 5 Q O r h U p H t + A w k H z r z s H i 1 1 k Y o w O p H I l w t 3 t i 4 h 9 8 M W E h A T O N f 4 G c r j Q 2 l f K 6 x t p z G p + a o v B g r G + n E H G E s m G h I S s v K P a e n r 2 Z 1 I g B l 5 2 V N G 2 a J m g / Y U i j t M T h h K c J 5 4 K p / 6 x 2 k n 5 j P M D I y L F 4 M K O g F X Z 9 P t q h I Y 2 M j / f b S j m R f Z 3 I i + 3 X q M m F m W s 2 R M j D G C C x C o s z F q R U L E t S M z 2 R a A w T 3 g O q G e 0 + w a g d p F C g I U V O V + p L X x m 8 A K s J g b J d M U y k u K k x b l B M O u T W V q 5 v I O D 6 q p J y X h D Q w J v r V w G s f q 1 y X N l s 5 D I 0 c O k m M M x h H l I + 7 / q 1 3 y E 9 T Y q G m p j r p 7 g L V J R G Z 5 Q d x M g R A R g A h 7 m + t B Y Z H V O W y g Y o G F y Z l L n Z + H 9 u F g i A m L d M K R n Z l r d a D p d h C 5 o n P m B C s X V i u G V 8 7 t t 1 / k N T A f q 5 c A O l U 7 S K p G 7 g z 9 s 9 d C 7 i t s B k 4 v M b g H + I X M d m U P O q / K 8 y + V Y F z F G + f n 4 A 1 y 1 E J U V E Q I D T q F h / L 1 A u D G F c G D P o C e / f u S b m 2 U g w O u C Y U u o A 5 Q Q b o Z + A Z s U E a l l b 2 2 7 l v a H B A x x R Q e K O s 6 s B b Y N 5 j g P h R X 0 j G Y / b W L W / e R n 8 H + T M 0 0 K 9 T c g M a B D + L p o G f K X w l A K H s y r t S I 8 d K k O x D y Q N w M M + R j K b X w / U M e e 1 D 7 d n e Q F N T 0 1 J Z D E 6 f P k G P H z 3 R Z 6 g M i n A A P M n h 7 7 d a w A B y 4 7 v v 9 V k 6 w p b 7 j Z E 6 Z Y V q Z V Z s D e M G B p w b t 6 U a L d C X K O b v Y L u Y a u 7 7 A O i 0 Y 1 c K 4 N j 2 7 N 1 y 0 M / D c 6 x 0 J S E 7 f 7 0 A v 8 G 1 h r 3 Z G l y q 8 g Z 5 1 S S t G C q G v 8 i H w Z G l t H q 4 n i G v f a h t 1 Z X 0 5 m 3 6 A u 9 7 W B I l w T l h e 5 L v 3 7 9 P x 1 a O Y y e O i a n a D 2 b 9 O c z O N X 2 t 7 i F v g w g K C e N n b r w a C k m f B O 4 3 x v o H c 3 6 F J h e A 7 8 I Q M d D X R 7 M z 3 D + 0 K j 4 k M a y P A B a W A d x m + 2 w h W k A G 3 5 s n A 2 u j S r t x u 1 N Z 9 7 K R w m s C y T + j 2 i m t R 0 X 1 u / N h b k 7 5 S u Y r 5 F X l C 4 e C N F O m V j E C T E u K 6 R s 2 Y J w w w A b V q 0 V R Y S F d v H R B Z v f C g o i p E 1 g M R g Y C Y 2 r 7 T 8 B 2 h G 2 u S V d b x r g v h s 9 7 I c G 3 g G k b h q W d N a p C u a e F 4 3 d g i G j a v p 3 K y i u R I M 8 y w Q 0 I p C i W k 8 Z z N f L R w F j r B g c U 2 b I B h g F i l i O u G 8 M z q z d G e G G K 1 W Q M E p v 6 v N 4 A f R S F O J j f 1 K R S 5 E r Q k n g N p 9 b D 9 Q y p J b 7 O C E j r r S x s h k y A P S 6 z y B X M H v S E z 9 9 y y M Y R E l L l w w + v U m l J q U g k L A c G l y D 0 N Q x J T E c e m 2 I X e q y b V 8 j P 6 e f d c J j 7 T n g O r I e A K R U o x y b L e 8 N + X x s w 5 1 f X O I u L u J c p M 9 J q W 9 N 2 O e J Z / e 5 l M D k + 4 f u c 7 p W K 1 h o / v C 2 k p w P e R p k 1 B 7 J B Z 4 W i k Y b O H x y w l 1 Q + k d 9 x q E S c D j a k j q K 7 K 4 d 7 U 7 S j H n O a D F 4 M h s R s e 7 e r 0 N N T 3 A t v O z u T E s l A V C R + j g i T G c f K S m c p Z 7 g N Y a w J 0 k w 2 b X M 9 r 4 2 h q Q J q 1 i Z z 9 z w l S J o v X 2 b u r H s t v o / f t t d q R w O A 5 w W x j G k c z z Q 8 N C S e J h g K q K m r k z S 3 N D W 7 A 8 K R 1 s + Z 1 m / t 8 2 y B d f n 6 f T Y k W E v g / Z L / U C b 4 j z R J l w / g j 7 p m 1 8 F 1 D n m V U H h B r 0 6 + 3 8 z Y o b E Z W Q 3 W D x h l w N a X 7 z R F 6 H H / 8 q P z 2 B n j / P l z a R U N F R Q h z N L C k A v A 5 + A 2 h N Y e 0 g y S D d f 9 3 J g y L S 7 y Z m i J 9 t V n r q x e H v F N 2 1 t k r X Z 3 H x D E M h 7 r e K Y G V p P h V Y J n R D 8 Q a W Y i o Q E c j Y 9 v j 8 j O g w h V J W o 7 I N v z A v V i t Y A x Z / 2 h f w M H D o p G J k 2 f I V 2 X Z b 5 Q o N a N y c + / G R + 7 g K l I e H V b V e m e r h K r o B / a d O c X r e 2 Z n Y t 0 i y W V X / 5 h J S U Q C m 5 I f X 1 9 N G K N T R l D h A E q I + B n e s Y z w o s c m 0 w b Q L N A / 8 H g O U t P A O N Y 2 B m w f z y W 7 F v 5 A R L Q T Q K D 5 T z f 4 f U w Z v X Z h o c G Z Y c M G 8 e a l 6 i x P C Z b c 2 J z N c x H w o 7 4 2 O 3 9 Y G N E i H C k O b L s 1 p 2 Z E C x g S e + x D N h a Q k k i i e C P / E M c p 0 p C q X O 5 x k e 7 D q 7 3 v 1 V k X e 5 A h f Z q M W x f O r t y H 9 8 R p + 7 R C L W 3 d 1 B 3 d z f d u P F D y v f N N H C D 8 9 z a / q A t T T b g K 1 d V k q B D j V G q q K i g 6 u p q 6 u 9 3 x q Y w p r S w s E g T E x N i Y c Q a f 5 k A a d H c s i N l i T G Y S / d b U y g w H g W S w e J 3 6 8 U 0 L Q b r m K j 6 o g d g Y Y S 6 5 r c J N j w 6 / A C f V 5 j o s a y 0 A d y r / I B 9 g r G u u / H Q h 3 U S z 2 + I c N X a R z h X r M 9 S z A 5 U + a s g 5 M G 5 H O W i u i b / n W v 5 R F 7 7 U E P T i i z u d 7 x 5 U 8 2 D A k C o i F a p s M V / Y G 6 A d u 3 a S V 2 d 3 X T 0 6 B F 6 / v x 5 x s H e S 2 2 p F Q / q W Q v 3 a z C Z D R n c 0 9 s r 8 6 x 6 + f j Z p 1 / Q H / 7 w K T 1 4 + J N M 1 Y B 6 2 T d T S p / f 6 k h b 1 8 + g q 6 u b b t + 6 k 1 T 7 s J + v H 2 D l + + J F k Z D p 2 k F / d 5 z x 8 T E Z U D b m e y 9 M M t n 9 g L 1 u I W F s w s J / 0 Y Z b T Y V F U s Z M G J j U W F 6 Y 4 P x W 5 9 Z t N i d Q f 3 Q d E s 7 o B E M i c 8 R F O e K F 8 h Q C 1 3 9 6 o R 9 t / V F Z t Y 8 O 1 8 9 I 3 0 R e n M P T J 8 9 o x 8 4 W U b M w O x a u P 1 D H y s v L 6 O W L 1 2 J x U 9 4 T B 6 i 1 t Z X G R s e 4 X 1 M g F Q R r 8 f k B 2 3 S e 2 b F I 3 3 1 7 g 4 6 f O E Z V V V V C I i z w A t L 2 9 P R Q W 1 t b m r q H H d s f 9 I T o a M 2 A D C z b y 5 Q 9 e f K U 9 u z Z L e r X V 1 9 9 T R c v n O d n L h P L J E z z N u 5 3 h 2 l 2 a o w W Q / X 0 U Q Y y I S + W 8 2 p A P s H g M D M 7 R w + f d N D 5 0 4 e p u q o y q Z r 6 A U u o Y R 1 1 c 3 8 Y R t z v a z C x w H 2 q 4 g R N s q S r Z k n 3 d X t x R j / G j Y I h S p z 7 3 T A Y Y Z 0 O H G E 0 w j w o r G g V i 0 W S x z i H k 0 c z u 2 G t J f L a h 4 p 6 L J p W y R U D J m 1 U m G + / / p Y r f Z + s N Q F z + e k z J + m d I + 9 Q c 3 M T 1 d R g z b 4 E 1 d X X S f z l i 1 d y b v v a o c K A g N G o 2 v 3 w D / / 6 K V 3 + x S V R 4 Q Y G B u j R o y d i o g c h W l p a Z O 0 + N y q K 4 v T e 3 i W R G I O D g y k t O + 4 N g q G C l u / 7 F Y 2 y d O r p 7 h E y m f E i q F 9 f v c T u 6 H G 6 / E 5 F R j I B 9 s I t X s B v P r z / U G Y 5 1 1 R X 0 i 8 / O M + F F q D P f n h F n 3 7 5 X f J 3 v Y A l 1 P C s G E x G f y 8 T A X v G Q / R s I C y 7 M W K Z s v e x 6 t R m B h c w y t 8 E O U e y S C d z V M G u g + v 9 L 6 9 9 K E z M c w N k Q a H D A / 0 X V y 7 T v n 1 7 J T x + / J R V I L W s L i o + Z v h i a r z B u f N n 6 Y v P v 2 J d Z i 6 5 c R p a 3 + 6 u H n r 2 9 C m 1 F v f Q h x 9 9 I G l N T U 2 y i c D H H 3 8 k n w N g A A D B 3 K o Q d j C H C R 6 r 2 G 7 f v l 0 k 2 f D w C C 3 M L 6 R I E r j X 7 N q 1 i z q 7 u u Q c / Z / + i Q T 9 1 M 3 P 1 h Y X N c q o V G 6 g w G E i R 1 8 M 7 + g H k O W r L 6 / T 4 S O H q X X 3 b v G A B y m q u B H 6 + N I B u n L x D H W 8 U b + f C b B U o r / n R 6 h X I 2 E 6 2 s z 9 N z 3 7 9 i W f A 1 h Q c z P C k A U x Z K Y Q x y K Q W I 1 x X Q f 1 2 f w g b 3 2 o A G S h V a B D M 0 E a G 2 P 1 z V J B z O z d F y 9 e i n Q C Q I Y o i / R 6 V u / s z 6 I i F r T 9 R p Y L a 6 1 R R o 2 5 + T n a v a e N j h 0 / J g S 0 1 b C y s t K U 7 w O X L 1 + k + / f u 6 z O F 3 X W x p G k f k g x q I d Z c H 5 8 Y p 1 O n T k g 6 Y F Z X r a + v F 7 U N B G 2 u D t C p V u U H 6 A b I A U k x z s + F i g B y L L e v L 5 7 3 1 7 / 5 F T c k w 1 I p Z l 1 9 R 0 h L r E 3 h H g a w A U 8 M 9 3 v b w E Z r + + t V / p n p / W Z i 7 6 Y l F E h i j k I W f T Q h h V x 8 7 q q L 6 x n 8 c 3 q N g R e r 5 R b w q 9 e q E j 3 q D 9 O E h 8 o F Y M f C v t 5 + U X f 6 + v r p 8 O F D V M q V p 7 K y g i u I Y x E 8 s 5 M r S 8 v 7 s g A L M D 0 1 n f S z O 3 z Y f 0 D Y A B J n l v s l w I 2 O Q t 8 J d 7 A M N j c 3 e 0 q T l p b t 9 M / / / H 9 l 3 Q o 0 E H g G W w 3 r 7 V E S B J U a b k c Y d F 2 u 7 2 O A P E N f D d I b 3 3 e v w I T f g W f + 0 L C 3 Y Q R k y 2 R u x 2 I s 9 u I u D e W K m K i D B l i a Y D N B C K K D E M Y i k 5 x 7 h H w i r 3 2 o H Z U L F F t C K x u g a / s X u G P t 7 U 0 N v 7 Y G b v l R Q V + 8 e E F N X K G w z + 6 z Z y + o u 7 t L V D / s t F F V H K c L r Y t 0 6 d I F 7 s + M 0 c 2 b t / U d s o c Z O L 6 8 Z 2 l F K 5 / i W X / 9 6 1 + J V R B W O n S W v / r y 6 6 S D 7 3 J 7 1 m Y C G p Q L F 8 6 x N H N I A X 9 D S C o Q G C T D O u 9 f 3 3 7 p W X G W + + 1 6 v a + u F 9 D d h V E C r k q r X X R 0 r S D v a B P F d Z 4 e o P r F u Z J D E c v P v 7 x J K K C k Y E 5 8 3 U w D n a l D D W M F 1 K 3 K i i p p 0 e v r 6 + j k y R O 0 d + 9 e J l W f W H V + / P E n u n 3 7 D l e 8 a b r 5 / U 3 6 k z / 5 j f 5 2 9 k A m r B Z Q 3 a D 6 Q Z L B m n i N + 2 7 o A / b 1 9 k r f b a W 4 f e t u i h s U g O n s k F R m k i a 2 K f 3 j q y d E x X X D b 5 D Y Y F + d / y R H k M l M Q M R q T x s P T R 7 z z 8 T 5 K O l p R 9 Q t f Z 5 H B L 5 5 / C p v v 3 i o o Z R u 9 t a K d I L e j 2 D r 9 / I g V g a g o 4 8 + A F x q R o a x V 2 4 t f 9 5 p L m F Q U G o b 9 r 5 V 1 r d c M D Q 0 K G o c r I b r g e v X v 6 E r V y 5 7 P h e M H P f u 3 + d + V Z T 2 H 9 h P d b W 1 V M R 9 N Q N I J + R P p m d D Z T H q 4 + 8 / u U 6 / / O h K 1 n l g + k l u r w j b e R Z + f d h c b T M A 7 w q S o B F O G F O 5 P t p m c z g J K P M 5 T O f K b H 7 + 3 Z 3 6 L u u P v E o o 7 I p h C I G K 8 P Z t 6 g K T b l n x 2 W d f 0 B d f f E m f / O E z q m M J M M + V 0 A Z c g H A f q F 2 5 k g l 4 / u z l u p E J O H / + X X p w / y E 9 f P i T e G E g w O 0 J 4 1 m Q r B c u X q D 3 r 7 4 n / T 4 s X P M P / / C P o s r i c 7 d v 3 0 1 K I T / Y F s r D B 3 b T m 4 6 3 o i b b n h 6 o i J g e 4 l 5 0 B n t A L e d i t B o X p L W E I 3 W c Y 2 q A a q f i H L H S T V r + w B L q d d 5 + 8 d L B H f T 5 s w K 6 s n t W W h q 0 w i C D D T s T U L G g Q n 3 + + Z d S 8 W F l 8 5 u W s B L g 9 + / e u U e X L l 9 c 1 u K 2 W s C 7 A 9 Z K W B 5 h K H A 3 A H h X u x J g A H o 5 Q I L Z 9 1 l c W K R 5 7 l s N D g z I e F 2 Y r 1 V V O / 0 o 2 U I H 1 x c q a V + D y m P 8 F h o l l M f z o a K U 5 Z G h S T w b D C + 7 Z D K W s M 6 0 9 s Z q I H U B e Y J / / I x 4 T h n M T Q 7 o 4 s j S i c + d Q V 0 n Y M H L C + d 2 6 7 u t P 2 S o J F / h 9 a t X s r u G W S A S l R i u P M g U s 4 4 5 C v 2 b r 7 + l f / 3 9 J 0 I m q I T X r n 0 g r e 5 a k g l A / w Q S o v N t l 2 c f Z C 2 B h g N G G D / V F J M f 4 W M I K Z 4 N m V C x 3 P e B y g g P C u x q U l R Y R O 1 v H A 0 A F f P x 0 1 c 0 O D p F d S G 1 p S o A M u E a 8 r n P t f M 7 J g z u q o l S q c c w g A H G 2 9 a L T A q a T C C V R + A / K s 7 5 o Y 7 O N R P s O r j e I a + + f P s O H K A S L p z v O 4 u 5 x V Z W s Y a G e l b 9 V I W G E y z G l Q 6 / c 4 g + + P D 9 Z P 8 K F Q f q E y r R W g P 3 P n j o g A z e L u c U u 1 6 A 1 f K D D 9 6 X y p 0 t J v U + w 3 6 o q C i n v i F l D Y Q a + D / / 6 T M 6 u L + N m h u q U x o P V L j Z 5 E z l 1 N / H d I + b n U W + 0 z H g 5 b 8 W S 5 H 5 w / p d 4 Q 4 I 4 q w 6 r O K Z z 7 m 5 S K u H 6 x n y q i U v R t U 8 H X 5 X i n B n H J I J / Y f G x n r a u X M n E y h A Z 8 6 c k i n w t g 8 d g I q f a V 2 I 1 Q L j O T d u f L 8 u p F 0 O f b 1 9 0 n h A W s P c / v r 1 a 0 + 3 K A P k g 9 / u H T b e u 3 i M H j / r 4 D w P 0 l / 8 6 T U x 7 j x / / k I 8 P O b m F I n Q m S 8 v r 6 A x a 3 M A g x d D S i O Y 9 N k N Z H Y p / T t r C p t P F l G k A u m 4 Z x B p p T 5 f 5 L d s 1 T q B c 8 q i 1 z q H F 8 O L y V Y 4 X F a X V O F g b g Z 2 7 9 6 d t h b f d 9 / 9 o G O q z 7 C e + M U v L s s 0 k X z j 6 L G j U v h w K Z q b m 5 f h g o G B Q e 7 j p Z M K h M + 2 v w e V 9 s z J w 9 z / r E q q h + J c z O Q t L V V 9 V 7 N 5 w E O f n T T 8 h C b 6 T X 6 z f t c K c n d w x 1 L j + A / / Z 7 I Y F U + I 4 x F w n U N z E 8 Y 6 U + v h e o a 8 9 q H m p g b p 2 z d q 5 / d b r E p 4 A 5 9 0 A J c l E A n k g + / d e g I V t b c n + 8 V Q 1 g p 4 N / S f 0 G e E 5 w X O W 1 t 3 y Z w t 9 C k N M O Z k 1 O C V Y n E x k t b 3 A v y W X o B h Q i q J B b h m y c T J L J c d W A 0 M k R z y W O d J U p l z O w 3 H O D V t q 0 6 r h + s Z 8 t q H Q j B r w o F U X i q D O + X y p Q t S A U C q k y e P i 8 V v P Y E p E h s B b G O J v s 6 n n 3 5 O 3 3 z 9 j X L c j U R S T O O l r L K Z T Q h W A k i 3 + v r a p J Z g 8 K D H 3 z 0 J j s J Y Z g A u S O / u W q J L b Y v J 9 T u w 6 f a 6 I U k K P p I 6 p q S Z I N K L 0 4 R I c c l H J Z 1 E t F E B J n n h c f M U 8 t q H A l C W p k B / c G 2 A 5 g X j w g N S o b 9 1 9 e p 7 k p H r h Z a W J u m 0 r + d v e A H z t p A v V 6 7 8 g t 5 7 / z 0 6 e / Y 0 7 d y 1 I + m b a I D B 7 u W m f H g B D R L m m c E A Y w O v i S 1 y / G B 7 S c D V C x a / P f X r 7 z T r k M Y Q y C a S I k 8 y n l Q J V b r M l d L X 8 4 2 8 9 q E Q o L E I o e Q 0 I H u 3 u l t M A 4 w T Y d q 7 j e 6 e b v n 8 / / k / / 6 J T 1 g b G G H H o 4 E E h 7 7 f f f C f z o V C B 1 w r T G I u y J A 6 s e y D v T z / + R H v 3 7 J a x N v j m A X j H y k r H 1 x E W S L g S w Y C A w X F Y 7 7 J F + + t 2 + u y b B 9 T + p i 9 t 3 O + m x 5 I B N t y e 8 z f e F F H H y P p 2 9 I U c 0 n l S R I E + 6 h C G j + 5 z O X J A u k g n F f g P 3 8 2 p e / k I g R t P O / J K 4 2 j h b p q d U 0 t z o R I 3 V 0 R k d / G J y Q m a n Z m T H e G R S T I e x Z X 6 x I l j K T N z T c X H y L + Z H 7 R a o P U G i b C M G F Y + A v A 7 M C f / 9 O N j a u Z n 2 r Z N r S q 0 U s z O z M q 0 F J C q t X W n E A T S B z 6 A 6 D M t 5 x U B I F / c 7 4 t 8 x P f x v F 7 9 K x h Z Q K K h p Q Y 6 s C 0 q x W 4 A 1 e 3 b D O u Q Y 1 r 8 + V Y Y k t T 5 w 1 6 1 0 M 1 6 Q h F E k 4 T f C e 9 l B n L l n M t K B n F x h I s R r o m r E a z G H C J L f F S D u o X M + 8 u X D u k 7 5 w e B G 8 / y S y h g O t o q 6 0 Y g U 5 B 5 1 / b P 0 7 N n z 2 W K R k N j g 1 S 2 T z / 5 Q p x M 4 R R r 4 + 6 9 B 3 T 2 z C l 9 B q v V S N r q P m s B u 4 K C 3 J i T h J n E U M V W Q m K 4 W c E X s b K i Q q R L L B r j P l F u W 9 Z 4 E c p A K i G e 2 W V w g I c G T P C Y o e w G p t J 4 b G q Y x D X u N 4 3 O B O n H v r A M 8 E K b W F y 3 F Y 1 A I h w U o U R l S 5 J J H Z U P n 4 o n C c X B H E G q a J Q J B R 8 + D u 9 d O S C N T T 6 R d 5 U P w U w 2 t C v H z l 0 7 a V f r L r p 1 S 0 3 B + K v / + B d p Z E I L H 3 a Z 1 U G m v t 4 e f Z Y 9 U C i Z Y D 8 b X I V 2 7 G i h w 4 c P S l 8 H u 6 n n C m z j 8 4 N W X y G N c i U T Y F y H v I D n V b O A l d E C l X B k e E j G 8 7 x 2 H 8 H u 7 p n I h M 3 o s E P H Q y Y T 6 j k W y V w 3 M g m J 9 F G I x W R K B n P O R 1 H 1 7 G s q X R k i r G v 8 7 o k E L M M Y E n D q X T 7 C + s p v H 7 j J 9 N O r Q S r T n e + r V 9 8 X 9 x s v d H Z 2 y Z w o N 7 a 3 7 G C V a j o 5 4 g / r 2 H J Y b o l e u 6 9 j A N X p 7 L t n 6 P b N O + L M 6 n g Y K K D V d H 8 P f T B M M 4 F x B W 5 O q w G I i D D j s y J T S W k Z Y a d C k A r P U d / Q S E H u b 4 2 N T c j C M 1 g f E E Y G 7 B D y T K 8 b 6 A d s l 3 q q x X / p s r W E 4 h I T Q s i k g 7 u f B C n F c Z A H Z Y d 0 N B p C H n P N n H O c / 6 i b 5 x m s 8 r 3 J + y / P J 9 p o U X t K I B M O N 8 x T b Q m r Q X x e o g c t k Y l u I M 0 m Y i b g X l j L z m s r T A P 3 L u + 5 A N 4 K z 5 4 + o 9 a 2 V p l V D J U O h I N E w D V s g D A 4 M E T V N Z V 0 9 O h R G W d a K / T 3 9 c p 2 O l 7 j S Q a o k F 9 d h 3 9 g D R V W 7 a C B a L r K x 5 m p I 9 7 A 5 V A B K q 8 z 3 L H 2 U P e X 8 u b g q H o 4 c v 0 A U b S a J 0 H q j D q 6 1 T 3 0 n a J c 5 n F W + y g R p W v X n K 5 B v h D 4 / n n + C Z V g w T i 1 1 C L e 1 6 j 4 8 L f a S Y / F K b S 6 W l m 2 5 K G Q y R b + 9 z / 9 M / 3 5 n / 2 p P s s O N g m h M r m n h N u G C C 9 k I h 3 6 Q V P T U z I + V B h W y z Q D + E 1 I J r N 0 8 1 o B z 7 / E a h 1 m G W O 7 0 e H B Q d n J w w u w H o 6 P T 9 D d H 1 9 S z e H f e p N v m W f D o i 0 n t k e E V F 5 b f 6 4 F V M M J U k E K Q f q g X + 1 I G 0 U k k E o T y S K V e J R r Y h n v 8 p j u Q 1 2 6 e I A b O P / G d L 2 w M X 0 o o Y v 2 A u Z C h f M l V j o K W Y u D 4 5 o b I B P m S O W K g f 5 e K T C v 9 R V A J t s 0 r g r Y w c K c / 0 B q k J 8 X p u 6 g 3 i D N A H H 8 V i 5 k k g r F A U 7 D B q g s w M L 8 v P S H c E + s c 6 5 2 D g k K m V D Z b C h f w H b q 7 u q m n v g B q j v y O 3 9 J 5 n p X N 3 Z W x 2 T J Z n h K e K 1 J v 2 b g W 6 v 3 h 7 q m i C W k M u d y 1 A F E w z W Q z F z T J D T p n M B k Q h d C a l h e w 4 b 0 o Q D 8 v G k h l 2 I F o l I Y n 7 5 M g E t O L l j k / k R T M 0 v D D P 0 q e 8 V W N w l q 6 + v l H p k Q c v v m Z A H 0 c 2 C h x D L Q Z q M 1 / D b G m T D r F O t G w I G 4 r 7 u L i l m N R H / I C 1 g Y F O h o 7 + B 7 D Q o J s U j o y V M n i b v l / q R G u t 8 1 j U F r H 6 n d t e s w m A t C C y n s Y I j D c Q k 6 r t N U H 8 p 8 R h P L C i A X / 9 E / k H 9 s G K F C Q b j W O x U 4 7 N W I u g o c F e 3 l y 1 f 0 q V 7 l K B u E 9 E p F m d Q 6 P x j J V a T 7 Y a N 6 8 z c U 3 G q B v h 0 s l O g L N T V v T 6 n 4 X G e E G F i + b P v O z A 0 I V z U x i 6 M 1 B / F w n 8 q q K t E B k l v q 4 N 7 u k A V G Z p z q 8 X z I f 5 n o l S K F R C A D j n Z a 8 h x k c f p X y c 9 D M h n p Z M X r a l M H r / M J L E L q m d / r H c p C / f L y A C o B Z o a a u I E T U 1 h Y X J R 5 Q 3 / 0 8 U d 0 5 / Z d n Z o Z C 7 o F X w k g u d D H A l C w d X q A G e N T R h 1 b K a Y m U t c q t 6 2 D + N 0 S y + U I 5 E D w A t Q / + A D u 2 7 d P v M v R D 8 V 4 H i x 6 E R g S r P z M F W u 9 z Y 0 N I Q H n q R g d D I m 0 R L J V P X U d 5 0 5 w S y U n K F K d P X c o W c / y H T a k D 2 U C d j T E Q w B 9 U y H Z / S G t 4 p g P M M r L y m U l I J B u / 8 H 9 W V X q I u 3 K s 1 J A s k G t s o k + j 4 0 F r H 4 J v D a g v u U C e + c O A A O Q f j t s Y D w I 4 a V L S r S 3 t 0 t F w r Q X G x P z B f R t + / K e F 8 v B L K v 2 d E C N R a 0 J N F G S a p w Q S R N F E 0 Z I h T R X M M R R c W 2 s w J H r A Q L I x H / 4 R 5 w 6 l u + w Y S o f U B J a k M w x + K a j O G 1 K Q O q Z W o I Z G Y n p 5 C 9 f v d K p / s i 0 1 H G 2 g L S w v b w x 3 m O A C g G L m 5 e 3 B g h v p v a 7 A Y M G s K h n C U M S Y l M 3 A 0 i p n 9 o n k q s Q I R 8 O N D r 9 Q P g 5 b t u x N 6 X / B + D z 2 C h h L d C q + 0 3 Y 0 G 4 t I O R J H k E o B C a I J p E i l Z P u G B 0 c I q X E E y A R 4 o p M I N f 2 5 v x t D O C F j S V U G D u h q 7 6 U A a x J t j R w A / 5 0 n 3 6 q L H 0 Y 2 / G r s D Z Q A K u F P Z 5 l q 2 d m 0 7 W h o Q E 5 2 o A U c 3 u L G x j p W s T q G T A 9 P S W q p L k 3 t t U c i j V J H P h g v / o d E A b h 0 U g D 3 e w s p u u v H U n E 9 W / N g K k a p h R Y m K w K i i B C J U U Q n I u E s o 4 m b s i i g 0 g h + Y 4 + B 4 k 4 L q q g X F d E Q s D 1 E 6 f 2 q x / d I G x Y H y o Z O J O R S Q a e Z H K l f f z x N R l M b W 5 q k n U o l s N q J + U Z G C l l n F E B G A K A x s Y m M Z o A s N x l A o w d c O y 1 Y c a 6 r n e U C 2 G e 9 K d K H m w a Z 6 Q V M K 8 l + Y n t j p q I b M K 8 p V 3 V K / N w w I I r A N Y 0 x 1 Q N A 6 w t s S J o o o B I J u 4 E T Z o k U X Q c R J G j 9 R l c N 5 + R u C O R F K m Q D n U P O / r r e r V B Y U P 7 U A g N l e M Q I R x X 4 1 J e r S H S b Y A g h Y V h s W 5 h v y Z 0 y v M C 6 9 n w D F N 6 3 Q d M q 5 h m F c x M J 4 f l L j P S X 9 I Q 0 w s B r i g v f K x s x W E n d 5 4 + e 0 7 t H W 9 o f 4 P T Q O W C + t K Y E N S 9 S Q C 2 D V 0 J z F s y N z g u f x R R Q I A k c X Q Q U j j B E M V I I p W u C C T X Y 3 z U H h Q m / e O P z / O v O X V r I 8 K G q n w O V C b j m b C 1 J Z A m q V z n Z t c L S A v s K Z U L 7 C 1 I D V D Q Z k z H C / D b c 1 d 6 8 0 j Y x r O i s p I m l l m J y M A Q z w b W j x g b G x E J g y 0 7 7 b d N B L w H Z i O L c + K j 9 + W L E P 3 h + 5 f 0 z u F D M q 8 K e b e S R f 7 r y u L U 4 F r v H E 6 0 M H K s H J p W f D A S x p F S K H e M K 6 m 4 k E f S 8 R n 9 W f k 8 0 i 0 y C Y F U S M A g g S N f L y z y b n T y i U 1 B q O I w M k p l T M e o X X m c a u W i l w B O t P f v P Z D d O r 7 4 4 i s p l G y A C u 3 + L C o h j A / w 2 H Y D x C 0 r S x / b c O 9 Q j 9 0 C 4 R 6 0 H F A x b M B K i M m E t b X K s I E V W / F 0 G C 8 G M R C w E V y h y 1 s h X F R K c 5 E C i g d C F K 4 / r l M d 7 N X b 1 G Q D b M / j b s O 6 m U z Y K + p + h i n y / t D P i o M m i y G H I o V 1 F L K o P p C R N o o w 6 r p 8 J u n P B / 8 9 9 X m U i z q P U m P 9 y t e Q X 0 v k f U 0 J r 1 B d P s 2 Z r j J 4 0 l r O y l 3 A 6 Q l E F y 6 e p 2 + / / U 4 W w / z x x 0 e e K w V 5 A Q R C Q R k Y s z f c f N y w d 3 u 3 g X 7 P 3 I z L 4 9 w y W P j B N r n D D w 1 W Q j d A I q z l Y H C + d U k 2 5 f b D W Y 9 r 2 E d 3 O c A I B N e v A w 2 K f K a d w S Z s I 7 O Z p 3 h k g t y H / x j J 4 5 B J n 9 t B j B F a Q u F z J j D R Q D D T 2 I q T r B A L R 6 Q r c u H 6 h c v c o O j 6 t J E h c O t V d 2 q z t 0 H o H y u j K J c / N l 3 7 o 0 N O p V Q F 7 D y i l x R C B r 9 6 9 Y o O H j x I / / i P / 4 s l U F B 2 K 8 x m h i 2 k A 6 a U 2 x P R 5 u f n Z M D U D f y O l 4 E D z + R l T P H 7 P I D N r n E d 2 3 Y u B 9 s Y k Q l u N e / N a I j a O b j R x k T b V h G l i u L U v M Q m e E 8 G w i s m k Y E i i i K T B H 5 P k 4 Z 3 V i R y y G M I p y S Q J k 4 y r o 5 o q J K e 5 U l n W O U I G w r E 6 E 9 + d 1 X / + s Z i U 6 h 8 Q H P t L J e E y u S B S a c w s p F S q L T 7 9 + + n e / f u U 1 V V h a w T P j Q 4 J J M B l w O k g 3 t W p y E T f h 8 w D q v 4 H S z l 5 Y Y X m Q C b T M Y c b i y F N b V 1 Q i a 8 b y Z k S y Y v u F V E A A a G f S y N Q C Z M g c f 9 k 5 7 k / L 6 r I h P K T E i C o y 5 D n M s x l U y K Y D a Z d L r 9 G Z 2 e J J e L Z E Y 6 b R Y y A Z u G U E A Q c 2 8 4 g 3 7 s D X K G q Z J V l d q p s N 5 V V 1 V e 7 B + F K R V Y s H J 7 y 3 b Z s / f u 3 d Q t P 3 O B I Q o c V g 0 w V c M A O j y 2 0 v E D d h A 0 M K R 1 z 8 / y k 2 B A L m Q y v p A g y d B 0 A d 3 u K k y 6 c x n s q I 7 S O V Y N o 5 y 1 2 L 0 Q 6 h 4 m E W L b G u A x S 6 e V Q k i T D B Y p 9 H l S z Z M 0 k A R l r c 4 N m Y z K p 4 h j 0 k E c O 9 0 h E / p P h Z a V c z M g c O v 1 5 l D 5 D D r 7 u Q M c K K A P D 6 g F G V G p v S S A I l o 6 v v / + J q t 6 p V x x i + W 4 Y 8 c O 2 U I G g 8 A w r 8 / O z d O e 3 W 1 p H g a 5 Y H h o k B o a t 4 m p H N Y 9 P 4 y O D L E U 8 v Y S B / A O s B 6 G g i F 5 V 7 g 5 I Q 3 j V H f 7 K m g u h 6 W O K 1 n i 7 G T C 9 E w G k 0 s n 4 9 s m l z C v K R J L 0 M x i A f V O h e j q 3 g X O V 5 J F W s w 6 e z k D Z E l G O Y Z z I Q 6 O O i 5 E 0 e T R h E m m 6 6 D 6 S O a c V T s c N W F w R M M l K h 6 r e q L 2 i b q H v Z + W 6 N / 9 x Y f 6 C T Y H s L r D p v p X w 6 0 l M n R 0 h t U P z k h T O G n w I B m k B Z Y a 3 r l z B 0 2 M T w q Z X r 1 6 T a 9 f d 4 j H A s 4 P H t i f J B O 2 E V 0 J Q C Y A Z M K 0 k C W X 0 Q L j U / z U G c k E o K E o x d w m l l 6 j I 8 q T H c C 8 J y w o m Y v p e 2 o h I P 0 f e x 1 y k 2 t Q 8 + r L Y i L F u i Y U m Z 6 w 9 I I E z J 1 M h i x 4 Q / t c E 0 X H k w T B O R 9 9 y Y R 0 H Z S 1 D + k 4 c n B L J i G X 6 k O B b C V F I a v m b I 5 / m 0 r l A 6 o w D s I Z + 6 A b F q Z 4 C q k Q D L y q A Y w Q m I a O S X / w T A f 2 7 9 9 H 7 7 3 3 C 7 k P g K n q i P f 0 9 s q u g e Z z K w U 2 o i 5 k a T h s e U d g + k R U b 6 6 d a Z c M G C a w S h E I 3 r S 9 R d 4 P e + j a c I 8 L Z Q L G k d x o q 4 1 S Y 7 n y I D D 3 u t 5 e L C s Y r Q S q C P C H Q 7 J c U G Y q r g i g 0 g x 5 h D T 6 a M h k r o M o 8 h m T j u A 2 S p i g J R a k V I L D b 3 7 7 P h 5 m U 2 H T E Q q o r 0 b 5 x G g p g h b J I R W Q Q i o P K Y X V V q P c j 7 r 4 i y s y U K u k 1 k j S V N 3 W 1 i r x H X p Z L W y A 9 t V X 1 y W + 3 J 6 0 m d C w r Y n G m T z 4 L R g g z P y r q p p a z 4 F k A I Y J G 3 g f d 5 / M d i 3 K B G T F q M e a e V 3 j I T F / A y b r V m 5 4 c P I e 9 2 L a S H k 4 R H K I o k i i i O V F J v V 5 R S Y T t 4 N K t 9 M s M v H 5 y d M H 9 Z N s L m y K c S h 3 q B Q p F a d v X 4 e E T C a Y E X W b V F K T L N T V Q e o s i N c 6 B m o h t d 5 2 q h 0 1 j C c E r I D Y / / b r r 7 + h z z / 7 g s 6 d e 5 d u / n B L L H 5 + Y 0 7 Z o I b J A 6 9 z c Z C 0 Y H t G p D w 7 w 5 5 + D 8 B t C c R G J c s F r t s m w V k m 0 9 i B + c h a t p 9 c D p Z h Q Z W L j s s 5 E 0 I T x y G Q E z e f U + k o W z 7 6 S S a o e O b I x M L 4 0 7 7 9 u 9 L q z W Y I g T v t v T 5 F s f F 4 + T Z G 7 + 2 L i F o U 4 n C 9 o 5 T 2 1 i d o d C 5 I x S G i 6 h L u 1 E c C 9 A 7 W k H t V z I V F t K d q g u p K I l R V W S H r y I 0 O 9 t L 0 9 L R M w M M C J 5 A c T 5 4 8 o x M n l G c B K j R U L i x q g t 0 v Y I 2 D p A E 5 M g F S C I W M + 2 E P 2 x r X 0 m e Y 2 + Q 3 d Q S V x 1 j 3 3 G N e 9 j U D k O J W Z y H N L q 2 M E F h O G a Q a X 6 U L E f I X h C g O x m m O 2 w G H R P q Y d q 7 i 0 j / S 5 E E a C J N C J p A l G U c f y S G R r A K L t K Q h I k J / + V e / d L e j m w Z r 2 W S t O T B l 6 L v 2 s C O h O L Q P B 2 h q H o O Q A X o 1 H K S + y S C T q Y Q L S n 2 n Y 7 K a b v a o J b t M y z w 3 O y 8 u Q Z j H B C l 3 / P g x S Q e M g Q I z X U E 8 A G R a T v 3 D 5 n C F R U W i p h k y 2 R v C Z Z q H 5 U c m A N f c 7 k 9 w Q Y I V b 6 W Y X Q q s m E y G J I 6 Z m / t 5 S y a u Q 5 I 8 z r k i i A p I U y Q C c b z U P D v u h F h S z U N A P E q l x V g Q R z / c J s S m J t S e n T B M c M Z y n w i E K g u r n S c Q p B X k f 1 x 6 / D / V U w G r E M G C h V m u U 6 F W E c V Y I B L W N 5 D G q + + F F V n t a e d w e M 0 E e F f g d w E 8 G 2 A 2 Q s t 2 I X + Q y d z D h p n a o S p z Q s a z j q z R J L 9 s o X 7 b E I X j q P T m P O W a F f g 8 S S J z T f v p J d P 1 U d K E K E j T n 0 m S x w l J U z k H Y o L 9 9 s 8 2 l 5 n c j U 3 Z h 7 L D w T 2 F 9 G 1 7 i C J M q t k F L g i T 2 U I q F J h T u F 6 A t / T u t j a 6 f / + B W N + 8 N o T G T h u Y A V v M p L M x 7 e E X O D 4 2 I o Y H 0 A D E h E u M 7 Z u H F W z d C / + j A o F 0 e F Y 3 F l h K u Y H P T X I / D / d H v + f O Y N O q P C a y h u S l F U A k P i a J l C S D F T j d 9 J U Q v D 4 n 5 Y R 4 8 n M o P 3 M N k s g p U 6 W J a N M 4 A p M I a h + s e n / 5 1 7 9 O q x + b L b C E 8 k j d Z K G s J C A G C p B K M l g K x C k E u / D d Q E p H x x v Z G d 0 P B / i a v c O H Q Y W 1 n Y x B j f Y I 5 x 8 T S W R 7 n M M t y W u Z Z K h x Z p A a l Q j m 8 p n p K b k m a i i / B 3 w K k 5 7 q / N p V e q V Z 7 M e E R f t z G Z N a C S Q P V U x I g f e T N O R p M q 4 J Y 4 I Q Q g d 9 b g g D o j j n O k 2 X l y G S i n M w 6 X I E i V R c 9 Z 0 U s e r q y z n / o F C l 1 4 / N F A J 3 O / r S a + E m x J O X s / y 8 X D F Z 1 Y o H g l J J o X b B m T b A R z P 1 W P 7 p u M H 2 q p g Y L v y A j c i w b v r p 0 6 f U d z M A h W y v / e A G P B + 8 p n q s F l j G a 2 I u Q D M r N E z 4 A k T R R z k I o W w S 2 Q H E M d e Y J C Z N G j N 1 z Z B L S C P X H F K p u C F a q m S S I w h k g h B J G S I S 8 Q j 9 9 d / 8 V p 5 v s y N w 9 8 3 W I B T w 6 P k M X W q L 0 A 9 d p U I k E C p J K i Y b S G b I h H Q b y 5 E K Q K E b g 8 F K g O 9 j 6 W b b 9 8 8 N q D S 2 i u i G 3 / X H / W E a m P b / 3 s o A I p i j C k g w 8 d Q 0 T Z i U O E i i j r Z H h B B G H + U a z h G X o y G Q j g u h Q C J N K F j z L E I h / O e / 2 x p k A r a E y m f C 4 X 3 l d K M j R G d b Z l V B c E D m J 1 s 5 C S h E 4 9 m M 2 q L a C 1 g D s U x Z J g y z p F o O m W b l g o x 4 l k z w I y y e F y o k r o O U N j A k s N Z k E k I Y M u j K r i q 8 P g c h d E j 2 k x C s z 0 j Q a a L i W d e T 9 x L i 4 K j K S w W k 4 Q j 1 z i K T B J 0 u Z I r S 7 / 7 s G j 9 t e l 3 Y r G G N 9 Y f 1 R S g U o I q y A r r b y S o X d G 0 p E C 4 A i a M g E F d H p c M j o N K o V r Z 3 K v P r P n 3 y T M f 8 4 b b + o b I Y 4 H f g j Q 6 T O 3 z 8 h g b 6 9 R U H f j N 6 Q S Q Y M y B h z Y I t S 0 w w L A k m 7 c K q o P I g G V D h N U G S R E L c C j Y x U o J M + r P T k O f 6 8 y b / 3 c E r X Z P H J p M 6 Q s 1 T c c z C L a 9 c f k 7 b Z k L g 3 p v + V R d X v v H T s 3 H O e G 4 R u B I q l U / 1 q Q K 6 b + W o g O h P K T V Q O r T 8 l Y 8 O Y I t L t C b e e N P x h n b v U Q t H D g w M i F + g 2 2 o H j w u z 7 H G u Q C X E Y D L G s A x Q 4 d w 7 D w J Y Y L J v B T 5 3 t a X x 5 N o c z A A l o 8 1 R k 0 v O d T B p y X M r r g K I 5 I q D T O Y c Z E q m O U R U h A W B k K a O x j A h R N I N Y Z J M T C Q z e B s s i N N / + p v f y R N v J W x J Q g E P H 4 9 y g T F R C k L J / p R D J B N H X 0 q l K V I F 6 E B j T K a G m 3 M A A 7 J m D A l 4 8 + Y t v X 7 V T i 0 t z b T E l T / I 9 x i f m K S 9 e 3 f L O N b M z C w d P X K Y S Z U + q 9 c G r H 6 Q W B h H g t S B Z a + U + 1 f Y + o Z / P O U z X l i t q R w V 3 i G Q x H R c H 5 c j E v 4 x C Z x 0 E E Y d H Q d Y 9 Z k k k c y R g 0 M s S C F F J C G X I R U k k a h 8 f A S Z o O a J E S J K f / v 3 f y 7 v s N U Q u P d 2 A D m 7 J X H / x y E u c i Y L C A T S G E m V l F i I 4 + h I q i t 7 l 2 T p L U M o L J Q J h 1 Q Y A t B q 4 n u Y 6 g E f w K d P n 9 E 7 7 x y W z b P h s W 5 j e H h Y v u O 3 2 2 I m Y I z J m M W 9 M D R T Q E 8 G C o m 7 G l k B l R o A R S W G S o 6 Y / M c f V H 6 J J e P m M 4 o g 1 m c k K K J 4 p c m R y Z R U E e 1 + m D m C N E w Y R S a c G 4 n E c U g k D 8 l k 1 D 2 K R + h v / + u / x 5 N u S W x p Q g F 3 H w z y W x j y K M l k J J Q j n X A N x w D V l y f o Z E t U 4 i a g o p h x I u D B g 4 d 0 6 t T J 5 P l b l l h t u 9 s k b s M Q L h P Q n 1 r O 6 8 L e 9 A 2 z Z t 1 T K z A O h S d J k 1 i o 4 C o i 7 k k x r t x I k F R z T U i A u E 5 D o j 5 H u k q z A j G L d b 9 T B R D F P n J I k s e k 2 0 S y z 7 V E w l F L p a R 0 c h E J x w Q f / + 6 / b V 0 y A V u e U M C d + 9 z 5 F + K A S C 5 S a T J B b U s I g R S x E L Z V J G h H d Z y m R z p l a 0 9 U W n P t 1 c v X d O B g 6 r K + s M L B 9 8 8 2 a 9 + + f Z f O n T u r z 1 K B y m d I u R z 4 o 7 I r O z h h 4 9 2 d S 1 R Z H P M g G i q z O q r / + C N / 1 V F d 1 E d 1 L n E c T b p F E v s z x p C T Q q J k H E R R R 0 M e R x I Z I m k S S V w d R R o Z Q g m J c D Q G C K X m b X U y A W j Y V E X a w u H c 6 W Z V c C g 0 3 d o l 1 Q k d 9 t X N 8 7 n 5 j C p Y L A Z z t y s o O 7 w / Z K k k B S + F H 5 P F M 3 E u l U J X q v n 5 e X r 0 6 I n E D S p a L 9 L n L 4 r o Z m d Y 1 h m f X A g k p 4 l 4 k Q l z t W Y W A x T j W 4 A 8 C F g k B a Z x h 0 y m E i e E T D j 2 T 3 K D I J X a X X F V 5 X W n q Q r v p C e v y f e R z n l g p 6 c E X D P X T V w H 5 J 3 f U Q e V 9 4 g r 4 p i y s M t D k Q l j T s o I 8 V + Y T O 5 y 3 Z L h f u e g U z u 2 O G 7 e w b w n S C R L U o m E C l I 4 F O D K x G m Q Q J w u l R 1 x v n 6 x b Y k G e 9 / S r l 2 7 W A K p X f + w c 3 t T 0 z b C L o I g H N L g w o Q Z w M B 1 k S a 4 B 8 7 k T x J w E + p j A j w b K p Q W S / h n j h z S M z w 1 U U X V X 6 w i + 0 1 7 o d o 0 G i R L X k K c I y a e P K o 0 d U 1 9 R v 2 u v i b n T j D p 8 k 8 I y 0 c w W 9 L 1 O c g p 6 c 6 5 T V w 7 r o i n j 5 b j q y F Z C r m 0 A e L v / / t / w E v 8 L P C z I h R w 8 3 Y n 9 w J A G E v 1 0 2 p f a p 9 K q X a I h 4 I B O t s 8 I d Y 2 T t H p 4 J u K o x L h u 3 B P w p a k m A v 1 b W e l p h E + K B E B o i 1 V M T F 3 J 0 C 4 Z c D V U 8 c Y y a h O d f 7 I M y i g Q q c e 1 X / 8 M d / D U Z + r B D 6 q Y K 6 l n K c E E M M 6 a v X O O V d H I R D I I m m K R E I o S C Z D K A Q 5 x 1 F J K 6 V B g F g R 7 v R F 6 O / / x 1 / h A X 8 m I P r / Y U r s I v P 0 3 J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 G u i d = " 3 d 6 d d 4 f d - f a 4 6 - 4 e 6 6 - 8 a 9 a - a f b 6 f 8 c 0 0 b 4 e "   R e v = " 1 "   R e v G u i d = " 3 a f 3 5 6 3 0 - 7 8 d 0 - 4 4 7 7 - a 5 c 8 - 2 9 2 5 1 b e 0 3 2 2 0 " 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9965233-66E4-41D1-A66F-0E5FE835155D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6FB9F04-EC5F-4105-9811-0031B92C282C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Action Space</vt:lpstr>
      <vt:lpstr>Off-Center Distance</vt:lpstr>
      <vt:lpstr>Discount factor</vt:lpstr>
      <vt:lpstr>Directional Heading</vt:lpstr>
      <vt:lpstr>Progress</vt:lpstr>
      <vt:lpstr>Steps per Second</vt:lpstr>
      <vt:lpstr>Baadal Track</vt:lpstr>
      <vt:lpstr>Playa Raceway</vt:lpstr>
      <vt:lpstr>Expedition Super Loop</vt:lpstr>
      <vt:lpstr>Oval 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Peisakhov</dc:creator>
  <cp:lastModifiedBy>David Peisakhov</cp:lastModifiedBy>
  <dcterms:created xsi:type="dcterms:W3CDTF">2021-07-13T17:37:50Z</dcterms:created>
  <dcterms:modified xsi:type="dcterms:W3CDTF">2021-11-01T04:58:23Z</dcterms:modified>
</cp:coreProperties>
</file>