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t 1" sheetId="1" r:id="rId4"/>
    <sheet name="ICC" sheetId="2" r:id="rId5"/>
  </sheets>
</workbook>
</file>

<file path=xl/sharedStrings.xml><?xml version="1.0" encoding="utf-8"?>
<sst xmlns="http://schemas.openxmlformats.org/spreadsheetml/2006/main" uniqueCount="50">
  <si>
    <t>Tableau 1</t>
  </si>
  <si>
    <t>Lotissement</t>
  </si>
  <si>
    <t>Lot</t>
  </si>
  <si>
    <t>RETARD</t>
  </si>
  <si>
    <t>10 juin - 10 novembre =&gt; 5 mois</t>
  </si>
  <si>
    <t>Unité</t>
  </si>
  <si>
    <t>Quantité</t>
  </si>
  <si>
    <t>Prix unitaire</t>
  </si>
  <si>
    <t>Total</t>
  </si>
  <si>
    <t>Assur. prêts</t>
  </si>
  <si>
    <t>mois</t>
  </si>
  <si>
    <t>Manque à gagner loyers</t>
  </si>
  <si>
    <t>Surcoût selon évolution ICC</t>
  </si>
  <si>
    <t>Retards induits (intempéries, …)</t>
  </si>
  <si>
    <t>Hypothèse : 1 mois de retard induit</t>
  </si>
  <si>
    <t>TOTAL</t>
  </si>
  <si>
    <t>POMPE EP</t>
  </si>
  <si>
    <t>Coût EDF (abo + conso)</t>
  </si>
  <si>
    <t>ans</t>
  </si>
  <si>
    <t>Coût entretien courant</t>
  </si>
  <si>
    <t>Coût maintenance (menues réparations)</t>
  </si>
  <si>
    <t>Coût remplacement (hypothèse : 10 ans ?)</t>
  </si>
  <si>
    <t>U</t>
  </si>
  <si>
    <t>TOTAL (sur 20 ans)</t>
  </si>
  <si>
    <t>POMPE EU (par an et par lot)</t>
  </si>
  <si>
    <t>Hors coût d’installation (jugé équivalent au coût de raccordement en gravitaire)</t>
  </si>
  <si>
    <t>Coût EDF</t>
  </si>
  <si>
    <t>an</t>
  </si>
  <si>
    <t>FRAIS DE PROCÉDURE</t>
  </si>
  <si>
    <t>RAR</t>
  </si>
  <si>
    <t>Avocat</t>
  </si>
  <si>
    <t>ens</t>
  </si>
  <si>
    <t>DIVERS</t>
  </si>
  <si>
    <t>Entretien chemin de desserte ?</t>
  </si>
  <si>
    <t>Préjudice moral ?</t>
  </si>
  <si>
    <t>Surcoût terrassement lié aux intempéries ?</t>
  </si>
  <si>
    <t>TOTAL GÉNÉRAL</t>
  </si>
  <si>
    <t>ICC</t>
  </si>
  <si>
    <t>BT01</t>
  </si>
  <si>
    <t>Evol ICC 1 an</t>
  </si>
  <si>
    <t>2017 T3</t>
  </si>
  <si>
    <t>?</t>
  </si>
  <si>
    <t>Montant travaux</t>
  </si>
  <si>
    <t>2017 T2</t>
  </si>
  <si>
    <t>Surcoût mensuel</t>
  </si>
  <si>
    <t>2017 T1</t>
  </si>
  <si>
    <t>2016 T4</t>
  </si>
  <si>
    <t>2016 T3</t>
  </si>
  <si>
    <t>2016 T2</t>
  </si>
  <si>
    <t>2016 T1</t>
  </si>
</sst>
</file>

<file path=xl/styles.xml><?xml version="1.0" encoding="utf-8"?>
<styleSheet xmlns="http://schemas.openxmlformats.org/spreadsheetml/2006/main">
  <numFmts count="7">
    <numFmt numFmtId="0" formatCode="General"/>
    <numFmt numFmtId="59" formatCode="[$€-2] 0.000000"/>
    <numFmt numFmtId="60" formatCode="[$€-2] 0.00"/>
    <numFmt numFmtId="61" formatCode="0.000000%"/>
    <numFmt numFmtId="62" formatCode="d/m"/>
    <numFmt numFmtId="63" formatCode="[$€-2] #,##0.00"/>
    <numFmt numFmtId="64" formatCode="yyyy mmm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ck">
        <color indexed="10"/>
      </right>
      <top style="thin">
        <color indexed="8"/>
      </top>
      <bottom style="thin">
        <color indexed="8"/>
      </bottom>
      <diagonal/>
    </border>
    <border>
      <left style="thick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horizontal="center" vertical="top" wrapText="1"/>
    </xf>
    <xf numFmtId="0" fontId="3" fillId="2" borderId="3" applyNumberFormat="1" applyFont="1" applyFill="1" applyBorder="1" applyAlignment="1" applyProtection="0">
      <alignment horizontal="center"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borderId="2" applyNumberFormat="1" applyFont="1" applyFill="0" applyBorder="1" applyAlignment="1" applyProtection="0">
      <alignment horizontal="center" vertical="top" wrapText="1"/>
    </xf>
    <xf numFmtId="0" fontId="3" borderId="3" applyNumberFormat="1" applyFont="1" applyFill="0" applyBorder="1" applyAlignment="1" applyProtection="0">
      <alignment horizontal="center" vertical="top" wrapText="1"/>
    </xf>
    <xf numFmtId="0" fontId="3" borderId="3" applyNumberFormat="0" applyFont="1" applyFill="0" applyBorder="1" applyAlignment="1" applyProtection="0">
      <alignment horizontal="center" vertical="top" wrapText="1"/>
    </xf>
    <xf numFmtId="10" fontId="2" borderId="3" applyNumberFormat="1" applyFont="1" applyFill="0" applyBorder="1" applyAlignment="1" applyProtection="0">
      <alignment vertical="top" wrapText="1"/>
    </xf>
    <xf numFmtId="59" fontId="2" borderId="3" applyNumberFormat="1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60" fontId="2" borderId="1" applyNumberFormat="1" applyFont="1" applyFill="0" applyBorder="1" applyAlignment="1" applyProtection="0">
      <alignment vertical="top" wrapText="1"/>
    </xf>
    <xf numFmtId="60" fontId="2" borderId="3" applyNumberFormat="1" applyFont="1" applyFill="0" applyBorder="1" applyAlignment="1" applyProtection="0">
      <alignment vertical="top" wrapText="1"/>
    </xf>
    <xf numFmtId="61" fontId="2" borderId="3" applyNumberFormat="1" applyFont="1" applyFill="0" applyBorder="1" applyAlignment="1" applyProtection="0">
      <alignment vertical="top" wrapText="1"/>
    </xf>
    <xf numFmtId="0" fontId="2" borderId="3" applyNumberFormat="1" applyFont="1" applyFill="0" applyBorder="1" applyAlignment="1" applyProtection="0">
      <alignment horizontal="center" vertical="center" wrapText="1"/>
    </xf>
    <xf numFmtId="60" fontId="3" borderId="3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62" fontId="2" borderId="3" applyNumberFormat="1" applyFont="1" applyFill="0" applyBorder="1" applyAlignment="1" applyProtection="0">
      <alignment vertical="top" wrapText="1"/>
    </xf>
    <xf numFmtId="60" fontId="2" borderId="2" applyNumberFormat="1" applyFont="1" applyFill="0" applyBorder="1" applyAlignment="1" applyProtection="0">
      <alignment vertical="top" wrapText="1"/>
    </xf>
    <xf numFmtId="63" fontId="2" borderId="1" applyNumberFormat="1" applyFont="1" applyFill="0" applyBorder="1" applyAlignment="1" applyProtection="0">
      <alignment vertical="top" wrapText="1"/>
    </xf>
    <xf numFmtId="0" fontId="3" borderId="3" applyNumberFormat="0" applyFont="1" applyFill="0" applyBorder="1" applyAlignment="1" applyProtection="0">
      <alignment vertical="top" wrapText="1"/>
    </xf>
    <xf numFmtId="60" fontId="3" fillId="2" borderId="3" applyNumberFormat="1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10" fontId="2" borderId="1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horizontal="left" vertical="center" wrapText="1"/>
    </xf>
    <xf numFmtId="64" fontId="2" borderId="2" applyNumberFormat="1" applyFont="1" applyFill="0" applyBorder="1" applyAlignment="1" applyProtection="0">
      <alignment horizontal="right" vertical="center" wrapText="1"/>
    </xf>
    <xf numFmtId="60" fontId="2" fillId="4" borderId="1" applyNumberFormat="1" applyFont="1" applyFill="1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horizontal="left" vertical="center" wrapText="1"/>
    </xf>
    <xf numFmtId="0" fontId="2" fillId="4" borderId="3" applyNumberFormat="1" applyFont="1" applyFill="1" applyBorder="1" applyAlignment="1" applyProtection="0">
      <alignment horizontal="center" vertical="center" wrapText="1"/>
    </xf>
    <xf numFmtId="10" fontId="2" fillId="4" borderId="1" applyNumberFormat="1" applyFont="1" applyFill="1" applyBorder="1" applyAlignment="1" applyProtection="0">
      <alignment vertical="top" wrapText="1"/>
    </xf>
    <xf numFmtId="64" fontId="2" fillId="4" borderId="2" applyNumberFormat="1" applyFont="1" applyFill="1" applyBorder="1" applyAlignment="1" applyProtection="0">
      <alignment horizontal="right" vertical="center" wrapText="1"/>
    </xf>
    <xf numFmtId="10" fontId="2" fillId="4" borderId="3" applyNumberFormat="1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fillId="4" borderId="2" applyNumberFormat="1" applyFont="1" applyFill="1" applyBorder="1" applyAlignment="1" applyProtection="0">
      <alignment vertical="top" wrapText="1"/>
    </xf>
    <xf numFmtId="0" fontId="2" fillId="4" borderId="3" applyNumberFormat="1" applyFont="1" applyFill="1" applyBorder="1" applyAlignment="1" applyProtection="0">
      <alignment horizontal="center" vertical="top" wrapText="1"/>
    </xf>
    <xf numFmtId="0" fontId="2" borderId="3" applyNumberFormat="1" applyFont="1" applyFill="0" applyBorder="1" applyAlignment="1" applyProtection="0">
      <alignment horizontal="center" vertical="top" wrapText="1"/>
    </xf>
    <xf numFmtId="0" fontId="2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515151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2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30.0781" style="1" customWidth="1"/>
    <col min="2" max="2" width="4.25" style="1" customWidth="1"/>
    <col min="3" max="3" width="6.17969" style="1" customWidth="1"/>
    <col min="4" max="4" width="8.42969" style="1" customWidth="1"/>
    <col min="5" max="5" width="8.35156" style="1" customWidth="1"/>
    <col min="6" max="6" width="5.88281" style="1" customWidth="1"/>
    <col min="7" max="7" width="6.17969" style="1" customWidth="1"/>
    <col min="8" max="8" width="8.42969" style="1" customWidth="1"/>
    <col min="9" max="9" width="8.59375" style="1" customWidth="1"/>
    <col min="10" max="10" width="9.05469" style="1" customWidth="1"/>
    <col min="11" max="11" width="9.05469" style="1" customWidth="1"/>
    <col min="12" max="12" width="9.05469" style="1" customWidth="1"/>
    <col min="13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</row>
    <row r="2" ht="20.55" customHeight="1">
      <c r="A2" s="3"/>
      <c r="B2" t="s" s="4">
        <v>1</v>
      </c>
      <c r="C2" s="5"/>
      <c r="D2" s="5"/>
      <c r="E2" s="3"/>
      <c r="F2" t="s" s="4">
        <v>2</v>
      </c>
      <c r="G2" s="6"/>
      <c r="H2" s="6"/>
      <c r="I2" s="6"/>
      <c r="J2" s="6"/>
      <c r="K2" s="6"/>
      <c r="L2" s="6"/>
    </row>
    <row r="3" ht="20.55" customHeight="1">
      <c r="A3" t="s" s="7">
        <v>3</v>
      </c>
      <c r="B3" t="s" s="8">
        <v>4</v>
      </c>
      <c r="C3" s="9"/>
      <c r="D3" s="9"/>
      <c r="E3" s="10"/>
      <c r="F3" s="11"/>
      <c r="G3" s="12"/>
      <c r="H3" s="12"/>
      <c r="I3" s="13"/>
      <c r="J3" s="14"/>
      <c r="K3" s="15"/>
      <c r="L3" s="14"/>
    </row>
    <row r="4" ht="20.35" customHeight="1">
      <c r="A4" s="16"/>
      <c r="B4" s="17"/>
      <c r="C4" s="18"/>
      <c r="D4" s="18"/>
      <c r="E4" s="19"/>
      <c r="F4" t="s" s="11">
        <v>5</v>
      </c>
      <c r="G4" t="s" s="12">
        <v>6</v>
      </c>
      <c r="H4" t="s" s="12">
        <v>7</v>
      </c>
      <c r="I4" t="s" s="12">
        <v>8</v>
      </c>
      <c r="J4" s="14"/>
      <c r="K4" s="15"/>
      <c r="L4" s="14"/>
    </row>
    <row r="5" ht="20.35" customHeight="1">
      <c r="A5" t="s" s="7">
        <v>9</v>
      </c>
      <c r="B5" s="8"/>
      <c r="C5" s="18"/>
      <c r="D5" s="18"/>
      <c r="E5" s="19"/>
      <c r="F5" t="s" s="8">
        <v>10</v>
      </c>
      <c r="G5" s="9">
        <v>5</v>
      </c>
      <c r="H5" s="20">
        <v>159.65</v>
      </c>
      <c r="I5" s="20">
        <f>G5*H5</f>
        <v>798.25</v>
      </c>
      <c r="J5" s="14"/>
      <c r="K5" s="15"/>
      <c r="L5" s="14"/>
    </row>
    <row r="6" ht="20.35" customHeight="1">
      <c r="A6" t="s" s="7">
        <v>11</v>
      </c>
      <c r="B6" s="8"/>
      <c r="C6" s="18"/>
      <c r="D6" s="18"/>
      <c r="E6" s="19"/>
      <c r="F6" t="s" s="8">
        <v>10</v>
      </c>
      <c r="G6" s="9">
        <v>5</v>
      </c>
      <c r="H6" s="20">
        <v>994</v>
      </c>
      <c r="I6" s="20">
        <f>G6*H6</f>
        <v>4970</v>
      </c>
      <c r="J6" s="14"/>
      <c r="K6" s="15"/>
      <c r="L6" s="14"/>
    </row>
    <row r="7" ht="20.55" customHeight="1">
      <c r="A7" t="s" s="7">
        <v>12</v>
      </c>
      <c r="B7" s="8"/>
      <c r="C7" s="18"/>
      <c r="D7" s="18"/>
      <c r="E7" s="19"/>
      <c r="F7" t="s" s="8">
        <v>10</v>
      </c>
      <c r="G7" s="9">
        <v>5</v>
      </c>
      <c r="H7" s="20">
        <f>'ICC'!C5</f>
        <v>579.2672626387176</v>
      </c>
      <c r="I7" s="20">
        <f>G7*H7</f>
        <v>2896.336313193588</v>
      </c>
      <c r="J7" s="14"/>
      <c r="K7" s="15"/>
      <c r="L7" s="21"/>
    </row>
    <row r="8" ht="20.75" customHeight="1">
      <c r="A8" t="s" s="7">
        <v>13</v>
      </c>
      <c r="B8" s="8"/>
      <c r="C8" s="18"/>
      <c r="D8" s="18"/>
      <c r="E8" s="19"/>
      <c r="F8" t="s" s="8">
        <v>10</v>
      </c>
      <c r="G8" s="9">
        <v>1</v>
      </c>
      <c r="H8" s="20">
        <f>SUM(H5:H7)</f>
        <v>1732.917262638718</v>
      </c>
      <c r="I8" s="20">
        <f>G8*H8</f>
        <v>1732.917262638718</v>
      </c>
      <c r="J8" t="s" s="22">
        <v>14</v>
      </c>
      <c r="K8" s="18"/>
      <c r="L8" s="9"/>
    </row>
    <row r="9" ht="20.55" customHeight="1">
      <c r="A9" t="s" s="7">
        <v>15</v>
      </c>
      <c r="B9" s="8"/>
      <c r="C9" s="18"/>
      <c r="D9" s="18"/>
      <c r="E9" s="19"/>
      <c r="F9" s="17"/>
      <c r="G9" s="9"/>
      <c r="H9" s="20"/>
      <c r="I9" s="23">
        <f>SUM(I5:I8)</f>
        <v>10397.5035758323</v>
      </c>
      <c r="J9" s="14"/>
      <c r="K9" s="15"/>
      <c r="L9" s="14"/>
    </row>
    <row r="10" ht="20.35" customHeight="1">
      <c r="A10" s="7"/>
      <c r="B10" s="8"/>
      <c r="C10" s="18"/>
      <c r="D10" s="18"/>
      <c r="E10" s="10"/>
      <c r="F10" s="8"/>
      <c r="G10" s="9"/>
      <c r="H10" s="9"/>
      <c r="I10" s="18"/>
      <c r="J10" s="14"/>
      <c r="K10" s="15"/>
      <c r="L10" s="14"/>
    </row>
    <row r="11" ht="20.35" customHeight="1">
      <c r="A11" t="s" s="7">
        <v>16</v>
      </c>
      <c r="B11" s="8"/>
      <c r="C11" s="18"/>
      <c r="D11" s="18"/>
      <c r="E11" s="10"/>
      <c r="F11" s="8"/>
      <c r="G11" s="13"/>
      <c r="H11" s="9"/>
      <c r="I11" s="18"/>
      <c r="J11" s="14"/>
      <c r="K11" s="15"/>
      <c r="L11" s="14"/>
    </row>
    <row r="12" ht="32.35" customHeight="1">
      <c r="A12" s="7"/>
      <c r="B12" t="s" s="11">
        <v>5</v>
      </c>
      <c r="C12" t="s" s="12">
        <v>6</v>
      </c>
      <c r="D12" t="s" s="12">
        <v>7</v>
      </c>
      <c r="E12" t="s" s="24">
        <v>8</v>
      </c>
      <c r="F12" s="8"/>
      <c r="G12" s="9"/>
      <c r="H12" s="18"/>
      <c r="I12" s="18"/>
      <c r="J12" s="14"/>
      <c r="K12" s="15"/>
      <c r="L12" s="14"/>
    </row>
    <row r="13" ht="20.35" customHeight="1">
      <c r="A13" t="s" s="7">
        <v>17</v>
      </c>
      <c r="B13" t="s" s="8">
        <v>18</v>
      </c>
      <c r="C13" s="9">
        <v>25</v>
      </c>
      <c r="D13" s="20">
        <v>100</v>
      </c>
      <c r="E13" s="19">
        <f>$C$13*D13</f>
        <v>2500</v>
      </c>
      <c r="F13" s="8"/>
      <c r="G13" s="25">
        <v>41394</v>
      </c>
      <c r="H13" s="9"/>
      <c r="I13" s="20">
        <f>E13/5</f>
        <v>500</v>
      </c>
      <c r="J13" s="14"/>
      <c r="K13" s="15"/>
      <c r="L13" s="14"/>
    </row>
    <row r="14" ht="20.35" customHeight="1">
      <c r="A14" t="s" s="7">
        <v>19</v>
      </c>
      <c r="B14" t="s" s="8">
        <v>18</v>
      </c>
      <c r="C14" s="9">
        <v>25</v>
      </c>
      <c r="D14" s="20">
        <v>200</v>
      </c>
      <c r="E14" s="19">
        <f>$C$14*D14</f>
        <v>5000</v>
      </c>
      <c r="F14" s="8"/>
      <c r="G14" s="25">
        <v>41394</v>
      </c>
      <c r="H14" s="9"/>
      <c r="I14" s="20">
        <f>E14/5</f>
        <v>1000</v>
      </c>
      <c r="J14" s="14"/>
      <c r="K14" s="15"/>
      <c r="L14" s="14"/>
    </row>
    <row r="15" ht="20.35" customHeight="1">
      <c r="A15" t="s" s="7">
        <v>20</v>
      </c>
      <c r="B15" t="s" s="8">
        <v>18</v>
      </c>
      <c r="C15" s="9">
        <v>25</v>
      </c>
      <c r="D15" s="20">
        <v>100</v>
      </c>
      <c r="E15" s="19">
        <f>$C$15*D15</f>
        <v>2500</v>
      </c>
      <c r="F15" s="8"/>
      <c r="G15" s="25">
        <v>41394</v>
      </c>
      <c r="H15" s="9"/>
      <c r="I15" s="20">
        <f>E15/5</f>
        <v>500</v>
      </c>
      <c r="J15" s="14"/>
      <c r="K15" s="15"/>
      <c r="L15" s="14"/>
    </row>
    <row r="16" ht="20.35" customHeight="1">
      <c r="A16" t="s" s="7">
        <v>21</v>
      </c>
      <c r="B16" t="s" s="8">
        <v>22</v>
      </c>
      <c r="C16" s="9">
        <v>2</v>
      </c>
      <c r="D16" s="20">
        <v>1500</v>
      </c>
      <c r="E16" s="19">
        <f>$C$16*D16</f>
        <v>3000</v>
      </c>
      <c r="F16" s="8"/>
      <c r="G16" s="25">
        <v>41394</v>
      </c>
      <c r="H16" s="9"/>
      <c r="I16" s="20">
        <f>E16/5</f>
        <v>600</v>
      </c>
      <c r="J16" s="14"/>
      <c r="K16" s="15"/>
      <c r="L16" s="14"/>
    </row>
    <row r="17" ht="20.35" customHeight="1">
      <c r="A17" t="s" s="7">
        <v>23</v>
      </c>
      <c r="B17" s="26"/>
      <c r="C17" s="9"/>
      <c r="D17" s="20"/>
      <c r="E17" s="27">
        <f>SUM(E12:E16)</f>
        <v>13000</v>
      </c>
      <c r="F17" s="8"/>
      <c r="G17" s="9"/>
      <c r="H17" s="9"/>
      <c r="I17" s="23">
        <f>SUM(I12:I16)</f>
        <v>2600</v>
      </c>
      <c r="J17" s="14"/>
      <c r="K17" s="15"/>
      <c r="L17" s="14"/>
    </row>
    <row r="18" ht="20.35" customHeight="1">
      <c r="A18" s="7"/>
      <c r="B18" s="26"/>
      <c r="C18" s="9"/>
      <c r="D18" s="20"/>
      <c r="E18" s="10"/>
      <c r="F18" s="8"/>
      <c r="G18" s="9"/>
      <c r="H18" s="9"/>
      <c r="I18" s="18"/>
      <c r="J18" s="14"/>
      <c r="K18" s="15"/>
      <c r="L18" s="14"/>
    </row>
    <row r="19" ht="20.35" customHeight="1">
      <c r="A19" t="s" s="7">
        <v>24</v>
      </c>
      <c r="B19" t="s" s="8">
        <v>25</v>
      </c>
      <c r="C19" s="9"/>
      <c r="D19" s="9"/>
      <c r="E19" s="10"/>
      <c r="F19" s="8"/>
      <c r="G19" s="9"/>
      <c r="H19" s="18"/>
      <c r="I19" s="18"/>
      <c r="J19" s="14"/>
      <c r="K19" s="18"/>
      <c r="L19" s="14"/>
    </row>
    <row r="20" ht="20.35" customHeight="1">
      <c r="A20" s="7"/>
      <c r="B20" s="17"/>
      <c r="C20" s="18"/>
      <c r="D20" s="18"/>
      <c r="E20" s="10"/>
      <c r="F20" t="s" s="11">
        <v>5</v>
      </c>
      <c r="G20" t="s" s="12">
        <v>6</v>
      </c>
      <c r="H20" t="s" s="12">
        <v>7</v>
      </c>
      <c r="I20" t="s" s="12">
        <v>8</v>
      </c>
      <c r="J20" s="14"/>
      <c r="K20" s="18"/>
      <c r="L20" s="14"/>
    </row>
    <row r="21" ht="20.35" customHeight="1">
      <c r="A21" t="s" s="7">
        <v>26</v>
      </c>
      <c r="B21" s="8"/>
      <c r="C21" s="18"/>
      <c r="D21" s="18"/>
      <c r="E21" s="19"/>
      <c r="F21" t="s" s="8">
        <v>27</v>
      </c>
      <c r="G21" s="9">
        <v>25</v>
      </c>
      <c r="H21" s="20">
        <v>100</v>
      </c>
      <c r="I21" s="20">
        <f>G21*H21</f>
        <v>2500</v>
      </c>
      <c r="J21" s="14"/>
      <c r="K21" s="18"/>
      <c r="L21" s="14"/>
    </row>
    <row r="22" ht="20.35" customHeight="1">
      <c r="A22" t="s" s="7">
        <v>19</v>
      </c>
      <c r="B22" s="8"/>
      <c r="C22" s="18"/>
      <c r="D22" s="18"/>
      <c r="E22" s="19"/>
      <c r="F22" t="s" s="8">
        <v>27</v>
      </c>
      <c r="G22" s="9">
        <v>25</v>
      </c>
      <c r="H22" s="20">
        <v>200</v>
      </c>
      <c r="I22" s="20">
        <f>G22*H22</f>
        <v>5000</v>
      </c>
      <c r="J22" s="14"/>
      <c r="K22" s="18"/>
      <c r="L22" s="14"/>
    </row>
    <row r="23" ht="20.35" customHeight="1">
      <c r="A23" t="s" s="7">
        <v>20</v>
      </c>
      <c r="B23" s="8"/>
      <c r="C23" s="18"/>
      <c r="D23" s="18"/>
      <c r="E23" s="19"/>
      <c r="F23" t="s" s="8">
        <v>27</v>
      </c>
      <c r="G23" s="9">
        <v>25</v>
      </c>
      <c r="H23" s="20">
        <v>100</v>
      </c>
      <c r="I23" s="20">
        <f>G23*H23</f>
        <v>2500</v>
      </c>
      <c r="J23" s="14"/>
      <c r="K23" s="18"/>
      <c r="L23" s="14"/>
    </row>
    <row r="24" ht="20.35" customHeight="1">
      <c r="A24" t="s" s="7">
        <v>21</v>
      </c>
      <c r="B24" s="8"/>
      <c r="C24" s="18"/>
      <c r="D24" s="18"/>
      <c r="E24" s="19"/>
      <c r="F24" t="s" s="8">
        <v>22</v>
      </c>
      <c r="G24" s="9">
        <v>2</v>
      </c>
      <c r="H24" s="20">
        <v>800</v>
      </c>
      <c r="I24" s="20">
        <f>G24*H24</f>
        <v>1600</v>
      </c>
      <c r="J24" s="14"/>
      <c r="K24" s="18"/>
      <c r="L24" s="14"/>
    </row>
    <row r="25" ht="20.35" customHeight="1">
      <c r="A25" t="s" s="7">
        <v>23</v>
      </c>
      <c r="B25" s="8"/>
      <c r="C25" s="18"/>
      <c r="D25" s="18"/>
      <c r="E25" s="10"/>
      <c r="F25" s="8"/>
      <c r="G25" s="28"/>
      <c r="H25" s="9"/>
      <c r="I25" s="23">
        <f>SUM(I21:I24)</f>
        <v>11600</v>
      </c>
      <c r="J25" s="14"/>
      <c r="K25" s="18"/>
      <c r="L25" s="14"/>
    </row>
    <row r="26" ht="20.35" customHeight="1">
      <c r="A26" s="7"/>
      <c r="B26" s="8"/>
      <c r="C26" s="18"/>
      <c r="D26" s="18"/>
      <c r="E26" s="10"/>
      <c r="F26" s="8"/>
      <c r="G26" s="9"/>
      <c r="H26" s="18"/>
      <c r="I26" s="18"/>
      <c r="J26" s="14"/>
      <c r="K26" s="18"/>
      <c r="L26" s="14"/>
    </row>
    <row r="27" ht="20.35" customHeight="1">
      <c r="A27" t="s" s="7">
        <v>28</v>
      </c>
      <c r="B27" s="8"/>
      <c r="C27" s="18"/>
      <c r="D27" s="18"/>
      <c r="E27" s="10"/>
      <c r="F27" s="8"/>
      <c r="G27" s="9"/>
      <c r="H27" s="18"/>
      <c r="I27" s="18"/>
      <c r="J27" s="14"/>
      <c r="K27" s="18"/>
      <c r="L27" s="14"/>
    </row>
    <row r="28" ht="20.35" customHeight="1">
      <c r="A28" t="s" s="7">
        <v>29</v>
      </c>
      <c r="B28" s="8"/>
      <c r="C28" s="18"/>
      <c r="D28" s="18"/>
      <c r="E28" s="10"/>
      <c r="F28" t="s" s="8">
        <v>22</v>
      </c>
      <c r="G28" s="9">
        <v>2</v>
      </c>
      <c r="H28" s="20">
        <v>7</v>
      </c>
      <c r="I28" s="20">
        <f>G28*H28</f>
        <v>14</v>
      </c>
      <c r="J28" s="14"/>
      <c r="K28" s="18"/>
      <c r="L28" s="14"/>
    </row>
    <row r="29" ht="20.35" customHeight="1">
      <c r="A29" t="s" s="7">
        <v>30</v>
      </c>
      <c r="B29" t="s" s="8">
        <v>31</v>
      </c>
      <c r="C29" s="9">
        <v>1</v>
      </c>
      <c r="D29" s="20">
        <v>1000</v>
      </c>
      <c r="E29" s="19">
        <f>C29*D29</f>
        <v>1000</v>
      </c>
      <c r="F29" s="8"/>
      <c r="G29" s="25">
        <v>41394</v>
      </c>
      <c r="H29" s="18"/>
      <c r="I29" s="20">
        <f>E29/5</f>
        <v>200</v>
      </c>
      <c r="J29" s="14"/>
      <c r="K29" s="18"/>
      <c r="L29" s="14"/>
    </row>
    <row r="30" ht="20.35" customHeight="1">
      <c r="A30" t="s" s="7">
        <v>15</v>
      </c>
      <c r="B30" s="8"/>
      <c r="C30" s="18"/>
      <c r="D30" s="18"/>
      <c r="E30" s="10"/>
      <c r="F30" s="8"/>
      <c r="G30" s="9"/>
      <c r="H30" s="18"/>
      <c r="I30" s="23">
        <f>SUM(I28:I29)</f>
        <v>214</v>
      </c>
      <c r="J30" s="14"/>
      <c r="K30" s="18"/>
      <c r="L30" s="14"/>
    </row>
    <row r="31" ht="20.35" customHeight="1">
      <c r="A31" s="7"/>
      <c r="B31" s="8"/>
      <c r="C31" s="18"/>
      <c r="D31" s="18"/>
      <c r="E31" s="10"/>
      <c r="F31" s="8"/>
      <c r="G31" s="9"/>
      <c r="H31" s="18"/>
      <c r="I31" s="18"/>
      <c r="J31" s="14"/>
      <c r="K31" s="18"/>
      <c r="L31" s="14"/>
    </row>
    <row r="32" ht="20.35" customHeight="1">
      <c r="A32" t="s" s="7">
        <v>32</v>
      </c>
      <c r="B32" s="8"/>
      <c r="C32" s="18"/>
      <c r="D32" s="18"/>
      <c r="E32" s="10"/>
      <c r="F32" s="8"/>
      <c r="G32" s="9"/>
      <c r="H32" s="18"/>
      <c r="I32" s="18"/>
      <c r="J32" s="14"/>
      <c r="K32" s="18"/>
      <c r="L32" s="14"/>
    </row>
    <row r="33" ht="20.35" customHeight="1">
      <c r="A33" t="s" s="7">
        <v>33</v>
      </c>
      <c r="B33" s="8"/>
      <c r="C33" s="18"/>
      <c r="D33" s="18"/>
      <c r="E33" s="10"/>
      <c r="F33" s="8"/>
      <c r="G33" s="9"/>
      <c r="H33" s="18"/>
      <c r="I33" s="18"/>
      <c r="J33" s="14"/>
      <c r="K33" s="18"/>
      <c r="L33" s="14"/>
    </row>
    <row r="34" ht="20.35" customHeight="1">
      <c r="A34" t="s" s="7">
        <v>34</v>
      </c>
      <c r="B34" s="8"/>
      <c r="C34" s="18"/>
      <c r="D34" s="18"/>
      <c r="E34" s="10"/>
      <c r="F34" s="8"/>
      <c r="G34" s="9"/>
      <c r="H34" s="18"/>
      <c r="I34" s="18"/>
      <c r="J34" s="14"/>
      <c r="K34" s="18"/>
      <c r="L34" s="14"/>
    </row>
    <row r="35" ht="20.35" customHeight="1">
      <c r="A35" t="s" s="7">
        <v>35</v>
      </c>
      <c r="B35" s="8"/>
      <c r="C35" s="18"/>
      <c r="D35" s="18"/>
      <c r="E35" s="10"/>
      <c r="F35" s="8"/>
      <c r="G35" s="9"/>
      <c r="H35" s="18"/>
      <c r="I35" s="18"/>
      <c r="J35" s="14"/>
      <c r="K35" s="18"/>
      <c r="L35" s="14"/>
    </row>
    <row r="36" ht="20.35" customHeight="1">
      <c r="A36" s="7"/>
      <c r="B36" s="8"/>
      <c r="C36" s="18"/>
      <c r="D36" s="18"/>
      <c r="E36" s="10"/>
      <c r="F36" s="8"/>
      <c r="G36" s="9"/>
      <c r="H36" s="18"/>
      <c r="I36" s="18"/>
      <c r="J36" s="14"/>
      <c r="K36" s="18"/>
      <c r="L36" s="14"/>
    </row>
    <row r="37" ht="20.35" customHeight="1">
      <c r="A37" t="s" s="7">
        <v>36</v>
      </c>
      <c r="B37" s="8"/>
      <c r="C37" s="18"/>
      <c r="D37" s="18"/>
      <c r="E37" s="10"/>
      <c r="F37" s="8"/>
      <c r="G37" s="9"/>
      <c r="H37" s="18"/>
      <c r="I37" s="29">
        <f>I9+I17+I25+I30+I33+I34+I35</f>
        <v>24811.503575832307</v>
      </c>
      <c r="J37" s="14"/>
      <c r="K37" s="18"/>
      <c r="L37" s="14"/>
    </row>
    <row r="38" ht="20.35" customHeight="1">
      <c r="A38" s="7"/>
      <c r="B38" s="8"/>
      <c r="C38" s="18"/>
      <c r="D38" s="18"/>
      <c r="E38" s="10"/>
      <c r="F38" s="8"/>
      <c r="G38" s="9"/>
      <c r="H38" s="18"/>
      <c r="I38" s="18"/>
      <c r="J38" s="14"/>
      <c r="K38" s="18"/>
      <c r="L38" s="14"/>
    </row>
    <row r="39" ht="20.35" customHeight="1">
      <c r="A39" s="7"/>
      <c r="B39" s="8"/>
      <c r="C39" s="18"/>
      <c r="D39" s="18"/>
      <c r="E39" s="10"/>
      <c r="F39" s="8"/>
      <c r="G39" s="9"/>
      <c r="H39" s="18"/>
      <c r="I39" s="18"/>
      <c r="J39" s="14"/>
      <c r="K39" s="18"/>
      <c r="L39" s="14"/>
    </row>
    <row r="40" ht="20.35" customHeight="1">
      <c r="A40" s="7"/>
      <c r="B40" s="8"/>
      <c r="C40" s="18"/>
      <c r="D40" s="18"/>
      <c r="E40" s="10"/>
      <c r="F40" s="8"/>
      <c r="G40" s="9"/>
      <c r="H40" s="18"/>
      <c r="I40" s="18"/>
      <c r="J40" s="14"/>
      <c r="K40" s="18"/>
      <c r="L40" s="14"/>
    </row>
    <row r="41" ht="20.35" customHeight="1">
      <c r="A41" s="7"/>
      <c r="B41" s="8"/>
      <c r="C41" s="18"/>
      <c r="D41" s="18"/>
      <c r="E41" s="10"/>
      <c r="F41" s="8"/>
      <c r="G41" s="9"/>
      <c r="H41" s="18"/>
      <c r="I41" s="18"/>
      <c r="J41" s="14"/>
      <c r="K41" s="18"/>
      <c r="L41" s="14"/>
    </row>
    <row r="42" ht="20.35" customHeight="1">
      <c r="A42" s="7"/>
      <c r="B42" s="8"/>
      <c r="C42" s="18"/>
      <c r="D42" s="18"/>
      <c r="E42" s="10"/>
      <c r="F42" s="8"/>
      <c r="G42" s="9"/>
      <c r="H42" s="18"/>
      <c r="I42" s="18"/>
      <c r="J42" s="14"/>
      <c r="K42" s="18"/>
      <c r="L42" s="14"/>
    </row>
    <row r="43" ht="20.35" customHeight="1">
      <c r="A43" s="7"/>
      <c r="B43" s="8"/>
      <c r="C43" s="18"/>
      <c r="D43" s="18"/>
      <c r="E43" s="10"/>
      <c r="F43" s="8"/>
      <c r="G43" s="9"/>
      <c r="H43" s="18"/>
      <c r="I43" s="18"/>
      <c r="J43" s="14"/>
      <c r="K43" s="18"/>
      <c r="L43" s="14"/>
    </row>
    <row r="44" ht="20.35" customHeight="1">
      <c r="A44" s="7"/>
      <c r="B44" s="8"/>
      <c r="C44" s="18"/>
      <c r="D44" s="18"/>
      <c r="E44" s="10"/>
      <c r="F44" s="8"/>
      <c r="G44" s="9"/>
      <c r="H44" s="18"/>
      <c r="I44" s="18"/>
      <c r="J44" s="14"/>
      <c r="K44" s="18"/>
      <c r="L44" s="14"/>
    </row>
    <row r="45" ht="20.35" customHeight="1">
      <c r="A45" s="7"/>
      <c r="B45" s="8"/>
      <c r="C45" s="18"/>
      <c r="D45" s="18"/>
      <c r="E45" s="10"/>
      <c r="F45" s="8"/>
      <c r="G45" s="9"/>
      <c r="H45" s="18"/>
      <c r="I45" s="18"/>
      <c r="J45" s="14"/>
      <c r="K45" s="18"/>
      <c r="L45" s="14"/>
    </row>
    <row r="46" ht="20.35" customHeight="1">
      <c r="A46" s="7"/>
      <c r="B46" s="8"/>
      <c r="C46" s="18"/>
      <c r="D46" s="18"/>
      <c r="E46" s="10"/>
      <c r="F46" s="8"/>
      <c r="G46" s="9"/>
      <c r="H46" s="18"/>
      <c r="I46" s="18"/>
      <c r="J46" s="14"/>
      <c r="K46" s="18"/>
      <c r="L46" s="14"/>
    </row>
    <row r="47" ht="20.35" customHeight="1">
      <c r="A47" s="7"/>
      <c r="B47" s="8"/>
      <c r="C47" s="18"/>
      <c r="D47" s="18"/>
      <c r="E47" s="10"/>
      <c r="F47" s="8"/>
      <c r="G47" s="9"/>
      <c r="H47" s="18"/>
      <c r="I47" s="18"/>
      <c r="J47" s="14"/>
      <c r="K47" s="18"/>
      <c r="L47" s="9"/>
    </row>
    <row r="48" ht="20.35" customHeight="1">
      <c r="A48" s="7"/>
      <c r="B48" s="8"/>
      <c r="C48" s="18"/>
      <c r="D48" s="18"/>
      <c r="E48" s="10"/>
      <c r="F48" s="8"/>
      <c r="G48" s="9"/>
      <c r="H48" s="18"/>
      <c r="I48" s="18"/>
      <c r="J48" s="18"/>
      <c r="K48" s="18"/>
      <c r="L48" s="9"/>
    </row>
    <row r="49" ht="20.35" customHeight="1">
      <c r="A49" s="7"/>
      <c r="B49" s="8"/>
      <c r="C49" s="18"/>
      <c r="D49" s="18"/>
      <c r="E49" s="10"/>
      <c r="F49" s="8"/>
      <c r="G49" s="9"/>
      <c r="H49" s="18"/>
      <c r="I49" s="18"/>
      <c r="J49" s="18"/>
      <c r="K49" s="18"/>
      <c r="L49" s="9"/>
    </row>
    <row r="50" ht="20.35" customHeight="1">
      <c r="A50" s="7"/>
      <c r="B50" s="8"/>
      <c r="C50" s="18"/>
      <c r="D50" s="18"/>
      <c r="E50" s="10"/>
      <c r="F50" s="8"/>
      <c r="G50" s="9"/>
      <c r="H50" s="18"/>
      <c r="I50" s="18"/>
      <c r="J50" s="18"/>
      <c r="K50" s="18"/>
      <c r="L50" s="9"/>
    </row>
    <row r="51" ht="20.35" customHeight="1">
      <c r="A51" s="7"/>
      <c r="B51" s="8"/>
      <c r="C51" s="18"/>
      <c r="D51" s="18"/>
      <c r="E51" s="10"/>
      <c r="F51" s="8"/>
      <c r="G51" s="9"/>
      <c r="H51" s="18"/>
      <c r="I51" s="18"/>
      <c r="J51" s="18"/>
      <c r="K51" s="18"/>
      <c r="L51" s="9"/>
    </row>
    <row r="52" ht="20.35" customHeight="1">
      <c r="A52" s="7"/>
      <c r="B52" s="8"/>
      <c r="C52" s="18"/>
      <c r="D52" s="18"/>
      <c r="E52" s="10"/>
      <c r="F52" s="8"/>
      <c r="G52" s="9"/>
      <c r="H52" s="18"/>
      <c r="I52" s="18"/>
      <c r="J52" s="18"/>
      <c r="K52" s="18"/>
      <c r="L52" s="18"/>
    </row>
  </sheetData>
  <mergeCells count="6">
    <mergeCell ref="A1:L1"/>
    <mergeCell ref="B2:E2"/>
    <mergeCell ref="J8:L8"/>
    <mergeCell ref="F2:I2"/>
    <mergeCell ref="B19:E20"/>
    <mergeCell ref="B3:E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I2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0" customWidth="1"/>
    <col min="2" max="2" width="12.25" style="30" customWidth="1"/>
    <col min="3" max="3" width="12.25" style="30" customWidth="1"/>
    <col min="4" max="4" width="6" style="30" customWidth="1"/>
    <col min="5" max="5" width="4.125" style="30" customWidth="1"/>
    <col min="6" max="6" width="5" style="30" customWidth="1"/>
    <col min="7" max="7" width="7.25" style="30" customWidth="1"/>
    <col min="8" max="8" width="5.91406" style="30" customWidth="1"/>
    <col min="9" max="9" width="5" style="30" customWidth="1"/>
    <col min="10" max="256" width="12.25" style="30" customWidth="1"/>
  </cols>
  <sheetData>
    <row r="1" ht="2" customHeight="1"/>
    <row r="2" ht="20.55" customHeight="1">
      <c r="B2" s="31"/>
      <c r="C2" s="32"/>
      <c r="D2" t="s" s="4">
        <v>37</v>
      </c>
      <c r="E2" s="6"/>
      <c r="F2" s="3"/>
      <c r="G2" t="s" s="4">
        <v>38</v>
      </c>
      <c r="H2" s="6"/>
      <c r="I2" s="6"/>
    </row>
    <row r="3" ht="24.75" customHeight="1">
      <c r="B3" t="s" s="33">
        <v>39</v>
      </c>
      <c r="C3" s="34">
        <f>F4</f>
        <v>0.02589395807644883</v>
      </c>
      <c r="D3" t="s" s="35">
        <v>40</v>
      </c>
      <c r="E3" t="s" s="22">
        <v>41</v>
      </c>
      <c r="F3" s="34">
        <f>(E3-E7)/E7</f>
      </c>
      <c r="G3" s="36">
        <v>41578</v>
      </c>
      <c r="H3" t="s" s="22">
        <v>41</v>
      </c>
      <c r="I3" s="14">
        <f>(H3-H15)/H15</f>
      </c>
    </row>
    <row r="4" ht="24.75" customHeight="1">
      <c r="B4" t="s" s="33">
        <v>42</v>
      </c>
      <c r="C4" s="37">
        <v>268449</v>
      </c>
      <c r="D4" t="s" s="38">
        <v>43</v>
      </c>
      <c r="E4" s="39">
        <v>1664</v>
      </c>
      <c r="F4" s="40">
        <f>(E4-E8)/E8</f>
        <v>0.02589395807644883</v>
      </c>
      <c r="G4" s="41">
        <v>41547</v>
      </c>
      <c r="H4" t="s" s="39">
        <v>41</v>
      </c>
      <c r="I4" s="42">
        <f>(H4-H16)/H16</f>
      </c>
    </row>
    <row r="5" ht="24.75" customHeight="1">
      <c r="B5" t="s" s="33">
        <v>44</v>
      </c>
      <c r="C5" s="19">
        <f>C4*C3/12</f>
        <v>579.2672626387176</v>
      </c>
      <c r="D5" t="s" s="35">
        <v>45</v>
      </c>
      <c r="E5" s="22">
        <v>1650</v>
      </c>
      <c r="F5" s="34">
        <f>(E5-E9)/E9</f>
        <v>0.021671826625387</v>
      </c>
      <c r="G5" s="36">
        <v>41517</v>
      </c>
      <c r="H5" t="s" s="22">
        <v>41</v>
      </c>
      <c r="I5" s="14">
        <f>(H5-H17)/H17</f>
      </c>
    </row>
    <row r="6" ht="24.75" customHeight="1">
      <c r="B6" s="43"/>
      <c r="C6" s="44"/>
      <c r="D6" t="s" s="38">
        <v>46</v>
      </c>
      <c r="E6" s="39">
        <v>1645</v>
      </c>
      <c r="F6" s="45"/>
      <c r="G6" s="41">
        <v>41486</v>
      </c>
      <c r="H6" t="s" s="39">
        <v>41</v>
      </c>
      <c r="I6" s="42">
        <f>(H6-H18)/H18</f>
      </c>
    </row>
    <row r="7" ht="24.75" customHeight="1">
      <c r="B7" s="43"/>
      <c r="C7" s="46"/>
      <c r="D7" t="s" s="35">
        <v>47</v>
      </c>
      <c r="E7" s="22">
        <v>1643</v>
      </c>
      <c r="F7" s="10"/>
      <c r="G7" s="36">
        <v>41455</v>
      </c>
      <c r="H7" t="s" s="22">
        <v>41</v>
      </c>
      <c r="I7" s="14">
        <f>(H7-H19)/H19</f>
      </c>
    </row>
    <row r="8" ht="24.75" customHeight="1">
      <c r="B8" s="43"/>
      <c r="C8" s="44"/>
      <c r="D8" t="s" s="38">
        <v>48</v>
      </c>
      <c r="E8" s="39">
        <v>1622</v>
      </c>
      <c r="F8" s="45"/>
      <c r="G8" s="41">
        <v>41425</v>
      </c>
      <c r="H8" s="39">
        <v>106.2</v>
      </c>
      <c r="I8" s="42">
        <f>(H8-H20)/H20</f>
        <v>0.0172413793103448</v>
      </c>
    </row>
    <row r="9" ht="24.75" customHeight="1">
      <c r="B9" s="43"/>
      <c r="C9" s="46"/>
      <c r="D9" t="s" s="35">
        <v>49</v>
      </c>
      <c r="E9" s="22">
        <v>1615</v>
      </c>
      <c r="F9" s="10"/>
      <c r="G9" s="36">
        <v>41394</v>
      </c>
      <c r="H9" s="22">
        <v>106.2</v>
      </c>
      <c r="I9" s="14">
        <f>(H9-H21)/H21</f>
        <v>0.02312138728323705</v>
      </c>
    </row>
    <row r="10" ht="20.75" customHeight="1">
      <c r="B10" s="43"/>
      <c r="C10" s="44"/>
      <c r="D10" s="47"/>
      <c r="E10" s="48"/>
      <c r="F10" s="45"/>
      <c r="G10" s="41">
        <v>41364</v>
      </c>
      <c r="H10" s="39">
        <v>106.3</v>
      </c>
      <c r="I10" s="42">
        <f>(H10-H22)/H22</f>
        <v>0.02904162633107454</v>
      </c>
    </row>
    <row r="11" ht="20.75" customHeight="1">
      <c r="B11" s="43"/>
      <c r="C11" s="46"/>
      <c r="D11" s="8"/>
      <c r="E11" s="49"/>
      <c r="F11" s="10"/>
      <c r="G11" s="36">
        <v>41333</v>
      </c>
      <c r="H11" s="22">
        <v>106.1</v>
      </c>
      <c r="I11" s="14">
        <f>(H11-H23)/H23</f>
        <v>0.02810077519379837</v>
      </c>
    </row>
    <row r="12" ht="20.75" customHeight="1">
      <c r="B12" s="43"/>
      <c r="C12" s="44"/>
      <c r="D12" s="47"/>
      <c r="E12" s="48"/>
      <c r="F12" s="45"/>
      <c r="G12" s="41">
        <v>41305</v>
      </c>
      <c r="H12" s="39">
        <v>105.9</v>
      </c>
      <c r="I12" s="42">
        <f>(H12-H24)/H24</f>
        <v>0.02616279069767444</v>
      </c>
    </row>
    <row r="13" ht="20.75" customHeight="1">
      <c r="B13" s="43"/>
      <c r="C13" s="46"/>
      <c r="D13" s="8"/>
      <c r="E13" s="49"/>
      <c r="F13" s="10"/>
      <c r="G13" s="36">
        <v>41274</v>
      </c>
      <c r="H13" s="22">
        <v>105.7</v>
      </c>
      <c r="I13" s="14">
        <f>(H13-H25)/H25</f>
        <v>0.02323330106485969</v>
      </c>
    </row>
    <row r="14" ht="20.75" customHeight="1">
      <c r="B14" s="43"/>
      <c r="C14" s="44"/>
      <c r="D14" s="47"/>
      <c r="E14" s="48"/>
      <c r="F14" s="45"/>
      <c r="G14" s="41">
        <v>41243</v>
      </c>
      <c r="H14" s="39">
        <v>105.2</v>
      </c>
      <c r="I14" s="42">
        <f>(H14-H26)/H26</f>
        <v>0.01544401544401553</v>
      </c>
    </row>
    <row r="15" ht="20.75" customHeight="1">
      <c r="B15" s="43"/>
      <c r="C15" s="46"/>
      <c r="D15" s="8"/>
      <c r="E15" s="49"/>
      <c r="F15" s="10"/>
      <c r="G15" s="36">
        <v>41213</v>
      </c>
      <c r="H15" s="22">
        <v>104.9</v>
      </c>
      <c r="I15" s="14">
        <f>(H15-H27)/H27</f>
        <v>0.01157184185149472</v>
      </c>
    </row>
    <row r="16" ht="20.75" customHeight="1">
      <c r="B16" s="43"/>
      <c r="C16" s="44"/>
      <c r="D16" s="47"/>
      <c r="E16" s="48"/>
      <c r="F16" s="45"/>
      <c r="G16" s="41">
        <v>41182</v>
      </c>
      <c r="H16" s="39">
        <v>104.8</v>
      </c>
      <c r="I16" s="42"/>
    </row>
    <row r="17" ht="20.75" customHeight="1">
      <c r="B17" s="43"/>
      <c r="C17" s="46"/>
      <c r="D17" s="8"/>
      <c r="E17" s="49"/>
      <c r="F17" s="10"/>
      <c r="G17" s="36">
        <v>41152</v>
      </c>
      <c r="H17" s="22">
        <v>104.8</v>
      </c>
      <c r="I17" s="14"/>
    </row>
    <row r="18" ht="20.75" customHeight="1">
      <c r="B18" s="43"/>
      <c r="C18" s="44"/>
      <c r="D18" s="47"/>
      <c r="E18" s="48"/>
      <c r="F18" s="45"/>
      <c r="G18" s="41">
        <v>41121</v>
      </c>
      <c r="H18" s="39">
        <v>104.7</v>
      </c>
      <c r="I18" s="42"/>
    </row>
    <row r="19" ht="20.75" customHeight="1">
      <c r="B19" s="43"/>
      <c r="C19" s="46"/>
      <c r="D19" s="8"/>
      <c r="E19" s="49"/>
      <c r="F19" s="10"/>
      <c r="G19" s="36">
        <v>41090</v>
      </c>
      <c r="H19" s="22">
        <v>104.5</v>
      </c>
      <c r="I19" s="14"/>
    </row>
    <row r="20" ht="20.75" customHeight="1">
      <c r="B20" s="43"/>
      <c r="C20" s="44"/>
      <c r="D20" s="47"/>
      <c r="E20" s="48"/>
      <c r="F20" s="45"/>
      <c r="G20" s="41">
        <v>41060</v>
      </c>
      <c r="H20" s="39">
        <v>104.4</v>
      </c>
      <c r="I20" s="50"/>
    </row>
    <row r="21" ht="20.75" customHeight="1">
      <c r="B21" s="43"/>
      <c r="C21" s="46"/>
      <c r="D21" s="8"/>
      <c r="E21" s="49"/>
      <c r="F21" s="10"/>
      <c r="G21" s="36">
        <v>41029</v>
      </c>
      <c r="H21" s="22">
        <v>103.8</v>
      </c>
      <c r="I21" s="18"/>
    </row>
    <row r="22" ht="20.75" customHeight="1">
      <c r="B22" s="43"/>
      <c r="C22" s="44"/>
      <c r="D22" s="47"/>
      <c r="E22" s="48"/>
      <c r="F22" s="45"/>
      <c r="G22" s="41">
        <v>40999</v>
      </c>
      <c r="H22" s="39">
        <v>103.3</v>
      </c>
      <c r="I22" s="50"/>
    </row>
    <row r="23" ht="20.75" customHeight="1">
      <c r="B23" s="43"/>
      <c r="C23" s="46"/>
      <c r="D23" s="8"/>
      <c r="E23" s="49"/>
      <c r="F23" s="10"/>
      <c r="G23" s="36">
        <v>40968</v>
      </c>
      <c r="H23" s="22">
        <v>103.2</v>
      </c>
      <c r="I23" s="18"/>
    </row>
    <row r="24" ht="20.75" customHeight="1">
      <c r="B24" s="43"/>
      <c r="C24" s="44"/>
      <c r="D24" s="47"/>
      <c r="E24" s="48"/>
      <c r="F24" s="45"/>
      <c r="G24" s="41">
        <v>40939</v>
      </c>
      <c r="H24" s="39">
        <v>103.2</v>
      </c>
      <c r="I24" s="50"/>
    </row>
    <row r="25" ht="20.75" customHeight="1">
      <c r="B25" s="43"/>
      <c r="C25" s="46"/>
      <c r="D25" s="8"/>
      <c r="E25" s="49"/>
      <c r="F25" s="10"/>
      <c r="G25" s="36">
        <v>40908</v>
      </c>
      <c r="H25" s="22">
        <v>103.3</v>
      </c>
      <c r="I25" s="18"/>
    </row>
    <row r="26" ht="20.75" customHeight="1">
      <c r="B26" s="43"/>
      <c r="C26" s="44"/>
      <c r="D26" s="47"/>
      <c r="E26" s="48"/>
      <c r="F26" s="45"/>
      <c r="G26" s="41">
        <v>40877</v>
      </c>
      <c r="H26" s="39">
        <v>103.6</v>
      </c>
      <c r="I26" s="50"/>
    </row>
    <row r="27" ht="20.75" customHeight="1">
      <c r="B27" s="43"/>
      <c r="C27" s="46"/>
      <c r="D27" s="8"/>
      <c r="E27" s="49"/>
      <c r="F27" s="10"/>
      <c r="G27" s="36">
        <v>40847</v>
      </c>
      <c r="H27" s="22">
        <v>103.7</v>
      </c>
      <c r="I27" s="18"/>
    </row>
  </sheetData>
  <mergeCells count="2">
    <mergeCell ref="D2:F2"/>
    <mergeCell ref="G2:I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