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45" windowWidth="15570" windowHeight="8265"/>
  </bookViews>
  <sheets>
    <sheet name="Lot 303 VRD - extension" sheetId="1" r:id="rId1"/>
  </sheets>
  <externalReferences>
    <externalReference r:id="rId2"/>
    <externalReference r:id="rId3"/>
    <externalReference r:id="rId4"/>
  </externalReferences>
  <definedNames>
    <definedName name="_2662_2663">[1]AFF.HYP!$K$10</definedName>
    <definedName name="_Dev1">[2]Para!$B$20</definedName>
    <definedName name="ACHAT__ADAPTATION_AU_SOL">[1]AFF.GO!$K$211</definedName>
    <definedName name="ACHAT_VOIES_FERREES">[1]AFF.VRD!$K$231</definedName>
    <definedName name="ACHATBARDAGE">[1]AFF.COU!$K$132</definedName>
    <definedName name="ACHATCB">[1]AFF.COU!$K$45</definedName>
    <definedName name="ACHATCLOTURE">[1]AFF.VRD!$K$261</definedName>
    <definedName name="ACHATCM">[1]AFF.COU!$K$30</definedName>
    <definedName name="ACHATCOUVBACSEC">[1]AFF.COU!$K$71</definedName>
    <definedName name="ACHATCOUVETANCHEE">[1]AFF.COU!$K$106</definedName>
    <definedName name="ACHATDALLAGE">[1]AFF.GO!$K$225</definedName>
    <definedName name="ACHATDEMOL">[1]AFF.GO!$K$234</definedName>
    <definedName name="ACHATEQUIPQUAIS">[1]AFF.COU!$K$182</definedName>
    <definedName name="ACHATESPVERTS">[1]AFF.VRD!$K$245</definedName>
    <definedName name="ACHATFERMINDUS">[1]AFF.COU!$K$168</definedName>
    <definedName name="ACHATGO">[1]AFF.GO!$K$170</definedName>
    <definedName name="ACHATMENALU">[1]AFF.COU!$K$227</definedName>
    <definedName name="ACHATMETALLERIE">[1]AFF.COU!$K$213</definedName>
    <definedName name="ACHATSECUTOITURE">[1]AFF.COU!$K$50</definedName>
    <definedName name="ACHATVRD">[1]AFF.VRD!$K$218</definedName>
    <definedName name="AFFAIRE">[1]AFF.HYP!$A$2</definedName>
    <definedName name="ALEAS">[2]Achat!$Q$4</definedName>
    <definedName name="archiind">[2]HonorairesExt!$H$62</definedName>
    <definedName name="assistech">[2]HonorairesExt!$H$35</definedName>
    <definedName name="assurance" localSheetId="0">[1]AFF.RECAP!#REF!</definedName>
    <definedName name="assurance">[1]AFF.RECAP!#REF!</definedName>
    <definedName name="assurancec" localSheetId="0">[1]AFF.RECAP!#REF!</definedName>
    <definedName name="assurancec">[1]AFF.RECAP!#REF!</definedName>
    <definedName name="AUTODOCK1">[1]AFF.HYP!$I$68</definedName>
    <definedName name="AUTODOCK2">[1]AFF.HYP!$I$69</definedName>
    <definedName name="BA13DIVERS">[1]AFF.FIN!$C$26</definedName>
    <definedName name="BA13ETAGE">[1]AFF.FIN!$C$25</definedName>
    <definedName name="BA13RdCH">[1]AFF.FIN!$C$24</definedName>
    <definedName name="BASSIN_TAMPON">[1]AFF.HYP!$E$21</definedName>
    <definedName name="BIDIM">[1]AFF.HYP!$J$12</definedName>
    <definedName name="BORNESINCENDIE">[1]AFF.HYP!$E$31</definedName>
    <definedName name="CARREAUX100DIVERS">[1]AFF.FIN!$C$46</definedName>
    <definedName name="CARREAUX100ETAGE">[1]AFF.FIN!$C$45</definedName>
    <definedName name="CARREAUX100RdC">[1]AFF.FIN!$C$44</definedName>
    <definedName name="CARREAUX70DIVERS">[1]AFF.FIN!$C$41</definedName>
    <definedName name="CARREAUX70ETAGE">[1]AFF.FIN!$C$40</definedName>
    <definedName name="CARREAUX70RdC">[1]AFF.FIN!$C$39</definedName>
    <definedName name="CB">[1]AFF.HYP!$C$58</definedName>
    <definedName name="cgcnr2000">'[2]Assur&amp;Contro 2000'!$A$53</definedName>
    <definedName name="cgpuc2000">'[2]Assur&amp;Contro 2000'!$A$60</definedName>
    <definedName name="cgrcddo2000">'[2]Assur&amp;Contro 2000'!$A$46</definedName>
    <definedName name="cgtrc2000">'[2]Assur&amp;Contro 2000'!$A$31</definedName>
    <definedName name="CHAUF_A_PLUS_DE_12">[1]AFF.HYP!$K$58</definedName>
    <definedName name="CHAUFFERIE">[1]AFF.HYP!$J$33</definedName>
    <definedName name="CLOISSTYLDIVERS">[1]AFF.FIN!$C$31</definedName>
    <definedName name="CLOISSTYLETAGE">[1]AFF.FIN!$C$30</definedName>
    <definedName name="CLOISSTYLRdC">[1]AFF.FIN!$C$29</definedName>
    <definedName name="CLOTURE">[1]AFF.HYP!$E$12</definedName>
    <definedName name="CM">[1]AFF.HYP!$C$56</definedName>
    <definedName name="CMEURO" localSheetId="0">#REF!</definedName>
    <definedName name="CMEURO">#REF!</definedName>
    <definedName name="coefbase">[2]Achat!$W$12</definedName>
    <definedName name="coefvariante">[2]Achat!$X$12</definedName>
    <definedName name="COL_SOUS_APPUIS">[1]AFF.GO!$B$174</definedName>
    <definedName name="COL_SOUS_CHAUSSEES">[1]AFF.GO!$B$188</definedName>
    <definedName name="COL_SOUS_DALLAGE">[1]AFF.GO!$B$184</definedName>
    <definedName name="Complément_d_info" localSheetId="0">#REF!</definedName>
    <definedName name="Complément_d_info">#REF!</definedName>
    <definedName name="CONSTCHLOUR">[1]AFF.HYP!$E$25</definedName>
    <definedName name="Contratcg" localSheetId="0">#REF!</definedName>
    <definedName name="Contratcg">#REF!</definedName>
    <definedName name="CONTRO2000">'[2]Assur&amp;Contro 2000'!$A$10</definedName>
    <definedName name="COSNTBAT">[1]AFF.HYP!$E$26</definedName>
    <definedName name="COTESEMCB">[1]AFF.FON!$G$28</definedName>
    <definedName name="COTESEMCM">[1]AFF.FON!$G$38</definedName>
    <definedName name="COUVBACSEC">[1]AFF.HYP!$J$56</definedName>
    <definedName name="COUVETANCHEE">[1]AFF.HYP!$J$57</definedName>
    <definedName name="couvmemb" localSheetId="0">[1]AFF.HYP!#REF!</definedName>
    <definedName name="couvmemb">[1]AFF.HYP!#REF!</definedName>
    <definedName name="CUBE_350_kgFLCB">[1]AFF.GO!$F$42</definedName>
    <definedName name="CUBE_350_kgFLCM">[1]AFF.GO!$F$41</definedName>
    <definedName name="CUBE_350_kgFONDA1">[1]AFF.GO!$F$43</definedName>
    <definedName name="CUBE_350_kgFONDA2">[1]AFF.GO!$F$44</definedName>
    <definedName name="CUBE_350_kgFONDA3">[1]AFF.GO!$F$45</definedName>
    <definedName name="CUBE_350_kgFONDAAGGLOS">[1]AFF.GO!$F$48</definedName>
    <definedName name="CUBE_350_kgFONDAMSO">[1]AFF.GO!$F$47</definedName>
    <definedName name="CUBE_350_kgFONDAVB" localSheetId="0">[1]AFF.GO!#REF!</definedName>
    <definedName name="CUBE_350_kgFONDAVB">[1]AFF.GO!#REF!</definedName>
    <definedName name="CUBE_350_kgFQCB">[1]AFF.GO!$F$40</definedName>
    <definedName name="CUBE_350_kgFQCM">[1]AFF.GO!$F$39</definedName>
    <definedName name="CUBE_350_kgLONGRINE">[1]AFF.GO!$F$52</definedName>
    <definedName name="CUBE_350_kgMASSINTER">[1]AFF.GO!$F$46</definedName>
    <definedName name="CUBE_350_kgVBANCHE" localSheetId="0">[1]AFF.GO!#REF!</definedName>
    <definedName name="CUBE_350_kgVBANCHE">[1]AFF.GO!#REF!</definedName>
    <definedName name="CUBE_350_kgVQUAI">[1]AFF.GO!$F$53</definedName>
    <definedName name="DAL5T">[1]AFF.HYP!$G$34</definedName>
    <definedName name="DAL5TP">[1]AFF.HYP!$G$35</definedName>
    <definedName name="DEBL_CHAUSLOU_REMBLAIS_BAT">[1]AFF.HYP!$E$23</definedName>
    <definedName name="dépenses">[2]Achat!$O$175</definedName>
    <definedName name="depex" localSheetId="0">[1]AFF.RECAP!#REF!</definedName>
    <definedName name="depex">[1]AFF.RECAP!#REF!</definedName>
    <definedName name="DISTBAT.BRANCH">[1]AFF.HYP!$E$29</definedName>
    <definedName name="DOUBLSTYLDIVERS">[1]AFF.FIN!$C$21</definedName>
    <definedName name="DOUBLSTYLETAGE">[1]AFF.FIN!$C$20</definedName>
    <definedName name="DOUBLSTYLRdCH">[1]AFF.FIN!$C$19</definedName>
    <definedName name="ECLAIRZEN">[1]AFF.HYP!$H$65</definedName>
    <definedName name="ECOLIGHT">[1]AFF.LT!$F$49</definedName>
    <definedName name="EPRTV">[1]AFF.HYP!$E$22</definedName>
    <definedName name="F14CMEURO" localSheetId="0">#REF!</definedName>
    <definedName name="F14CMEURO">#REF!</definedName>
    <definedName name="FAIENCE">[1]AFF.FIN!$E$251</definedName>
    <definedName name="FOND.N_1">[1]AFF.HYP!$B$49</definedName>
    <definedName name="FOND.N_2">[1]AFF.HYP!$B$50</definedName>
    <definedName name="FOND.N_3">[1]AFF.HYP!$B$51</definedName>
    <definedName name="FUTS_LONGRINES_C.B.">[1]AFF.FON!$C$21</definedName>
    <definedName name="FUTS_QUAIS_C.B.">[1]AFF.FON!$C$20</definedName>
    <definedName name="GALVA">[1]AFF.HYP!$C$57</definedName>
    <definedName name="GBCHLEG">[1]AFF.HYP!$K$24</definedName>
    <definedName name="GBCHLOU">[1]AFF.HYP!$K$23</definedName>
    <definedName name="GCCHLEG">[1]AFF.HYP!$J$24</definedName>
    <definedName name="GCCHLOU">[1]AFF.HYP!$J$23</definedName>
    <definedName name="GCVPIET">[1]AFF.HYP!$J$25</definedName>
    <definedName name="GCVPOMP">[1]AFF.HYP!$J$26</definedName>
    <definedName name="GCZBET">[1]AFF.HYP!$J$27</definedName>
    <definedName name="GRAVE_BITUME">[1]AFF.HYP!$K$22</definedName>
    <definedName name="GRAVE_CIMENT">[1]AFF.HYP!$J$22</definedName>
    <definedName name="H_1">[1]AFF.DRB!$F$11</definedName>
    <definedName name="H_2">[1]AFF.DRB!$N$11</definedName>
    <definedName name="H_250_kgF1">[1]AFF.HYP!$D$49</definedName>
    <definedName name="H_250_kgF2">[1]AFF.HYP!$D$50</definedName>
    <definedName name="H_250_kgF3">[1]AFF.HYP!$D$51</definedName>
    <definedName name="H_250_kgFLCB">[1]AFF.HYP!$D$48</definedName>
    <definedName name="H_250_kgFLCM">[1]AFF.HYP!$D$47</definedName>
    <definedName name="H_250_kgFQCB">[1]AFF.HYP!$D$46</definedName>
    <definedName name="H_250_kgFQCM">[1]AFF.HYP!$D$45</definedName>
    <definedName name="H_250_kgMAGGLO">[1]AFF.HYP!$F$41</definedName>
    <definedName name="H_250_kgMASSINTER">[1]AFF.HYP!$D$52</definedName>
    <definedName name="H_250_kgMSO">[1]AFF.HYP!$F$40</definedName>
    <definedName name="h_250_kgVB" localSheetId="0">[1]AFF.HYP!#REF!</definedName>
    <definedName name="h_250_kgVB">[1]AFF.HYP!#REF!</definedName>
    <definedName name="H_3">[1]AFF.DRB!$F$33</definedName>
    <definedName name="H_4">[1]AFF.DRB!$N$33</definedName>
    <definedName name="HAGGLO">[1]AFF.HYP!$E$41</definedName>
    <definedName name="HAGGLOSMSO">[1]AFF.HYP!$E$40</definedName>
    <definedName name="HBARDAGE">[1]AFF.HYP!$E$63</definedName>
    <definedName name="hCFneg">[1]AFF.LT!$B$157</definedName>
    <definedName name="HCFpos">[1]AFF.LT!$B$151</definedName>
    <definedName name="HDALLEETAG">[1]AFF.FIN!$E$3</definedName>
    <definedName name="HDALLERDCH">[1]AFF.FIN!$E$2</definedName>
    <definedName name="HFLCB">[1]AFF.HYP!$G$48</definedName>
    <definedName name="HFLCM">[1]AFF.HYP!$G$47</definedName>
    <definedName name="HFONAGGLO">[1]AFF.HYP!$H$41</definedName>
    <definedName name="HFONDA1">[1]AFF.HYP!$G$49</definedName>
    <definedName name="HFONDA2">[1]AFF.HYP!$G$50</definedName>
    <definedName name="HFONDA3">[1]AFF.HYP!$G$51</definedName>
    <definedName name="HFONMSO">[1]AFF.HYP!$H$40</definedName>
    <definedName name="HFONVBANCH" localSheetId="0">[1]AFF.HYP!#REF!</definedName>
    <definedName name="HFONVBANCH">[1]AFF.HYP!#REF!</definedName>
    <definedName name="HFQCB">[1]AFF.HYP!$G$46</definedName>
    <definedName name="HFQCM">[1]AFF.HYP!$G$45</definedName>
    <definedName name="HFUTF1">[1]AFF.HYP!$J$49</definedName>
    <definedName name="HFUTF2">[1]AFF.HYP!$J$50</definedName>
    <definedName name="HFUTF3">[1]AFF.HYP!$J$51</definedName>
    <definedName name="HFUTLCB">[1]AFF.HYP!$J$48</definedName>
    <definedName name="HFUTLCM">[1]AFF.HYP!$J$47</definedName>
    <definedName name="HFUTMINTER">[1]AFF.HYP!$J$52</definedName>
    <definedName name="HFUTQCB">[1]AFF.HYP!$J$46</definedName>
    <definedName name="HFUTQCM">[1]AFF.HYP!$J$45</definedName>
    <definedName name="HLIBAT">[1]AFF.HYP!$D$59</definedName>
    <definedName name="HLONG">[1]AFF.HYP!$E$37</definedName>
    <definedName name="HMASINTER">[1]AFF.HYP!$G$52</definedName>
    <definedName name="hono" localSheetId="0">[1]AFF.RECAP!#REF!</definedName>
    <definedName name="hono">[1]AFF.RECAP!#REF!</definedName>
    <definedName name="honoc" localSheetId="0">[1]AFF.RECAP!#REF!</definedName>
    <definedName name="honoc">[1]AFF.RECAP!#REF!</definedName>
    <definedName name="honovente" localSheetId="0">#REF!</definedName>
    <definedName name="honovente">#REF!</definedName>
    <definedName name="HPLAFETAG">[1]AFF.FIN!$E$6</definedName>
    <definedName name="HPLAFRDCH">[1]AFF.FIN!$E$5</definedName>
    <definedName name="HVBANCH" localSheetId="0">[1]AFF.HYP!#REF!</definedName>
    <definedName name="HVBANCH">[1]AFF.HYP!#REF!</definedName>
    <definedName name="HVQUAIS">[1]AFF.HYP!$E$39</definedName>
    <definedName name="_xlnm.Print_Titles" localSheetId="0">'Lot 303 VRD - extension'!$1:$4</definedName>
    <definedName name="LARGBAT">[1]AFF.HYP!$I$58</definedName>
    <definedName name="LARGFONAGGLO">[1]AFF.HYP!$G$41</definedName>
    <definedName name="LARGFONDA1">[1]AFF.HYP!$F$49</definedName>
    <definedName name="LARGFONDA2">[1]AFF.HYP!$F$50</definedName>
    <definedName name="LARGFONDA3">[1]AFF.HYP!$F$51</definedName>
    <definedName name="LARGFONMSO">[1]AFF.HYP!$G$40</definedName>
    <definedName name="LARGFONVBANCH" localSheetId="0">[1]AFF.HYP!#REF!</definedName>
    <definedName name="LARGFONVBANCH">[1]AFF.HYP!#REF!</definedName>
    <definedName name="LARGFUTF1">[1]AFF.HYP!$I$49</definedName>
    <definedName name="LARGFUTF2">[1]AFF.HYP!$I$50</definedName>
    <definedName name="LARGFUTF3">[1]AFF.HYP!$I$51</definedName>
    <definedName name="LARGFUTLCB">[1]AFF.HYP!$I$48</definedName>
    <definedName name="LARGFUTLCM">[1]AFF.HYP!$I$47</definedName>
    <definedName name="LARGFUTMINTER">[1]AFF.HYP!$I$52</definedName>
    <definedName name="LARGFUTQCB">[1]AFF.HYP!$I$46</definedName>
    <definedName name="LARGFUTQCM">[1]AFF.HYP!$I$45</definedName>
    <definedName name="LARGLONG">[1]AFF.HYP!$D$37</definedName>
    <definedName name="LARGMASINTER">[1]AFF.HYP!$F$52</definedName>
    <definedName name="LARGVBANCH" localSheetId="0">[1]AFF.HYP!#REF!</definedName>
    <definedName name="LARGVBANCH">[1]AFF.HYP!#REF!</definedName>
    <definedName name="LARGVQUAIS">[1]AFF.HYP!$D$39</definedName>
    <definedName name="LARTER">[1]AFF.HYP!$I$11</definedName>
    <definedName name="lFLCB">[1]AFF.HYP!$F$48</definedName>
    <definedName name="lFLCM">[1]AFF.HYP!$F$47</definedName>
    <definedName name="lFQCB">[1]AFF.HYP!$F$46</definedName>
    <definedName name="lFQCM">[1]AFF.HYP!$F$45</definedName>
    <definedName name="LIEU">[1]AFF.HYP!$A$3</definedName>
    <definedName name="LIN_CLOTURE_BASSIN_TAMPON">[3]AFF.HYP!$K$14</definedName>
    <definedName name="LIN_RESEAU_EP">[1]AFF.HYP!$E$30</definedName>
    <definedName name="LINAGGLO">[1]AFF.HYP!$C$41</definedName>
    <definedName name="LINBORDURES">[1]AFF.HYP!$E$27</definedName>
    <definedName name="LINCANTONS">[1]AFF.HYP!$H$63</definedName>
    <definedName name="LINCHENOUES">[1]AFF.HYP!$E$62</definedName>
    <definedName name="LINECRAN">[1]AFF.HYP!$C$38</definedName>
    <definedName name="LINFACADE">[1]AFF.HYP!$E$60</definedName>
    <definedName name="LINFAITAGE">[1]AFF.HYP!$E$61</definedName>
    <definedName name="LINLONG">[1]AFF.HYP!$C$37</definedName>
    <definedName name="LINMSO">[1]AFF.HYP!$C$40</definedName>
    <definedName name="LINVBANCH" localSheetId="0">[1]AFF.HYP!#REF!</definedName>
    <definedName name="LINVBANCH">[1]AFF.HYP!#REF!</definedName>
    <definedName name="LINVQUAIS">[1]AFF.HYP!$C$39</definedName>
    <definedName name="LOCCHARGE">[1]AFF.HYP!$J$35</definedName>
    <definedName name="LOCSPK">[1]AFF.HYP!$J$34</definedName>
    <definedName name="LONFLCB">[1]AFF.HYP!$E$48</definedName>
    <definedName name="LONFLCM">[1]AFF.HYP!$E$47</definedName>
    <definedName name="LONFQCB">[1]AFF.HYP!$E$46</definedName>
    <definedName name="LONFQCM">[1]AFF.HYP!$E$45</definedName>
    <definedName name="LONGBAT">[1]AFF.HYP!$F$58</definedName>
    <definedName name="LONGCOLONNES">[1]AFF.GO!$E$172</definedName>
    <definedName name="LONGFONDA1">[1]AFF.HYP!$E$49</definedName>
    <definedName name="LONGFONDA2">[1]AFF.HYP!$E$50</definedName>
    <definedName name="LONGFONDA3">[1]AFF.HYP!$E$51</definedName>
    <definedName name="LONGFUTF1">[1]AFF.HYP!$H$49</definedName>
    <definedName name="LONGFUTF2">[1]AFF.HYP!$H$50</definedName>
    <definedName name="LONGFUTF3">[1]AFF.HYP!$H$51</definedName>
    <definedName name="LONGFUTLCB">[1]AFF.HYP!$H$48</definedName>
    <definedName name="LONGFUTLCM">[1]AFF.HYP!$H$47</definedName>
    <definedName name="LONGFUTMINTER">[1]AFF.HYP!$H$52</definedName>
    <definedName name="LONGFUTQCB">[1]AFF.HYP!$H$46</definedName>
    <definedName name="LONGFUTQCM">[1]AFF.HYP!$H$45</definedName>
    <definedName name="LONGMASINTER">[1]AFF.HYP!$E$52</definedName>
    <definedName name="LONGTER">[1]AFF.HYP!$G$11</definedName>
    <definedName name="MAILLAGE">[1]AFF.GO!$E$184</definedName>
    <definedName name="metres">[2]HonorairesExt!$H$26</definedName>
    <definedName name="metreur">[2]HonorairesExt!$H$33</definedName>
    <definedName name="mission2">[2]HonorairesExt!$D$5</definedName>
    <definedName name="mission3">[2]HonorairesExt!$F$5</definedName>
    <definedName name="missions456">[2]HonorairesExt!$H$5</definedName>
    <definedName name="N__AFFAIRE">[1]AFF.HYP!$A$1</definedName>
    <definedName name="NATURE" localSheetId="0">[1]AFF.DRB!#REF!</definedName>
    <definedName name="NATURE">[1]AFF.DRB!#REF!</definedName>
    <definedName name="NBAUGE">[1]AFF.FIN!$F$301</definedName>
    <definedName name="NBDOUCHES">[1]AFF.FIN!$F$298</definedName>
    <definedName name="NBESCQUAIS">[1]AFF.HYP!$D$33</definedName>
    <definedName name="NBEVIER">[1]AFF.FIN!$F$303</definedName>
    <definedName name="NBFONDA1">[1]AFF.HYP!$C$49</definedName>
    <definedName name="NBFONDA2">[1]AFF.HYP!$C$50</definedName>
    <definedName name="NBFONDA3">[1]AFF.HYP!$C$51</definedName>
    <definedName name="NBFONLCB">[1]AFF.HYP!$C$48</definedName>
    <definedName name="NBFONLCM">[1]AFF.HYP!$C$47</definedName>
    <definedName name="NBFONQCB">[1]AFF.HYP!$C$46</definedName>
    <definedName name="NBFONQCM">[1]AFF.HYP!$C$45</definedName>
    <definedName name="NBLANT1.4x1.4">[1]AFF.HYP!$I$64</definedName>
    <definedName name="NBLANT2x3">[1]AFF.HYP!$E$64</definedName>
    <definedName name="NBLANTERNEAUXFIXES">[1]AFF.COU!$G$78</definedName>
    <definedName name="NBLAVABO">[1]AFF.FIN!$F$299</definedName>
    <definedName name="NBMASINTER">[1]AFF.HYP!$C$52</definedName>
    <definedName name="NBPOSTESRIA">[1]AFF.LT!$F$143</definedName>
    <definedName name="NBRAMPE">[1]AFF.HYP!$D$34</definedName>
    <definedName name="NBRPERSONNE">[1]AFF.LT!$F$127</definedName>
    <definedName name="NBURINOIR">[1]AFF.FIN!$F$302</definedName>
    <definedName name="NBVASQUE">[1]AFF.FIN!$F$300</definedName>
    <definedName name="NBVIDOIR">[1]AFF.FIN!$F$304</definedName>
    <definedName name="NBWC">[1]AFF.FIN!$F$297</definedName>
    <definedName name="NDESCEP">[1]AFF.HYP!$E$65</definedName>
    <definedName name="NIVBONSOL">[1]AFF.HYP!$I$54</definedName>
    <definedName name="NIVEAU_DE_REFERENCE">[1]AFF.DRB!$F$8</definedName>
    <definedName name="NIVFUTS">[1]AFF.HYP!$E$54</definedName>
    <definedName name="NIVHYDRAU1">[1]AFF.HYP!$G$68</definedName>
    <definedName name="NIVHYDRAU2">[1]AFF.HYP!$G$69</definedName>
    <definedName name="NIVMECA1">[1]AFF.HYP!$F$68</definedName>
    <definedName name="NIVMECA2">[1]AFF.HYP!$F$69</definedName>
    <definedName name="NOM" localSheetId="0">[1]AFF.DRB!#REF!</definedName>
    <definedName name="NOM">[1]AFF.DRB!#REF!</definedName>
    <definedName name="nomfichv" localSheetId="0">[1]AFF.RECAP!#REF!</definedName>
    <definedName name="nomfichv">[1]AFF.RECAP!#REF!</definedName>
    <definedName name="NPALU1V">[1]AFF.HYP!$H$73</definedName>
    <definedName name="NPALU2V">[1]AFF.HYP!$J$73</definedName>
    <definedName name="NPCF2V">[1]AFF.HYP!$J$72</definedName>
    <definedName name="NPCFCOUL">[1]AFF.HYP!$H$71</definedName>
    <definedName name="NPCFPIET">[1]AFF.HYP!$H$72</definedName>
    <definedName name="NPIS">[1]AFF.HYP!$E$71</definedName>
    <definedName name="NPSEC1">[1]AFF.HYP!$E$68</definedName>
    <definedName name="NPSEC2">[1]AFF.HYP!$E$69</definedName>
    <definedName name="NPSEC3">[1]AFF.HYP!$E$70</definedName>
    <definedName name="NTRAVTOIT">[1]AFF.HYP!$E$66</definedName>
    <definedName name="optchaussée">#REF!</definedName>
    <definedName name="Optima">[1]AFF.HYP!$I$10</definedName>
    <definedName name="optspk">#REF!</definedName>
    <definedName name="P_Client">[2]Para!$B$3</definedName>
    <definedName name="P_CONTR1" localSheetId="0">[2]Para!#REF!</definedName>
    <definedName name="P_CONTR1">[2]Para!#REF!</definedName>
    <definedName name="P_CONTR2" localSheetId="0">[2]Para!#REF!</definedName>
    <definedName name="P_CONTR2">[2]Para!#REF!</definedName>
    <definedName name="P_COORD2" localSheetId="0">[2]Para!#REF!</definedName>
    <definedName name="P_COORD2">[2]Para!#REF!</definedName>
    <definedName name="P_DateRemise">[2]Para!$B$12</definedName>
    <definedName name="P_DateValidite">[2]Para!$B$14</definedName>
    <definedName name="P_Designe">[2]Para!$B$4</definedName>
    <definedName name="P_FAchat">[2]Para!$B$10</definedName>
    <definedName name="P_FGedeon">[2]Para!$B$11</definedName>
    <definedName name="P_Info">[2]Para!$B$7</definedName>
    <definedName name="P_LbStade">[2]Para!$B$16</definedName>
    <definedName name="P_Lieu">[2]Para!$B$5</definedName>
    <definedName name="P_NAffaire">[2]Para!$B$2</definedName>
    <definedName name="P_NomAuteur">[2]Para!$B$9</definedName>
    <definedName name="P_Pays">[2]Para!$B$6</definedName>
    <definedName name="P_RCD1" localSheetId="0">[2]Para!#REF!</definedName>
    <definedName name="P_RCD1">[2]Para!#REF!</definedName>
    <definedName name="PACIERFF1">[1]AFF.HYP!$K$49</definedName>
    <definedName name="PACIERFF2">[1]AFF.HYP!$K$50</definedName>
    <definedName name="PACIERFF3">[1]AFF.HYP!$K$51</definedName>
    <definedName name="PACIERFLCB">[1]AFF.HYP!$K$48</definedName>
    <definedName name="PACIERFLCM">[1]AFF.HYP!$K$47</definedName>
    <definedName name="PACIERFMINTER">[1]AFF.HYP!$K$52</definedName>
    <definedName name="PACIERFONAGGLO">[1]AFF.HYP!$I$41</definedName>
    <definedName name="PACIERFONMSO">[1]AFF.HYP!$I$40</definedName>
    <definedName name="PACIERFONVBANCH" localSheetId="0">[1]AFF.HYP!#REF!</definedName>
    <definedName name="PACIERFONVBANCH">[1]AFF.HYP!#REF!</definedName>
    <definedName name="PACIERFQCB">[1]AFF.HYP!$K$46</definedName>
    <definedName name="PACIERFQCM">[1]AFF.HYP!$K$45</definedName>
    <definedName name="panneaux_beton_ecran">[1]AFF.HYP!$E$38</definedName>
    <definedName name="panneaux_pied_bardage" localSheetId="0">[1]AFF.GO!#REF!</definedName>
    <definedName name="panneaux_pied_bardage">[1]AFF.GO!#REF!</definedName>
    <definedName name="PCF1V">[1]AFF.FIN!$F$150</definedName>
    <definedName name="PCF2V">[1]AFF.FIN!$F$155</definedName>
    <definedName name="PCFneg">[1]AFF.LT!$B$159</definedName>
    <definedName name="PCFpos">[1]AFF.LT!$B$153</definedName>
    <definedName name="PEINTSOL">[1]AFF.HYP!$E$28</definedName>
    <definedName name="PENTECOUV">[1]AFF.HYP!$F$59</definedName>
    <definedName name="PLACOMURDIVERS">[1]AFF.FIN!$C$16</definedName>
    <definedName name="PLACOMURETAGE">[1]AFF.FIN!$C$15</definedName>
    <definedName name="PLACOMURRdCH">[1]AFF.FIN!$C$14</definedName>
    <definedName name="promocnr2000">'[2]Assur&amp;Contro 2000'!$A$103</definedName>
    <definedName name="promopuc2000">'[2]Assur&amp;Contro 2000'!$A$110</definedName>
    <definedName name="promorcd2000">'[2]Assur&amp;Contro 2000'!$A$88</definedName>
    <definedName name="promotrc2000">'[2]Assur&amp;Contro 2000'!$A$81</definedName>
    <definedName name="PSTRAT1V">[1]AFF.FIN!$F$140</definedName>
    <definedName name="PSTRAT2V">[1]AFF.FIN!$F$145</definedName>
    <definedName name="PT0_100BAT">[1]AFF.VRD!$K$26</definedName>
    <definedName name="PT0_100CHAUS">[1]AFF.VRD!$K$25</definedName>
    <definedName name="PT0_30BAT">[1]AFF.VRD!$K$34</definedName>
    <definedName name="PT0_30CHAUS">[1]AFF.VRD!$K$33</definedName>
    <definedName name="PTAGGLOSMSO">[1]AFF.GO!$K$84</definedName>
    <definedName name="PTBACSEC">[1]AFF.COU!$K$52</definedName>
    <definedName name="PTBICOUCHE">[1]AFF.VRD!$K$75</definedName>
    <definedName name="PTBIDIMBAT">[1]AFF.VRD!$K$17</definedName>
    <definedName name="PTBIDIMCHAUS">[1]AFF.VRD!$K$18</definedName>
    <definedName name="PTBORDURES">[1]AFF.VRD!$K$78</definedName>
    <definedName name="PTCHENEAUX">[1]AFF.COU!$K$58</definedName>
    <definedName name="PTCLOUTAGEBAT">[1]AFF.VRD!$K$62</definedName>
    <definedName name="PTCLOUTAGECHAUS">[1]AFF.VRD!$K$65</definedName>
    <definedName name="PTCO2ETANCH">[1]AFF.COU!$K$77</definedName>
    <definedName name="PTCO2SEC">[1]AFF.COU!$K$54</definedName>
    <definedName name="PTCOFORDIN">[1]AFF.GO!$K$64</definedName>
    <definedName name="PTCOUVAUVENT">[1]AFF.COU!$K$65</definedName>
    <definedName name="PTDALBETON">[1]AFF.VRD!$K$76</definedName>
    <definedName name="PTDAUPHETANCH">[1]AFF.COU!$K$91</definedName>
    <definedName name="PTDAUPHSEC">[1]AFF.COU!$K$64</definedName>
    <definedName name="PTDEBEVAC">[1]AFF.VRD!$K$15</definedName>
    <definedName name="PTDEBREMB_1">[1]AFF.VRD!$K$12</definedName>
    <definedName name="PTDEBREMB_2">[1]AFF.VRD!$K$14</definedName>
    <definedName name="PTDESCEPSEC">[1]AFF.COU!$K$60</definedName>
    <definedName name="PTDESCETANCH">[1]AFF.COU!$K$87</definedName>
    <definedName name="PTDESENFETANCH">[1]AFF.COU!$K$76</definedName>
    <definedName name="PTDESENFSEC">[1]AFF.COU!$K$53</definedName>
    <definedName name="PTECLAIRETANCH">[1]AFF.COU!$K$78</definedName>
    <definedName name="PTECLAIRSEC">[1]AFF.COU!$K$55</definedName>
    <definedName name="PTENROBES4">[1]AFF.VRD!$K$74</definedName>
    <definedName name="PTENROBES6">[1]AFF.VRD!$K$71</definedName>
    <definedName name="PTESPLAQUEBAT">[1]AFF.VRD!$K$67</definedName>
    <definedName name="PTESPLAQUECHAUS">[1]AFF.VRD!$K$68</definedName>
    <definedName name="PTFAITETRIVE">[1]AFF.COU!$K$57</definedName>
    <definedName name="PTFEUTRE">[1]AFF.COU!$K$56</definedName>
    <definedName name="PTFOUILLESPUITS">[1]AFF.GO!$K$17</definedName>
    <definedName name="PTGBCHAUS">[1]AFF.VRD!$K$61</definedName>
    <definedName name="PTGCCHAUS">[1]AFF.VRD!$K$56</definedName>
    <definedName name="PTIMPRECHAUS" localSheetId="0">[1]AFF.VRD!#REF!</definedName>
    <definedName name="PTIMPRECHAUS">[1]AFF.VRD!#REF!</definedName>
    <definedName name="PTNAISETANCH">[1]AFF.COU!$K$86</definedName>
    <definedName name="PTNAISSANCESEC">[1]AFF.COU!$K$59</definedName>
    <definedName name="PTNOUES">[1]AFF.COU!$K$83</definedName>
    <definedName name="PTPAVESVPIET">[1]AFF.VRD!$K$77</definedName>
    <definedName name="PTPCETANCH">[1]AFF.COU!$K$73</definedName>
    <definedName name="PTPEINTSOL">[1]AFF.VRD!$K$81</definedName>
    <definedName name="PTPVANTICON">[1]AFF.COU!$K$69</definedName>
    <definedName name="PTPVBACPERF">[1]AFF.COU!$K$96</definedName>
    <definedName name="PTPVBACPREL">[1]AFF.COU!$K$95</definedName>
    <definedName name="PTPVISOL">[1]AFF.COU!$K$94</definedName>
    <definedName name="PTPVPLASTISOL">[1]AFF.COU!$K$68</definedName>
    <definedName name="PTRELEVES">[1]AFF.COU!$K$82</definedName>
    <definedName name="PTRENFFAIT" localSheetId="0">[1]AFF.COU!#REF!</definedName>
    <definedName name="PTRENFFAIT">[1]AFF.COU!#REF!</definedName>
    <definedName name="PTRESERVAT">[1]AFF.GO!$K$83</definedName>
    <definedName name="PTSABLONBAT">[1]AFF.VRD!$K$49</definedName>
    <definedName name="PTSECUHORIZETANCH">[1]AFF.COU!$K$88</definedName>
    <definedName name="PTSECUHORIZSEC">[1]AFF.COU!$K$61</definedName>
    <definedName name="PTSIPOMSO">[1]AFF.GO!$K$85</definedName>
    <definedName name="PTTOUREETANCH">[1]AFF.COU!$K$89</definedName>
    <definedName name="PTTOURESEC">[1]AFF.COU!$K$62</definedName>
    <definedName name="PTTRAITBAT">[1]AFF.VRD!$K$48</definedName>
    <definedName name="PTTRAITCHAUS">[1]AFF.VRD!$K$47</definedName>
    <definedName name="PTTRAVETANCH">[1]AFF.COU!$K$90</definedName>
    <definedName name="PTTRAVSEC">[1]AFF.COU!$K$63</definedName>
    <definedName name="PUACIERS">[1]AFF.GO!$J$82</definedName>
    <definedName name="PUBET_250_kg">[1]AFF.GO!$J$37</definedName>
    <definedName name="PUBET_350_kgELEVATIONS">[1]AFF.GO!$J$54</definedName>
    <definedName name="PUBET_350_kgFONDA">[1]AFF.GO!$J$49</definedName>
    <definedName name="PUCM">[1]AFF.COU!$J$10</definedName>
    <definedName name="PUCOFSOIGNE">[1]AFF.GO!$J$68</definedName>
    <definedName name="PUDECAPTV">[1]AFF.VRD!$J$10</definedName>
    <definedName name="PUFOUILLESTRANCHEE">[1]AFF.GO!$J$23</definedName>
    <definedName name="pv" localSheetId="0">[1]AFF.RECAP!#REF!</definedName>
    <definedName name="pv">[1]AFF.RECAP!#REF!</definedName>
    <definedName name="R0_100BAT">[1]AFF.HYP!$I$20</definedName>
    <definedName name="R0_100CHLEG">[1]AFF.HYP!$I$15</definedName>
    <definedName name="R0_100CHLOU">[1]AFF.HYP!$I$14</definedName>
    <definedName name="R0_100VPIET">[1]AFF.HYP!$I$16</definedName>
    <definedName name="R0_100VPOMP">[1]AFF.HYP!$I$17</definedName>
    <definedName name="R0_100ZBET">[1]AFF.HYP!$I$18</definedName>
    <definedName name="R0_30BAT">[1]AFF.HYP!$J$20</definedName>
    <definedName name="R0_30CHLEG">[1]AFF.HYP!$J$15</definedName>
    <definedName name="R0_30CHLOU">[1]AFF.HYP!$J$14</definedName>
    <definedName name="R0_30VPIET">[1]AFF.HYP!$J$16</definedName>
    <definedName name="R0_30VPOMP">[1]AFF.HYP!$J$17</definedName>
    <definedName name="R0_30ZBET">[1]AFF.HYP!$J$18</definedName>
    <definedName name="RATIOCMSTUCPRINCIP">[1]AFF.HYP!$G$56</definedName>
    <definedName name="RECAP_DEBLAIS">[1]AFF.DRB!$L$9</definedName>
    <definedName name="RECAP_REMBLAIS">[1]AFF.DRB!$M$9</definedName>
    <definedName name="REMBLAIS">[1]AFF.HYP!$H$13</definedName>
    <definedName name="remugse" localSheetId="0">#REF!</definedName>
    <definedName name="remugse">#REF!</definedName>
    <definedName name="SABLONBAT">[1]AFF.HYP!$J$30</definedName>
    <definedName name="SASBACHE1">[1]AFF.HYP!$H$68</definedName>
    <definedName name="SASBACHE2">[1]AFF.HYP!$H$69</definedName>
    <definedName name="SDev1">[2]Para!$C$20</definedName>
    <definedName name="SECU2000">'[2]Assur&amp;Contro 2000'!$A$4</definedName>
    <definedName name="SHORDCH">[1]AFF.HYP!$E$13</definedName>
    <definedName name="SOLUTION_N">[1]AFF.HYP!$A$7</definedName>
    <definedName name="STADE">[1]AFF.HYP!$B$10</definedName>
    <definedName name="STYLISODIVERS">[1]AFF.FIN!$C$36</definedName>
    <definedName name="STYLISOETAGE">[1]AFF.FIN!$C$35</definedName>
    <definedName name="STYLISORdC">[1]AFF.FIN!$C$34</definedName>
    <definedName name="SURF_ETANCHEE">[1]AFF.VRD!$D$10</definedName>
    <definedName name="SURFACETRANSLUC">[1]AFF.COU!$D$55</definedName>
    <definedName name="SURFAUVENTF">[1]AFF.HYP!$H$61</definedName>
    <definedName name="SURFAUVENTR">[1]AFF.HYP!$H$62</definedName>
    <definedName name="SURFBARDAGE">[1]AFF.COU!$D$108</definedName>
    <definedName name="surfCFneg">[1]AFF.LT!$B$156</definedName>
    <definedName name="surfCFpos">[1]AFF.LT!$B$150</definedName>
    <definedName name="SURFCHASENT">[1]AFF.HYP!$E$72</definedName>
    <definedName name="SURFCHLEG">[1]AFF.HYP!$E$15</definedName>
    <definedName name="SURFCHLOU">[1]AFF.HYP!$E$14</definedName>
    <definedName name="SURFESPVERTS">[1]AFF.HYP!$E$20</definedName>
    <definedName name="SURFETAGE">[1]AFF.HYP!$H$60</definedName>
    <definedName name="SURFMENALU">[1]AFF.HYP!$E$73</definedName>
    <definedName name="SURFSIPOMSO">[1]AFF.GO!$D$85</definedName>
    <definedName name="SURFTER">[1]AFF.HYP!$E$11</definedName>
    <definedName name="SURFTOTALEBASERATIO">[1]AFF.RECAP!$J$3</definedName>
    <definedName name="SURFVPIET">[1]AFF.HYP!$E$16</definedName>
    <definedName name="SURFVPOMP">[1]AFF.HYP!$E$17</definedName>
    <definedName name="SURFZBETON">[1]AFF.HYP!$E$18</definedName>
    <definedName name="tauxarchi" localSheetId="0">#REF!</definedName>
    <definedName name="tauxarchi">#REF!</definedName>
    <definedName name="tauxgse" localSheetId="0">#REF!</definedName>
    <definedName name="tauxgse">#REF!</definedName>
    <definedName name="TOTAL_ASSURANCES_CONTROLE" localSheetId="0">[1]AFF.RECAP!#REF!</definedName>
    <definedName name="TOTAL_ASSURANCES_CONTROLE">[1]AFF.RECAP!#REF!</definedName>
    <definedName name="TOTAL_ENCEINTES_ISOLANTES">[1]AFF.COU!$K$156</definedName>
    <definedName name="TOTAL_EQUIPEMENTS">[1]AFF.FIN!$J$343</definedName>
    <definedName name="TOTAL_HONORAIRES" localSheetId="0">[1]AFF.RECAP!#REF!</definedName>
    <definedName name="TOTAL_HONORAIRES">[1]AFF.RECAP!#REF!</definedName>
    <definedName name="TOTAL_SPRINKLER_BUREAU">[1]AFF.LT!$J$108</definedName>
    <definedName name="TOTAL_SPRINKLER_ENTREPOT">[1]AFF.LT!$J$101</definedName>
    <definedName name="TOTDIVERS" localSheetId="0">#REF!</definedName>
    <definedName name="TOTDIVERS">#REF!</definedName>
    <definedName name="TRAITBAT">[1]AFF.HYP!$I$30</definedName>
    <definedName name="TRAITCHLEG">[1]AFF.HYP!$I$24</definedName>
    <definedName name="TRAITCHLOU">[1]AFF.HYP!$I$23</definedName>
    <definedName name="TRAITEMENT">[1]AFF.HYP!$H$21</definedName>
    <definedName name="TRAITVPIET">[1]AFF.HYP!$I$25</definedName>
    <definedName name="TRAITVPOMP">[1]AFF.HYP!$I$26</definedName>
    <definedName name="TRAITZBET">[1]AFF.HYP!$I$27</definedName>
    <definedName name="transfo">#REF!</definedName>
    <definedName name="tvxbatvente" localSheetId="0">#REF!</definedName>
    <definedName name="tvxbatvente">#REF!</definedName>
    <definedName name="tvxextvente" localSheetId="0">#REF!</definedName>
    <definedName name="tvxextvente">#REF!</definedName>
    <definedName name="Tx_1">[2]Para!$B$22</definedName>
    <definedName name="tx2000contro">'[2]Assur&amp;Contro 2000'!$C$10</definedName>
    <definedName name="tx2000secu">'[2]Assur&amp;Contro 2000'!$F$5</definedName>
    <definedName name="txcgcnr2000">'[2]Assur&amp;Contro 2000'!$F$53</definedName>
    <definedName name="txcgrcd2000">'[2]Assur&amp;Contro 2000'!$F$38</definedName>
    <definedName name="txcgrcddo2000">'[2]Assur&amp;Contro 2000'!$F$46</definedName>
    <definedName name="txcgrcp2000">'[2]Assur&amp;Contro 2000'!$F$24</definedName>
    <definedName name="txcgtrc2000">'[2]Assur&amp;Contro 2000'!$F$31</definedName>
    <definedName name="txfrs">[2]Achat!$U$2</definedName>
    <definedName name="txpromocnr2000">'[2]Assur&amp;Contro 2000'!$F$103</definedName>
    <definedName name="txpromopuc2000">'[2]Assur&amp;Contro 2000'!$H$110</definedName>
    <definedName name="txpromorcd2000">'[2]Assur&amp;Contro 2000'!$F$88</definedName>
    <definedName name="txpromorcddo2000">'[2]Assur&amp;Contro 2000'!$F$96</definedName>
    <definedName name="txpromorcp2000">'[2]Assur&amp;Contro 2000'!$F$74</definedName>
    <definedName name="txpromotrc2000">'[2]Assur&amp;Contro 2000'!$F$81</definedName>
    <definedName name="type">[2]HonorairesExt!$E$3</definedName>
    <definedName name="VDEURO" localSheetId="0">#REF!</definedName>
    <definedName name="VDEURO">#REF!</definedName>
    <definedName name="VDVARIANTE" localSheetId="0">#REF!</definedName>
    <definedName name="VDVARIANTE">#REF!</definedName>
    <definedName name="VDVARIANTE2" localSheetId="0">#REF!</definedName>
    <definedName name="VDVARIANTE2">#REF!</definedName>
    <definedName name="vente" localSheetId="0">[1]AFF.RECAP!#REF!</definedName>
    <definedName name="vente">[1]AFF.RECAP!#REF!</definedName>
    <definedName name="ventedet" localSheetId="0">#REF!</definedName>
    <definedName name="ventedet">#REF!</definedName>
    <definedName name="ventesimple" localSheetId="0">#REF!</definedName>
    <definedName name="ventesimple">#REF!</definedName>
    <definedName name="ventesr" localSheetId="0">[1]AFF.RECAP!#REF!</definedName>
    <definedName name="ventesr">[1]AFF.RECAP!#REF!</definedName>
    <definedName name="VSEURO" localSheetId="0">#REF!</definedName>
    <definedName name="VSEURO">#REF!</definedName>
    <definedName name="VSVARIANTE" localSheetId="0">#REF!</definedName>
    <definedName name="VSVARIANTE">#REF!</definedName>
    <definedName name="VSVARIANTE2" localSheetId="0">#REF!</definedName>
    <definedName name="VSVARIANTE2">#REF!</definedName>
    <definedName name="ZONE_SYSMIQUE">[1]AFF.HYP!$C$53</definedName>
  </definedNames>
  <calcPr calcId="145621"/>
</workbook>
</file>

<file path=xl/calcChain.xml><?xml version="1.0" encoding="utf-8"?>
<calcChain xmlns="http://schemas.openxmlformats.org/spreadsheetml/2006/main">
  <c r="H404" i="1" l="1"/>
  <c r="H401" i="1"/>
  <c r="H398" i="1"/>
  <c r="H394" i="1"/>
  <c r="H385" i="1"/>
  <c r="H381" i="1"/>
  <c r="H377" i="1"/>
  <c r="H374" i="1"/>
  <c r="H370" i="1"/>
  <c r="H365" i="1"/>
  <c r="H361" i="1"/>
  <c r="H360" i="1"/>
  <c r="H359" i="1"/>
  <c r="H355" i="1"/>
  <c r="H352" i="1"/>
  <c r="H349" i="1"/>
  <c r="H348" i="1"/>
  <c r="H347" i="1"/>
  <c r="H346" i="1"/>
  <c r="H341" i="1"/>
  <c r="H338" i="1"/>
  <c r="H329" i="1"/>
  <c r="H324" i="1"/>
  <c r="H320" i="1"/>
  <c r="H317" i="1"/>
  <c r="H313" i="1"/>
  <c r="H308" i="1"/>
  <c r="H305" i="1"/>
  <c r="H299" i="1"/>
  <c r="H295" i="1"/>
  <c r="H290" i="1"/>
  <c r="H284" i="1"/>
  <c r="H281" i="1"/>
  <c r="H276" i="1"/>
  <c r="H272" i="1"/>
  <c r="H268" i="1"/>
  <c r="H264" i="1"/>
  <c r="H260" i="1"/>
  <c r="H256" i="1"/>
  <c r="H253" i="1"/>
  <c r="H249" i="1"/>
  <c r="H246" i="1"/>
  <c r="H242" i="1"/>
  <c r="H233" i="1"/>
  <c r="H228" i="1"/>
  <c r="H223" i="1"/>
  <c r="H218" i="1"/>
  <c r="H212" i="1"/>
  <c r="H202" i="1"/>
  <c r="H197" i="1"/>
  <c r="H193" i="1"/>
  <c r="H187" i="1"/>
  <c r="H183" i="1"/>
  <c r="H178" i="1"/>
  <c r="H175" i="1"/>
  <c r="H166" i="1"/>
  <c r="H168" i="1" s="1"/>
  <c r="H157" i="1"/>
  <c r="H153" i="1"/>
  <c r="H150" i="1"/>
  <c r="H141" i="1"/>
  <c r="H134" i="1"/>
  <c r="H130" i="1"/>
  <c r="H127" i="1"/>
  <c r="H121" i="1"/>
  <c r="H116" i="1"/>
  <c r="H110" i="1"/>
  <c r="H105" i="1"/>
  <c r="H99" i="1"/>
  <c r="H95" i="1"/>
  <c r="H91" i="1"/>
  <c r="H86" i="1"/>
  <c r="H83" i="1"/>
  <c r="H74" i="1"/>
  <c r="H76" i="1" s="1"/>
  <c r="H65" i="1"/>
  <c r="H61" i="1"/>
  <c r="H57" i="1"/>
  <c r="H47" i="1"/>
  <c r="H43" i="1"/>
  <c r="H39" i="1"/>
  <c r="H35" i="1"/>
  <c r="H25" i="1"/>
  <c r="H21" i="1"/>
  <c r="H17" i="1"/>
  <c r="H13" i="1"/>
  <c r="H10" i="1"/>
  <c r="H406" i="1" l="1"/>
  <c r="H67" i="1"/>
  <c r="H159" i="1"/>
  <c r="H204" i="1"/>
  <c r="H143" i="1"/>
  <c r="H27" i="1"/>
  <c r="H331" i="1"/>
  <c r="H387" i="1"/>
  <c r="D338" i="1"/>
  <c r="H409" i="1" l="1"/>
  <c r="H410" i="1" s="1"/>
  <c r="H412" i="1" l="1"/>
  <c r="H411" i="1"/>
  <c r="D153" i="1"/>
  <c r="D21" i="1" l="1"/>
  <c r="D34" i="1"/>
  <c r="D73" i="1"/>
  <c r="D134" i="1"/>
  <c r="D192" i="1"/>
  <c r="D304" i="1"/>
  <c r="D305" i="1"/>
  <c r="D355" i="1"/>
  <c r="D381" i="1"/>
</calcChain>
</file>

<file path=xl/sharedStrings.xml><?xml version="1.0" encoding="utf-8"?>
<sst xmlns="http://schemas.openxmlformats.org/spreadsheetml/2006/main" count="693" uniqueCount="397">
  <si>
    <t>Affaire N° : 8783 - LIDL Barbery (60)</t>
  </si>
  <si>
    <t>Directeur de Projets : Franck ARTAUD - Ingénieur d'Affaires : Audrey PARSONS</t>
  </si>
  <si>
    <t>Lot 303 VOIRIES ET RESEAUX DIVERS</t>
  </si>
  <si>
    <t>U</t>
  </si>
  <si>
    <t>Qté</t>
  </si>
  <si>
    <t>PU</t>
  </si>
  <si>
    <t>Total</t>
  </si>
  <si>
    <t>0</t>
  </si>
  <si>
    <t>INSTALLATION DE CHANTIER</t>
  </si>
  <si>
    <t>0.1</t>
  </si>
  <si>
    <t xml:space="preserve">BASE VIE </t>
  </si>
  <si>
    <t>0.1  1</t>
  </si>
  <si>
    <t>Plateforme base vie pour bungalows et places de stationnement</t>
  </si>
  <si>
    <t>Travaux extérieurs :</t>
  </si>
  <si>
    <t xml:space="preserve">Base vie </t>
  </si>
  <si>
    <t xml:space="preserve"> </t>
  </si>
  <si>
    <t>ENS</t>
  </si>
  <si>
    <t>Raccordement réseaux de la base vie (AEP, EDF, Téléphone, EU)</t>
  </si>
  <si>
    <t>0.2</t>
  </si>
  <si>
    <t>SIGNALETIQUE DE CHANTIER</t>
  </si>
  <si>
    <t>0.2 1</t>
  </si>
  <si>
    <t>Balisage, installation panneaux de chantier</t>
  </si>
  <si>
    <t>0.3</t>
  </si>
  <si>
    <t>CLOTURE DE CHANTIER</t>
  </si>
  <si>
    <t>0.3 1</t>
  </si>
  <si>
    <t>Clôtures et portails provisoires</t>
  </si>
  <si>
    <t>ML</t>
  </si>
  <si>
    <t>DIVERS</t>
  </si>
  <si>
    <t xml:space="preserve">Aire de récupération des laitances des toupies béton  </t>
  </si>
  <si>
    <t>Entrée site</t>
  </si>
  <si>
    <t>Total PLATEFORME BASE VIE</t>
  </si>
  <si>
    <t>1</t>
  </si>
  <si>
    <t>TRAVAUX DE DEMOLITIONS</t>
  </si>
  <si>
    <t>2.1</t>
  </si>
  <si>
    <t>TRAVAUX EXTERIEURS</t>
  </si>
  <si>
    <t>Travaux sur voiries</t>
  </si>
  <si>
    <t>Démolitions</t>
  </si>
  <si>
    <t>Extension entrepôt (OUEST)</t>
  </si>
  <si>
    <t>M2</t>
  </si>
  <si>
    <t>Dépose bordures existantes</t>
  </si>
  <si>
    <t>Clôtures</t>
  </si>
  <si>
    <t>Dépose clôture existante</t>
  </si>
  <si>
    <t>Ouvrages divers</t>
  </si>
  <si>
    <t>Suppression des fourreaux d’alimentation des caméras</t>
  </si>
  <si>
    <t>Démolition de la zone d’épandage EU existante</t>
  </si>
  <si>
    <t>Condamnation de la cuve de récupération des EU existante</t>
  </si>
  <si>
    <t>Total TRAVAUX DE DEMOLITION</t>
  </si>
  <si>
    <t>2</t>
  </si>
  <si>
    <t>TERRASSEMENTS GENERAUX</t>
  </si>
  <si>
    <t>TERRE VEGETALE</t>
  </si>
  <si>
    <t>Décapage Terre Végétale</t>
  </si>
  <si>
    <t>Décapage, stockage, régalage Terre Végétale</t>
  </si>
  <si>
    <t>M3</t>
  </si>
  <si>
    <t xml:space="preserve">Terrassements généraux </t>
  </si>
  <si>
    <t xml:space="preserve">Terrain meuble </t>
  </si>
  <si>
    <t xml:space="preserve">M3 </t>
  </si>
  <si>
    <t>TERRASSEMENTS</t>
  </si>
  <si>
    <t>Travaux en terrain meuble</t>
  </si>
  <si>
    <t>Mouvement de déblais-remblais pour constitution des fonds de forme chaussées et plateforme bâtiment</t>
  </si>
  <si>
    <t>Plateforme bâtiment + voiries</t>
  </si>
  <si>
    <t>Remblais d'apport ou empruntés sur site</t>
  </si>
  <si>
    <t>Remblais</t>
  </si>
  <si>
    <t>Couche de forme</t>
  </si>
  <si>
    <t>Fouilles en tranchée pour mise en place des longrines, soubassements de murs coupe-feu et écrans thermiques, soubassements divers</t>
  </si>
  <si>
    <t>Plateforme bâtiment</t>
  </si>
  <si>
    <t>TRAITEMENT DE SOL</t>
  </si>
  <si>
    <t>Traitement en masse à la chaux des zones de déblais constituant la couche de forme</t>
  </si>
  <si>
    <t>Traitement</t>
  </si>
  <si>
    <t>Traitement des déblais mis en remblais à la chaux</t>
  </si>
  <si>
    <t>Déblais plateforme bâtiment + voiries</t>
  </si>
  <si>
    <t>Matériaux d'emprunt</t>
  </si>
  <si>
    <t>Traitement de surface à la chaux et au ciment</t>
  </si>
  <si>
    <t>Traitement chaux/ciment pour couches de forme sous bâtiment et voiries</t>
  </si>
  <si>
    <t>PROTECTION DES OUVRAGES</t>
  </si>
  <si>
    <t>Cloutage 10/14</t>
  </si>
  <si>
    <t>FINITION DE PLATEFORME</t>
  </si>
  <si>
    <t>Remblais derrière ouvrages béton</t>
  </si>
  <si>
    <t>Remblais derrière les voiles de quais et longrines</t>
  </si>
  <si>
    <t>Remblais sur fondations</t>
  </si>
  <si>
    <t>Reprofilages</t>
  </si>
  <si>
    <t>Fin réglage de la plateforme bâtiment avant finition de surface</t>
  </si>
  <si>
    <t>MISE EN FORME PARTICULIERE</t>
  </si>
  <si>
    <t>Reprofilages divers</t>
  </si>
  <si>
    <t>Réglage des talus des bassins</t>
  </si>
  <si>
    <t>Bassin pompiers</t>
  </si>
  <si>
    <t>Bassins</t>
  </si>
  <si>
    <t>Bassin infiltration</t>
  </si>
  <si>
    <t>Bassin rétention</t>
  </si>
  <si>
    <t>Total TERRASSEMENTS GENERAUX</t>
  </si>
  <si>
    <t>4</t>
  </si>
  <si>
    <t>COMPLEXES CORPS DE CHAUSSEES COMPRIS FINITIONS</t>
  </si>
  <si>
    <t>4.1</t>
  </si>
  <si>
    <t>VOIRIES EN ENROBES</t>
  </si>
  <si>
    <t>4.1.1</t>
  </si>
  <si>
    <t>Couche de base pour voiries</t>
  </si>
  <si>
    <t>4.1.1  1</t>
  </si>
  <si>
    <t>Grave bitume - épaisseur 24 cm</t>
  </si>
  <si>
    <t xml:space="preserve">Voirie PL </t>
  </si>
  <si>
    <t>Grave bitume - épaisseur 8 cm</t>
  </si>
  <si>
    <t>Voie accès chantier</t>
  </si>
  <si>
    <t>Enrobés silico-calcaire</t>
  </si>
  <si>
    <t xml:space="preserve">M2 </t>
  </si>
  <si>
    <t>Total COMPLEXES CORPS DE CHAUSSEES COMPRIS FINITIONS</t>
  </si>
  <si>
    <t>FINITIONS VOIRIES / TROTTOIRS</t>
  </si>
  <si>
    <t>3.1</t>
  </si>
  <si>
    <t>VOIES PIETONNES</t>
  </si>
  <si>
    <t>3.1.1</t>
  </si>
  <si>
    <t>Trottoirs finition béton</t>
  </si>
  <si>
    <t>3.1.1  1</t>
  </si>
  <si>
    <t>Cheminements piétons en béton désactivé</t>
  </si>
  <si>
    <t xml:space="preserve">Voies piétonnes </t>
  </si>
  <si>
    <t>Total FINITIONS VOIRIES / TROTTOIRS</t>
  </si>
  <si>
    <t>5</t>
  </si>
  <si>
    <t>BORDURES / SIGNALISATION</t>
  </si>
  <si>
    <t>5.1</t>
  </si>
  <si>
    <t>BORDURES ET CHASSE-ROUES</t>
  </si>
  <si>
    <t>5.1.1</t>
  </si>
  <si>
    <t>Bordures béton</t>
  </si>
  <si>
    <t>5.1.1  1</t>
  </si>
  <si>
    <t>Bordure béton type T3</t>
  </si>
  <si>
    <t>Voiries PL</t>
  </si>
  <si>
    <t xml:space="preserve">ML </t>
  </si>
  <si>
    <t>Bordure béton type P1</t>
  </si>
  <si>
    <t>Ilôts chasse-roues</t>
  </si>
  <si>
    <t>Voirie PL</t>
  </si>
  <si>
    <t xml:space="preserve">Aire de béquillage </t>
  </si>
  <si>
    <t xml:space="preserve">U  </t>
  </si>
  <si>
    <t>SIGNALISATION</t>
  </si>
  <si>
    <t>Peinture au sol en bandes largeur 10 cm</t>
  </si>
  <si>
    <t>Fléchage au sol pour marquage directionnel</t>
  </si>
  <si>
    <t>Panneaux routiers</t>
  </si>
  <si>
    <t>Panneaux routiers normalisés.</t>
  </si>
  <si>
    <t>Total BORDURES / SIGNALISATION</t>
  </si>
  <si>
    <t>6</t>
  </si>
  <si>
    <t>ASSAINISSEMENT EP/EU</t>
  </si>
  <si>
    <t>6.1</t>
  </si>
  <si>
    <t>CANALISATIONS DANS FOUILLES</t>
  </si>
  <si>
    <t>6.1.1</t>
  </si>
  <si>
    <t>Canalisations PVC y compris fouilles</t>
  </si>
  <si>
    <t>6.1.1  1</t>
  </si>
  <si>
    <t>Canalisations PVC Ø 160</t>
  </si>
  <si>
    <t xml:space="preserve">Assainissement </t>
  </si>
  <si>
    <t>Eaux pluviales toitures</t>
  </si>
  <si>
    <t>6.1.1  2</t>
  </si>
  <si>
    <t>Canalisations PVC Ø 200</t>
  </si>
  <si>
    <t xml:space="preserve">Eaux usées / Eaux vannes </t>
  </si>
  <si>
    <t>EU condensats</t>
  </si>
  <si>
    <t>Canalisations PVC Ø 300</t>
  </si>
  <si>
    <t>Eaux pluviales voiries</t>
  </si>
  <si>
    <t>Canalisations PVC Ø 400</t>
  </si>
  <si>
    <t>Canalisations PVC Ø 500</t>
  </si>
  <si>
    <t>6.2</t>
  </si>
  <si>
    <t>REGARDS ET OUVRAGES BETON</t>
  </si>
  <si>
    <t>6.2.1</t>
  </si>
  <si>
    <t>Regards de visite et de dérivation "Série lourde"</t>
  </si>
  <si>
    <t>6.2.1  1</t>
  </si>
  <si>
    <t>Regard de visite Ø 1 000 fonte série lourde</t>
  </si>
  <si>
    <t>Regards avaloirs</t>
  </si>
  <si>
    <t>6.2.3  1</t>
  </si>
  <si>
    <t>Regard avaloir avec grille 40 x 40</t>
  </si>
  <si>
    <t xml:space="preserve">Eaux pluviales </t>
  </si>
  <si>
    <t>6.2.3  2</t>
  </si>
  <si>
    <t>Regard avaloir avec grille 50 x 50</t>
  </si>
  <si>
    <t>Regard avaloir avec grille 60 x 60</t>
  </si>
  <si>
    <t>Regards étanches</t>
  </si>
  <si>
    <t>Regard de branchement à fermeture Hydraulique (sous voiries)</t>
  </si>
  <si>
    <t>Travaux extérieurs  :</t>
  </si>
  <si>
    <t xml:space="preserve">U    </t>
  </si>
  <si>
    <t>Regards pieds de chutes</t>
  </si>
  <si>
    <t>Regard tampon série lourde + coude pied de chute EP en attente</t>
  </si>
  <si>
    <t>Attentes au droit des descentes d'eaux pluviales</t>
  </si>
  <si>
    <t>Attente au droit d'une descente d'eaux pluviales Ø 125 à 315</t>
  </si>
  <si>
    <t>Caniveau à fente de type SATUJO</t>
  </si>
  <si>
    <t>OUVRAGES SPECIFIQUES</t>
  </si>
  <si>
    <t>Regard à vanne martelière</t>
  </si>
  <si>
    <t>Vanne murale à commande manuelle</t>
  </si>
  <si>
    <t>Asservissement vanne à commande motorisée</t>
  </si>
  <si>
    <t>Ouvrages têtes de buses</t>
  </si>
  <si>
    <t>Ouvrages divers au droit des bassins de rétention</t>
  </si>
  <si>
    <t>Membrane d'étanchéité</t>
  </si>
  <si>
    <t>Bassin de rétention</t>
  </si>
  <si>
    <t>Regard avec vanne à flotteur pour remplissage bassin pompier</t>
  </si>
  <si>
    <t>TRAITEMENT DES EAUX PLUVIALES</t>
  </si>
  <si>
    <t>Séparateurs à hydrocarbures</t>
  </si>
  <si>
    <t>Séparateur à hydrocarbures pour rejet dans bassin infiltration</t>
  </si>
  <si>
    <t>TRAITEMENT DES EAUX USEES</t>
  </si>
  <si>
    <t xml:space="preserve">Débourbeurs/Séparateur à graisse </t>
  </si>
  <si>
    <t>Mini station d'épuration</t>
  </si>
  <si>
    <t>RELEVAGE</t>
  </si>
  <si>
    <t>Relevage eaux usées</t>
  </si>
  <si>
    <t>RACCORDEMENTS RESEAUX</t>
  </si>
  <si>
    <t>Raccordements E.P et EU</t>
  </si>
  <si>
    <t>Raccordement E.U. sur réseau existant</t>
  </si>
  <si>
    <t>Total ASSAINISSEMENT EP/EU</t>
  </si>
  <si>
    <t>7</t>
  </si>
  <si>
    <t>RESEAUX</t>
  </si>
  <si>
    <t>7.1</t>
  </si>
  <si>
    <t>FOUILLES</t>
  </si>
  <si>
    <t>7.1.1</t>
  </si>
  <si>
    <t>Fouilles communes pour réseaux</t>
  </si>
  <si>
    <t>7.1.1  1</t>
  </si>
  <si>
    <t>Fouilles communes pour réseaux divers</t>
  </si>
  <si>
    <t>Eclairage extérieur</t>
  </si>
  <si>
    <t xml:space="preserve">Tranchées multi-réseau </t>
  </si>
  <si>
    <t>Réseau incendie</t>
  </si>
  <si>
    <t>7.2</t>
  </si>
  <si>
    <t>RESEAUX SECS</t>
  </si>
  <si>
    <t>7.2.1</t>
  </si>
  <si>
    <t>Fourreaux PVC</t>
  </si>
  <si>
    <t>7.2.1  1</t>
  </si>
  <si>
    <t>Fourreaux PVC Ø 63</t>
  </si>
  <si>
    <t xml:space="preserve">Réseaux électriques </t>
  </si>
  <si>
    <t>Pompe refoulement + STEP</t>
  </si>
  <si>
    <t>Séparateur + vanne</t>
  </si>
  <si>
    <t>Cuve fioul</t>
  </si>
  <si>
    <t>Fourreaux PVC Ø 90</t>
  </si>
  <si>
    <t>Fourreaux PVC Ø 160</t>
  </si>
  <si>
    <t>Alimentation principale  (moyenne tension)</t>
  </si>
  <si>
    <t>7.2.2</t>
  </si>
  <si>
    <t>Chambres de tirage</t>
  </si>
  <si>
    <t>7.2.2  1</t>
  </si>
  <si>
    <t>Chambre de tirage  L1T</t>
  </si>
  <si>
    <t>7.2.3</t>
  </si>
  <si>
    <t>Massifs et socles pour points lumineux</t>
  </si>
  <si>
    <t>7.2.3  1</t>
  </si>
  <si>
    <t>Massifs pour candélabres</t>
  </si>
  <si>
    <t>7.3</t>
  </si>
  <si>
    <t>RESEAUX HUMIDES</t>
  </si>
  <si>
    <t>7.3.2</t>
  </si>
  <si>
    <t>Vannes d'isolement</t>
  </si>
  <si>
    <t xml:space="preserve">Canalisations Fonte verrouillée diamètre 315  </t>
  </si>
  <si>
    <t>Poteaux incendie</t>
  </si>
  <si>
    <t>Poteau incendie 120 m3/h</t>
  </si>
  <si>
    <t>Total RESEAUX</t>
  </si>
  <si>
    <t>OUVRAGES DIVERS</t>
  </si>
  <si>
    <t>Abri vélos 20 places</t>
  </si>
  <si>
    <t>Abri vélos</t>
  </si>
  <si>
    <t>Génie civil pour cuve fioul enterrée</t>
  </si>
  <si>
    <t>Equipement trous d'homme</t>
  </si>
  <si>
    <t>Total OUVRAGES DIVERS</t>
  </si>
  <si>
    <t>0.1  2</t>
  </si>
  <si>
    <t>0.4</t>
  </si>
  <si>
    <t>0.4 1</t>
  </si>
  <si>
    <t>1.1</t>
  </si>
  <si>
    <t>1.1.1</t>
  </si>
  <si>
    <t>1.1.1  1</t>
  </si>
  <si>
    <t>1.1.1  2</t>
  </si>
  <si>
    <t>1.1.2</t>
  </si>
  <si>
    <t>1.1.2  1</t>
  </si>
  <si>
    <t>Arrachage enrobés sur voie de contournement sous emprise de l’extension. Y compris évacuation</t>
  </si>
  <si>
    <t>1.1.3</t>
  </si>
  <si>
    <t>1.1.3  1</t>
  </si>
  <si>
    <t>1.1.3  2</t>
  </si>
  <si>
    <t>1.1.3  3</t>
  </si>
  <si>
    <t>TRAVAUX PREPARATOIRES</t>
  </si>
  <si>
    <t>NETTOYAGE DU TERRAIN</t>
  </si>
  <si>
    <t>2.1  1</t>
  </si>
  <si>
    <t>Déboisage terrain</t>
  </si>
  <si>
    <t>Préparation du terrain</t>
  </si>
  <si>
    <t>3</t>
  </si>
  <si>
    <t>Total TRAVAUX PREPARATOIRES</t>
  </si>
  <si>
    <t>3.1.1  2</t>
  </si>
  <si>
    <t>8</t>
  </si>
  <si>
    <t>8.1</t>
  </si>
  <si>
    <t>8.1.1  1</t>
  </si>
  <si>
    <t>8.2</t>
  </si>
  <si>
    <t>8.2.1  1</t>
  </si>
  <si>
    <t>8.2.1  2</t>
  </si>
  <si>
    <t>8.2.1  3</t>
  </si>
  <si>
    <t>7.3.1</t>
  </si>
  <si>
    <t>7.3.1  1</t>
  </si>
  <si>
    <t>7.3.1  2</t>
  </si>
  <si>
    <t xml:space="preserve">Canalisations Fonte verrouillée </t>
  </si>
  <si>
    <t>7.3.3</t>
  </si>
  <si>
    <t>Canalisations POLYETHYLENE</t>
  </si>
  <si>
    <t>Réseau poteau incendie</t>
  </si>
  <si>
    <t>Location durant 9 Mois</t>
  </si>
  <si>
    <r>
      <t>Si besoin, Traitement du fond de décapage sur une épaisseur de 30 cm avant remblais</t>
    </r>
    <r>
      <rPr>
        <u/>
        <sz val="9"/>
        <color rgb="FFFF0000"/>
        <rFont val="Arial"/>
        <family val="2"/>
      </rPr>
      <t/>
    </r>
  </si>
  <si>
    <t>1.1.1  3</t>
  </si>
  <si>
    <t>Dépose escaliers de quais en béton existants (ht 1,20m)</t>
  </si>
  <si>
    <t>OPTION</t>
  </si>
  <si>
    <t xml:space="preserve">Plateforme bâtiment </t>
  </si>
  <si>
    <t>Voie accès</t>
  </si>
  <si>
    <t>Béton bitumineux (enrobés) épaisseur 6cm</t>
  </si>
  <si>
    <t>Caniveaux à grille</t>
  </si>
  <si>
    <t>Caniveau à grille devant quai bennes</t>
  </si>
  <si>
    <t>CUVE CARBURANT</t>
  </si>
  <si>
    <t>Cuve fioul 20 m3 enterrée, compris raccordements</t>
  </si>
  <si>
    <t>1.1.1  4</t>
  </si>
  <si>
    <t>Démolition de la voie d'accès chantier à la fin des travaux et remise en état de la zone</t>
  </si>
  <si>
    <t>Réalisation d'un merlon de 2,5 m de haut en limite NORD-OUEST de l’extension</t>
  </si>
  <si>
    <t>Ilôt chasse-roue simple</t>
  </si>
  <si>
    <t>Ilôt chasse-roue double</t>
  </si>
  <si>
    <t>Regard avaloir avec grille 60 x 60 - regards siphoïdes dans la zone quais bennes</t>
  </si>
  <si>
    <t>Tête de buse Ø500</t>
  </si>
  <si>
    <t>Tête de buse Ø300</t>
  </si>
  <si>
    <t>Tête de buse Ø200</t>
  </si>
  <si>
    <t>Pompe de relevage dans regard avec armoire de commande</t>
  </si>
  <si>
    <t>7.1.1  2</t>
  </si>
  <si>
    <t>Fouille pour passage câbles moyenne tension entre ancien et nouveau TGBT</t>
  </si>
  <si>
    <t xml:space="preserve">Fouille pour canalisations fonte verrouillée diamètre 315  </t>
  </si>
  <si>
    <t>Réseau sprinkler</t>
  </si>
  <si>
    <t>Pl</t>
  </si>
  <si>
    <t>BORDEREAU MARCHE</t>
  </si>
  <si>
    <t>Travaux d'extension</t>
  </si>
  <si>
    <t>Montant HT avec prorata + TRC (0,25%) + CCRD (0,10%)</t>
  </si>
  <si>
    <t>TVA (20%)</t>
  </si>
  <si>
    <t>Montant TTC</t>
  </si>
  <si>
    <t>Montant HT du lot Lot 303 VOIRIES ET RESEAUX DIVERS (Travaux d'extension)</t>
  </si>
  <si>
    <t>Peinture au sol (résine EPOXY)</t>
  </si>
  <si>
    <r>
      <t xml:space="preserve">Caniveaux à fente </t>
    </r>
    <r>
      <rPr>
        <b/>
        <u/>
        <sz val="9"/>
        <rFont val="Calibri"/>
        <family val="2"/>
      </rPr>
      <t>Ø</t>
    </r>
    <r>
      <rPr>
        <b/>
        <u/>
        <sz val="9"/>
        <rFont val="Arial"/>
        <family val="2"/>
      </rPr>
      <t>400</t>
    </r>
  </si>
  <si>
    <t>Canalisations PEHD diamètre 150</t>
  </si>
  <si>
    <t>3.2</t>
  </si>
  <si>
    <t>3.2.1</t>
  </si>
  <si>
    <t>3.2.1  1</t>
  </si>
  <si>
    <t>3.2.1  2</t>
  </si>
  <si>
    <t>3.2.1  3</t>
  </si>
  <si>
    <t>3.3</t>
  </si>
  <si>
    <t>3.3.1</t>
  </si>
  <si>
    <t>3.3.1  1</t>
  </si>
  <si>
    <t>3.3.1  2</t>
  </si>
  <si>
    <t>3.3.2</t>
  </si>
  <si>
    <t>3.3.2  1</t>
  </si>
  <si>
    <t>3.4</t>
  </si>
  <si>
    <t>3.4  1</t>
  </si>
  <si>
    <t>3.5</t>
  </si>
  <si>
    <t>3.5.1</t>
  </si>
  <si>
    <t>3.5.1  1</t>
  </si>
  <si>
    <t>3.5.1  2</t>
  </si>
  <si>
    <t>3.5.2</t>
  </si>
  <si>
    <t>3.5.2  1</t>
  </si>
  <si>
    <t>3.6</t>
  </si>
  <si>
    <t>3.6.1</t>
  </si>
  <si>
    <t>3.6.1  1</t>
  </si>
  <si>
    <t>4.1.1  2</t>
  </si>
  <si>
    <t>4.1.2</t>
  </si>
  <si>
    <t>4.1.2  1</t>
  </si>
  <si>
    <t>6.1.2</t>
  </si>
  <si>
    <t>6.1.2  1</t>
  </si>
  <si>
    <t>6.1.2  2</t>
  </si>
  <si>
    <t>6.2.1  2</t>
  </si>
  <si>
    <t>6.2.2</t>
  </si>
  <si>
    <t>6.2.2  1</t>
  </si>
  <si>
    <t>7.1.1  3</t>
  </si>
  <si>
    <t>7.1.1  4</t>
  </si>
  <si>
    <t>7.1.1  5</t>
  </si>
  <si>
    <t>7.2.2  2</t>
  </si>
  <si>
    <t>7.2.4</t>
  </si>
  <si>
    <t>7.2.4  1</t>
  </si>
  <si>
    <t>7.2.5</t>
  </si>
  <si>
    <t>7.2.5  1</t>
  </si>
  <si>
    <t>7.2.6</t>
  </si>
  <si>
    <t>7.2.6  1</t>
  </si>
  <si>
    <t>7.2.7</t>
  </si>
  <si>
    <t>7.2.7  1</t>
  </si>
  <si>
    <t>7.3.2  1</t>
  </si>
  <si>
    <t>7.3.2  2</t>
  </si>
  <si>
    <t>7.3.2  3</t>
  </si>
  <si>
    <t>7.3.3  1</t>
  </si>
  <si>
    <t>7.3.3  2</t>
  </si>
  <si>
    <t>7.4</t>
  </si>
  <si>
    <t>7.4.1</t>
  </si>
  <si>
    <t>7.4.1  1</t>
  </si>
  <si>
    <t>7.5</t>
  </si>
  <si>
    <t>7.6</t>
  </si>
  <si>
    <t>7.6.1</t>
  </si>
  <si>
    <t>7.6.1  1</t>
  </si>
  <si>
    <t>7.7</t>
  </si>
  <si>
    <t>7.7.1</t>
  </si>
  <si>
    <t>7.7.1  1</t>
  </si>
  <si>
    <t>8.1.1</t>
  </si>
  <si>
    <t>8.1.1  2</t>
  </si>
  <si>
    <t>8.2.1</t>
  </si>
  <si>
    <t>8.2.2</t>
  </si>
  <si>
    <t>8.2.2  1</t>
  </si>
  <si>
    <t>8.2.3</t>
  </si>
  <si>
    <t>8.2.3  1</t>
  </si>
  <si>
    <t>8.3</t>
  </si>
  <si>
    <t>8.3.1</t>
  </si>
  <si>
    <t>8.3.1  1</t>
  </si>
  <si>
    <t>8.3.2</t>
  </si>
  <si>
    <t>8.3.2  1</t>
  </si>
  <si>
    <t>8.3.2  2</t>
  </si>
  <si>
    <t>8.3.3</t>
  </si>
  <si>
    <t>8.3.3  1</t>
  </si>
  <si>
    <t>8.3.4</t>
  </si>
  <si>
    <t>8.3.4  1</t>
  </si>
  <si>
    <t>9</t>
  </si>
  <si>
    <t>9.1</t>
  </si>
  <si>
    <t>9.2</t>
  </si>
  <si>
    <t>9.1  1</t>
  </si>
  <si>
    <t>9.2  1</t>
  </si>
  <si>
    <t>9.2  2</t>
  </si>
  <si>
    <t>9.2  3</t>
  </si>
  <si>
    <t>7.5  1</t>
  </si>
  <si>
    <t>7.5  2</t>
  </si>
  <si>
    <t>Fourniture et pose de vanne de raccordement PI sur Ø 150 y compris BAC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</si>
</sst>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164" formatCode="#,##0.00;\-#,##0.00;"/>
    <numFmt numFmtId="165" formatCode="_-* #,##0.00\ [$€-1]_-;\-* #,##0.00\ [$€-1]_-;_-* &quot;-&quot;??\ [$€-1]_-"/>
    <numFmt numFmtId="166" formatCode="_-* #,##0.00\ _F_-;\-* #,##0.00\ _F_-;_-* &quot;-&quot;??\ _F_-;_-@_-"/>
    <numFmt numFmtId="167" formatCode="#,##0.00;[Red]\-#,##0.00"/>
    <numFmt numFmtId="168" formatCode="#,##0.00\ &quot;F&quot;;[Red]\-#,##0.00\ &quot;F&quot;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color indexed="8"/>
      <name val="Book Antiqua"/>
      <family val="1"/>
    </font>
    <font>
      <sz val="9"/>
      <name val="Arial"/>
      <family val="2"/>
    </font>
    <font>
      <sz val="10"/>
      <color indexed="8"/>
      <name val="Arial"/>
      <family val="2"/>
    </font>
    <font>
      <b/>
      <sz val="12"/>
      <color indexed="8"/>
      <name val="Book Antiqua"/>
      <family val="1"/>
    </font>
    <font>
      <b/>
      <sz val="9"/>
      <name val="Arial"/>
      <family val="2"/>
    </font>
    <font>
      <b/>
      <sz val="10"/>
      <name val="Arial"/>
      <family val="2"/>
    </font>
    <font>
      <b/>
      <sz val="11"/>
      <color indexed="8"/>
      <name val="Arial Black"/>
      <family val="2"/>
    </font>
    <font>
      <b/>
      <sz val="11"/>
      <name val="Arial Black"/>
      <family val="2"/>
    </font>
    <font>
      <b/>
      <u/>
      <sz val="9"/>
      <color indexed="8"/>
      <name val="Arial"/>
      <family val="2"/>
    </font>
    <font>
      <b/>
      <u/>
      <sz val="9"/>
      <name val="Arial"/>
      <family val="2"/>
    </font>
    <font>
      <sz val="7"/>
      <color indexed="8"/>
      <name val="Arial"/>
      <family val="2"/>
    </font>
    <font>
      <sz val="7"/>
      <name val="Arial"/>
      <family val="2"/>
    </font>
    <font>
      <sz val="9"/>
      <color indexed="8"/>
      <name val="Arial"/>
      <family val="2"/>
    </font>
    <font>
      <b/>
      <u/>
      <sz val="9"/>
      <color rgb="FF000000"/>
      <name val="Arial"/>
      <family val="2"/>
    </font>
    <font>
      <sz val="10"/>
      <color rgb="FF000000"/>
      <name val="Arial Narrow"/>
      <family val="2"/>
    </font>
    <font>
      <sz val="8"/>
      <name val="Arial"/>
      <family val="2"/>
    </font>
    <font>
      <i/>
      <sz val="8"/>
      <color rgb="FFFF0000"/>
      <name val="Arial"/>
      <family val="2"/>
    </font>
    <font>
      <i/>
      <sz val="10"/>
      <color rgb="FFFF000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i/>
      <sz val="9"/>
      <name val="Arial"/>
      <family val="2"/>
    </font>
    <font>
      <sz val="10"/>
      <color rgb="FF000000"/>
      <name val="Arial"/>
      <family val="2"/>
    </font>
    <font>
      <b/>
      <sz val="9"/>
      <color rgb="FF000000"/>
      <name val="Arial"/>
      <family val="2"/>
    </font>
    <font>
      <sz val="8"/>
      <color rgb="FF000000"/>
      <name val="Arial"/>
      <family val="2"/>
    </font>
    <font>
      <sz val="9"/>
      <color rgb="FF000000"/>
      <name val="Arial"/>
      <family val="2"/>
    </font>
    <font>
      <b/>
      <u/>
      <sz val="14"/>
      <color indexed="8"/>
      <name val="Arial Black"/>
      <family val="2"/>
    </font>
    <font>
      <sz val="10"/>
      <color rgb="FF000000"/>
      <name val="Arial Rounded MT Bold"/>
    </font>
    <font>
      <sz val="11"/>
      <color rgb="FF000000"/>
      <name val="Arial"/>
      <family val="2"/>
    </font>
    <font>
      <sz val="9"/>
      <color rgb="FFFF0000"/>
      <name val="Arial Narrow"/>
      <family val="2"/>
    </font>
    <font>
      <b/>
      <sz val="10"/>
      <color rgb="FF000000"/>
      <name val="Arial"/>
      <family val="2"/>
    </font>
    <font>
      <sz val="8"/>
      <color rgb="FF000000"/>
      <name val="Arial Narrow"/>
      <family val="2"/>
    </font>
    <font>
      <b/>
      <sz val="8"/>
      <color rgb="FF000000"/>
      <name val="Arial Narrow"/>
      <family val="2"/>
    </font>
    <font>
      <sz val="7"/>
      <color rgb="FF000000"/>
      <name val="Arial"/>
      <family val="2"/>
    </font>
    <font>
      <b/>
      <sz val="14"/>
      <color rgb="FF000000"/>
      <name val="Arial"/>
      <family val="2"/>
    </font>
    <font>
      <i/>
      <sz val="8"/>
      <color indexed="8"/>
      <name val="Arial"/>
      <family val="2"/>
    </font>
    <font>
      <sz val="12"/>
      <color rgb="FF000000"/>
      <name val="Arial"/>
      <family val="2"/>
    </font>
    <font>
      <sz val="10"/>
      <name val="MS Sans Serif"/>
      <family val="2"/>
    </font>
    <font>
      <b/>
      <sz val="14"/>
      <color rgb="FF000000"/>
      <name val="Book Antiqua"/>
      <family val="1"/>
    </font>
    <font>
      <sz val="10"/>
      <name val="Arial Narrow"/>
      <family val="2"/>
    </font>
    <font>
      <u/>
      <sz val="9"/>
      <color rgb="FFFF0000"/>
      <name val="Arial"/>
      <family val="2"/>
    </font>
    <font>
      <sz val="11"/>
      <name val="Calibri"/>
      <family val="2"/>
      <scheme val="minor"/>
    </font>
    <font>
      <b/>
      <sz val="16"/>
      <name val="Book Antiqua"/>
      <family val="1"/>
    </font>
    <font>
      <b/>
      <sz val="12"/>
      <name val="Book Antiqua"/>
      <family val="1"/>
    </font>
    <font>
      <i/>
      <u/>
      <sz val="9"/>
      <name val="Arial"/>
      <family val="2"/>
    </font>
    <font>
      <u/>
      <sz val="7"/>
      <name val="Arial"/>
      <family val="2"/>
    </font>
    <font>
      <sz val="7"/>
      <name val="Arial Black"/>
      <family val="2"/>
    </font>
    <font>
      <b/>
      <u/>
      <sz val="9"/>
      <name val="Calibri"/>
      <family val="2"/>
    </font>
    <font>
      <b/>
      <sz val="7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rgb="FF000000"/>
      </left>
      <right/>
      <top style="hair">
        <color indexed="64"/>
      </top>
      <bottom/>
      <diagonal/>
    </border>
    <border>
      <left style="hair">
        <color rgb="FF000000"/>
      </left>
      <right/>
      <top style="hair">
        <color indexed="64"/>
      </top>
      <bottom/>
      <diagonal/>
    </border>
    <border>
      <left style="hair">
        <color rgb="FF000000"/>
      </left>
      <right style="thin">
        <color rgb="FF000000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hair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84">
    <xf numFmtId="0" fontId="0" fillId="0" borderId="0">
      <alignment vertical="top"/>
    </xf>
    <xf numFmtId="0" fontId="2" fillId="0" borderId="0">
      <alignment vertical="top"/>
    </xf>
    <xf numFmtId="49" fontId="3" fillId="3" borderId="0">
      <alignment horizontal="left" vertical="top"/>
    </xf>
    <xf numFmtId="49" fontId="5" fillId="3" borderId="0">
      <alignment horizontal="left" vertical="top"/>
    </xf>
    <xf numFmtId="49" fontId="6" fillId="3" borderId="0">
      <alignment horizontal="left" vertical="top"/>
    </xf>
    <xf numFmtId="49" fontId="9" fillId="3" borderId="0">
      <alignment horizontal="left" vertical="top" wrapText="1"/>
    </xf>
    <xf numFmtId="49" fontId="9" fillId="3" borderId="0">
      <alignment horizontal="left" vertical="top" wrapText="1"/>
    </xf>
    <xf numFmtId="49" fontId="11" fillId="3" borderId="0">
      <alignment horizontal="left" vertical="top" wrapText="1"/>
    </xf>
    <xf numFmtId="49" fontId="13" fillId="3" borderId="0">
      <alignment vertical="top" wrapText="1"/>
    </xf>
    <xf numFmtId="0" fontId="2" fillId="0" borderId="0">
      <alignment vertical="top"/>
    </xf>
    <xf numFmtId="49" fontId="9" fillId="3" borderId="0">
      <alignment horizontal="left" vertical="top" wrapText="1"/>
    </xf>
    <xf numFmtId="49" fontId="16" fillId="2" borderId="0">
      <alignment horizontal="left" vertical="top" wrapText="1"/>
    </xf>
    <xf numFmtId="0" fontId="24" fillId="2" borderId="0">
      <alignment horizontal="left" vertical="top" wrapText="1"/>
    </xf>
    <xf numFmtId="0" fontId="15" fillId="3" borderId="0">
      <alignment horizontal="left" vertical="top" wrapText="1"/>
    </xf>
    <xf numFmtId="0" fontId="15" fillId="3" borderId="0">
      <alignment horizontal="left" vertical="top" wrapText="1"/>
    </xf>
    <xf numFmtId="0" fontId="15" fillId="3" borderId="0">
      <alignment horizontal="left" vertical="top" wrapText="1"/>
    </xf>
    <xf numFmtId="0" fontId="15" fillId="3" borderId="0">
      <alignment horizontal="left" vertical="top" wrapText="1"/>
    </xf>
    <xf numFmtId="0" fontId="15" fillId="3" borderId="0">
      <alignment horizontal="left" vertical="top" wrapText="1"/>
    </xf>
    <xf numFmtId="0" fontId="25" fillId="2" borderId="0">
      <alignment horizontal="left" vertical="top" wrapText="1"/>
    </xf>
    <xf numFmtId="0" fontId="24" fillId="2" borderId="0">
      <alignment horizontal="left" vertical="top" wrapText="1"/>
    </xf>
    <xf numFmtId="0" fontId="24" fillId="2" borderId="0">
      <alignment horizontal="left" vertical="top" wrapText="1"/>
    </xf>
    <xf numFmtId="0" fontId="26" fillId="2" borderId="0">
      <alignment horizontal="left" vertical="top" wrapText="1"/>
    </xf>
    <xf numFmtId="0" fontId="24" fillId="2" borderId="0">
      <alignment horizontal="left" vertical="top" wrapText="1"/>
    </xf>
    <xf numFmtId="0" fontId="24" fillId="2" borderId="0">
      <alignment horizontal="left" vertical="top" wrapText="1"/>
    </xf>
    <xf numFmtId="49" fontId="27" fillId="2" borderId="0">
      <alignment horizontal="left" vertical="top" wrapText="1"/>
    </xf>
    <xf numFmtId="49" fontId="28" fillId="3" borderId="0">
      <alignment horizontal="left" vertical="top" wrapText="1"/>
    </xf>
    <xf numFmtId="0" fontId="29" fillId="2" borderId="0">
      <alignment horizontal="left" vertical="top" wrapText="1"/>
    </xf>
    <xf numFmtId="0" fontId="30" fillId="2" borderId="0">
      <alignment horizontal="left" vertical="top" wrapText="1"/>
    </xf>
    <xf numFmtId="0" fontId="20" fillId="2" borderId="0">
      <alignment horizontal="left" vertical="top" wrapText="1"/>
    </xf>
    <xf numFmtId="0" fontId="24" fillId="2" borderId="0">
      <alignment horizontal="left" vertical="top" wrapText="1"/>
    </xf>
    <xf numFmtId="0" fontId="24" fillId="2" borderId="0">
      <alignment horizontal="left" vertical="top" wrapText="1"/>
    </xf>
    <xf numFmtId="0" fontId="24" fillId="2" borderId="0">
      <alignment horizontal="left" vertical="top" wrapText="1"/>
    </xf>
    <xf numFmtId="0" fontId="24" fillId="2" borderId="0">
      <alignment horizontal="left" vertical="top" wrapText="1"/>
    </xf>
    <xf numFmtId="0" fontId="31" fillId="2" borderId="0">
      <alignment horizontal="left" vertical="top" wrapText="1"/>
    </xf>
    <xf numFmtId="0" fontId="24" fillId="2" borderId="0">
      <alignment horizontal="left" vertical="top" wrapText="1"/>
    </xf>
    <xf numFmtId="0" fontId="24" fillId="2" borderId="0">
      <alignment horizontal="left" vertical="top" wrapText="1"/>
    </xf>
    <xf numFmtId="0" fontId="24" fillId="6" borderId="0">
      <alignment horizontal="left" vertical="top" wrapText="1"/>
    </xf>
    <xf numFmtId="0" fontId="32" fillId="6" borderId="0">
      <alignment horizontal="left" vertical="top" wrapText="1"/>
    </xf>
    <xf numFmtId="0" fontId="24" fillId="6" borderId="0">
      <alignment horizontal="left" vertical="top" wrapText="1"/>
    </xf>
    <xf numFmtId="0" fontId="24" fillId="6" borderId="0">
      <alignment horizontal="left" vertical="top" wrapText="1"/>
    </xf>
    <xf numFmtId="0" fontId="24" fillId="6" borderId="0">
      <alignment horizontal="left" vertical="top" wrapText="1"/>
    </xf>
    <xf numFmtId="49" fontId="24" fillId="6" borderId="0">
      <alignment horizontal="left" vertical="top" wrapText="1"/>
    </xf>
    <xf numFmtId="49" fontId="32" fillId="7" borderId="43">
      <alignment horizontal="left" vertical="top" wrapText="1"/>
    </xf>
    <xf numFmtId="49" fontId="32" fillId="6" borderId="0">
      <alignment horizontal="left" vertical="top" wrapText="1"/>
    </xf>
    <xf numFmtId="49" fontId="32" fillId="6" borderId="0">
      <alignment horizontal="left" vertical="top" wrapText="1"/>
    </xf>
    <xf numFmtId="49" fontId="24" fillId="6" borderId="0">
      <alignment horizontal="left" vertical="top" wrapText="1"/>
    </xf>
    <xf numFmtId="0" fontId="15" fillId="3" borderId="0">
      <alignment horizontal="left" vertical="top" wrapText="1"/>
    </xf>
    <xf numFmtId="0" fontId="33" fillId="2" borderId="0">
      <alignment horizontal="left" vertical="top" wrapText="1" indent="1"/>
    </xf>
    <xf numFmtId="0" fontId="34" fillId="2" borderId="0">
      <alignment horizontal="left" vertical="top" wrapText="1" indent="1"/>
    </xf>
    <xf numFmtId="0" fontId="33" fillId="2" borderId="0">
      <alignment horizontal="left" vertical="top" wrapText="1" indent="1"/>
    </xf>
    <xf numFmtId="49" fontId="35" fillId="2" borderId="0">
      <alignment vertical="top" wrapText="1"/>
    </xf>
    <xf numFmtId="165" fontId="2" fillId="0" borderId="0" applyFont="0" applyFill="0" applyBorder="0" applyAlignment="0" applyProtection="0"/>
    <xf numFmtId="0" fontId="24" fillId="2" borderId="0">
      <alignment horizontal="left" vertical="top"/>
    </xf>
    <xf numFmtId="0" fontId="36" fillId="2" borderId="0">
      <alignment horizontal="left" vertical="top"/>
    </xf>
    <xf numFmtId="0" fontId="37" fillId="3" borderId="0">
      <alignment horizontal="left" vertical="top" wrapText="1"/>
    </xf>
    <xf numFmtId="49" fontId="37" fillId="3" borderId="0">
      <alignment horizontal="left" vertical="top" wrapText="1"/>
    </xf>
    <xf numFmtId="0" fontId="26" fillId="2" borderId="0">
      <alignment horizontal="left" vertical="top" wrapText="1"/>
    </xf>
    <xf numFmtId="0" fontId="26" fillId="2" borderId="0">
      <alignment horizontal="left" vertical="top" wrapText="1"/>
    </xf>
    <xf numFmtId="0" fontId="26" fillId="2" borderId="0">
      <alignment horizontal="left" vertical="top" wrapText="1"/>
    </xf>
    <xf numFmtId="0" fontId="24" fillId="6" borderId="0">
      <alignment horizontal="left" vertical="top" wrapText="1"/>
    </xf>
    <xf numFmtId="0" fontId="24" fillId="6" borderId="0">
      <alignment horizontal="left" vertical="top" wrapText="1"/>
    </xf>
    <xf numFmtId="49" fontId="24" fillId="6" borderId="0">
      <alignment horizontal="left" vertical="top" wrapText="1"/>
    </xf>
    <xf numFmtId="49" fontId="24" fillId="6" borderId="0">
      <alignment horizontal="left" vertical="top" wrapText="1"/>
    </xf>
    <xf numFmtId="0" fontId="26" fillId="2" borderId="0">
      <alignment horizontal="left" vertical="top" wrapText="1"/>
    </xf>
    <xf numFmtId="0" fontId="19" fillId="2" borderId="0">
      <alignment horizontal="left" vertical="top" wrapText="1"/>
    </xf>
    <xf numFmtId="49" fontId="38" fillId="2" borderId="0">
      <alignment horizontal="left" vertical="top"/>
    </xf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39" fillId="0" borderId="0" applyFont="0" applyFill="0" applyBorder="0" applyAlignment="0" applyProtection="0"/>
    <xf numFmtId="44" fontId="2" fillId="0" borderId="0" applyFont="0" applyFill="0" applyBorder="0" applyAlignment="0" applyProtection="0"/>
    <xf numFmtId="168" fontId="39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>
      <alignment vertical="top"/>
    </xf>
    <xf numFmtId="0" fontId="39" fillId="0" borderId="0"/>
    <xf numFmtId="0" fontId="18" fillId="0" borderId="0"/>
    <xf numFmtId="0" fontId="1" fillId="0" borderId="0"/>
    <xf numFmtId="0" fontId="39" fillId="0" borderId="0"/>
    <xf numFmtId="0" fontId="2" fillId="0" borderId="0">
      <alignment vertical="top"/>
    </xf>
    <xf numFmtId="0" fontId="39" fillId="0" borderId="0"/>
    <xf numFmtId="0" fontId="17" fillId="2" borderId="0">
      <alignment horizontal="left" vertical="top" wrapText="1"/>
    </xf>
    <xf numFmtId="9" fontId="39" fillId="0" borderId="0" applyFont="0" applyFill="0" applyBorder="0" applyAlignment="0" applyProtection="0"/>
    <xf numFmtId="0" fontId="15" fillId="3" borderId="0">
      <alignment horizontal="left" vertical="top" wrapText="1"/>
    </xf>
    <xf numFmtId="0" fontId="15" fillId="3" borderId="0">
      <alignment horizontal="left" vertical="top" wrapText="1"/>
    </xf>
    <xf numFmtId="0" fontId="40" fillId="2" borderId="0">
      <alignment horizontal="left" vertical="top"/>
    </xf>
  </cellStyleXfs>
  <cellXfs count="228">
    <xf numFmtId="0" fontId="0" fillId="0" borderId="0" xfId="0">
      <alignment vertical="top"/>
    </xf>
    <xf numFmtId="0" fontId="8" fillId="2" borderId="0" xfId="1" applyFont="1" applyFill="1" applyProtection="1">
      <alignment vertical="top"/>
    </xf>
    <xf numFmtId="49" fontId="10" fillId="4" borderId="8" xfId="5" applyFont="1" applyFill="1" applyBorder="1" applyProtection="1">
      <alignment horizontal="left" vertical="top" wrapText="1"/>
    </xf>
    <xf numFmtId="49" fontId="10" fillId="3" borderId="17" xfId="6" applyFont="1" applyBorder="1" applyProtection="1">
      <alignment horizontal="left" vertical="top" wrapText="1"/>
    </xf>
    <xf numFmtId="49" fontId="12" fillId="5" borderId="4" xfId="7" applyFont="1" applyFill="1" applyBorder="1" applyProtection="1">
      <alignment horizontal="left" vertical="top" wrapText="1"/>
    </xf>
    <xf numFmtId="49" fontId="12" fillId="5" borderId="17" xfId="7" applyFont="1" applyFill="1" applyBorder="1" applyProtection="1">
      <alignment horizontal="left" vertical="top" wrapText="1"/>
    </xf>
    <xf numFmtId="0" fontId="2" fillId="5" borderId="0" xfId="1" applyFont="1" applyFill="1" applyProtection="1">
      <alignment vertical="top"/>
    </xf>
    <xf numFmtId="0" fontId="2" fillId="2" borderId="0" xfId="9" applyFont="1" applyFill="1" applyProtection="1">
      <alignment vertical="top"/>
    </xf>
    <xf numFmtId="49" fontId="14" fillId="2" borderId="0" xfId="8" applyFont="1" applyFill="1" applyBorder="1">
      <alignment vertical="top" wrapText="1"/>
    </xf>
    <xf numFmtId="3" fontId="14" fillId="2" borderId="5" xfId="8" applyNumberFormat="1" applyFont="1" applyFill="1" applyBorder="1" applyAlignment="1">
      <alignment horizontal="right" vertical="top" wrapText="1"/>
    </xf>
    <xf numFmtId="49" fontId="8" fillId="2" borderId="0" xfId="1" applyNumberFormat="1" applyFont="1" applyFill="1" applyProtection="1">
      <alignment vertical="top"/>
    </xf>
    <xf numFmtId="4" fontId="21" fillId="5" borderId="0" xfId="1" applyNumberFormat="1" applyFont="1" applyFill="1" applyProtection="1">
      <alignment vertical="top"/>
    </xf>
    <xf numFmtId="3" fontId="22" fillId="2" borderId="0" xfId="1" applyNumberFormat="1" applyFont="1" applyFill="1" applyProtection="1">
      <alignment vertical="top"/>
    </xf>
    <xf numFmtId="0" fontId="22" fillId="2" borderId="0" xfId="1" applyFont="1" applyFill="1" applyProtection="1">
      <alignment vertical="top"/>
    </xf>
    <xf numFmtId="49" fontId="10" fillId="3" borderId="4" xfId="6" applyFont="1" applyBorder="1" applyProtection="1">
      <alignment horizontal="left" vertical="top" wrapText="1"/>
    </xf>
    <xf numFmtId="49" fontId="10" fillId="3" borderId="4" xfId="10" applyFont="1" applyBorder="1" applyProtection="1">
      <alignment horizontal="left" vertical="top" wrapText="1"/>
    </xf>
    <xf numFmtId="49" fontId="2" fillId="2" borderId="29" xfId="1" applyNumberFormat="1" applyFont="1" applyFill="1" applyBorder="1" applyProtection="1">
      <alignment vertical="top"/>
    </xf>
    <xf numFmtId="49" fontId="2" fillId="2" borderId="4" xfId="9" applyNumberFormat="1" applyFont="1" applyFill="1" applyBorder="1" applyProtection="1">
      <alignment vertical="top"/>
    </xf>
    <xf numFmtId="49" fontId="8" fillId="2" borderId="4" xfId="1" applyNumberFormat="1" applyFont="1" applyFill="1" applyBorder="1" applyProtection="1">
      <alignment vertical="top"/>
    </xf>
    <xf numFmtId="49" fontId="10" fillId="3" borderId="1" xfId="6" applyFont="1" applyBorder="1" applyProtection="1">
      <alignment horizontal="left" vertical="top" wrapText="1"/>
    </xf>
    <xf numFmtId="3" fontId="14" fillId="0" borderId="5" xfId="8" applyNumberFormat="1" applyFont="1" applyFill="1" applyBorder="1" applyAlignment="1">
      <alignment horizontal="right" vertical="top" wrapText="1"/>
    </xf>
    <xf numFmtId="49" fontId="10" fillId="2" borderId="17" xfId="6" applyFont="1" applyFill="1" applyBorder="1" applyProtection="1">
      <alignment horizontal="left" vertical="top" wrapText="1"/>
    </xf>
    <xf numFmtId="49" fontId="10" fillId="2" borderId="4" xfId="10" applyFont="1" applyFill="1" applyBorder="1" applyProtection="1">
      <alignment horizontal="left" vertical="top" wrapText="1"/>
    </xf>
    <xf numFmtId="49" fontId="12" fillId="2" borderId="4" xfId="7" applyFont="1" applyFill="1" applyBorder="1" applyProtection="1">
      <alignment horizontal="left" vertical="top" wrapText="1"/>
    </xf>
    <xf numFmtId="49" fontId="12" fillId="2" borderId="17" xfId="7" applyFont="1" applyFill="1" applyBorder="1" applyProtection="1">
      <alignment horizontal="left" vertical="top" wrapText="1"/>
    </xf>
    <xf numFmtId="49" fontId="2" fillId="2" borderId="0" xfId="1" applyNumberFormat="1" applyFont="1" applyFill="1" applyBorder="1" applyProtection="1">
      <alignment vertical="top"/>
    </xf>
    <xf numFmtId="49" fontId="10" fillId="5" borderId="17" xfId="6" applyFont="1" applyFill="1" applyBorder="1" applyProtection="1">
      <alignment horizontal="left" vertical="top" wrapText="1"/>
    </xf>
    <xf numFmtId="4" fontId="4" fillId="5" borderId="0" xfId="1" applyNumberFormat="1" applyFont="1" applyFill="1" applyBorder="1" applyProtection="1">
      <alignment vertical="top"/>
    </xf>
    <xf numFmtId="4" fontId="4" fillId="5" borderId="2" xfId="1" applyNumberFormat="1" applyFont="1" applyFill="1" applyBorder="1" applyProtection="1">
      <alignment vertical="top"/>
    </xf>
    <xf numFmtId="4" fontId="7" fillId="5" borderId="12" xfId="1" applyNumberFormat="1" applyFont="1" applyFill="1" applyBorder="1" applyProtection="1">
      <alignment vertical="top"/>
    </xf>
    <xf numFmtId="4" fontId="7" fillId="5" borderId="27" xfId="1" applyNumberFormat="1" applyFont="1" applyFill="1" applyBorder="1" applyProtection="1">
      <alignment vertical="top"/>
    </xf>
    <xf numFmtId="4" fontId="4" fillId="5" borderId="15" xfId="1" applyNumberFormat="1" applyFont="1" applyFill="1" applyBorder="1" applyProtection="1">
      <alignment vertical="top"/>
    </xf>
    <xf numFmtId="4" fontId="4" fillId="5" borderId="41" xfId="1" applyNumberFormat="1" applyFont="1" applyFill="1" applyBorder="1" applyProtection="1">
      <alignment vertical="top"/>
    </xf>
    <xf numFmtId="4" fontId="4" fillId="5" borderId="0" xfId="1" applyNumberFormat="1" applyFont="1" applyFill="1" applyProtection="1">
      <alignment vertical="top"/>
    </xf>
    <xf numFmtId="4" fontId="4" fillId="5" borderId="31" xfId="1" applyNumberFormat="1" applyFont="1" applyFill="1" applyBorder="1" applyProtection="1">
      <alignment vertical="top"/>
      <protection locked="0"/>
    </xf>
    <xf numFmtId="4" fontId="4" fillId="5" borderId="5" xfId="1" applyNumberFormat="1" applyFont="1" applyFill="1" applyBorder="1" applyProtection="1">
      <alignment vertical="top"/>
      <protection locked="0"/>
    </xf>
    <xf numFmtId="4" fontId="18" fillId="5" borderId="0" xfId="1" applyNumberFormat="1" applyFont="1" applyFill="1" applyAlignment="1" applyProtection="1">
      <alignment horizontal="right" vertical="top"/>
    </xf>
    <xf numFmtId="4" fontId="23" fillId="2" borderId="0" xfId="1" applyNumberFormat="1" applyFont="1" applyFill="1" applyProtection="1">
      <alignment vertical="top"/>
    </xf>
    <xf numFmtId="49" fontId="14" fillId="5" borderId="30" xfId="8" applyFont="1" applyFill="1" applyBorder="1">
      <alignment vertical="top" wrapText="1"/>
    </xf>
    <xf numFmtId="0" fontId="4" fillId="5" borderId="4" xfId="1" applyFont="1" applyFill="1" applyBorder="1" applyProtection="1">
      <alignment vertical="top"/>
    </xf>
    <xf numFmtId="4" fontId="4" fillId="0" borderId="33" xfId="1" applyNumberFormat="1" applyFont="1" applyFill="1" applyBorder="1" applyProtection="1">
      <alignment vertical="top"/>
    </xf>
    <xf numFmtId="0" fontId="4" fillId="5" borderId="17" xfId="1" applyFont="1" applyFill="1" applyBorder="1" applyProtection="1">
      <alignment vertical="top"/>
    </xf>
    <xf numFmtId="164" fontId="4" fillId="5" borderId="0" xfId="1" applyNumberFormat="1" applyFont="1" applyFill="1" applyBorder="1" applyProtection="1">
      <alignment vertical="top"/>
      <protection locked="0"/>
    </xf>
    <xf numFmtId="49" fontId="2" fillId="5" borderId="29" xfId="1" applyNumberFormat="1" applyFont="1" applyFill="1" applyBorder="1" applyProtection="1">
      <alignment vertical="top"/>
    </xf>
    <xf numFmtId="0" fontId="43" fillId="2" borderId="0" xfId="0" applyFont="1" applyFill="1" applyProtection="1">
      <alignment vertical="top"/>
    </xf>
    <xf numFmtId="3" fontId="14" fillId="5" borderId="31" xfId="8" applyNumberFormat="1" applyFont="1" applyFill="1" applyBorder="1" applyAlignment="1">
      <alignment horizontal="right" vertical="top" wrapText="1"/>
    </xf>
    <xf numFmtId="3" fontId="14" fillId="3" borderId="5" xfId="8" applyNumberFormat="1" applyFont="1" applyBorder="1" applyAlignment="1">
      <alignment horizontal="right" vertical="top" wrapText="1"/>
    </xf>
    <xf numFmtId="0" fontId="14" fillId="3" borderId="5" xfId="8" applyNumberFormat="1" applyFont="1" applyBorder="1" applyAlignment="1">
      <alignment horizontal="right" vertical="top" wrapText="1"/>
    </xf>
    <xf numFmtId="49" fontId="2" fillId="2" borderId="4" xfId="1" applyNumberFormat="1" applyFont="1" applyFill="1" applyBorder="1" applyProtection="1">
      <alignment vertical="top"/>
    </xf>
    <xf numFmtId="0" fontId="2" fillId="2" borderId="0" xfId="1" applyFont="1" applyFill="1" applyProtection="1">
      <alignment vertical="top"/>
    </xf>
    <xf numFmtId="49" fontId="41" fillId="2" borderId="36" xfId="0" applyNumberFormat="1" applyFont="1" applyFill="1" applyBorder="1" applyProtection="1">
      <alignment vertical="top"/>
    </xf>
    <xf numFmtId="49" fontId="43" fillId="5" borderId="0" xfId="0" applyNumberFormat="1" applyFont="1" applyFill="1" applyBorder="1" applyProtection="1">
      <alignment vertical="top"/>
    </xf>
    <xf numFmtId="0" fontId="43" fillId="5" borderId="0" xfId="0" applyFont="1" applyFill="1" applyBorder="1" applyProtection="1">
      <alignment vertical="top"/>
    </xf>
    <xf numFmtId="0" fontId="43" fillId="5" borderId="37" xfId="0" applyFont="1" applyFill="1" applyBorder="1" applyProtection="1">
      <alignment vertical="top"/>
    </xf>
    <xf numFmtId="49" fontId="41" fillId="2" borderId="0" xfId="0" applyNumberFormat="1" applyFont="1" applyFill="1" applyBorder="1" applyProtection="1">
      <alignment vertical="top"/>
    </xf>
    <xf numFmtId="0" fontId="14" fillId="5" borderId="5" xfId="8" applyNumberFormat="1" applyFont="1" applyFill="1" applyBorder="1" applyAlignment="1">
      <alignment horizontal="right" vertical="top" wrapText="1"/>
    </xf>
    <xf numFmtId="49" fontId="12" fillId="3" borderId="4" xfId="7" applyFont="1" applyBorder="1" applyProtection="1">
      <alignment horizontal="left" vertical="top" wrapText="1"/>
    </xf>
    <xf numFmtId="49" fontId="10" fillId="3" borderId="17" xfId="10" applyFont="1" applyBorder="1" applyProtection="1">
      <alignment horizontal="left" vertical="top" wrapText="1"/>
    </xf>
    <xf numFmtId="4" fontId="4" fillId="5" borderId="19" xfId="1" applyNumberFormat="1" applyFont="1" applyFill="1" applyBorder="1" applyProtection="1">
      <alignment vertical="top"/>
      <protection locked="0"/>
    </xf>
    <xf numFmtId="49" fontId="2" fillId="5" borderId="4" xfId="1" applyNumberFormat="1" applyFont="1" applyFill="1" applyBorder="1" applyProtection="1">
      <alignment vertical="top"/>
    </xf>
    <xf numFmtId="49" fontId="14" fillId="3" borderId="30" xfId="8" applyFont="1" applyBorder="1">
      <alignment vertical="top" wrapText="1"/>
    </xf>
    <xf numFmtId="49" fontId="14" fillId="3" borderId="0" xfId="8" applyFont="1" applyBorder="1">
      <alignment vertical="top" wrapText="1"/>
    </xf>
    <xf numFmtId="49" fontId="12" fillId="3" borderId="17" xfId="7" applyFont="1" applyBorder="1" applyProtection="1">
      <alignment horizontal="left" vertical="top" wrapText="1"/>
    </xf>
    <xf numFmtId="3" fontId="14" fillId="3" borderId="31" xfId="8" applyNumberFormat="1" applyFont="1" applyBorder="1" applyAlignment="1">
      <alignment horizontal="right" vertical="top" wrapText="1"/>
    </xf>
    <xf numFmtId="0" fontId="4" fillId="2" borderId="2" xfId="1" applyFont="1" applyFill="1" applyBorder="1" applyProtection="1">
      <alignment vertical="top"/>
    </xf>
    <xf numFmtId="4" fontId="4" fillId="2" borderId="2" xfId="1" applyNumberFormat="1" applyFont="1" applyFill="1" applyBorder="1" applyProtection="1">
      <alignment vertical="top"/>
    </xf>
    <xf numFmtId="4" fontId="4" fillId="2" borderId="3" xfId="1" applyNumberFormat="1" applyFont="1" applyFill="1" applyBorder="1" applyProtection="1">
      <alignment vertical="top"/>
    </xf>
    <xf numFmtId="0" fontId="4" fillId="2" borderId="0" xfId="1" applyFont="1" applyFill="1" applyBorder="1" applyProtection="1">
      <alignment vertical="top"/>
    </xf>
    <xf numFmtId="4" fontId="4" fillId="2" borderId="0" xfId="1" applyNumberFormat="1" applyFont="1" applyFill="1" applyBorder="1" applyProtection="1">
      <alignment vertical="top"/>
    </xf>
    <xf numFmtId="4" fontId="4" fillId="2" borderId="5" xfId="1" applyNumberFormat="1" applyFont="1" applyFill="1" applyBorder="1" applyProtection="1">
      <alignment vertical="top"/>
    </xf>
    <xf numFmtId="0" fontId="7" fillId="2" borderId="11" xfId="1" applyFont="1" applyFill="1" applyBorder="1" applyProtection="1">
      <alignment vertical="top"/>
    </xf>
    <xf numFmtId="4" fontId="7" fillId="2" borderId="12" xfId="1" applyNumberFormat="1" applyFont="1" applyFill="1" applyBorder="1" applyProtection="1">
      <alignment vertical="top"/>
    </xf>
    <xf numFmtId="4" fontId="7" fillId="2" borderId="13" xfId="1" applyNumberFormat="1" applyFont="1" applyFill="1" applyBorder="1" applyProtection="1">
      <alignment vertical="top"/>
    </xf>
    <xf numFmtId="0" fontId="4" fillId="2" borderId="14" xfId="1" applyFont="1" applyFill="1" applyBorder="1" applyProtection="1">
      <alignment vertical="top"/>
    </xf>
    <xf numFmtId="4" fontId="4" fillId="2" borderId="15" xfId="1" applyNumberFormat="1" applyFont="1" applyFill="1" applyBorder="1" applyProtection="1">
      <alignment vertical="top"/>
    </xf>
    <xf numFmtId="4" fontId="4" fillId="2" borderId="16" xfId="1" applyNumberFormat="1" applyFont="1" applyFill="1" applyBorder="1" applyProtection="1">
      <alignment vertical="top"/>
    </xf>
    <xf numFmtId="0" fontId="4" fillId="4" borderId="11" xfId="1" applyFont="1" applyFill="1" applyBorder="1" applyProtection="1">
      <alignment vertical="top"/>
    </xf>
    <xf numFmtId="4" fontId="4" fillId="4" borderId="12" xfId="1" applyNumberFormat="1" applyFont="1" applyFill="1" applyBorder="1" applyProtection="1">
      <alignment vertical="top"/>
    </xf>
    <xf numFmtId="4" fontId="4" fillId="4" borderId="13" xfId="1" applyNumberFormat="1" applyFont="1" applyFill="1" applyBorder="1" applyProtection="1">
      <alignment vertical="top"/>
    </xf>
    <xf numFmtId="0" fontId="4" fillId="2" borderId="23" xfId="1" applyFont="1" applyFill="1" applyBorder="1" applyProtection="1">
      <alignment vertical="top"/>
    </xf>
    <xf numFmtId="4" fontId="4" fillId="5" borderId="24" xfId="1" applyNumberFormat="1" applyFont="1" applyFill="1" applyBorder="1" applyProtection="1">
      <alignment vertical="top"/>
    </xf>
    <xf numFmtId="4" fontId="4" fillId="2" borderId="24" xfId="1" applyNumberFormat="1" applyFont="1" applyFill="1" applyBorder="1" applyProtection="1">
      <alignment vertical="top"/>
    </xf>
    <xf numFmtId="4" fontId="4" fillId="2" borderId="25" xfId="1" applyNumberFormat="1" applyFont="1" applyFill="1" applyBorder="1" applyProtection="1">
      <alignment vertical="top"/>
    </xf>
    <xf numFmtId="0" fontId="4" fillId="2" borderId="26" xfId="1" applyFont="1" applyFill="1" applyBorder="1" applyProtection="1">
      <alignment vertical="top"/>
    </xf>
    <xf numFmtId="4" fontId="4" fillId="2" borderId="27" xfId="1" applyNumberFormat="1" applyFont="1" applyFill="1" applyBorder="1" applyProtection="1">
      <alignment vertical="top"/>
    </xf>
    <xf numFmtId="4" fontId="4" fillId="2" borderId="28" xfId="1" applyNumberFormat="1" applyFont="1" applyFill="1" applyBorder="1" applyProtection="1">
      <alignment vertical="top"/>
    </xf>
    <xf numFmtId="4" fontId="4" fillId="5" borderId="27" xfId="1" applyNumberFormat="1" applyFont="1" applyFill="1" applyBorder="1" applyProtection="1">
      <alignment vertical="top"/>
      <protection locked="0"/>
    </xf>
    <xf numFmtId="4" fontId="4" fillId="2" borderId="27" xfId="1" applyNumberFormat="1" applyFont="1" applyFill="1" applyBorder="1" applyProtection="1">
      <alignment vertical="top"/>
      <protection locked="0"/>
    </xf>
    <xf numFmtId="4" fontId="4" fillId="2" borderId="28" xfId="1" applyNumberFormat="1" applyFont="1" applyFill="1" applyBorder="1" applyProtection="1">
      <alignment vertical="top"/>
      <protection locked="0"/>
    </xf>
    <xf numFmtId="4" fontId="4" fillId="5" borderId="27" xfId="1" applyNumberFormat="1" applyFont="1" applyFill="1" applyBorder="1" applyProtection="1">
      <alignment vertical="top"/>
    </xf>
    <xf numFmtId="0" fontId="7" fillId="2" borderId="26" xfId="1" applyFont="1" applyFill="1" applyBorder="1" applyProtection="1">
      <alignment vertical="top"/>
    </xf>
    <xf numFmtId="4" fontId="7" fillId="2" borderId="27" xfId="1" applyNumberFormat="1" applyFont="1" applyFill="1" applyBorder="1" applyProtection="1">
      <alignment vertical="top"/>
    </xf>
    <xf numFmtId="4" fontId="7" fillId="2" borderId="13" xfId="1" applyNumberFormat="1" applyFont="1" applyFill="1" applyBorder="1" applyProtection="1">
      <alignment vertical="top"/>
      <protection locked="0"/>
    </xf>
    <xf numFmtId="0" fontId="4" fillId="5" borderId="26" xfId="1" applyFont="1" applyFill="1" applyBorder="1" applyProtection="1">
      <alignment vertical="top"/>
    </xf>
    <xf numFmtId="4" fontId="4" fillId="5" borderId="28" xfId="1" applyNumberFormat="1" applyFont="1" applyFill="1" applyBorder="1" applyProtection="1">
      <alignment vertical="top"/>
    </xf>
    <xf numFmtId="0" fontId="4" fillId="2" borderId="32" xfId="1" applyFont="1" applyFill="1" applyBorder="1" applyProtection="1">
      <alignment vertical="top"/>
    </xf>
    <xf numFmtId="4" fontId="4" fillId="2" borderId="33" xfId="1" applyNumberFormat="1" applyFont="1" applyFill="1" applyBorder="1" applyProtection="1">
      <alignment vertical="top"/>
      <protection locked="0"/>
    </xf>
    <xf numFmtId="4" fontId="4" fillId="2" borderId="34" xfId="1" applyNumberFormat="1" applyFont="1" applyFill="1" applyBorder="1" applyProtection="1">
      <alignment vertical="top"/>
      <protection locked="0"/>
    </xf>
    <xf numFmtId="4" fontId="4" fillId="5" borderId="27" xfId="9" applyNumberFormat="1" applyFont="1" applyFill="1" applyBorder="1" applyProtection="1">
      <alignment vertical="top"/>
      <protection locked="0"/>
    </xf>
    <xf numFmtId="0" fontId="4" fillId="5" borderId="23" xfId="1" applyFont="1" applyFill="1" applyBorder="1" applyProtection="1">
      <alignment vertical="top"/>
    </xf>
    <xf numFmtId="4" fontId="4" fillId="5" borderId="24" xfId="1" applyNumberFormat="1" applyFont="1" applyFill="1" applyBorder="1" applyProtection="1">
      <alignment vertical="top"/>
      <protection locked="0"/>
    </xf>
    <xf numFmtId="4" fontId="4" fillId="5" borderId="25" xfId="1" applyNumberFormat="1" applyFont="1" applyFill="1" applyBorder="1" applyProtection="1">
      <alignment vertical="top"/>
      <protection locked="0"/>
    </xf>
    <xf numFmtId="4" fontId="4" fillId="5" borderId="28" xfId="1" applyNumberFormat="1" applyFont="1" applyFill="1" applyBorder="1" applyProtection="1">
      <alignment vertical="top"/>
      <protection locked="0"/>
    </xf>
    <xf numFmtId="0" fontId="4" fillId="5" borderId="0" xfId="1" applyFont="1" applyFill="1" applyBorder="1" applyProtection="1">
      <alignment vertical="top"/>
    </xf>
    <xf numFmtId="4" fontId="4" fillId="2" borderId="33" xfId="1" applyNumberFormat="1" applyFont="1" applyFill="1" applyBorder="1" applyProtection="1">
      <alignment vertical="top"/>
    </xf>
    <xf numFmtId="49" fontId="14" fillId="5" borderId="0" xfId="8" applyFont="1" applyFill="1" applyBorder="1">
      <alignment vertical="top" wrapText="1"/>
    </xf>
    <xf numFmtId="4" fontId="4" fillId="5" borderId="33" xfId="1" applyNumberFormat="1" applyFont="1" applyFill="1" applyBorder="1" applyProtection="1">
      <alignment vertical="top"/>
      <protection locked="0"/>
    </xf>
    <xf numFmtId="164" fontId="4" fillId="2" borderId="0" xfId="1" applyNumberFormat="1" applyFont="1" applyFill="1" applyBorder="1" applyProtection="1">
      <alignment vertical="top"/>
      <protection locked="0"/>
    </xf>
    <xf numFmtId="4" fontId="4" fillId="2" borderId="5" xfId="1" applyNumberFormat="1" applyFont="1" applyFill="1" applyBorder="1" applyProtection="1">
      <alignment vertical="top"/>
      <protection locked="0"/>
    </xf>
    <xf numFmtId="4" fontId="4" fillId="5" borderId="25" xfId="1" applyNumberFormat="1" applyFont="1" applyFill="1" applyBorder="1" applyProtection="1">
      <alignment vertical="top"/>
    </xf>
    <xf numFmtId="0" fontId="4" fillId="2" borderId="4" xfId="1" applyFont="1" applyFill="1" applyBorder="1" applyProtection="1">
      <alignment vertical="top"/>
    </xf>
    <xf numFmtId="4" fontId="4" fillId="2" borderId="19" xfId="1" applyNumberFormat="1" applyFont="1" applyFill="1" applyBorder="1" applyProtection="1">
      <alignment vertical="top"/>
    </xf>
    <xf numFmtId="0" fontId="4" fillId="2" borderId="17" xfId="1" applyFont="1" applyFill="1" applyBorder="1" applyProtection="1">
      <alignment vertical="top"/>
    </xf>
    <xf numFmtId="4" fontId="7" fillId="5" borderId="13" xfId="1" applyNumberFormat="1" applyFont="1" applyFill="1" applyBorder="1" applyProtection="1">
      <alignment vertical="top"/>
      <protection locked="0"/>
    </xf>
    <xf numFmtId="0" fontId="4" fillId="2" borderId="40" xfId="1" applyFont="1" applyFill="1" applyBorder="1" applyProtection="1">
      <alignment vertical="top"/>
    </xf>
    <xf numFmtId="4" fontId="4" fillId="2" borderId="41" xfId="1" applyNumberFormat="1" applyFont="1" applyFill="1" applyBorder="1" applyProtection="1">
      <alignment vertical="top"/>
    </xf>
    <xf numFmtId="4" fontId="4" fillId="2" borderId="42" xfId="1" applyNumberFormat="1" applyFont="1" applyFill="1" applyBorder="1" applyProtection="1">
      <alignment vertical="top"/>
    </xf>
    <xf numFmtId="0" fontId="4" fillId="2" borderId="0" xfId="1" applyFont="1" applyFill="1" applyProtection="1">
      <alignment vertical="top"/>
    </xf>
    <xf numFmtId="4" fontId="4" fillId="2" borderId="0" xfId="1" applyNumberFormat="1" applyFont="1" applyFill="1" applyProtection="1">
      <alignment vertical="top"/>
    </xf>
    <xf numFmtId="0" fontId="23" fillId="2" borderId="0" xfId="1" applyFont="1" applyFill="1" applyProtection="1">
      <alignment vertical="top"/>
    </xf>
    <xf numFmtId="4" fontId="4" fillId="5" borderId="35" xfId="1" applyNumberFormat="1" applyFont="1" applyFill="1" applyBorder="1" applyProtection="1">
      <alignment vertical="top"/>
      <protection locked="0"/>
    </xf>
    <xf numFmtId="3" fontId="14" fillId="5" borderId="5" xfId="8" applyNumberFormat="1" applyFont="1" applyFill="1" applyBorder="1" applyAlignment="1">
      <alignment horizontal="right" vertical="top" wrapText="1"/>
    </xf>
    <xf numFmtId="0" fontId="43" fillId="2" borderId="36" xfId="0" applyFont="1" applyFill="1" applyBorder="1" applyProtection="1">
      <alignment vertical="top"/>
    </xf>
    <xf numFmtId="0" fontId="43" fillId="2" borderId="37" xfId="0" applyFont="1" applyFill="1" applyBorder="1" applyProtection="1">
      <alignment vertical="top"/>
    </xf>
    <xf numFmtId="0" fontId="43" fillId="2" borderId="38" xfId="0" applyFont="1" applyFill="1" applyBorder="1" applyProtection="1">
      <alignment vertical="top"/>
    </xf>
    <xf numFmtId="49" fontId="12" fillId="5" borderId="0" xfId="7" applyFont="1" applyFill="1" applyBorder="1" applyProtection="1">
      <alignment horizontal="left" vertical="top" wrapText="1"/>
    </xf>
    <xf numFmtId="49" fontId="12" fillId="5" borderId="5" xfId="7" applyFont="1" applyFill="1" applyBorder="1" applyProtection="1">
      <alignment horizontal="left" vertical="top" wrapText="1"/>
    </xf>
    <xf numFmtId="49" fontId="12" fillId="3" borderId="0" xfId="7" applyFont="1" applyBorder="1" applyProtection="1">
      <alignment horizontal="left" vertical="top" wrapText="1"/>
    </xf>
    <xf numFmtId="49" fontId="12" fillId="3" borderId="5" xfId="7" applyFont="1" applyBorder="1" applyProtection="1">
      <alignment horizontal="left" vertical="top" wrapText="1"/>
    </xf>
    <xf numFmtId="49" fontId="12" fillId="3" borderId="18" xfId="7" applyFont="1" applyBorder="1" applyProtection="1">
      <alignment horizontal="left" vertical="top" wrapText="1"/>
    </xf>
    <xf numFmtId="4" fontId="7" fillId="5" borderId="0" xfId="1" applyNumberFormat="1" applyFont="1" applyFill="1" applyBorder="1" applyProtection="1">
      <alignment vertical="top"/>
    </xf>
    <xf numFmtId="3" fontId="8" fillId="5" borderId="0" xfId="1" applyNumberFormat="1" applyFont="1" applyFill="1" applyAlignment="1" applyProtection="1">
      <alignment horizontal="left" vertical="top"/>
    </xf>
    <xf numFmtId="4" fontId="7" fillId="2" borderId="0" xfId="1" applyNumberFormat="1" applyFont="1" applyFill="1" applyProtection="1">
      <alignment vertical="top"/>
    </xf>
    <xf numFmtId="49" fontId="2" fillId="2" borderId="1" xfId="1" applyNumberFormat="1" applyFont="1" applyFill="1" applyBorder="1" applyProtection="1">
      <alignment vertical="top"/>
    </xf>
    <xf numFmtId="49" fontId="44" fillId="3" borderId="2" xfId="2" applyFont="1" applyBorder="1">
      <alignment horizontal="left" vertical="top"/>
    </xf>
    <xf numFmtId="49" fontId="2" fillId="2" borderId="2" xfId="1" applyNumberFormat="1" applyFont="1" applyFill="1" applyBorder="1" applyProtection="1">
      <alignment vertical="top"/>
    </xf>
    <xf numFmtId="3" fontId="2" fillId="2" borderId="2" xfId="1" applyNumberFormat="1" applyFont="1" applyFill="1" applyBorder="1" applyProtection="1">
      <alignment vertical="top"/>
    </xf>
    <xf numFmtId="49" fontId="2" fillId="3" borderId="0" xfId="3" applyFont="1" applyBorder="1">
      <alignment horizontal="left" vertical="top"/>
    </xf>
    <xf numFmtId="3" fontId="2" fillId="2" borderId="0" xfId="1" applyNumberFormat="1" applyFont="1" applyFill="1" applyBorder="1" applyProtection="1">
      <alignment vertical="top"/>
    </xf>
    <xf numFmtId="49" fontId="2" fillId="2" borderId="4" xfId="1" applyNumberFormat="1" applyFont="1" applyFill="1" applyBorder="1" applyAlignment="1" applyProtection="1">
      <alignment vertical="center"/>
    </xf>
    <xf numFmtId="49" fontId="45" fillId="3" borderId="0" xfId="4" applyFont="1" applyBorder="1" applyAlignment="1">
      <alignment horizontal="left" vertical="center"/>
    </xf>
    <xf numFmtId="49" fontId="2" fillId="2" borderId="0" xfId="1" applyNumberFormat="1" applyFont="1" applyFill="1" applyBorder="1" applyAlignment="1" applyProtection="1">
      <alignment vertical="center"/>
    </xf>
    <xf numFmtId="3" fontId="2" fillId="2" borderId="0" xfId="1" applyNumberFormat="1" applyFont="1" applyFill="1" applyBorder="1" applyAlignment="1" applyProtection="1">
      <alignment vertical="center"/>
    </xf>
    <xf numFmtId="0" fontId="2" fillId="2" borderId="0" xfId="1" applyFont="1" applyFill="1" applyAlignment="1" applyProtection="1">
      <alignment vertical="center"/>
    </xf>
    <xf numFmtId="3" fontId="2" fillId="2" borderId="3" xfId="1" applyNumberFormat="1" applyFont="1" applyFill="1" applyBorder="1" applyProtection="1">
      <alignment vertical="top"/>
    </xf>
    <xf numFmtId="0" fontId="43" fillId="2" borderId="20" xfId="0" applyFont="1" applyFill="1" applyBorder="1" applyProtection="1">
      <alignment vertical="top"/>
    </xf>
    <xf numFmtId="0" fontId="43" fillId="2" borderId="21" xfId="0" applyFont="1" applyFill="1" applyBorder="1" applyProtection="1">
      <alignment vertical="top"/>
    </xf>
    <xf numFmtId="0" fontId="43" fillId="5" borderId="21" xfId="0" applyFont="1" applyFill="1" applyBorder="1" applyProtection="1">
      <alignment vertical="top"/>
    </xf>
    <xf numFmtId="0" fontId="43" fillId="2" borderId="22" xfId="0" applyFont="1" applyFill="1" applyBorder="1" applyProtection="1">
      <alignment vertical="top"/>
    </xf>
    <xf numFmtId="3" fontId="2" fillId="2" borderId="5" xfId="1" applyNumberFormat="1" applyFont="1" applyFill="1" applyBorder="1" applyProtection="1">
      <alignment vertical="top"/>
    </xf>
    <xf numFmtId="49" fontId="46" fillId="3" borderId="0" xfId="7" applyFont="1" applyBorder="1" applyAlignment="1" applyProtection="1">
      <alignment horizontal="left" vertical="top" wrapText="1"/>
    </xf>
    <xf numFmtId="49" fontId="12" fillId="5" borderId="0" xfId="7" applyFont="1" applyFill="1" applyBorder="1" applyAlignment="1" applyProtection="1">
      <alignment vertical="top" wrapText="1"/>
    </xf>
    <xf numFmtId="49" fontId="12" fillId="5" borderId="5" xfId="7" applyFont="1" applyFill="1" applyBorder="1" applyAlignment="1" applyProtection="1">
      <alignment vertical="top" wrapText="1"/>
    </xf>
    <xf numFmtId="49" fontId="2" fillId="5" borderId="0" xfId="1" applyNumberFormat="1" applyFont="1" applyFill="1" applyBorder="1" applyProtection="1">
      <alignment vertical="top"/>
    </xf>
    <xf numFmtId="49" fontId="14" fillId="3" borderId="0" xfId="8" applyFont="1" applyBorder="1" applyAlignment="1">
      <alignment vertical="top"/>
    </xf>
    <xf numFmtId="0" fontId="14" fillId="2" borderId="5" xfId="8" applyNumberFormat="1" applyFont="1" applyFill="1" applyBorder="1" applyAlignment="1">
      <alignment horizontal="right" vertical="top" wrapText="1"/>
    </xf>
    <xf numFmtId="49" fontId="43" fillId="2" borderId="0" xfId="0" applyNumberFormat="1" applyFont="1" applyFill="1" applyBorder="1" applyProtection="1">
      <alignment vertical="top"/>
    </xf>
    <xf numFmtId="0" fontId="43" fillId="2" borderId="0" xfId="0" applyFont="1" applyFill="1" applyBorder="1" applyProtection="1">
      <alignment vertical="top"/>
    </xf>
    <xf numFmtId="49" fontId="14" fillId="2" borderId="30" xfId="8" applyFont="1" applyFill="1" applyBorder="1">
      <alignment vertical="top" wrapText="1"/>
    </xf>
    <xf numFmtId="49" fontId="12" fillId="5" borderId="29" xfId="7" applyFont="1" applyFill="1" applyBorder="1" applyProtection="1">
      <alignment horizontal="left" vertical="top" wrapText="1"/>
    </xf>
    <xf numFmtId="49" fontId="14" fillId="2" borderId="0" xfId="8" applyFont="1" applyFill="1" applyBorder="1" applyAlignment="1">
      <alignment vertical="top" wrapText="1"/>
    </xf>
    <xf numFmtId="0" fontId="2" fillId="2" borderId="18" xfId="1" applyFont="1" applyFill="1" applyBorder="1" applyProtection="1">
      <alignment vertical="top"/>
    </xf>
    <xf numFmtId="49" fontId="2" fillId="2" borderId="39" xfId="1" applyNumberFormat="1" applyFont="1" applyFill="1" applyBorder="1" applyProtection="1">
      <alignment vertical="top"/>
    </xf>
    <xf numFmtId="49" fontId="2" fillId="2" borderId="6" xfId="1" applyNumberFormat="1" applyFont="1" applyFill="1" applyBorder="1" applyProtection="1">
      <alignment vertical="top"/>
    </xf>
    <xf numFmtId="3" fontId="2" fillId="2" borderId="7" xfId="1" applyNumberFormat="1" applyFont="1" applyFill="1" applyBorder="1" applyProtection="1">
      <alignment vertical="top"/>
    </xf>
    <xf numFmtId="49" fontId="2" fillId="2" borderId="0" xfId="1" applyNumberFormat="1" applyFont="1" applyFill="1" applyProtection="1">
      <alignment vertical="top"/>
    </xf>
    <xf numFmtId="3" fontId="2" fillId="2" borderId="0" xfId="1" applyNumberFormat="1" applyFont="1" applyFill="1" applyProtection="1">
      <alignment vertical="top"/>
    </xf>
    <xf numFmtId="49" fontId="22" fillId="2" borderId="0" xfId="1" applyNumberFormat="1" applyFont="1" applyFill="1" applyProtection="1">
      <alignment vertical="top"/>
    </xf>
    <xf numFmtId="0" fontId="7" fillId="8" borderId="6" xfId="1" applyFont="1" applyFill="1" applyBorder="1" applyAlignment="1" applyProtection="1">
      <alignment horizontal="center" vertical="center"/>
    </xf>
    <xf numFmtId="0" fontId="7" fillId="8" borderId="7" xfId="1" applyFont="1" applyFill="1" applyBorder="1" applyAlignment="1" applyProtection="1">
      <alignment horizontal="center" vertical="center"/>
    </xf>
    <xf numFmtId="49" fontId="12" fillId="5" borderId="18" xfId="7" applyFont="1" applyFill="1" applyBorder="1" applyProtection="1">
      <alignment horizontal="left" vertical="top" wrapText="1"/>
    </xf>
    <xf numFmtId="49" fontId="12" fillId="5" borderId="19" xfId="7" applyFont="1" applyFill="1" applyBorder="1" applyProtection="1">
      <alignment horizontal="left" vertical="top" wrapText="1"/>
    </xf>
    <xf numFmtId="49" fontId="12" fillId="5" borderId="0" xfId="7" applyFont="1" applyFill="1" applyBorder="1" applyProtection="1">
      <alignment horizontal="left" vertical="top" wrapText="1"/>
    </xf>
    <xf numFmtId="49" fontId="12" fillId="5" borderId="5" xfId="7" applyFont="1" applyFill="1" applyBorder="1" applyProtection="1">
      <alignment horizontal="left" vertical="top" wrapText="1"/>
    </xf>
    <xf numFmtId="49" fontId="14" fillId="3" borderId="30" xfId="8" applyFont="1" applyBorder="1" applyAlignment="1">
      <alignment horizontal="left" vertical="top" wrapText="1"/>
    </xf>
    <xf numFmtId="49" fontId="12" fillId="3" borderId="0" xfId="7" applyFont="1" applyBorder="1" applyProtection="1">
      <alignment horizontal="left" vertical="top" wrapText="1"/>
    </xf>
    <xf numFmtId="49" fontId="12" fillId="3" borderId="5" xfId="7" applyFont="1" applyBorder="1" applyProtection="1">
      <alignment horizontal="left" vertical="top" wrapText="1"/>
    </xf>
    <xf numFmtId="49" fontId="10" fillId="3" borderId="2" xfId="6" applyFont="1" applyBorder="1" applyProtection="1">
      <alignment horizontal="left" vertical="top" wrapText="1"/>
    </xf>
    <xf numFmtId="49" fontId="10" fillId="3" borderId="46" xfId="6" applyFont="1" applyBorder="1" applyProtection="1">
      <alignment horizontal="left" vertical="top" wrapText="1"/>
    </xf>
    <xf numFmtId="49" fontId="10" fillId="4" borderId="9" xfId="5" applyFont="1" applyFill="1" applyBorder="1" applyProtection="1">
      <alignment horizontal="left" vertical="top" wrapText="1"/>
    </xf>
    <xf numFmtId="49" fontId="10" fillId="4" borderId="10" xfId="5" applyFont="1" applyFill="1" applyBorder="1" applyProtection="1">
      <alignment horizontal="left" vertical="top" wrapText="1"/>
    </xf>
    <xf numFmtId="49" fontId="12" fillId="3" borderId="18" xfId="7" applyFont="1" applyBorder="1" applyProtection="1">
      <alignment horizontal="left" vertical="top" wrapText="1"/>
    </xf>
    <xf numFmtId="49" fontId="12" fillId="3" borderId="19" xfId="7" applyFont="1" applyBorder="1" applyProtection="1">
      <alignment horizontal="left" vertical="top" wrapText="1"/>
    </xf>
    <xf numFmtId="49" fontId="10" fillId="3" borderId="18" xfId="6" applyFont="1" applyBorder="1" applyProtection="1">
      <alignment horizontal="left" vertical="top" wrapText="1"/>
    </xf>
    <xf numFmtId="49" fontId="10" fillId="3" borderId="45" xfId="6" applyFont="1" applyBorder="1" applyProtection="1">
      <alignment horizontal="left" vertical="top" wrapText="1"/>
    </xf>
    <xf numFmtId="49" fontId="10" fillId="3" borderId="3" xfId="6" applyFont="1" applyBorder="1" applyProtection="1">
      <alignment horizontal="left" vertical="top" wrapText="1"/>
    </xf>
    <xf numFmtId="49" fontId="10" fillId="3" borderId="0" xfId="5" applyFont="1" applyBorder="1" applyAlignment="1" applyProtection="1">
      <alignment horizontal="right" vertical="top" wrapText="1"/>
    </xf>
    <xf numFmtId="49" fontId="10" fillId="3" borderId="5" xfId="5" applyFont="1" applyBorder="1" applyAlignment="1" applyProtection="1">
      <alignment horizontal="right" vertical="top" wrapText="1"/>
    </xf>
    <xf numFmtId="49" fontId="10" fillId="3" borderId="19" xfId="6" applyFont="1" applyBorder="1" applyProtection="1">
      <alignment horizontal="left" vertical="top" wrapText="1"/>
    </xf>
    <xf numFmtId="49" fontId="10" fillId="3" borderId="0" xfId="10" applyFont="1" applyBorder="1" applyProtection="1">
      <alignment horizontal="left" vertical="top" wrapText="1"/>
    </xf>
    <xf numFmtId="49" fontId="10" fillId="3" borderId="5" xfId="10" applyFont="1" applyBorder="1" applyProtection="1">
      <alignment horizontal="left" vertical="top" wrapText="1"/>
    </xf>
    <xf numFmtId="49" fontId="10" fillId="5" borderId="18" xfId="10" applyFont="1" applyFill="1" applyBorder="1" applyProtection="1">
      <alignment horizontal="left" vertical="top" wrapText="1"/>
    </xf>
    <xf numFmtId="49" fontId="10" fillId="5" borderId="19" xfId="10" applyFont="1" applyFill="1" applyBorder="1" applyProtection="1">
      <alignment horizontal="left" vertical="top" wrapText="1"/>
    </xf>
    <xf numFmtId="49" fontId="14" fillId="3" borderId="0" xfId="8" applyFont="1" applyBorder="1" applyAlignment="1">
      <alignment horizontal="left" vertical="top" wrapText="1"/>
    </xf>
    <xf numFmtId="49" fontId="10" fillId="3" borderId="18" xfId="10" applyFont="1" applyBorder="1" applyProtection="1">
      <alignment horizontal="left" vertical="top" wrapText="1"/>
    </xf>
    <xf numFmtId="49" fontId="10" fillId="3" borderId="19" xfId="10" applyFont="1" applyBorder="1" applyProtection="1">
      <alignment horizontal="left" vertical="top" wrapText="1"/>
    </xf>
    <xf numFmtId="49" fontId="47" fillId="3" borderId="0" xfId="7" applyFont="1" applyBorder="1" applyAlignment="1" applyProtection="1">
      <alignment horizontal="left" vertical="top" wrapText="1"/>
    </xf>
    <xf numFmtId="49" fontId="47" fillId="3" borderId="5" xfId="7" applyFont="1" applyBorder="1" applyAlignment="1" applyProtection="1">
      <alignment horizontal="left" vertical="top" wrapText="1"/>
    </xf>
    <xf numFmtId="49" fontId="14" fillId="3" borderId="31" xfId="8" applyFont="1" applyBorder="1" applyAlignment="1">
      <alignment horizontal="left" vertical="top" wrapText="1"/>
    </xf>
    <xf numFmtId="49" fontId="12" fillId="0" borderId="0" xfId="7" applyFont="1" applyFill="1" applyBorder="1" applyAlignment="1" applyProtection="1">
      <alignment vertical="top" wrapText="1"/>
    </xf>
    <xf numFmtId="49" fontId="12" fillId="0" borderId="5" xfId="7" applyFont="1" applyFill="1" applyBorder="1" applyAlignment="1" applyProtection="1">
      <alignment vertical="top" wrapText="1"/>
    </xf>
    <xf numFmtId="49" fontId="4" fillId="3" borderId="0" xfId="7" applyFont="1" applyBorder="1" applyAlignment="1" applyProtection="1">
      <alignment horizontal="left" vertical="top" wrapText="1"/>
    </xf>
    <xf numFmtId="49" fontId="4" fillId="3" borderId="5" xfId="7" applyFont="1" applyBorder="1" applyAlignment="1" applyProtection="1">
      <alignment horizontal="left" vertical="top" wrapText="1"/>
    </xf>
    <xf numFmtId="49" fontId="12" fillId="0" borderId="0" xfId="7" applyFont="1" applyFill="1" applyBorder="1" applyProtection="1">
      <alignment horizontal="left" vertical="top" wrapText="1"/>
    </xf>
    <xf numFmtId="49" fontId="12" fillId="0" borderId="5" xfId="7" applyFont="1" applyFill="1" applyBorder="1" applyProtection="1">
      <alignment horizontal="left" vertical="top" wrapText="1"/>
    </xf>
    <xf numFmtId="49" fontId="12" fillId="0" borderId="18" xfId="7" applyFont="1" applyFill="1" applyBorder="1" applyProtection="1">
      <alignment horizontal="left" vertical="top" wrapText="1"/>
    </xf>
    <xf numFmtId="49" fontId="12" fillId="0" borderId="19" xfId="7" applyFont="1" applyFill="1" applyBorder="1" applyProtection="1">
      <alignment horizontal="left" vertical="top" wrapText="1"/>
    </xf>
    <xf numFmtId="49" fontId="10" fillId="2" borderId="18" xfId="6" applyFont="1" applyFill="1" applyBorder="1" applyProtection="1">
      <alignment horizontal="left" vertical="top" wrapText="1"/>
    </xf>
    <xf numFmtId="49" fontId="10" fillId="2" borderId="19" xfId="6" applyFont="1" applyFill="1" applyBorder="1" applyProtection="1">
      <alignment horizontal="left" vertical="top" wrapText="1"/>
    </xf>
    <xf numFmtId="49" fontId="10" fillId="2" borderId="0" xfId="10" applyFont="1" applyFill="1" applyBorder="1" applyProtection="1">
      <alignment horizontal="left" vertical="top" wrapText="1"/>
    </xf>
    <xf numFmtId="49" fontId="10" fillId="2" borderId="5" xfId="10" applyFont="1" applyFill="1" applyBorder="1" applyProtection="1">
      <alignment horizontal="left" vertical="top" wrapText="1"/>
    </xf>
    <xf numFmtId="49" fontId="12" fillId="2" borderId="0" xfId="7" applyFont="1" applyFill="1" applyBorder="1" applyProtection="1">
      <alignment horizontal="left" vertical="top" wrapText="1"/>
    </xf>
    <xf numFmtId="49" fontId="12" fillId="2" borderId="5" xfId="7" applyFont="1" applyFill="1" applyBorder="1" applyProtection="1">
      <alignment horizontal="left" vertical="top" wrapText="1"/>
    </xf>
    <xf numFmtId="49" fontId="12" fillId="2" borderId="18" xfId="7" applyFont="1" applyFill="1" applyBorder="1" applyProtection="1">
      <alignment horizontal="left" vertical="top" wrapText="1"/>
    </xf>
    <xf numFmtId="49" fontId="12" fillId="2" borderId="19" xfId="7" applyFont="1" applyFill="1" applyBorder="1" applyProtection="1">
      <alignment horizontal="left" vertical="top" wrapText="1"/>
    </xf>
    <xf numFmtId="49" fontId="48" fillId="3" borderId="0" xfId="10" applyFont="1" applyBorder="1" applyAlignment="1" applyProtection="1">
      <alignment horizontal="left" vertical="center" wrapText="1"/>
    </xf>
    <xf numFmtId="49" fontId="48" fillId="3" borderId="5" xfId="10" applyFont="1" applyBorder="1" applyAlignment="1" applyProtection="1">
      <alignment horizontal="left" vertical="center" wrapText="1"/>
    </xf>
    <xf numFmtId="49" fontId="10" fillId="2" borderId="18" xfId="10" applyFont="1" applyFill="1" applyBorder="1" applyProtection="1">
      <alignment horizontal="left" vertical="top" wrapText="1"/>
    </xf>
    <xf numFmtId="49" fontId="10" fillId="2" borderId="19" xfId="10" applyFont="1" applyFill="1" applyBorder="1" applyProtection="1">
      <alignment horizontal="left" vertical="top" wrapText="1"/>
    </xf>
    <xf numFmtId="49" fontId="10" fillId="5" borderId="18" xfId="6" applyFont="1" applyFill="1" applyBorder="1" applyProtection="1">
      <alignment horizontal="left" vertical="top" wrapText="1"/>
    </xf>
    <xf numFmtId="49" fontId="10" fillId="5" borderId="19" xfId="6" applyFont="1" applyFill="1" applyBorder="1" applyProtection="1">
      <alignment horizontal="left" vertical="top" wrapText="1"/>
    </xf>
    <xf numFmtId="49" fontId="10" fillId="5" borderId="0" xfId="10" applyFont="1" applyFill="1" applyBorder="1" applyProtection="1">
      <alignment horizontal="left" vertical="top" wrapText="1"/>
    </xf>
    <xf numFmtId="49" fontId="10" fillId="5" borderId="5" xfId="10" applyFont="1" applyFill="1" applyBorder="1" applyProtection="1">
      <alignment horizontal="left" vertical="top" wrapText="1"/>
    </xf>
    <xf numFmtId="49" fontId="10" fillId="5" borderId="45" xfId="10" applyFont="1" applyFill="1" applyBorder="1" applyProtection="1">
      <alignment horizontal="left" vertical="top" wrapText="1"/>
    </xf>
    <xf numFmtId="49" fontId="12" fillId="5" borderId="0" xfId="11" applyFont="1" applyFill="1" applyBorder="1">
      <alignment horizontal="left" vertical="top" wrapText="1"/>
    </xf>
    <xf numFmtId="49" fontId="12" fillId="5" borderId="44" xfId="11" applyFont="1" applyFill="1" applyBorder="1">
      <alignment horizontal="left" vertical="top" wrapText="1"/>
    </xf>
    <xf numFmtId="49" fontId="50" fillId="3" borderId="0" xfId="7" applyFont="1" applyBorder="1" applyAlignment="1" applyProtection="1">
      <alignment horizontal="left" vertical="top" wrapText="1"/>
    </xf>
    <xf numFmtId="49" fontId="50" fillId="3" borderId="5" xfId="7" applyFont="1" applyBorder="1" applyAlignment="1" applyProtection="1">
      <alignment horizontal="left" vertical="top" wrapText="1"/>
    </xf>
  </cellXfs>
  <cellStyles count="84">
    <cellStyle name="ArtDescriptif" xfId="12"/>
    <cellStyle name="Article note1" xfId="13"/>
    <cellStyle name="Article note2" xfId="14"/>
    <cellStyle name="Article note3" xfId="15"/>
    <cellStyle name="Article note4" xfId="16"/>
    <cellStyle name="Article note5" xfId="17"/>
    <cellStyle name="ArtLibelleCond" xfId="18"/>
    <cellStyle name="ArtNote1" xfId="19"/>
    <cellStyle name="ArtNote2" xfId="20"/>
    <cellStyle name="ArtNote3" xfId="21"/>
    <cellStyle name="ArtNote4" xfId="22"/>
    <cellStyle name="ArtNote5" xfId="23"/>
    <cellStyle name="ArtTitre" xfId="11"/>
    <cellStyle name="ArtTitre 2" xfId="24"/>
    <cellStyle name="CE" xfId="25"/>
    <cellStyle name="Chap 1" xfId="5"/>
    <cellStyle name="Chap 2" xfId="6"/>
    <cellStyle name="Chap 3" xfId="10"/>
    <cellStyle name="ChapDescriptif0" xfId="26"/>
    <cellStyle name="ChapDescriptif1" xfId="27"/>
    <cellStyle name="ChapDescriptif2" xfId="28"/>
    <cellStyle name="ChapDescriptif3" xfId="29"/>
    <cellStyle name="ChapDescriptif4" xfId="30"/>
    <cellStyle name="ChapNote0" xfId="31"/>
    <cellStyle name="ChapNote1" xfId="32"/>
    <cellStyle name="ChapNote2" xfId="33"/>
    <cellStyle name="ChapNote3" xfId="34"/>
    <cellStyle name="ChapNote4" xfId="35"/>
    <cellStyle name="ChapRecap0" xfId="36"/>
    <cellStyle name="ChapRecap1" xfId="37"/>
    <cellStyle name="ChapRecap2" xfId="38"/>
    <cellStyle name="ChapRecap3" xfId="39"/>
    <cellStyle name="ChapRecap4" xfId="40"/>
    <cellStyle name="ChapTitre0" xfId="41"/>
    <cellStyle name="ChapTitre1" xfId="42"/>
    <cellStyle name="ChapTitre2" xfId="43"/>
    <cellStyle name="ChapTitre3" xfId="44"/>
    <cellStyle name="ChapTitre4" xfId="45"/>
    <cellStyle name="Descr Article" xfId="46"/>
    <cellStyle name="DQLocQuantNonLoc" xfId="47"/>
    <cellStyle name="DQLocRefClass" xfId="48"/>
    <cellStyle name="DQLocStruct" xfId="49"/>
    <cellStyle name="DQMinutes" xfId="50"/>
    <cellStyle name="Euro" xfId="51"/>
    <cellStyle name="Info Entete" xfId="52"/>
    <cellStyle name="Info Entete 2" xfId="3"/>
    <cellStyle name="Inter Entete" xfId="53"/>
    <cellStyle name="Loc Litteraire" xfId="54"/>
    <cellStyle name="Loc Structuree" xfId="55"/>
    <cellStyle name="LocLit" xfId="56"/>
    <cellStyle name="LocRefClass" xfId="57"/>
    <cellStyle name="LocSignetRep" xfId="58"/>
    <cellStyle name="LocStrRecap0" xfId="59"/>
    <cellStyle name="LocStrRecap1" xfId="60"/>
    <cellStyle name="LocStrTexte0" xfId="61"/>
    <cellStyle name="LocStrTexte1" xfId="62"/>
    <cellStyle name="LocStruct" xfId="63"/>
    <cellStyle name="LocTitre" xfId="64"/>
    <cellStyle name="Lot" xfId="65"/>
    <cellStyle name="Lot 2" xfId="4"/>
    <cellStyle name="Milliers 2" xfId="66"/>
    <cellStyle name="Milliers 2 3 2" xfId="67"/>
    <cellStyle name="Milliers 3" xfId="68"/>
    <cellStyle name="Monétaire 10" xfId="69"/>
    <cellStyle name="Monétaire 2" xfId="70"/>
    <cellStyle name="Monétaire 55" xfId="71"/>
    <cellStyle name="Normal" xfId="0" builtinId="0"/>
    <cellStyle name="Normal 2" xfId="1"/>
    <cellStyle name="Normal 2 2" xfId="72"/>
    <cellStyle name="Normal 2 2 2" xfId="73"/>
    <cellStyle name="Normal 2 3" xfId="74"/>
    <cellStyle name="Normal 3" xfId="75"/>
    <cellStyle name="Normal 3 2" xfId="9"/>
    <cellStyle name="Normal 3 3" xfId="76"/>
    <cellStyle name="Normal 4" xfId="77"/>
    <cellStyle name="Normal 5" xfId="78"/>
    <cellStyle name="Numerotation" xfId="79"/>
    <cellStyle name="Pourcentage 2" xfId="80"/>
    <cellStyle name="Qte Structuree" xfId="8"/>
    <cellStyle name="Structure" xfId="81"/>
    <cellStyle name="Structure Note" xfId="82"/>
    <cellStyle name="Titre Article" xfId="7"/>
    <cellStyle name="Titre Entete" xfId="83"/>
    <cellStyle name="Titre Ente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28576</xdr:colOff>
      <xdr:row>0</xdr:row>
      <xdr:rowOff>217419</xdr:rowOff>
    </xdr:from>
    <xdr:to>
      <xdr:col>0</xdr:col>
      <xdr:colOff>600076</xdr:colOff>
      <xdr:row>2</xdr:row>
      <xdr:rowOff>71061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6" y="217419"/>
          <a:ext cx="571500" cy="2727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704849</xdr:colOff>
      <xdr:row>336</xdr:row>
      <xdr:rowOff>19050</xdr:rowOff>
    </xdr:from>
    <xdr:to>
      <xdr:col>4</xdr:col>
      <xdr:colOff>0</xdr:colOff>
      <xdr:row>341</xdr:row>
      <xdr:rowOff>57150</xdr:rowOff>
    </xdr:to>
    <xdr:sp macro="" textlink="">
      <xdr:nvSpPr>
        <xdr:cNvPr id="3" name="Accolade fermante 2"/>
        <xdr:cNvSpPr/>
      </xdr:nvSpPr>
      <xdr:spPr>
        <a:xfrm>
          <a:off x="4029074" y="63903225"/>
          <a:ext cx="466725" cy="847725"/>
        </a:xfrm>
        <a:prstGeom prst="rightBrace">
          <a:avLst>
            <a:gd name="adj1" fmla="val 8333"/>
            <a:gd name="adj2" fmla="val 28652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704850</xdr:colOff>
      <xdr:row>372</xdr:row>
      <xdr:rowOff>57150</xdr:rowOff>
    </xdr:from>
    <xdr:to>
      <xdr:col>4</xdr:col>
      <xdr:colOff>0</xdr:colOff>
      <xdr:row>377</xdr:row>
      <xdr:rowOff>9525</xdr:rowOff>
    </xdr:to>
    <xdr:sp macro="" textlink="">
      <xdr:nvSpPr>
        <xdr:cNvPr id="9" name="Accolade fermante 8"/>
        <xdr:cNvSpPr/>
      </xdr:nvSpPr>
      <xdr:spPr>
        <a:xfrm>
          <a:off x="4029075" y="70580250"/>
          <a:ext cx="400050" cy="762000"/>
        </a:xfrm>
        <a:prstGeom prst="rightBrace">
          <a:avLst>
            <a:gd name="adj1" fmla="val 8333"/>
            <a:gd name="adj2" fmla="val 3375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cr69-server\MesDocs\7980%20-%20Yvan%20BEAL%20-%20Lempdes%20(63)\4%20-%20DCE\303%20-%20VRD\Documents%20pour%20DCE\Comparatifs\7980-%20Yvan%20BEAL%20ESTIRAP%20Compa%20GEOVAL_2011-01-0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cr69-server\MesDocs\7980%20-%20Yvan%20BEAL%20-%20Lempdes%20(63)\4%20-%20DCE\303%20-%20VRD\Documents%20pour%20DCE\Comparatifs\7980%20-%20AV%20AHA_2010-12-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cr69-server\MesDocs\etudes%20outils\gazeley\ESTIRAP%20GAZELEY%20VERSION%20DE%20TRAVAIL%20007%20temporai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.HYP"/>
      <sheetName val="AFF.DRB"/>
      <sheetName val="AFF.FON"/>
      <sheetName val="AFF.VRD"/>
      <sheetName val="AFF.VRD (2)"/>
      <sheetName val="AFF.GO"/>
      <sheetName val="AFF.COU"/>
      <sheetName val="AFF.LT"/>
      <sheetName val="AFF.FIN"/>
      <sheetName val="AFF.RECAP"/>
      <sheetName val="AFF.RATIOS"/>
      <sheetName val="BILAN ACHATS"/>
      <sheetName val="calculs"/>
      <sheetName val="Feuil2"/>
    </sheetNames>
    <sheetDataSet>
      <sheetData sheetId="0">
        <row r="1">
          <cell r="A1" t="str">
            <v>7980-1</v>
          </cell>
        </row>
        <row r="2">
          <cell r="A2" t="str">
            <v>Yvan BEAL - Offre N°7</v>
          </cell>
        </row>
        <row r="3">
          <cell r="A3" t="str">
            <v>LEMPDES</v>
          </cell>
        </row>
        <row r="7">
          <cell r="A7" t="str">
            <v>SOLUTION N°13/08/2010 plan optimisé</v>
          </cell>
        </row>
        <row r="10">
          <cell r="B10" t="str">
            <v>FAISABILITE</v>
          </cell>
        </row>
        <row r="11">
          <cell r="E11">
            <v>56279.86</v>
          </cell>
          <cell r="G11">
            <v>309.23</v>
          </cell>
          <cell r="I11">
            <v>182</v>
          </cell>
        </row>
        <row r="12">
          <cell r="E12" t="str">
            <v>X</v>
          </cell>
        </row>
        <row r="13">
          <cell r="E13">
            <v>20387.45</v>
          </cell>
        </row>
        <row r="14">
          <cell r="E14">
            <v>6636</v>
          </cell>
          <cell r="I14">
            <v>0.4</v>
          </cell>
          <cell r="J14">
            <v>0.05</v>
          </cell>
        </row>
        <row r="15">
          <cell r="E15">
            <v>4372</v>
          </cell>
          <cell r="I15">
            <v>0.35</v>
          </cell>
          <cell r="J15">
            <v>0.05</v>
          </cell>
        </row>
        <row r="16">
          <cell r="E16">
            <v>343</v>
          </cell>
          <cell r="I16">
            <v>0.2</v>
          </cell>
          <cell r="J16">
            <v>0</v>
          </cell>
        </row>
        <row r="17">
          <cell r="E17">
            <v>185</v>
          </cell>
          <cell r="I17">
            <v>0.3</v>
          </cell>
          <cell r="J17">
            <v>0.05</v>
          </cell>
        </row>
        <row r="18">
          <cell r="E18">
            <v>359</v>
          </cell>
          <cell r="I18">
            <v>0.3</v>
          </cell>
          <cell r="J18">
            <v>0.05</v>
          </cell>
        </row>
        <row r="20">
          <cell r="E20">
            <v>23997.41</v>
          </cell>
          <cell r="I20">
            <v>0.3</v>
          </cell>
          <cell r="J20">
            <v>0.05</v>
          </cell>
        </row>
        <row r="21">
          <cell r="H21" t="str">
            <v>X</v>
          </cell>
        </row>
        <row r="22">
          <cell r="E22">
            <v>0.2</v>
          </cell>
        </row>
        <row r="23">
          <cell r="E23">
            <v>3359.7662891386622</v>
          </cell>
          <cell r="I23">
            <v>0.45</v>
          </cell>
          <cell r="J23">
            <v>0</v>
          </cell>
          <cell r="K23">
            <v>0.08</v>
          </cell>
        </row>
        <row r="24">
          <cell r="I24">
            <v>0.35</v>
          </cell>
          <cell r="J24">
            <v>0</v>
          </cell>
          <cell r="K24">
            <v>0</v>
          </cell>
        </row>
        <row r="25">
          <cell r="E25">
            <v>0.14000000000000001</v>
          </cell>
          <cell r="I25">
            <v>0.25</v>
          </cell>
          <cell r="J25">
            <v>0</v>
          </cell>
        </row>
        <row r="26">
          <cell r="E26">
            <v>0.2</v>
          </cell>
          <cell r="I26">
            <v>0.3</v>
          </cell>
          <cell r="J26">
            <v>0</v>
          </cell>
        </row>
        <row r="27">
          <cell r="E27">
            <v>2350</v>
          </cell>
          <cell r="I27">
            <v>0.45</v>
          </cell>
          <cell r="J27">
            <v>0</v>
          </cell>
        </row>
        <row r="28">
          <cell r="E28">
            <v>4500</v>
          </cell>
        </row>
        <row r="29">
          <cell r="E29">
            <v>120</v>
          </cell>
        </row>
        <row r="30">
          <cell r="E30">
            <v>1099</v>
          </cell>
          <cell r="I30">
            <v>0.45</v>
          </cell>
          <cell r="J30">
            <v>0.05</v>
          </cell>
        </row>
        <row r="31">
          <cell r="E31" t="str">
            <v>X</v>
          </cell>
        </row>
        <row r="33">
          <cell r="D33">
            <v>0</v>
          </cell>
          <cell r="J33" t="str">
            <v>X</v>
          </cell>
        </row>
        <row r="34">
          <cell r="D34">
            <v>1</v>
          </cell>
          <cell r="J34" t="str">
            <v>X</v>
          </cell>
        </row>
        <row r="35">
          <cell r="G35" t="str">
            <v>X</v>
          </cell>
          <cell r="J35" t="str">
            <v>X</v>
          </cell>
        </row>
        <row r="37">
          <cell r="C37">
            <v>549</v>
          </cell>
          <cell r="D37">
            <v>0.2</v>
          </cell>
          <cell r="E37">
            <v>0.5</v>
          </cell>
        </row>
        <row r="38">
          <cell r="C38">
            <v>106.1</v>
          </cell>
          <cell r="E38">
            <v>2.2999999999999998</v>
          </cell>
        </row>
        <row r="39">
          <cell r="C39">
            <v>122</v>
          </cell>
          <cell r="D39">
            <v>0.2</v>
          </cell>
          <cell r="E39">
            <v>1.6</v>
          </cell>
        </row>
        <row r="40">
          <cell r="C40">
            <v>236.7</v>
          </cell>
          <cell r="E40">
            <v>2.2999999999999998</v>
          </cell>
          <cell r="F40">
            <v>0.1</v>
          </cell>
          <cell r="G40">
            <v>0.2</v>
          </cell>
          <cell r="H40">
            <v>0.4</v>
          </cell>
          <cell r="I40">
            <v>65</v>
          </cell>
        </row>
        <row r="41">
          <cell r="C41">
            <v>264.75</v>
          </cell>
          <cell r="E41">
            <v>5</v>
          </cell>
          <cell r="F41">
            <v>0.1</v>
          </cell>
          <cell r="G41">
            <v>0.2</v>
          </cell>
          <cell r="H41">
            <v>0.6</v>
          </cell>
          <cell r="I41">
            <v>65</v>
          </cell>
        </row>
        <row r="45">
          <cell r="C45">
            <v>0</v>
          </cell>
          <cell r="D45">
            <v>0.2</v>
          </cell>
          <cell r="E45">
            <v>0</v>
          </cell>
          <cell r="F45">
            <v>0</v>
          </cell>
          <cell r="G45">
            <v>0.5</v>
          </cell>
          <cell r="H45">
            <v>0.8</v>
          </cell>
          <cell r="I45">
            <v>0.8</v>
          </cell>
          <cell r="J45">
            <v>1.4</v>
          </cell>
          <cell r="K45">
            <v>45</v>
          </cell>
        </row>
        <row r="46">
          <cell r="C46">
            <v>6</v>
          </cell>
          <cell r="D46">
            <v>0.2</v>
          </cell>
          <cell r="E46">
            <v>1.6380840909349945</v>
          </cell>
          <cell r="F46">
            <v>1.6380840909349945</v>
          </cell>
          <cell r="G46">
            <v>0.45</v>
          </cell>
          <cell r="H46">
            <v>1</v>
          </cell>
          <cell r="I46">
            <v>1</v>
          </cell>
          <cell r="J46">
            <v>1.4</v>
          </cell>
          <cell r="K46">
            <v>75</v>
          </cell>
        </row>
        <row r="47">
          <cell r="C47">
            <v>0</v>
          </cell>
          <cell r="D47">
            <v>0.2</v>
          </cell>
          <cell r="E47">
            <v>0</v>
          </cell>
          <cell r="F47">
            <v>0</v>
          </cell>
          <cell r="G47">
            <v>0.5</v>
          </cell>
          <cell r="H47">
            <v>0.8</v>
          </cell>
          <cell r="I47">
            <v>0.8</v>
          </cell>
          <cell r="J47">
            <v>0.7</v>
          </cell>
          <cell r="K47">
            <v>45</v>
          </cell>
        </row>
        <row r="48">
          <cell r="C48">
            <v>110</v>
          </cell>
          <cell r="D48">
            <v>0.2</v>
          </cell>
          <cell r="E48">
            <v>1.6380840909349945</v>
          </cell>
          <cell r="F48">
            <v>1.6380840909349945</v>
          </cell>
          <cell r="G48">
            <v>0.45</v>
          </cell>
          <cell r="H48">
            <v>1</v>
          </cell>
          <cell r="I48">
            <v>1</v>
          </cell>
          <cell r="J48">
            <v>0.9</v>
          </cell>
          <cell r="K48">
            <v>75</v>
          </cell>
        </row>
        <row r="49">
          <cell r="B49" t="str">
            <v>FO.POT.BET.MCF ECRAN</v>
          </cell>
          <cell r="C49">
            <v>0</v>
          </cell>
          <cell r="D49">
            <v>0.2</v>
          </cell>
          <cell r="E49">
            <v>2.2000000000000002</v>
          </cell>
          <cell r="F49">
            <v>2.2000000000000002</v>
          </cell>
          <cell r="G49">
            <v>0.45</v>
          </cell>
          <cell r="H49">
            <v>1</v>
          </cell>
          <cell r="I49">
            <v>1</v>
          </cell>
          <cell r="J49">
            <v>0.9</v>
          </cell>
          <cell r="K49">
            <v>75</v>
          </cell>
        </row>
        <row r="50">
          <cell r="B50" t="str">
            <v>FOND.N°1</v>
          </cell>
          <cell r="C50">
            <v>34</v>
          </cell>
          <cell r="D50">
            <v>0.2</v>
          </cell>
          <cell r="E50">
            <v>2.2999999999999998</v>
          </cell>
          <cell r="F50">
            <v>2.2999999999999998</v>
          </cell>
          <cell r="G50">
            <v>0.45</v>
          </cell>
          <cell r="H50">
            <v>0.8</v>
          </cell>
          <cell r="I50">
            <v>0.8</v>
          </cell>
          <cell r="J50">
            <v>0.7</v>
          </cell>
          <cell r="K50">
            <v>45</v>
          </cell>
        </row>
        <row r="51">
          <cell r="B51" t="str">
            <v>FOND.N°2</v>
          </cell>
          <cell r="C51">
            <v>16</v>
          </cell>
          <cell r="D51">
            <v>0.14999999999999997</v>
          </cell>
          <cell r="E51">
            <v>1.5</v>
          </cell>
          <cell r="F51">
            <v>1.5</v>
          </cell>
          <cell r="G51">
            <v>0.45</v>
          </cell>
          <cell r="H51">
            <v>0.8</v>
          </cell>
          <cell r="I51">
            <v>0.8</v>
          </cell>
          <cell r="J51">
            <v>0</v>
          </cell>
          <cell r="K51">
            <v>45</v>
          </cell>
        </row>
        <row r="52">
          <cell r="C52">
            <v>57</v>
          </cell>
          <cell r="D52">
            <v>0.14999999999999997</v>
          </cell>
          <cell r="E52">
            <v>1.5</v>
          </cell>
          <cell r="F52">
            <v>1.5</v>
          </cell>
          <cell r="G52">
            <v>0.45</v>
          </cell>
          <cell r="H52">
            <v>0</v>
          </cell>
          <cell r="I52">
            <v>0</v>
          </cell>
          <cell r="J52">
            <v>0</v>
          </cell>
          <cell r="K52">
            <v>45</v>
          </cell>
        </row>
        <row r="54">
          <cell r="E54">
            <v>-0.4</v>
          </cell>
          <cell r="I54">
            <v>-1</v>
          </cell>
        </row>
        <row r="56">
          <cell r="G56">
            <v>2.8000000000000001E-2</v>
          </cell>
        </row>
        <row r="57">
          <cell r="J57" t="str">
            <v>X</v>
          </cell>
        </row>
        <row r="58">
          <cell r="C58" t="str">
            <v>X</v>
          </cell>
          <cell r="F58">
            <v>189.45</v>
          </cell>
          <cell r="I58">
            <v>106.1</v>
          </cell>
        </row>
        <row r="59">
          <cell r="D59">
            <v>10</v>
          </cell>
          <cell r="F59">
            <v>3.1E-2</v>
          </cell>
        </row>
        <row r="60">
          <cell r="E60">
            <v>591.09999999999991</v>
          </cell>
          <cell r="H60">
            <v>860</v>
          </cell>
        </row>
        <row r="61">
          <cell r="E61">
            <v>302.75</v>
          </cell>
          <cell r="H61">
            <v>0</v>
          </cell>
        </row>
        <row r="62">
          <cell r="E62">
            <v>458</v>
          </cell>
          <cell r="H62">
            <v>65</v>
          </cell>
        </row>
        <row r="63">
          <cell r="E63">
            <v>12.080100000000002</v>
          </cell>
          <cell r="H63">
            <v>339.45</v>
          </cell>
        </row>
        <row r="64">
          <cell r="E64">
            <v>97</v>
          </cell>
          <cell r="I64">
            <v>0</v>
          </cell>
        </row>
        <row r="65">
          <cell r="E65">
            <v>47</v>
          </cell>
          <cell r="H65">
            <v>0.03</v>
          </cell>
        </row>
        <row r="66">
          <cell r="E66">
            <v>12</v>
          </cell>
        </row>
        <row r="68">
          <cell r="E68">
            <v>10</v>
          </cell>
          <cell r="G68" t="str">
            <v>X</v>
          </cell>
          <cell r="H68" t="str">
            <v>X</v>
          </cell>
        </row>
        <row r="69">
          <cell r="E69">
            <v>0</v>
          </cell>
        </row>
        <row r="70">
          <cell r="E70">
            <v>8</v>
          </cell>
        </row>
        <row r="71">
          <cell r="E71">
            <v>12</v>
          </cell>
          <cell r="H71">
            <v>9</v>
          </cell>
        </row>
        <row r="72">
          <cell r="E72">
            <v>83.699999999999989</v>
          </cell>
          <cell r="H72">
            <v>13</v>
          </cell>
          <cell r="J72">
            <v>2</v>
          </cell>
        </row>
        <row r="73">
          <cell r="E73">
            <v>321.79999999999995</v>
          </cell>
          <cell r="H73">
            <v>2</v>
          </cell>
          <cell r="J73">
            <v>2</v>
          </cell>
        </row>
      </sheetData>
      <sheetData sheetId="1">
        <row r="8">
          <cell r="F8">
            <v>330.25</v>
          </cell>
        </row>
        <row r="9">
          <cell r="L9">
            <v>11505.690000000106</v>
          </cell>
          <cell r="M9">
            <v>11599.73999999956</v>
          </cell>
        </row>
        <row r="11">
          <cell r="F11">
            <v>0.22999999999999998</v>
          </cell>
          <cell r="N11">
            <v>0.14000000000000001</v>
          </cell>
        </row>
        <row r="33">
          <cell r="F33">
            <v>0.04</v>
          </cell>
          <cell r="N33">
            <v>0</v>
          </cell>
        </row>
      </sheetData>
      <sheetData sheetId="2">
        <row r="20">
          <cell r="C20">
            <v>6.0010000000000003</v>
          </cell>
        </row>
        <row r="21">
          <cell r="C21">
            <v>110.001</v>
          </cell>
        </row>
        <row r="28">
          <cell r="G28">
            <v>1.6380840909349945</v>
          </cell>
        </row>
        <row r="38">
          <cell r="G38">
            <v>0</v>
          </cell>
        </row>
      </sheetData>
      <sheetData sheetId="3">
        <row r="10">
          <cell r="D10">
            <v>38282.449999999997</v>
          </cell>
          <cell r="J10">
            <v>0</v>
          </cell>
        </row>
        <row r="12">
          <cell r="K12">
            <v>0</v>
          </cell>
        </row>
        <row r="14">
          <cell r="K14">
            <v>49920</v>
          </cell>
        </row>
        <row r="15">
          <cell r="K15">
            <v>0</v>
          </cell>
        </row>
        <row r="17">
          <cell r="K17">
            <v>0</v>
          </cell>
        </row>
        <row r="18">
          <cell r="K18">
            <v>0</v>
          </cell>
        </row>
        <row r="25">
          <cell r="K25">
            <v>0</v>
          </cell>
        </row>
        <row r="26">
          <cell r="K26">
            <v>0</v>
          </cell>
        </row>
        <row r="33">
          <cell r="K33">
            <v>0</v>
          </cell>
        </row>
        <row r="34">
          <cell r="K34">
            <v>0</v>
          </cell>
        </row>
        <row r="47">
          <cell r="K47">
            <v>67468.800000000003</v>
          </cell>
        </row>
        <row r="48">
          <cell r="K48">
            <v>136032.12000000002</v>
          </cell>
        </row>
        <row r="49">
          <cell r="K49">
            <v>22426.195</v>
          </cell>
        </row>
        <row r="56">
          <cell r="K56">
            <v>0</v>
          </cell>
        </row>
        <row r="61">
          <cell r="K61">
            <v>63705.599999999999</v>
          </cell>
        </row>
        <row r="62">
          <cell r="K62">
            <v>0</v>
          </cell>
        </row>
        <row r="65">
          <cell r="K65">
            <v>0</v>
          </cell>
        </row>
        <row r="67">
          <cell r="K67">
            <v>2550</v>
          </cell>
        </row>
        <row r="68">
          <cell r="K68">
            <v>1000</v>
          </cell>
        </row>
        <row r="71">
          <cell r="K71">
            <v>51760.799999999996</v>
          </cell>
        </row>
        <row r="74">
          <cell r="K74">
            <v>30604</v>
          </cell>
        </row>
        <row r="75">
          <cell r="K75">
            <v>379.24999999999994</v>
          </cell>
        </row>
        <row r="76">
          <cell r="K76">
            <v>8975</v>
          </cell>
        </row>
        <row r="77">
          <cell r="K77">
            <v>15092</v>
          </cell>
        </row>
        <row r="78">
          <cell r="K78">
            <v>39950</v>
          </cell>
        </row>
        <row r="81">
          <cell r="K81">
            <v>6750</v>
          </cell>
        </row>
        <row r="218">
          <cell r="K218">
            <v>1002325.2466598589</v>
          </cell>
        </row>
        <row r="231">
          <cell r="K231">
            <v>0</v>
          </cell>
        </row>
        <row r="245">
          <cell r="K245">
            <v>39542.762499999997</v>
          </cell>
        </row>
        <row r="261">
          <cell r="K261">
            <v>58691.66</v>
          </cell>
        </row>
      </sheetData>
      <sheetData sheetId="4"/>
      <sheetData sheetId="5">
        <row r="17">
          <cell r="K17">
            <v>18301.179656859153</v>
          </cell>
        </row>
        <row r="23">
          <cell r="J23">
            <v>23</v>
          </cell>
        </row>
        <row r="37">
          <cell r="J37">
            <v>110</v>
          </cell>
        </row>
        <row r="39">
          <cell r="F39">
            <v>0</v>
          </cell>
        </row>
        <row r="40">
          <cell r="F40">
            <v>15.644962620230682</v>
          </cell>
        </row>
        <row r="41">
          <cell r="F41">
            <v>0</v>
          </cell>
        </row>
        <row r="42">
          <cell r="F42">
            <v>231.82431470422924</v>
          </cell>
        </row>
        <row r="43">
          <cell r="F43">
            <v>0</v>
          </cell>
        </row>
        <row r="44">
          <cell r="F44">
            <v>96.168999999999983</v>
          </cell>
        </row>
        <row r="45">
          <cell r="F45">
            <v>16.2</v>
          </cell>
        </row>
        <row r="46">
          <cell r="F46">
            <v>57.712499999999999</v>
          </cell>
        </row>
        <row r="47">
          <cell r="F47">
            <v>18.936000000000003</v>
          </cell>
        </row>
        <row r="48">
          <cell r="F48">
            <v>31.77</v>
          </cell>
        </row>
        <row r="49">
          <cell r="J49">
            <v>148</v>
          </cell>
        </row>
        <row r="52">
          <cell r="F52">
            <v>54.900000000000006</v>
          </cell>
        </row>
        <row r="53">
          <cell r="F53">
            <v>39.040000000000006</v>
          </cell>
        </row>
        <row r="54">
          <cell r="J54">
            <v>150</v>
          </cell>
        </row>
        <row r="64">
          <cell r="K64">
            <v>11632.48</v>
          </cell>
        </row>
        <row r="68">
          <cell r="J68">
            <v>24</v>
          </cell>
        </row>
        <row r="82">
          <cell r="J82">
            <v>2.1</v>
          </cell>
        </row>
        <row r="83">
          <cell r="K83">
            <v>12450</v>
          </cell>
        </row>
        <row r="84">
          <cell r="K84">
            <v>29942.55</v>
          </cell>
        </row>
        <row r="85">
          <cell r="D85">
            <v>2362.2660000000001</v>
          </cell>
          <cell r="K85">
            <v>129924.63</v>
          </cell>
        </row>
        <row r="170">
          <cell r="K170">
            <v>793737.47748668143</v>
          </cell>
        </row>
        <row r="172">
          <cell r="E172">
            <v>3</v>
          </cell>
        </row>
        <row r="184">
          <cell r="E184">
            <v>3</v>
          </cell>
        </row>
        <row r="211">
          <cell r="K211">
            <v>0</v>
          </cell>
        </row>
        <row r="225">
          <cell r="K225">
            <v>560096.77500000002</v>
          </cell>
        </row>
        <row r="234">
          <cell r="K234">
            <v>0</v>
          </cell>
        </row>
      </sheetData>
      <sheetData sheetId="6">
        <row r="10">
          <cell r="J10">
            <v>1350</v>
          </cell>
        </row>
        <row r="30">
          <cell r="K30">
            <v>142837.76423908502</v>
          </cell>
        </row>
        <row r="45">
          <cell r="K45">
            <v>693643.5</v>
          </cell>
        </row>
        <row r="50">
          <cell r="K50">
            <v>35710.5</v>
          </cell>
        </row>
        <row r="52">
          <cell r="K52">
            <v>0</v>
          </cell>
        </row>
        <row r="53">
          <cell r="K53">
            <v>0</v>
          </cell>
        </row>
        <row r="54">
          <cell r="K54">
            <v>0</v>
          </cell>
        </row>
        <row r="55">
          <cell r="D55">
            <v>0</v>
          </cell>
          <cell r="K55">
            <v>0</v>
          </cell>
        </row>
        <row r="56">
          <cell r="K56">
            <v>0</v>
          </cell>
        </row>
        <row r="57">
          <cell r="K57">
            <v>0</v>
          </cell>
        </row>
        <row r="58">
          <cell r="K58">
            <v>0</v>
          </cell>
        </row>
        <row r="59">
          <cell r="K59">
            <v>0</v>
          </cell>
        </row>
        <row r="60">
          <cell r="K60">
            <v>0</v>
          </cell>
        </row>
        <row r="61">
          <cell r="K61">
            <v>0</v>
          </cell>
        </row>
        <row r="62">
          <cell r="K62">
            <v>0</v>
          </cell>
        </row>
        <row r="63">
          <cell r="K63">
            <v>0</v>
          </cell>
        </row>
        <row r="64">
          <cell r="K64">
            <v>0</v>
          </cell>
        </row>
        <row r="65">
          <cell r="K65">
            <v>3250</v>
          </cell>
        </row>
        <row r="68">
          <cell r="K68">
            <v>0</v>
          </cell>
        </row>
        <row r="69">
          <cell r="K69">
            <v>0</v>
          </cell>
        </row>
        <row r="71">
          <cell r="K71">
            <v>3250</v>
          </cell>
        </row>
        <row r="73">
          <cell r="K73">
            <v>405396.72500000003</v>
          </cell>
        </row>
        <row r="76">
          <cell r="K76">
            <v>81480</v>
          </cell>
        </row>
        <row r="77">
          <cell r="K77">
            <v>27160</v>
          </cell>
        </row>
        <row r="78">
          <cell r="G78">
            <v>5</v>
          </cell>
          <cell r="K78">
            <v>1450</v>
          </cell>
        </row>
        <row r="82">
          <cell r="K82">
            <v>17722.099999999999</v>
          </cell>
        </row>
        <row r="83">
          <cell r="K83">
            <v>2061</v>
          </cell>
        </row>
        <row r="86">
          <cell r="K86">
            <v>4700</v>
          </cell>
        </row>
        <row r="87">
          <cell r="K87">
            <v>19129</v>
          </cell>
        </row>
        <row r="88">
          <cell r="K88">
            <v>18348.705000000002</v>
          </cell>
        </row>
        <row r="89">
          <cell r="K89">
            <v>2800</v>
          </cell>
        </row>
        <row r="90">
          <cell r="K90">
            <v>1800</v>
          </cell>
        </row>
        <row r="91">
          <cell r="K91">
            <v>4089</v>
          </cell>
        </row>
        <row r="94">
          <cell r="K94">
            <v>0</v>
          </cell>
        </row>
        <row r="95">
          <cell r="K95">
            <v>0</v>
          </cell>
        </row>
        <row r="96">
          <cell r="K96">
            <v>0</v>
          </cell>
        </row>
        <row r="106">
          <cell r="K106">
            <v>641846.07999999996</v>
          </cell>
        </row>
        <row r="108">
          <cell r="D108">
            <v>5025.28</v>
          </cell>
        </row>
        <row r="132">
          <cell r="K132">
            <v>243114.84625329872</v>
          </cell>
        </row>
        <row r="156">
          <cell r="K156">
            <v>41920</v>
          </cell>
        </row>
        <row r="168">
          <cell r="K168">
            <v>33111</v>
          </cell>
        </row>
        <row r="182">
          <cell r="K182">
            <v>29610</v>
          </cell>
        </row>
        <row r="213">
          <cell r="K213">
            <v>167098.01288259504</v>
          </cell>
        </row>
        <row r="227">
          <cell r="K227">
            <v>103339.99999999999</v>
          </cell>
        </row>
      </sheetData>
      <sheetData sheetId="7">
        <row r="101">
          <cell r="J101">
            <v>469546</v>
          </cell>
        </row>
        <row r="108">
          <cell r="J108">
            <v>23090</v>
          </cell>
        </row>
        <row r="127">
          <cell r="F127">
            <v>88</v>
          </cell>
        </row>
        <row r="143">
          <cell r="F143">
            <v>34</v>
          </cell>
        </row>
        <row r="150">
          <cell r="B150">
            <v>0</v>
          </cell>
        </row>
        <row r="151">
          <cell r="B151">
            <v>0</v>
          </cell>
        </row>
        <row r="153">
          <cell r="B153">
            <v>0</v>
          </cell>
        </row>
        <row r="156">
          <cell r="B156">
            <v>0</v>
          </cell>
        </row>
        <row r="157">
          <cell r="B157">
            <v>10</v>
          </cell>
        </row>
        <row r="159">
          <cell r="B159">
            <v>0</v>
          </cell>
        </row>
      </sheetData>
      <sheetData sheetId="8">
        <row r="2">
          <cell r="E2">
            <v>0</v>
          </cell>
        </row>
        <row r="3">
          <cell r="E3">
            <v>0</v>
          </cell>
        </row>
        <row r="5">
          <cell r="E5">
            <v>0</v>
          </cell>
        </row>
        <row r="6">
          <cell r="E6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0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4">
          <cell r="C44">
            <v>0</v>
          </cell>
        </row>
        <row r="45">
          <cell r="C45">
            <v>0</v>
          </cell>
        </row>
        <row r="46">
          <cell r="C46">
            <v>0</v>
          </cell>
        </row>
        <row r="140">
          <cell r="F140">
            <v>0</v>
          </cell>
        </row>
        <row r="145">
          <cell r="F145">
            <v>0</v>
          </cell>
        </row>
        <row r="150">
          <cell r="F150">
            <v>0</v>
          </cell>
        </row>
        <row r="155">
          <cell r="F155">
            <v>0</v>
          </cell>
        </row>
        <row r="251">
          <cell r="E251">
            <v>0</v>
          </cell>
        </row>
        <row r="297">
          <cell r="F297">
            <v>0</v>
          </cell>
        </row>
        <row r="298">
          <cell r="F298">
            <v>0</v>
          </cell>
        </row>
        <row r="299">
          <cell r="F299">
            <v>0</v>
          </cell>
        </row>
        <row r="300">
          <cell r="F300">
            <v>0</v>
          </cell>
        </row>
        <row r="301">
          <cell r="F301">
            <v>0</v>
          </cell>
        </row>
        <row r="302">
          <cell r="F302">
            <v>0</v>
          </cell>
        </row>
        <row r="303">
          <cell r="F303">
            <v>0</v>
          </cell>
        </row>
        <row r="304">
          <cell r="F304">
            <v>0</v>
          </cell>
        </row>
        <row r="343">
          <cell r="J343">
            <v>467775</v>
          </cell>
        </row>
      </sheetData>
      <sheetData sheetId="9">
        <row r="3">
          <cell r="J3">
            <v>21247.45</v>
          </cell>
        </row>
      </sheetData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Achat"/>
      <sheetName val="Assur&amp;Contro 2000"/>
      <sheetName val="HonorairesExt"/>
      <sheetName val="Para"/>
      <sheetName val="Traduction"/>
    </sheetNames>
    <sheetDataSet>
      <sheetData sheetId="0" refreshError="1"/>
      <sheetData sheetId="1">
        <row r="2">
          <cell r="U2">
            <v>1</v>
          </cell>
        </row>
        <row r="4">
          <cell r="Q4" t="e">
            <v>#REF!</v>
          </cell>
        </row>
        <row r="12">
          <cell r="W12">
            <v>1.2393990531563759</v>
          </cell>
          <cell r="X12">
            <v>1.2635000000000001</v>
          </cell>
        </row>
        <row r="175">
          <cell r="O175" t="e">
            <v>#REF!</v>
          </cell>
        </row>
      </sheetData>
      <sheetData sheetId="2">
        <row r="4">
          <cell r="A4" t="e">
            <v>#REF!</v>
          </cell>
        </row>
        <row r="5">
          <cell r="F5">
            <v>1.5E-3</v>
          </cell>
        </row>
        <row r="10">
          <cell r="A10" t="e">
            <v>#REF!</v>
          </cell>
          <cell r="C10">
            <v>1.6999999999999999E-3</v>
          </cell>
        </row>
        <row r="24">
          <cell r="F24">
            <v>4.0000000000000001E-3</v>
          </cell>
        </row>
        <row r="31">
          <cell r="A31" t="e">
            <v>#REF!</v>
          </cell>
          <cell r="F31">
            <v>2.3999999999999998E-3</v>
          </cell>
        </row>
        <row r="38">
          <cell r="F38">
            <v>1.0999999999999999E-2</v>
          </cell>
        </row>
        <row r="46">
          <cell r="A46" t="e">
            <v>#REF!</v>
          </cell>
          <cell r="F46">
            <v>0.01</v>
          </cell>
        </row>
        <row r="53">
          <cell r="A53">
            <v>0</v>
          </cell>
          <cell r="F53">
            <v>0</v>
          </cell>
        </row>
        <row r="60">
          <cell r="A60">
            <v>0</v>
          </cell>
        </row>
        <row r="74">
          <cell r="F74">
            <v>4.0000000000000001E-3</v>
          </cell>
        </row>
        <row r="81">
          <cell r="A81" t="e">
            <v>#REF!</v>
          </cell>
          <cell r="F81">
            <v>2.3999999999999998E-3</v>
          </cell>
        </row>
        <row r="88">
          <cell r="A88" t="e">
            <v>#REF!</v>
          </cell>
          <cell r="F88">
            <v>5.0000000000000001E-3</v>
          </cell>
        </row>
        <row r="96">
          <cell r="F96">
            <v>0.01</v>
          </cell>
        </row>
        <row r="103">
          <cell r="A103">
            <v>0</v>
          </cell>
          <cell r="F103">
            <v>0</v>
          </cell>
        </row>
        <row r="110">
          <cell r="A110">
            <v>0</v>
          </cell>
          <cell r="H110">
            <v>0</v>
          </cell>
        </row>
      </sheetData>
      <sheetData sheetId="3">
        <row r="3">
          <cell r="E3" t="str">
            <v>T3</v>
          </cell>
        </row>
        <row r="5">
          <cell r="D5" t="b">
            <v>0</v>
          </cell>
          <cell r="F5" t="b">
            <v>1</v>
          </cell>
          <cell r="H5" t="b">
            <v>1</v>
          </cell>
        </row>
        <row r="26">
          <cell r="H26" t="b">
            <v>1</v>
          </cell>
        </row>
        <row r="33">
          <cell r="H33" t="e">
            <v>#REF!</v>
          </cell>
        </row>
        <row r="35">
          <cell r="H35" t="b">
            <v>0</v>
          </cell>
        </row>
        <row r="62">
          <cell r="H62">
            <v>0</v>
          </cell>
        </row>
      </sheetData>
      <sheetData sheetId="4">
        <row r="2">
          <cell r="B2" t="str">
            <v>7980-01</v>
          </cell>
        </row>
        <row r="3">
          <cell r="B3" t="str">
            <v>YVAN BEAL P2</v>
          </cell>
        </row>
        <row r="4">
          <cell r="B4" t="str">
            <v xml:space="preserve"> PLATEFORME LOGISTIQUE</v>
          </cell>
        </row>
        <row r="5">
          <cell r="B5" t="str">
            <v>LEMPDES</v>
          </cell>
        </row>
        <row r="6">
          <cell r="B6" t="str">
            <v>FRANCE</v>
          </cell>
        </row>
        <row r="9">
          <cell r="B9" t="str">
            <v>SSEI</v>
          </cell>
        </row>
        <row r="10">
          <cell r="B10" t="str">
            <v>Estirap.xls</v>
          </cell>
        </row>
        <row r="12">
          <cell r="B12">
            <v>40451</v>
          </cell>
        </row>
        <row r="14">
          <cell r="B14">
            <v>40458</v>
          </cell>
        </row>
        <row r="16">
          <cell r="B16" t="str">
            <v>Proposition : Prix à 0%</v>
          </cell>
        </row>
        <row r="20">
          <cell r="B20" t="str">
            <v>Euro</v>
          </cell>
          <cell r="C20" t="str">
            <v>EUR</v>
          </cell>
        </row>
        <row r="22">
          <cell r="B22">
            <v>1</v>
          </cell>
        </row>
      </sheetData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IGN.GUIDE"/>
      <sheetName val="AFF.HYP"/>
      <sheetName val="AFF.DRB"/>
      <sheetName val="AFF.FON"/>
      <sheetName val="AFF.VRD"/>
      <sheetName val="AFF.GO"/>
      <sheetName val="AFF.COU"/>
      <sheetName val="AFF.LT"/>
      <sheetName val="AFF.FIN"/>
      <sheetName val="AFF.RECAP"/>
      <sheetName val="ECART VENTE"/>
    </sheetNames>
    <sheetDataSet>
      <sheetData sheetId="0"/>
      <sheetData sheetId="1">
        <row r="14">
          <cell r="K14">
            <v>150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12"/>
  <sheetViews>
    <sheetView tabSelected="1" zoomScaleNormal="100" zoomScaleSheetLayoutView="100" workbookViewId="0">
      <pane ySplit="1770" topLeftCell="A364" activePane="bottomLeft"/>
      <selection sqref="A1:XFD1048576"/>
      <selection pane="bottomLeft" activeCell="J367" sqref="J367"/>
    </sheetView>
  </sheetViews>
  <sheetFormatPr baseColWidth="10" defaultColWidth="11.42578125" defaultRowHeight="12.75"/>
  <cols>
    <col min="1" max="1" width="9.7109375" style="165" customWidth="1"/>
    <col min="2" max="2" width="20.7109375" style="165" customWidth="1"/>
    <col min="3" max="3" width="19.42578125" style="165" customWidth="1"/>
    <col min="4" max="4" width="10.7109375" style="166" customWidth="1"/>
    <col min="5" max="5" width="4.7109375" style="117" customWidth="1"/>
    <col min="6" max="6" width="11.85546875" style="118" customWidth="1"/>
    <col min="7" max="7" width="11.5703125" style="33" customWidth="1"/>
    <col min="8" max="8" width="12" style="118" customWidth="1"/>
    <col min="9" max="16384" width="11.42578125" style="49"/>
  </cols>
  <sheetData>
    <row r="1" spans="1:8" ht="20.25">
      <c r="A1" s="133"/>
      <c r="B1" s="134" t="s">
        <v>303</v>
      </c>
      <c r="C1" s="135"/>
      <c r="D1" s="136"/>
      <c r="E1" s="64"/>
      <c r="F1" s="65"/>
      <c r="G1" s="28"/>
      <c r="H1" s="66"/>
    </row>
    <row r="2" spans="1:8">
      <c r="A2" s="48"/>
      <c r="B2" s="137" t="s">
        <v>0</v>
      </c>
      <c r="C2" s="25"/>
      <c r="D2" s="138"/>
      <c r="E2" s="67"/>
      <c r="F2" s="68"/>
      <c r="G2" s="27"/>
      <c r="H2" s="69"/>
    </row>
    <row r="3" spans="1:8">
      <c r="A3" s="48"/>
      <c r="B3" s="137" t="s">
        <v>1</v>
      </c>
      <c r="C3" s="25"/>
      <c r="D3" s="138"/>
      <c r="E3" s="67"/>
      <c r="F3" s="68"/>
      <c r="G3" s="27"/>
      <c r="H3" s="69"/>
    </row>
    <row r="4" spans="1:8" s="143" customFormat="1" ht="16.5">
      <c r="A4" s="139"/>
      <c r="B4" s="140" t="s">
        <v>2</v>
      </c>
      <c r="C4" s="141"/>
      <c r="D4" s="142"/>
      <c r="E4" s="168" t="s">
        <v>304</v>
      </c>
      <c r="F4" s="168"/>
      <c r="G4" s="168"/>
      <c r="H4" s="169"/>
    </row>
    <row r="5" spans="1:8">
      <c r="A5" s="133"/>
      <c r="B5" s="135"/>
      <c r="C5" s="135"/>
      <c r="D5" s="144"/>
      <c r="E5" s="70" t="s">
        <v>3</v>
      </c>
      <c r="F5" s="71" t="s">
        <v>4</v>
      </c>
      <c r="G5" s="29" t="s">
        <v>5</v>
      </c>
      <c r="H5" s="72" t="s">
        <v>6</v>
      </c>
    </row>
    <row r="6" spans="1:8" ht="17.45" customHeight="1">
      <c r="A6" s="2" t="s">
        <v>7</v>
      </c>
      <c r="B6" s="179" t="s">
        <v>8</v>
      </c>
      <c r="C6" s="179"/>
      <c r="D6" s="180"/>
      <c r="E6" s="76"/>
      <c r="F6" s="77"/>
      <c r="G6" s="78"/>
      <c r="H6" s="78"/>
    </row>
    <row r="7" spans="1:8" s="44" customFormat="1" ht="18.75" customHeight="1">
      <c r="A7" s="3" t="s">
        <v>9</v>
      </c>
      <c r="B7" s="177" t="s">
        <v>10</v>
      </c>
      <c r="C7" s="177"/>
      <c r="D7" s="178"/>
      <c r="E7" s="145"/>
      <c r="F7" s="146"/>
      <c r="G7" s="147"/>
      <c r="H7" s="148"/>
    </row>
    <row r="8" spans="1:8" ht="26.25" customHeight="1">
      <c r="A8" s="4" t="s">
        <v>11</v>
      </c>
      <c r="B8" s="175" t="s">
        <v>12</v>
      </c>
      <c r="C8" s="175"/>
      <c r="D8" s="176"/>
      <c r="E8" s="83"/>
      <c r="F8" s="84"/>
      <c r="G8" s="89"/>
      <c r="H8" s="85"/>
    </row>
    <row r="9" spans="1:8">
      <c r="A9" s="4"/>
      <c r="B9" s="61" t="s">
        <v>13</v>
      </c>
      <c r="C9" s="127"/>
      <c r="D9" s="128"/>
      <c r="E9" s="83"/>
      <c r="F9" s="84"/>
      <c r="G9" s="89"/>
      <c r="H9" s="85"/>
    </row>
    <row r="10" spans="1:8">
      <c r="A10" s="59"/>
      <c r="B10" s="61" t="s">
        <v>14</v>
      </c>
      <c r="C10" s="61" t="s">
        <v>15</v>
      </c>
      <c r="D10" s="20">
        <v>1</v>
      </c>
      <c r="E10" s="83" t="s">
        <v>16</v>
      </c>
      <c r="F10" s="86">
        <v>1</v>
      </c>
      <c r="G10" s="86">
        <v>3880</v>
      </c>
      <c r="H10" s="88">
        <f>ROUND(F10*G10,2)</f>
        <v>3880</v>
      </c>
    </row>
    <row r="11" spans="1:8" ht="25.5" customHeight="1">
      <c r="A11" s="5" t="s">
        <v>240</v>
      </c>
      <c r="B11" s="181" t="s">
        <v>17</v>
      </c>
      <c r="C11" s="181"/>
      <c r="D11" s="182"/>
      <c r="E11" s="79"/>
      <c r="F11" s="80"/>
      <c r="G11" s="80"/>
      <c r="H11" s="82"/>
    </row>
    <row r="12" spans="1:8">
      <c r="A12" s="4"/>
      <c r="B12" s="61" t="s">
        <v>13</v>
      </c>
      <c r="C12" s="127"/>
      <c r="D12" s="128"/>
      <c r="E12" s="83"/>
      <c r="F12" s="84"/>
      <c r="G12" s="89"/>
      <c r="H12" s="85"/>
    </row>
    <row r="13" spans="1:8">
      <c r="A13" s="59"/>
      <c r="B13" s="61" t="s">
        <v>14</v>
      </c>
      <c r="C13" s="61" t="s">
        <v>15</v>
      </c>
      <c r="D13" s="46">
        <v>1</v>
      </c>
      <c r="E13" s="83" t="s">
        <v>16</v>
      </c>
      <c r="F13" s="86">
        <v>1</v>
      </c>
      <c r="G13" s="86">
        <v>3880</v>
      </c>
      <c r="H13" s="88">
        <f>ROUND(F13*G13,2)</f>
        <v>3880</v>
      </c>
    </row>
    <row r="14" spans="1:8" s="44" customFormat="1" ht="17.45" customHeight="1">
      <c r="A14" s="3" t="s">
        <v>18</v>
      </c>
      <c r="B14" s="183" t="s">
        <v>19</v>
      </c>
      <c r="C14" s="183"/>
      <c r="D14" s="184"/>
      <c r="E14" s="145"/>
      <c r="F14" s="146"/>
      <c r="G14" s="147"/>
      <c r="H14" s="148"/>
    </row>
    <row r="15" spans="1:8" ht="13.15" customHeight="1">
      <c r="A15" s="56" t="s">
        <v>20</v>
      </c>
      <c r="B15" s="175" t="s">
        <v>21</v>
      </c>
      <c r="C15" s="175"/>
      <c r="D15" s="176"/>
      <c r="E15" s="83"/>
      <c r="F15" s="89"/>
      <c r="G15" s="89"/>
      <c r="H15" s="85"/>
    </row>
    <row r="16" spans="1:8">
      <c r="A16" s="4"/>
      <c r="B16" s="61" t="s">
        <v>13</v>
      </c>
      <c r="C16" s="127"/>
      <c r="D16" s="128"/>
      <c r="E16" s="83"/>
      <c r="F16" s="84"/>
      <c r="G16" s="89"/>
      <c r="H16" s="85"/>
    </row>
    <row r="17" spans="1:8">
      <c r="A17" s="48"/>
      <c r="B17" s="61" t="s">
        <v>14</v>
      </c>
      <c r="C17" s="61" t="s">
        <v>15</v>
      </c>
      <c r="D17" s="46">
        <v>1</v>
      </c>
      <c r="E17" s="83" t="s">
        <v>16</v>
      </c>
      <c r="F17" s="86">
        <v>1</v>
      </c>
      <c r="G17" s="86">
        <v>1940</v>
      </c>
      <c r="H17" s="88">
        <f>ROUND(F17*G17,2)</f>
        <v>1940</v>
      </c>
    </row>
    <row r="18" spans="1:8" s="44" customFormat="1" ht="17.45" customHeight="1">
      <c r="A18" s="3" t="s">
        <v>22</v>
      </c>
      <c r="B18" s="183" t="s">
        <v>23</v>
      </c>
      <c r="C18" s="183"/>
      <c r="D18" s="184"/>
      <c r="E18" s="145"/>
      <c r="F18" s="146"/>
      <c r="G18" s="147"/>
      <c r="H18" s="148"/>
    </row>
    <row r="19" spans="1:8" ht="13.15" customHeight="1">
      <c r="A19" s="56" t="s">
        <v>24</v>
      </c>
      <c r="B19" s="175" t="s">
        <v>25</v>
      </c>
      <c r="C19" s="175"/>
      <c r="D19" s="176"/>
      <c r="E19" s="83"/>
      <c r="F19" s="89"/>
      <c r="G19" s="89"/>
      <c r="H19" s="85"/>
    </row>
    <row r="20" spans="1:8">
      <c r="A20" s="4"/>
      <c r="B20" s="61" t="s">
        <v>13</v>
      </c>
      <c r="C20" s="127"/>
      <c r="D20" s="128"/>
      <c r="E20" s="83"/>
      <c r="F20" s="84"/>
      <c r="G20" s="89"/>
      <c r="H20" s="85"/>
    </row>
    <row r="21" spans="1:8" ht="15" customHeight="1">
      <c r="A21" s="48"/>
      <c r="B21" s="174" t="s">
        <v>276</v>
      </c>
      <c r="C21" s="174"/>
      <c r="D21" s="121">
        <f>95+75</f>
        <v>170</v>
      </c>
      <c r="E21" s="83" t="s">
        <v>26</v>
      </c>
      <c r="F21" s="86">
        <v>170</v>
      </c>
      <c r="G21" s="86">
        <v>24.25</v>
      </c>
      <c r="H21" s="88">
        <f>ROUND(F21*G21,2)</f>
        <v>4122.5</v>
      </c>
    </row>
    <row r="22" spans="1:8" s="44" customFormat="1" ht="18.75">
      <c r="A22" s="3" t="s">
        <v>241</v>
      </c>
      <c r="B22" s="183" t="s">
        <v>27</v>
      </c>
      <c r="C22" s="183"/>
      <c r="D22" s="184"/>
      <c r="E22" s="145"/>
      <c r="F22" s="146"/>
      <c r="G22" s="147"/>
      <c r="H22" s="148"/>
    </row>
    <row r="23" spans="1:8" ht="13.15" customHeight="1">
      <c r="A23" s="56" t="s">
        <v>242</v>
      </c>
      <c r="B23" s="175" t="s">
        <v>28</v>
      </c>
      <c r="C23" s="175"/>
      <c r="D23" s="176"/>
      <c r="E23" s="83"/>
      <c r="F23" s="89"/>
      <c r="G23" s="89"/>
      <c r="H23" s="85"/>
    </row>
    <row r="24" spans="1:8">
      <c r="A24" s="4"/>
      <c r="B24" s="61" t="s">
        <v>13</v>
      </c>
      <c r="C24" s="127"/>
      <c r="D24" s="128"/>
      <c r="E24" s="83"/>
      <c r="F24" s="84"/>
      <c r="G24" s="89"/>
      <c r="H24" s="85"/>
    </row>
    <row r="25" spans="1:8">
      <c r="A25" s="48"/>
      <c r="B25" s="61" t="s">
        <v>29</v>
      </c>
      <c r="C25" s="61" t="s">
        <v>15</v>
      </c>
      <c r="D25" s="121">
        <v>1</v>
      </c>
      <c r="E25" s="83" t="s">
        <v>16</v>
      </c>
      <c r="F25" s="86">
        <v>1</v>
      </c>
      <c r="G25" s="86">
        <v>1455</v>
      </c>
      <c r="H25" s="88">
        <f>ROUND(F25*G25,2)</f>
        <v>1455</v>
      </c>
    </row>
    <row r="26" spans="1:8">
      <c r="A26" s="48"/>
      <c r="B26" s="25"/>
      <c r="C26" s="25"/>
      <c r="D26" s="149"/>
      <c r="E26" s="83"/>
      <c r="F26" s="84"/>
      <c r="G26" s="89"/>
      <c r="H26" s="85"/>
    </row>
    <row r="27" spans="1:8" s="1" customFormat="1" ht="17.45" customHeight="1">
      <c r="A27" s="18"/>
      <c r="B27" s="186" t="s">
        <v>30</v>
      </c>
      <c r="C27" s="186"/>
      <c r="D27" s="187"/>
      <c r="E27" s="90"/>
      <c r="F27" s="91"/>
      <c r="G27" s="30"/>
      <c r="H27" s="92">
        <f>SUM(H10:H26)</f>
        <v>15277.5</v>
      </c>
    </row>
    <row r="28" spans="1:8">
      <c r="A28" s="48"/>
      <c r="B28" s="25"/>
      <c r="C28" s="25"/>
      <c r="D28" s="149"/>
      <c r="E28" s="83"/>
      <c r="F28" s="84"/>
      <c r="G28" s="89"/>
      <c r="H28" s="85"/>
    </row>
    <row r="29" spans="1:8" ht="17.45" customHeight="1">
      <c r="A29" s="2" t="s">
        <v>31</v>
      </c>
      <c r="B29" s="179" t="s">
        <v>32</v>
      </c>
      <c r="C29" s="179"/>
      <c r="D29" s="180"/>
      <c r="E29" s="76"/>
      <c r="F29" s="77"/>
      <c r="G29" s="77"/>
      <c r="H29" s="78"/>
    </row>
    <row r="30" spans="1:8" ht="18.75" customHeight="1">
      <c r="A30" s="14" t="s">
        <v>243</v>
      </c>
      <c r="B30" s="177" t="s">
        <v>34</v>
      </c>
      <c r="C30" s="177"/>
      <c r="D30" s="185"/>
      <c r="E30" s="83"/>
      <c r="F30" s="84"/>
      <c r="G30" s="89"/>
      <c r="H30" s="85"/>
    </row>
    <row r="31" spans="1:8" ht="17.45" customHeight="1">
      <c r="A31" s="15" t="s">
        <v>244</v>
      </c>
      <c r="B31" s="189" t="s">
        <v>35</v>
      </c>
      <c r="C31" s="189"/>
      <c r="D31" s="190"/>
      <c r="E31" s="83"/>
      <c r="F31" s="84"/>
      <c r="G31" s="89"/>
      <c r="H31" s="85"/>
    </row>
    <row r="32" spans="1:8" ht="26.25" customHeight="1">
      <c r="A32" s="56" t="s">
        <v>245</v>
      </c>
      <c r="B32" s="172" t="s">
        <v>249</v>
      </c>
      <c r="C32" s="172"/>
      <c r="D32" s="173"/>
      <c r="E32" s="83"/>
      <c r="F32" s="84"/>
      <c r="G32" s="89"/>
      <c r="H32" s="85"/>
    </row>
    <row r="33" spans="1:8">
      <c r="A33" s="4"/>
      <c r="B33" s="105" t="s">
        <v>13</v>
      </c>
      <c r="C33" s="125"/>
      <c r="D33" s="126"/>
      <c r="E33" s="83"/>
      <c r="F33" s="84"/>
      <c r="G33" s="89"/>
      <c r="H33" s="85"/>
    </row>
    <row r="34" spans="1:8" ht="12" customHeight="1">
      <c r="A34" s="48"/>
      <c r="B34" s="61" t="s">
        <v>36</v>
      </c>
      <c r="C34" s="105" t="s">
        <v>37</v>
      </c>
      <c r="D34" s="121">
        <f>185*4</f>
        <v>740</v>
      </c>
      <c r="E34" s="83"/>
      <c r="F34" s="87"/>
      <c r="G34" s="86"/>
      <c r="H34" s="88"/>
    </row>
    <row r="35" spans="1:8" ht="12" customHeight="1">
      <c r="A35" s="16"/>
      <c r="B35" s="38"/>
      <c r="C35" s="38"/>
      <c r="D35" s="45"/>
      <c r="E35" s="95" t="s">
        <v>38</v>
      </c>
      <c r="F35" s="96">
        <v>1230</v>
      </c>
      <c r="G35" s="106">
        <v>2.4300000000000002</v>
      </c>
      <c r="H35" s="97">
        <f>ROUND(F35*G35,2)</f>
        <v>2988.9</v>
      </c>
    </row>
    <row r="36" spans="1:8" ht="13.15" customHeight="1">
      <c r="A36" s="56" t="s">
        <v>246</v>
      </c>
      <c r="B36" s="170" t="s">
        <v>39</v>
      </c>
      <c r="C36" s="170"/>
      <c r="D36" s="171"/>
      <c r="E36" s="83"/>
      <c r="F36" s="84"/>
      <c r="G36" s="89"/>
      <c r="H36" s="85"/>
    </row>
    <row r="37" spans="1:8">
      <c r="A37" s="4"/>
      <c r="B37" s="105" t="s">
        <v>13</v>
      </c>
      <c r="C37" s="125"/>
      <c r="D37" s="126"/>
      <c r="E37" s="83"/>
      <c r="F37" s="84"/>
      <c r="G37" s="89"/>
      <c r="H37" s="85"/>
    </row>
    <row r="38" spans="1:8" ht="12" customHeight="1">
      <c r="A38" s="48"/>
      <c r="B38" s="61" t="s">
        <v>36</v>
      </c>
      <c r="C38" s="105" t="s">
        <v>37</v>
      </c>
      <c r="D38" s="121">
        <v>185</v>
      </c>
      <c r="E38" s="83"/>
      <c r="F38" s="87"/>
      <c r="G38" s="86"/>
      <c r="H38" s="88"/>
    </row>
    <row r="39" spans="1:8" ht="12" customHeight="1">
      <c r="A39" s="16"/>
      <c r="B39" s="38"/>
      <c r="C39" s="38"/>
      <c r="D39" s="45"/>
      <c r="E39" s="95" t="s">
        <v>26</v>
      </c>
      <c r="F39" s="96">
        <v>185</v>
      </c>
      <c r="G39" s="106">
        <v>6.6</v>
      </c>
      <c r="H39" s="97">
        <f>ROUND(F39*G39,2)</f>
        <v>1221</v>
      </c>
    </row>
    <row r="40" spans="1:8">
      <c r="A40" s="56" t="s">
        <v>278</v>
      </c>
      <c r="B40" s="172" t="s">
        <v>279</v>
      </c>
      <c r="C40" s="172"/>
      <c r="D40" s="173"/>
      <c r="E40" s="83"/>
      <c r="F40" s="84"/>
      <c r="G40" s="84"/>
      <c r="H40" s="85"/>
    </row>
    <row r="41" spans="1:8">
      <c r="A41" s="4"/>
      <c r="B41" s="105" t="s">
        <v>13</v>
      </c>
      <c r="C41" s="125"/>
      <c r="D41" s="126"/>
      <c r="E41" s="83"/>
      <c r="F41" s="84"/>
      <c r="G41" s="84"/>
      <c r="H41" s="85"/>
    </row>
    <row r="42" spans="1:8" ht="12" customHeight="1">
      <c r="A42" s="48"/>
      <c r="B42" s="61" t="s">
        <v>36</v>
      </c>
      <c r="C42" s="105" t="s">
        <v>37</v>
      </c>
      <c r="D42" s="121">
        <v>2</v>
      </c>
      <c r="E42" s="83"/>
      <c r="F42" s="87"/>
      <c r="G42" s="87"/>
      <c r="H42" s="88"/>
    </row>
    <row r="43" spans="1:8" ht="12" customHeight="1">
      <c r="A43" s="16"/>
      <c r="B43" s="38"/>
      <c r="C43" s="38"/>
      <c r="D43" s="45"/>
      <c r="E43" s="95" t="s">
        <v>3</v>
      </c>
      <c r="F43" s="96">
        <v>2</v>
      </c>
      <c r="G43" s="96">
        <v>240</v>
      </c>
      <c r="H43" s="97">
        <f>ROUND(F43*G43,2)</f>
        <v>480</v>
      </c>
    </row>
    <row r="44" spans="1:8" ht="12" customHeight="1">
      <c r="A44" s="56" t="s">
        <v>288</v>
      </c>
      <c r="B44" s="172" t="s">
        <v>289</v>
      </c>
      <c r="C44" s="172"/>
      <c r="D44" s="173"/>
      <c r="E44" s="83"/>
      <c r="F44" s="84"/>
      <c r="G44" s="84"/>
      <c r="H44" s="85"/>
    </row>
    <row r="45" spans="1:8" ht="12" customHeight="1">
      <c r="A45" s="4"/>
      <c r="B45" s="105" t="s">
        <v>13</v>
      </c>
      <c r="C45" s="125"/>
      <c r="D45" s="126"/>
      <c r="E45" s="83"/>
      <c r="F45" s="84"/>
      <c r="G45" s="84"/>
      <c r="H45" s="85"/>
    </row>
    <row r="46" spans="1:8" ht="12" customHeight="1">
      <c r="A46" s="48"/>
      <c r="B46" s="105" t="s">
        <v>99</v>
      </c>
      <c r="C46" s="105"/>
      <c r="D46" s="121">
        <v>1</v>
      </c>
      <c r="E46" s="83"/>
      <c r="F46" s="87"/>
      <c r="G46" s="87"/>
      <c r="H46" s="88"/>
    </row>
    <row r="47" spans="1:8" ht="12" customHeight="1">
      <c r="A47" s="16"/>
      <c r="B47" s="38"/>
      <c r="C47" s="38"/>
      <c r="D47" s="45"/>
      <c r="E47" s="95" t="s">
        <v>16</v>
      </c>
      <c r="F47" s="96">
        <v>1</v>
      </c>
      <c r="G47" s="106">
        <v>1210</v>
      </c>
      <c r="H47" s="97">
        <f>G47*F47</f>
        <v>1210</v>
      </c>
    </row>
    <row r="48" spans="1:8" ht="18.75">
      <c r="A48" s="15" t="s">
        <v>247</v>
      </c>
      <c r="B48" s="191" t="s">
        <v>40</v>
      </c>
      <c r="C48" s="191"/>
      <c r="D48" s="192"/>
      <c r="E48" s="83"/>
      <c r="F48" s="84"/>
      <c r="G48" s="89"/>
      <c r="H48" s="85"/>
    </row>
    <row r="49" spans="1:8" ht="12.75" customHeight="1">
      <c r="A49" s="56" t="s">
        <v>248</v>
      </c>
      <c r="B49" s="172" t="s">
        <v>41</v>
      </c>
      <c r="C49" s="172"/>
      <c r="D49" s="173"/>
      <c r="E49" s="83"/>
      <c r="F49" s="84"/>
      <c r="G49" s="89"/>
      <c r="H49" s="85"/>
    </row>
    <row r="50" spans="1:8">
      <c r="A50" s="4"/>
      <c r="B50" s="105" t="s">
        <v>13</v>
      </c>
      <c r="C50" s="125"/>
      <c r="D50" s="126"/>
      <c r="E50" s="83"/>
      <c r="F50" s="84"/>
      <c r="G50" s="89"/>
      <c r="H50" s="85"/>
    </row>
    <row r="51" spans="1:8" ht="12" customHeight="1">
      <c r="A51" s="48"/>
      <c r="B51" s="61" t="s">
        <v>36</v>
      </c>
      <c r="C51" s="105" t="s">
        <v>37</v>
      </c>
      <c r="D51" s="121">
        <v>350</v>
      </c>
      <c r="E51" s="83"/>
      <c r="F51" s="87"/>
      <c r="G51" s="120"/>
      <c r="H51" s="88"/>
    </row>
    <row r="52" spans="1:8" ht="12" customHeight="1">
      <c r="A52" s="48"/>
      <c r="B52" s="61"/>
      <c r="C52" s="105"/>
      <c r="D52" s="46"/>
      <c r="E52" s="83" t="s">
        <v>26</v>
      </c>
      <c r="F52" s="87">
        <v>350</v>
      </c>
      <c r="G52" s="120">
        <v>16</v>
      </c>
      <c r="H52" s="88" t="s">
        <v>280</v>
      </c>
    </row>
    <row r="53" spans="1:8" ht="18.75">
      <c r="A53" s="57" t="s">
        <v>250</v>
      </c>
      <c r="B53" s="191" t="s">
        <v>42</v>
      </c>
      <c r="C53" s="191"/>
      <c r="D53" s="192"/>
      <c r="E53" s="79"/>
      <c r="F53" s="81"/>
      <c r="G53" s="80"/>
      <c r="H53" s="82"/>
    </row>
    <row r="54" spans="1:8" ht="13.15" customHeight="1">
      <c r="A54" s="56" t="s">
        <v>251</v>
      </c>
      <c r="B54" s="172" t="s">
        <v>43</v>
      </c>
      <c r="C54" s="172"/>
      <c r="D54" s="173"/>
      <c r="E54" s="83"/>
      <c r="F54" s="84"/>
      <c r="G54" s="89"/>
      <c r="H54" s="85"/>
    </row>
    <row r="55" spans="1:8">
      <c r="A55" s="4"/>
      <c r="B55" s="105" t="s">
        <v>13</v>
      </c>
      <c r="C55" s="125"/>
      <c r="D55" s="126"/>
      <c r="E55" s="83"/>
      <c r="F55" s="84"/>
      <c r="G55" s="89"/>
      <c r="H55" s="85"/>
    </row>
    <row r="56" spans="1:8" ht="12" customHeight="1">
      <c r="A56" s="48"/>
      <c r="B56" s="61" t="s">
        <v>36</v>
      </c>
      <c r="C56" s="105" t="s">
        <v>37</v>
      </c>
      <c r="D56" s="121">
        <v>185</v>
      </c>
      <c r="E56" s="83"/>
      <c r="F56" s="87"/>
      <c r="G56" s="120"/>
      <c r="H56" s="88"/>
    </row>
    <row r="57" spans="1:8" ht="12" customHeight="1">
      <c r="A57" s="48"/>
      <c r="B57" s="61"/>
      <c r="C57" s="105"/>
      <c r="D57" s="46"/>
      <c r="E57" s="83" t="s">
        <v>26</v>
      </c>
      <c r="F57" s="87">
        <v>185</v>
      </c>
      <c r="G57" s="120">
        <v>3.88</v>
      </c>
      <c r="H57" s="88">
        <f>ROUND(F57*G57,2)</f>
        <v>717.8</v>
      </c>
    </row>
    <row r="58" spans="1:8" ht="13.15" customHeight="1">
      <c r="A58" s="62" t="s">
        <v>252</v>
      </c>
      <c r="B58" s="170" t="s">
        <v>44</v>
      </c>
      <c r="C58" s="170"/>
      <c r="D58" s="171"/>
      <c r="E58" s="79"/>
      <c r="F58" s="81"/>
      <c r="G58" s="80"/>
      <c r="H58" s="82"/>
    </row>
    <row r="59" spans="1:8">
      <c r="A59" s="4"/>
      <c r="B59" s="105" t="s">
        <v>13</v>
      </c>
      <c r="C59" s="125"/>
      <c r="D59" s="126"/>
      <c r="E59" s="83"/>
      <c r="F59" s="84"/>
      <c r="G59" s="89"/>
      <c r="H59" s="85"/>
    </row>
    <row r="60" spans="1:8" ht="12" customHeight="1">
      <c r="A60" s="48"/>
      <c r="B60" s="61" t="s">
        <v>36</v>
      </c>
      <c r="C60" s="105" t="s">
        <v>37</v>
      </c>
      <c r="D60" s="20">
        <v>1</v>
      </c>
      <c r="E60" s="83"/>
      <c r="F60" s="87"/>
      <c r="G60" s="120"/>
      <c r="H60" s="88"/>
    </row>
    <row r="61" spans="1:8" ht="12" customHeight="1">
      <c r="A61" s="48"/>
      <c r="B61" s="61"/>
      <c r="C61" s="105"/>
      <c r="D61" s="46"/>
      <c r="E61" s="83" t="s">
        <v>16</v>
      </c>
      <c r="F61" s="87">
        <v>1</v>
      </c>
      <c r="G61" s="120">
        <v>485</v>
      </c>
      <c r="H61" s="88">
        <f>ROUND(F61*G61,2)</f>
        <v>485</v>
      </c>
    </row>
    <row r="62" spans="1:8" ht="25.5" customHeight="1">
      <c r="A62" s="62" t="s">
        <v>253</v>
      </c>
      <c r="B62" s="170" t="s">
        <v>45</v>
      </c>
      <c r="C62" s="170"/>
      <c r="D62" s="171"/>
      <c r="E62" s="79"/>
      <c r="F62" s="81"/>
      <c r="G62" s="80"/>
      <c r="H62" s="82"/>
    </row>
    <row r="63" spans="1:8">
      <c r="A63" s="4"/>
      <c r="B63" s="105" t="s">
        <v>13</v>
      </c>
      <c r="C63" s="125"/>
      <c r="D63" s="126"/>
      <c r="E63" s="83"/>
      <c r="F63" s="84"/>
      <c r="G63" s="89"/>
      <c r="H63" s="85"/>
    </row>
    <row r="64" spans="1:8" ht="12" customHeight="1">
      <c r="A64" s="48"/>
      <c r="B64" s="61" t="s">
        <v>36</v>
      </c>
      <c r="C64" s="105" t="s">
        <v>37</v>
      </c>
      <c r="D64" s="20">
        <v>1</v>
      </c>
      <c r="E64" s="83"/>
      <c r="F64" s="87"/>
      <c r="G64" s="120"/>
      <c r="H64" s="88"/>
    </row>
    <row r="65" spans="1:8" ht="12" customHeight="1">
      <c r="A65" s="48"/>
      <c r="B65" s="61"/>
      <c r="C65" s="105"/>
      <c r="D65" s="46"/>
      <c r="E65" s="83" t="s">
        <v>3</v>
      </c>
      <c r="F65" s="87">
        <v>1</v>
      </c>
      <c r="G65" s="120">
        <v>970</v>
      </c>
      <c r="H65" s="88">
        <f>ROUND(F65*G65,2)</f>
        <v>970</v>
      </c>
    </row>
    <row r="66" spans="1:8">
      <c r="A66" s="48"/>
      <c r="B66" s="150"/>
      <c r="C66" s="61"/>
      <c r="D66" s="46"/>
      <c r="E66" s="83"/>
      <c r="F66" s="87"/>
      <c r="G66" s="86"/>
      <c r="H66" s="88"/>
    </row>
    <row r="67" spans="1:8" s="1" customFormat="1" ht="20.25" customHeight="1">
      <c r="A67" s="18"/>
      <c r="B67" s="186" t="s">
        <v>46</v>
      </c>
      <c r="C67" s="186"/>
      <c r="D67" s="187"/>
      <c r="E67" s="90"/>
      <c r="F67" s="91"/>
      <c r="G67" s="30"/>
      <c r="H67" s="92">
        <f>SUM(H31:H66)</f>
        <v>8072.7</v>
      </c>
    </row>
    <row r="68" spans="1:8">
      <c r="A68" s="48"/>
      <c r="B68" s="25"/>
      <c r="C68" s="25"/>
      <c r="D68" s="149"/>
      <c r="E68" s="83"/>
      <c r="F68" s="84"/>
      <c r="G68" s="89"/>
      <c r="H68" s="85"/>
    </row>
    <row r="69" spans="1:8" ht="17.45" customHeight="1">
      <c r="A69" s="2" t="s">
        <v>47</v>
      </c>
      <c r="B69" s="179" t="s">
        <v>254</v>
      </c>
      <c r="C69" s="179"/>
      <c r="D69" s="180"/>
      <c r="E69" s="76"/>
      <c r="F69" s="77"/>
      <c r="G69" s="77"/>
      <c r="H69" s="78"/>
    </row>
    <row r="70" spans="1:8" ht="18.75" customHeight="1">
      <c r="A70" s="14" t="s">
        <v>33</v>
      </c>
      <c r="B70" s="177" t="s">
        <v>255</v>
      </c>
      <c r="C70" s="177"/>
      <c r="D70" s="185"/>
      <c r="E70" s="83"/>
      <c r="F70" s="84"/>
      <c r="G70" s="89"/>
      <c r="H70" s="85"/>
    </row>
    <row r="71" spans="1:8">
      <c r="A71" s="56" t="s">
        <v>256</v>
      </c>
      <c r="B71" s="172" t="s">
        <v>257</v>
      </c>
      <c r="C71" s="172"/>
      <c r="D71" s="173"/>
      <c r="E71" s="83"/>
      <c r="F71" s="84"/>
      <c r="G71" s="89"/>
      <c r="H71" s="85"/>
    </row>
    <row r="72" spans="1:8">
      <c r="A72" s="4"/>
      <c r="B72" s="105" t="s">
        <v>13</v>
      </c>
      <c r="C72" s="125"/>
      <c r="D72" s="126"/>
      <c r="E72" s="83"/>
      <c r="F72" s="84"/>
      <c r="G72" s="89"/>
      <c r="H72" s="85"/>
    </row>
    <row r="73" spans="1:8" ht="12" customHeight="1">
      <c r="A73" s="48"/>
      <c r="B73" s="61" t="s">
        <v>258</v>
      </c>
      <c r="C73" s="105"/>
      <c r="D73" s="121">
        <f>185*4</f>
        <v>740</v>
      </c>
      <c r="E73" s="83"/>
      <c r="F73" s="87"/>
      <c r="G73" s="86"/>
      <c r="H73" s="88"/>
    </row>
    <row r="74" spans="1:8" ht="12" customHeight="1">
      <c r="A74" s="48"/>
      <c r="B74" s="105"/>
      <c r="C74" s="105"/>
      <c r="D74" s="121"/>
      <c r="E74" s="83" t="s">
        <v>38</v>
      </c>
      <c r="F74" s="87">
        <v>740</v>
      </c>
      <c r="G74" s="86">
        <v>4.07</v>
      </c>
      <c r="H74" s="88">
        <f>ROUND(F74*G74,2)</f>
        <v>3011.8</v>
      </c>
    </row>
    <row r="75" spans="1:8">
      <c r="A75" s="48"/>
      <c r="B75" s="150"/>
      <c r="C75" s="61"/>
      <c r="D75" s="46"/>
      <c r="E75" s="83"/>
      <c r="F75" s="87"/>
      <c r="G75" s="86"/>
      <c r="H75" s="88"/>
    </row>
    <row r="76" spans="1:8" s="1" customFormat="1" ht="20.25" customHeight="1">
      <c r="A76" s="18"/>
      <c r="B76" s="186" t="s">
        <v>260</v>
      </c>
      <c r="C76" s="186"/>
      <c r="D76" s="187"/>
      <c r="E76" s="90"/>
      <c r="F76" s="91"/>
      <c r="G76" s="30"/>
      <c r="H76" s="92">
        <f>H74</f>
        <v>3011.8</v>
      </c>
    </row>
    <row r="77" spans="1:8">
      <c r="A77" s="48"/>
      <c r="B77" s="25"/>
      <c r="C77" s="25"/>
      <c r="D77" s="149"/>
      <c r="E77" s="83"/>
      <c r="F77" s="84"/>
      <c r="G77" s="89"/>
      <c r="H77" s="85"/>
    </row>
    <row r="78" spans="1:8" ht="17.45" customHeight="1">
      <c r="A78" s="2" t="s">
        <v>259</v>
      </c>
      <c r="B78" s="179" t="s">
        <v>48</v>
      </c>
      <c r="C78" s="179"/>
      <c r="D78" s="180"/>
      <c r="E78" s="76"/>
      <c r="F78" s="77"/>
      <c r="G78" s="77"/>
      <c r="H78" s="78"/>
    </row>
    <row r="79" spans="1:8" ht="18.75" customHeight="1">
      <c r="A79" s="14" t="s">
        <v>104</v>
      </c>
      <c r="B79" s="177" t="s">
        <v>49</v>
      </c>
      <c r="C79" s="177"/>
      <c r="D79" s="185"/>
      <c r="E79" s="83"/>
      <c r="F79" s="84"/>
      <c r="G79" s="89"/>
      <c r="H79" s="85"/>
    </row>
    <row r="80" spans="1:8" ht="17.45" customHeight="1">
      <c r="A80" s="15" t="s">
        <v>106</v>
      </c>
      <c r="B80" s="189" t="s">
        <v>50</v>
      </c>
      <c r="C80" s="189"/>
      <c r="D80" s="190"/>
      <c r="E80" s="83"/>
      <c r="F80" s="84"/>
      <c r="G80" s="89"/>
      <c r="H80" s="85"/>
    </row>
    <row r="81" spans="1:8" ht="13.15" customHeight="1">
      <c r="A81" s="56" t="s">
        <v>108</v>
      </c>
      <c r="B81" s="175" t="s">
        <v>51</v>
      </c>
      <c r="C81" s="175"/>
      <c r="D81" s="176"/>
      <c r="E81" s="83"/>
      <c r="F81" s="84"/>
      <c r="G81" s="89"/>
      <c r="H81" s="85"/>
    </row>
    <row r="82" spans="1:8">
      <c r="A82" s="4"/>
      <c r="B82" s="61" t="s">
        <v>13</v>
      </c>
      <c r="C82" s="127"/>
      <c r="D82" s="128"/>
      <c r="E82" s="83"/>
      <c r="F82" s="84"/>
      <c r="G82" s="89"/>
      <c r="H82" s="85"/>
    </row>
    <row r="83" spans="1:8" ht="12" customHeight="1">
      <c r="A83" s="16"/>
      <c r="B83" s="60" t="s">
        <v>53</v>
      </c>
      <c r="C83" s="60" t="s">
        <v>54</v>
      </c>
      <c r="D83" s="63">
        <v>12258</v>
      </c>
      <c r="E83" s="95" t="s">
        <v>55</v>
      </c>
      <c r="F83" s="96">
        <v>12500</v>
      </c>
      <c r="G83" s="106">
        <v>4.07</v>
      </c>
      <c r="H83" s="97">
        <f>ROUND(F83*G83,2)</f>
        <v>50875</v>
      </c>
    </row>
    <row r="84" spans="1:8" s="6" customFormat="1" ht="12" customHeight="1">
      <c r="A84" s="4" t="s">
        <v>261</v>
      </c>
      <c r="B84" s="172" t="s">
        <v>290</v>
      </c>
      <c r="C84" s="172"/>
      <c r="D84" s="173"/>
      <c r="E84" s="93"/>
      <c r="F84" s="86"/>
      <c r="G84" s="86"/>
      <c r="H84" s="102"/>
    </row>
    <row r="85" spans="1:8" s="6" customFormat="1" ht="12" customHeight="1">
      <c r="A85" s="4"/>
      <c r="B85" s="105" t="s">
        <v>13</v>
      </c>
      <c r="C85" s="125"/>
      <c r="D85" s="126"/>
      <c r="E85" s="93"/>
      <c r="F85" s="86"/>
      <c r="G85" s="86"/>
      <c r="H85" s="102"/>
    </row>
    <row r="86" spans="1:8" ht="12" customHeight="1">
      <c r="A86" s="16"/>
      <c r="B86" s="60" t="s">
        <v>53</v>
      </c>
      <c r="C86" s="60" t="s">
        <v>54</v>
      </c>
      <c r="D86" s="63"/>
      <c r="E86" s="95" t="s">
        <v>52</v>
      </c>
      <c r="F86" s="96">
        <v>3200</v>
      </c>
      <c r="G86" s="106">
        <v>2.3199999999999998</v>
      </c>
      <c r="H86" s="97">
        <f>ROUND(F86*G86,2)</f>
        <v>7424</v>
      </c>
    </row>
    <row r="87" spans="1:8" ht="18.75" customHeight="1">
      <c r="A87" s="14" t="s">
        <v>312</v>
      </c>
      <c r="B87" s="183" t="s">
        <v>56</v>
      </c>
      <c r="C87" s="183"/>
      <c r="D87" s="188"/>
      <c r="E87" s="83"/>
      <c r="F87" s="84"/>
      <c r="G87" s="89"/>
      <c r="H87" s="85"/>
    </row>
    <row r="88" spans="1:8" ht="17.45" customHeight="1">
      <c r="A88" s="15" t="s">
        <v>313</v>
      </c>
      <c r="B88" s="189" t="s">
        <v>57</v>
      </c>
      <c r="C88" s="189"/>
      <c r="D88" s="190"/>
      <c r="E88" s="83"/>
      <c r="F88" s="84"/>
      <c r="G88" s="89"/>
      <c r="H88" s="85"/>
    </row>
    <row r="89" spans="1:8" ht="25.5" customHeight="1">
      <c r="A89" s="56" t="s">
        <v>314</v>
      </c>
      <c r="B89" s="175" t="s">
        <v>58</v>
      </c>
      <c r="C89" s="175"/>
      <c r="D89" s="176"/>
      <c r="E89" s="83"/>
      <c r="F89" s="84"/>
      <c r="G89" s="89"/>
      <c r="H89" s="85"/>
    </row>
    <row r="90" spans="1:8">
      <c r="A90" s="4"/>
      <c r="B90" s="61" t="s">
        <v>13</v>
      </c>
      <c r="C90" s="127"/>
      <c r="D90" s="126"/>
      <c r="E90" s="83"/>
      <c r="F90" s="84"/>
      <c r="G90" s="89"/>
      <c r="H90" s="85"/>
    </row>
    <row r="91" spans="1:8" ht="12" customHeight="1">
      <c r="A91" s="16"/>
      <c r="B91" s="60" t="s">
        <v>53</v>
      </c>
      <c r="C91" s="60" t="s">
        <v>59</v>
      </c>
      <c r="D91" s="45">
        <v>21604</v>
      </c>
      <c r="E91" s="95" t="s">
        <v>52</v>
      </c>
      <c r="F91" s="96">
        <v>20700</v>
      </c>
      <c r="G91" s="106">
        <v>3.1</v>
      </c>
      <c r="H91" s="97">
        <f>G91*F91</f>
        <v>64170</v>
      </c>
    </row>
    <row r="92" spans="1:8" ht="13.15" customHeight="1">
      <c r="A92" s="56" t="s">
        <v>315</v>
      </c>
      <c r="B92" s="181" t="s">
        <v>60</v>
      </c>
      <c r="C92" s="181"/>
      <c r="D92" s="182"/>
      <c r="E92" s="83"/>
      <c r="F92" s="84"/>
      <c r="G92" s="89"/>
      <c r="H92" s="85"/>
    </row>
    <row r="93" spans="1:8">
      <c r="A93" s="4"/>
      <c r="B93" s="61" t="s">
        <v>13</v>
      </c>
      <c r="C93" s="127"/>
      <c r="D93" s="128"/>
      <c r="E93" s="83"/>
      <c r="F93" s="84"/>
      <c r="G93" s="89"/>
      <c r="H93" s="85"/>
    </row>
    <row r="94" spans="1:8">
      <c r="A94" s="48"/>
      <c r="B94" s="61" t="s">
        <v>53</v>
      </c>
      <c r="C94" s="61" t="s">
        <v>61</v>
      </c>
      <c r="D94" s="46">
        <v>6598</v>
      </c>
      <c r="E94" s="83"/>
      <c r="F94" s="84"/>
      <c r="G94" s="89"/>
      <c r="H94" s="69"/>
    </row>
    <row r="95" spans="1:8">
      <c r="A95" s="48"/>
      <c r="B95" s="61"/>
      <c r="C95" s="61" t="s">
        <v>62</v>
      </c>
      <c r="D95" s="46">
        <v>13781</v>
      </c>
      <c r="E95" s="83" t="s">
        <v>55</v>
      </c>
      <c r="F95" s="84">
        <v>20250</v>
      </c>
      <c r="G95" s="89">
        <v>2.3199999999999998</v>
      </c>
      <c r="H95" s="69">
        <f>G95*F95</f>
        <v>46980</v>
      </c>
    </row>
    <row r="96" spans="1:8" ht="38.25" customHeight="1">
      <c r="A96" s="56" t="s">
        <v>316</v>
      </c>
      <c r="B96" s="181" t="s">
        <v>63</v>
      </c>
      <c r="C96" s="181"/>
      <c r="D96" s="182"/>
      <c r="E96" s="79"/>
      <c r="F96" s="81"/>
      <c r="G96" s="80"/>
      <c r="H96" s="82"/>
    </row>
    <row r="97" spans="1:8">
      <c r="A97" s="4"/>
      <c r="B97" s="61" t="s">
        <v>13</v>
      </c>
      <c r="C97" s="127"/>
      <c r="D97" s="128"/>
      <c r="E97" s="83"/>
      <c r="F97" s="84"/>
      <c r="G97" s="89"/>
      <c r="H97" s="85"/>
    </row>
    <row r="98" spans="1:8">
      <c r="A98" s="48"/>
      <c r="B98" s="61" t="s">
        <v>53</v>
      </c>
      <c r="C98" s="61" t="s">
        <v>64</v>
      </c>
      <c r="D98" s="20">
        <v>1156</v>
      </c>
      <c r="E98" s="83"/>
      <c r="F98" s="84"/>
      <c r="G98" s="89"/>
      <c r="H98" s="69"/>
    </row>
    <row r="99" spans="1:8">
      <c r="A99" s="48"/>
      <c r="B99" s="61"/>
      <c r="C99" s="61"/>
      <c r="D99" s="46"/>
      <c r="E99" s="83" t="s">
        <v>26</v>
      </c>
      <c r="F99" s="84">
        <v>980</v>
      </c>
      <c r="G99" s="89">
        <v>18.399999999999999</v>
      </c>
      <c r="H99" s="69">
        <f>G99*F99</f>
        <v>18032</v>
      </c>
    </row>
    <row r="100" spans="1:8" ht="18.75" customHeight="1">
      <c r="A100" s="3" t="s">
        <v>317</v>
      </c>
      <c r="B100" s="183" t="s">
        <v>65</v>
      </c>
      <c r="C100" s="183"/>
      <c r="D100" s="188"/>
      <c r="E100" s="79"/>
      <c r="F100" s="81"/>
      <c r="G100" s="80"/>
      <c r="H100" s="82"/>
    </row>
    <row r="101" spans="1:8" ht="38.25" customHeight="1">
      <c r="A101" s="15" t="s">
        <v>318</v>
      </c>
      <c r="B101" s="189" t="s">
        <v>66</v>
      </c>
      <c r="C101" s="189"/>
      <c r="D101" s="190"/>
      <c r="E101" s="83"/>
      <c r="F101" s="84"/>
      <c r="G101" s="89"/>
      <c r="H101" s="85"/>
    </row>
    <row r="102" spans="1:8" ht="25.5" customHeight="1">
      <c r="A102" s="56" t="s">
        <v>319</v>
      </c>
      <c r="B102" s="175" t="s">
        <v>277</v>
      </c>
      <c r="C102" s="175"/>
      <c r="D102" s="176"/>
      <c r="E102" s="83"/>
      <c r="F102" s="84"/>
      <c r="G102" s="89"/>
      <c r="H102" s="85"/>
    </row>
    <row r="103" spans="1:8">
      <c r="A103" s="4"/>
      <c r="B103" s="61" t="s">
        <v>13</v>
      </c>
      <c r="C103" s="127"/>
      <c r="D103" s="126"/>
      <c r="E103" s="83"/>
      <c r="F103" s="84"/>
      <c r="G103" s="89"/>
      <c r="H103" s="85"/>
    </row>
    <row r="104" spans="1:8">
      <c r="A104" s="48"/>
      <c r="B104" s="61" t="s">
        <v>67</v>
      </c>
      <c r="C104" s="61" t="s">
        <v>59</v>
      </c>
      <c r="D104" s="20"/>
      <c r="E104" s="83"/>
      <c r="F104" s="87"/>
      <c r="G104" s="86"/>
      <c r="H104" s="88"/>
    </row>
    <row r="105" spans="1:8" ht="12" customHeight="1">
      <c r="A105" s="48"/>
      <c r="B105" s="61"/>
      <c r="C105" s="61"/>
      <c r="D105" s="121"/>
      <c r="E105" s="83" t="s">
        <v>38</v>
      </c>
      <c r="F105" s="87">
        <v>14865</v>
      </c>
      <c r="G105" s="86">
        <v>1.45</v>
      </c>
      <c r="H105" s="88">
        <f>G105*F105</f>
        <v>21554.25</v>
      </c>
    </row>
    <row r="106" spans="1:8" ht="13.15" customHeight="1">
      <c r="A106" s="62" t="s">
        <v>320</v>
      </c>
      <c r="B106" s="181" t="s">
        <v>68</v>
      </c>
      <c r="C106" s="181"/>
      <c r="D106" s="182"/>
      <c r="E106" s="79"/>
      <c r="F106" s="81"/>
      <c r="G106" s="80"/>
      <c r="H106" s="82"/>
    </row>
    <row r="107" spans="1:8">
      <c r="A107" s="4"/>
      <c r="B107" s="61" t="s">
        <v>13</v>
      </c>
      <c r="C107" s="127"/>
      <c r="D107" s="126"/>
      <c r="E107" s="83"/>
      <c r="F107" s="84"/>
      <c r="G107" s="89"/>
      <c r="H107" s="85"/>
    </row>
    <row r="108" spans="1:8" ht="20.25" customHeight="1">
      <c r="A108" s="48"/>
      <c r="B108" s="61" t="s">
        <v>67</v>
      </c>
      <c r="C108" s="61" t="s">
        <v>69</v>
      </c>
      <c r="D108" s="121">
        <v>21604</v>
      </c>
      <c r="E108" s="83"/>
      <c r="F108" s="87"/>
      <c r="G108" s="86"/>
      <c r="H108" s="88"/>
    </row>
    <row r="109" spans="1:8" ht="12" customHeight="1">
      <c r="A109" s="48"/>
      <c r="B109" s="61"/>
      <c r="C109" s="61" t="s">
        <v>70</v>
      </c>
      <c r="D109" s="121">
        <v>6598</v>
      </c>
      <c r="E109" s="83"/>
      <c r="F109" s="87"/>
      <c r="G109" s="86"/>
      <c r="H109" s="88"/>
    </row>
    <row r="110" spans="1:8" ht="12" customHeight="1">
      <c r="A110" s="48"/>
      <c r="B110" s="61"/>
      <c r="C110" s="61"/>
      <c r="D110" s="121"/>
      <c r="E110" s="83" t="s">
        <v>52</v>
      </c>
      <c r="F110" s="87">
        <v>16000</v>
      </c>
      <c r="G110" s="86">
        <v>4.45</v>
      </c>
      <c r="H110" s="88">
        <f>G110*F110</f>
        <v>71200</v>
      </c>
    </row>
    <row r="111" spans="1:8" ht="37.5" customHeight="1">
      <c r="A111" s="57" t="s">
        <v>321</v>
      </c>
      <c r="B111" s="194" t="s">
        <v>71</v>
      </c>
      <c r="C111" s="194"/>
      <c r="D111" s="195"/>
      <c r="E111" s="79"/>
      <c r="F111" s="81"/>
      <c r="G111" s="80"/>
      <c r="H111" s="82"/>
    </row>
    <row r="112" spans="1:8" ht="26.25" customHeight="1">
      <c r="A112" s="56" t="s">
        <v>322</v>
      </c>
      <c r="B112" s="175" t="s">
        <v>72</v>
      </c>
      <c r="C112" s="175"/>
      <c r="D112" s="176"/>
      <c r="E112" s="83"/>
      <c r="F112" s="84"/>
      <c r="G112" s="89"/>
      <c r="H112" s="85"/>
    </row>
    <row r="113" spans="1:8" ht="12.75" customHeight="1">
      <c r="A113" s="56"/>
      <c r="B113" s="127"/>
      <c r="C113" s="127"/>
      <c r="D113" s="128"/>
      <c r="E113" s="83"/>
      <c r="F113" s="84"/>
      <c r="G113" s="89"/>
      <c r="H113" s="85"/>
    </row>
    <row r="114" spans="1:8">
      <c r="A114" s="4"/>
      <c r="B114" s="61" t="s">
        <v>13</v>
      </c>
      <c r="C114" s="127"/>
      <c r="D114" s="126"/>
      <c r="E114" s="83"/>
      <c r="F114" s="84"/>
      <c r="G114" s="89"/>
      <c r="H114" s="85"/>
    </row>
    <row r="115" spans="1:8" ht="12" customHeight="1">
      <c r="A115" s="48"/>
      <c r="B115" s="61" t="s">
        <v>67</v>
      </c>
      <c r="C115" s="61" t="s">
        <v>59</v>
      </c>
      <c r="D115" s="121">
        <v>13781</v>
      </c>
      <c r="E115" s="83"/>
      <c r="F115" s="84"/>
      <c r="G115" s="89"/>
      <c r="H115" s="88"/>
    </row>
    <row r="116" spans="1:8" ht="12" customHeight="1">
      <c r="A116" s="48"/>
      <c r="B116" s="174"/>
      <c r="C116" s="174"/>
      <c r="D116" s="198"/>
      <c r="E116" s="83" t="s">
        <v>38</v>
      </c>
      <c r="F116" s="87">
        <v>31600</v>
      </c>
      <c r="G116" s="86">
        <v>7.5</v>
      </c>
      <c r="H116" s="88">
        <f>G116*F116</f>
        <v>237000</v>
      </c>
    </row>
    <row r="117" spans="1:8" ht="17.45" customHeight="1">
      <c r="A117" s="3" t="s">
        <v>323</v>
      </c>
      <c r="B117" s="183" t="s">
        <v>73</v>
      </c>
      <c r="C117" s="183"/>
      <c r="D117" s="188"/>
      <c r="E117" s="79"/>
      <c r="F117" s="81"/>
      <c r="G117" s="80"/>
      <c r="H117" s="82"/>
    </row>
    <row r="118" spans="1:8">
      <c r="A118" s="56" t="s">
        <v>324</v>
      </c>
      <c r="B118" s="175" t="s">
        <v>74</v>
      </c>
      <c r="C118" s="175"/>
      <c r="D118" s="176"/>
      <c r="E118" s="83"/>
      <c r="F118" s="84"/>
      <c r="G118" s="89"/>
      <c r="H118" s="85"/>
    </row>
    <row r="119" spans="1:8">
      <c r="A119" s="4"/>
      <c r="B119" s="61" t="s">
        <v>13</v>
      </c>
      <c r="C119" s="127"/>
      <c r="D119" s="126"/>
      <c r="E119" s="83"/>
      <c r="F119" s="84"/>
      <c r="G119" s="89"/>
      <c r="H119" s="85"/>
    </row>
    <row r="120" spans="1:8">
      <c r="A120" s="4"/>
      <c r="B120" s="61" t="s">
        <v>67</v>
      </c>
      <c r="C120" s="61" t="s">
        <v>281</v>
      </c>
      <c r="D120" s="121">
        <v>17497</v>
      </c>
      <c r="E120" s="83"/>
      <c r="F120" s="84"/>
      <c r="G120" s="89"/>
      <c r="H120" s="85"/>
    </row>
    <row r="121" spans="1:8" ht="12" customHeight="1">
      <c r="A121" s="48"/>
      <c r="B121" s="61" t="s">
        <v>67</v>
      </c>
      <c r="C121" s="61" t="s">
        <v>282</v>
      </c>
      <c r="D121" s="121">
        <v>1217</v>
      </c>
      <c r="E121" s="83" t="s">
        <v>38</v>
      </c>
      <c r="F121" s="87">
        <v>31600</v>
      </c>
      <c r="G121" s="86">
        <v>0.97</v>
      </c>
      <c r="H121" s="88">
        <f>G121*F121</f>
        <v>30652</v>
      </c>
    </row>
    <row r="122" spans="1:8" ht="17.45" customHeight="1">
      <c r="A122" s="3" t="s">
        <v>325</v>
      </c>
      <c r="B122" s="183" t="s">
        <v>75</v>
      </c>
      <c r="C122" s="183"/>
      <c r="D122" s="188"/>
      <c r="E122" s="79"/>
      <c r="F122" s="81"/>
      <c r="G122" s="80"/>
      <c r="H122" s="82"/>
    </row>
    <row r="123" spans="1:8" ht="17.45" customHeight="1">
      <c r="A123" s="15" t="s">
        <v>326</v>
      </c>
      <c r="B123" s="189" t="s">
        <v>76</v>
      </c>
      <c r="C123" s="189"/>
      <c r="D123" s="190"/>
      <c r="E123" s="83"/>
      <c r="F123" s="84"/>
      <c r="G123" s="89"/>
      <c r="H123" s="85"/>
    </row>
    <row r="124" spans="1:8" ht="13.15" customHeight="1">
      <c r="A124" s="56" t="s">
        <v>327</v>
      </c>
      <c r="B124" s="175" t="s">
        <v>77</v>
      </c>
      <c r="C124" s="175"/>
      <c r="D124" s="176"/>
      <c r="E124" s="83"/>
      <c r="F124" s="84"/>
      <c r="G124" s="89"/>
      <c r="H124" s="85"/>
    </row>
    <row r="125" spans="1:8" ht="13.15" customHeight="1">
      <c r="A125" s="56"/>
      <c r="B125" s="196"/>
      <c r="C125" s="196"/>
      <c r="D125" s="197"/>
      <c r="E125" s="83"/>
      <c r="F125" s="84"/>
      <c r="G125" s="89"/>
      <c r="H125" s="85"/>
    </row>
    <row r="126" spans="1:8">
      <c r="A126" s="4"/>
      <c r="B126" s="61" t="s">
        <v>13</v>
      </c>
      <c r="C126" s="127"/>
      <c r="D126" s="128"/>
      <c r="E126" s="83"/>
      <c r="F126" s="84"/>
      <c r="G126" s="89"/>
      <c r="H126" s="85"/>
    </row>
    <row r="127" spans="1:8">
      <c r="A127" s="48"/>
      <c r="B127" s="174" t="s">
        <v>64</v>
      </c>
      <c r="C127" s="174"/>
      <c r="D127" s="20">
        <v>202</v>
      </c>
      <c r="E127" s="83" t="s">
        <v>55</v>
      </c>
      <c r="F127" s="87">
        <v>202</v>
      </c>
      <c r="G127" s="86">
        <v>31</v>
      </c>
      <c r="H127" s="88">
        <f>ROUND(F127*G127,2)</f>
        <v>6262</v>
      </c>
    </row>
    <row r="128" spans="1:8" s="6" customFormat="1">
      <c r="A128" s="62" t="s">
        <v>328</v>
      </c>
      <c r="B128" s="181" t="s">
        <v>78</v>
      </c>
      <c r="C128" s="181"/>
      <c r="D128" s="182"/>
      <c r="E128" s="99"/>
      <c r="F128" s="100"/>
      <c r="G128" s="100"/>
      <c r="H128" s="101"/>
    </row>
    <row r="129" spans="1:8">
      <c r="A129" s="4"/>
      <c r="B129" s="61" t="s">
        <v>13</v>
      </c>
      <c r="C129" s="127"/>
      <c r="D129" s="46"/>
      <c r="E129" s="83"/>
      <c r="F129" s="84"/>
      <c r="G129" s="89"/>
      <c r="H129" s="85"/>
    </row>
    <row r="130" spans="1:8" s="7" customFormat="1">
      <c r="A130" s="17"/>
      <c r="B130" s="193" t="s">
        <v>64</v>
      </c>
      <c r="C130" s="193"/>
      <c r="D130" s="121">
        <v>550</v>
      </c>
      <c r="E130" s="83" t="s">
        <v>55</v>
      </c>
      <c r="F130" s="86">
        <v>529</v>
      </c>
      <c r="G130" s="86">
        <v>37.799999999999997</v>
      </c>
      <c r="H130" s="88">
        <f>ROUND(F130*G130,2)</f>
        <v>19996.2</v>
      </c>
    </row>
    <row r="131" spans="1:8" ht="18.75">
      <c r="A131" s="57" t="s">
        <v>329</v>
      </c>
      <c r="B131" s="194" t="s">
        <v>79</v>
      </c>
      <c r="C131" s="194"/>
      <c r="D131" s="195"/>
      <c r="E131" s="79"/>
      <c r="F131" s="81"/>
      <c r="G131" s="80"/>
      <c r="H131" s="82"/>
    </row>
    <row r="132" spans="1:8" ht="25.5" customHeight="1">
      <c r="A132" s="56" t="s">
        <v>330</v>
      </c>
      <c r="B132" s="199" t="s">
        <v>80</v>
      </c>
      <c r="C132" s="199"/>
      <c r="D132" s="200"/>
      <c r="E132" s="83"/>
      <c r="F132" s="84"/>
      <c r="G132" s="89"/>
      <c r="H132" s="85"/>
    </row>
    <row r="133" spans="1:8">
      <c r="A133" s="4"/>
      <c r="B133" s="61" t="s">
        <v>13</v>
      </c>
      <c r="C133" s="127"/>
      <c r="D133" s="128"/>
      <c r="E133" s="83"/>
      <c r="F133" s="84"/>
      <c r="G133" s="89"/>
      <c r="H133" s="85"/>
    </row>
    <row r="134" spans="1:8">
      <c r="A134" s="48"/>
      <c r="B134" s="61" t="s">
        <v>64</v>
      </c>
      <c r="C134" s="61" t="s">
        <v>15</v>
      </c>
      <c r="D134" s="121">
        <f>17497*0.05</f>
        <v>874.85</v>
      </c>
      <c r="E134" s="83" t="s">
        <v>38</v>
      </c>
      <c r="F134" s="87">
        <v>17497</v>
      </c>
      <c r="G134" s="86">
        <v>0.97</v>
      </c>
      <c r="H134" s="88">
        <f>ROUND(F134*G134,2)</f>
        <v>16972.09</v>
      </c>
    </row>
    <row r="135" spans="1:8" ht="17.45" customHeight="1">
      <c r="A135" s="3" t="s">
        <v>331</v>
      </c>
      <c r="B135" s="183" t="s">
        <v>81</v>
      </c>
      <c r="C135" s="183"/>
      <c r="D135" s="188"/>
      <c r="E135" s="79"/>
      <c r="F135" s="81"/>
      <c r="G135" s="80"/>
      <c r="H135" s="82"/>
    </row>
    <row r="136" spans="1:8" ht="17.45" customHeight="1">
      <c r="A136" s="15" t="s">
        <v>332</v>
      </c>
      <c r="B136" s="189" t="s">
        <v>82</v>
      </c>
      <c r="C136" s="189"/>
      <c r="D136" s="190"/>
      <c r="E136" s="67"/>
      <c r="F136" s="84"/>
      <c r="G136" s="89"/>
      <c r="H136" s="85"/>
    </row>
    <row r="137" spans="1:8" ht="13.15" customHeight="1">
      <c r="A137" s="56" t="s">
        <v>333</v>
      </c>
      <c r="B137" s="199" t="s">
        <v>83</v>
      </c>
      <c r="C137" s="199"/>
      <c r="D137" s="200"/>
      <c r="E137" s="67"/>
      <c r="F137" s="89"/>
      <c r="G137" s="89"/>
      <c r="H137" s="85"/>
    </row>
    <row r="138" spans="1:8" s="6" customFormat="1">
      <c r="A138" s="4"/>
      <c r="B138" s="61" t="s">
        <v>13</v>
      </c>
      <c r="C138" s="151"/>
      <c r="D138" s="152"/>
      <c r="E138" s="103"/>
      <c r="F138" s="89"/>
      <c r="G138" s="89"/>
      <c r="H138" s="94"/>
    </row>
    <row r="139" spans="1:8" s="6" customFormat="1">
      <c r="A139" s="4"/>
      <c r="B139" s="61" t="s">
        <v>85</v>
      </c>
      <c r="C139" s="61" t="s">
        <v>86</v>
      </c>
      <c r="D139" s="47">
        <v>444</v>
      </c>
      <c r="E139" s="103"/>
      <c r="F139" s="89"/>
      <c r="G139" s="89"/>
      <c r="H139" s="94"/>
    </row>
    <row r="140" spans="1:8" s="6" customFormat="1">
      <c r="A140" s="4"/>
      <c r="B140" s="61" t="s">
        <v>85</v>
      </c>
      <c r="C140" s="61" t="s">
        <v>87</v>
      </c>
      <c r="D140" s="47">
        <v>123</v>
      </c>
      <c r="E140" s="103"/>
      <c r="F140" s="89"/>
      <c r="G140" s="89"/>
      <c r="H140" s="94"/>
    </row>
    <row r="141" spans="1:8" s="6" customFormat="1">
      <c r="A141" s="4"/>
      <c r="B141" s="61" t="s">
        <v>85</v>
      </c>
      <c r="C141" s="61" t="s">
        <v>84</v>
      </c>
      <c r="D141" s="121">
        <v>50</v>
      </c>
      <c r="E141" s="103" t="s">
        <v>38</v>
      </c>
      <c r="F141" s="89">
        <v>6220</v>
      </c>
      <c r="G141" s="89">
        <v>1.95</v>
      </c>
      <c r="H141" s="94">
        <f>G141*F141</f>
        <v>12129</v>
      </c>
    </row>
    <row r="142" spans="1:8" ht="13.15" customHeight="1">
      <c r="A142" s="48"/>
      <c r="B142" s="201"/>
      <c r="C142" s="201"/>
      <c r="D142" s="202"/>
      <c r="E142" s="83"/>
      <c r="F142" s="87"/>
      <c r="G142" s="86"/>
      <c r="H142" s="88"/>
    </row>
    <row r="143" spans="1:8" s="1" customFormat="1" ht="20.25" customHeight="1">
      <c r="A143" s="18"/>
      <c r="B143" s="186" t="s">
        <v>88</v>
      </c>
      <c r="C143" s="186"/>
      <c r="D143" s="187"/>
      <c r="E143" s="90"/>
      <c r="F143" s="91"/>
      <c r="G143" s="30"/>
      <c r="H143" s="92">
        <f>SUM(H79:H142)</f>
        <v>603246.53999999992</v>
      </c>
    </row>
    <row r="144" spans="1:8">
      <c r="A144" s="48"/>
      <c r="B144" s="25"/>
      <c r="C144" s="25"/>
      <c r="D144" s="149"/>
      <c r="E144" s="83"/>
      <c r="F144" s="84"/>
      <c r="G144" s="89"/>
      <c r="H144" s="85"/>
    </row>
    <row r="145" spans="1:8" ht="37.5" customHeight="1">
      <c r="A145" s="2" t="s">
        <v>89</v>
      </c>
      <c r="B145" s="179" t="s">
        <v>90</v>
      </c>
      <c r="C145" s="179"/>
      <c r="D145" s="180"/>
      <c r="E145" s="76"/>
      <c r="F145" s="77"/>
      <c r="G145" s="77"/>
      <c r="H145" s="78"/>
    </row>
    <row r="146" spans="1:8" ht="17.45" customHeight="1">
      <c r="A146" s="19" t="s">
        <v>91</v>
      </c>
      <c r="B146" s="177" t="s">
        <v>92</v>
      </c>
      <c r="C146" s="177"/>
      <c r="D146" s="185"/>
      <c r="E146" s="73"/>
      <c r="F146" s="74"/>
      <c r="G146" s="31"/>
      <c r="H146" s="75"/>
    </row>
    <row r="147" spans="1:8" ht="17.45" customHeight="1">
      <c r="A147" s="15" t="s">
        <v>93</v>
      </c>
      <c r="B147" s="189" t="s">
        <v>94</v>
      </c>
      <c r="C147" s="189"/>
      <c r="D147" s="190"/>
      <c r="E147" s="83"/>
      <c r="F147" s="84"/>
      <c r="G147" s="89"/>
      <c r="H147" s="85"/>
    </row>
    <row r="148" spans="1:8" ht="13.15" customHeight="1">
      <c r="A148" s="56" t="s">
        <v>95</v>
      </c>
      <c r="B148" s="203" t="s">
        <v>96</v>
      </c>
      <c r="C148" s="203"/>
      <c r="D148" s="204"/>
      <c r="E148" s="83"/>
      <c r="F148" s="84"/>
      <c r="G148" s="89"/>
      <c r="H148" s="85"/>
    </row>
    <row r="149" spans="1:8">
      <c r="A149" s="4"/>
      <c r="B149" s="61" t="s">
        <v>13</v>
      </c>
      <c r="C149" s="127"/>
      <c r="D149" s="128"/>
      <c r="E149" s="83"/>
      <c r="F149" s="84"/>
      <c r="G149" s="89"/>
      <c r="H149" s="85"/>
    </row>
    <row r="150" spans="1:8">
      <c r="A150" s="16"/>
      <c r="B150" s="105" t="s">
        <v>97</v>
      </c>
      <c r="C150" s="61" t="s">
        <v>15</v>
      </c>
      <c r="D150" s="46">
        <v>1748.64</v>
      </c>
      <c r="E150" s="95" t="s">
        <v>101</v>
      </c>
      <c r="F150" s="104">
        <v>7285</v>
      </c>
      <c r="G150" s="40">
        <v>41.6</v>
      </c>
      <c r="H150" s="97">
        <f>ROUND(F150*G150,2)</f>
        <v>303056</v>
      </c>
    </row>
    <row r="151" spans="1:8" ht="13.15" customHeight="1">
      <c r="A151" s="56" t="s">
        <v>334</v>
      </c>
      <c r="B151" s="205" t="s">
        <v>98</v>
      </c>
      <c r="C151" s="205"/>
      <c r="D151" s="206"/>
      <c r="E151" s="83"/>
      <c r="F151" s="84"/>
      <c r="G151" s="89"/>
      <c r="H151" s="85"/>
    </row>
    <row r="152" spans="1:8">
      <c r="A152" s="4"/>
      <c r="B152" s="61" t="s">
        <v>13</v>
      </c>
      <c r="C152" s="127"/>
      <c r="D152" s="128"/>
      <c r="E152" s="83"/>
      <c r="F152" s="84"/>
      <c r="G152" s="89"/>
      <c r="H152" s="85"/>
    </row>
    <row r="153" spans="1:8">
      <c r="A153" s="16"/>
      <c r="B153" s="105" t="s">
        <v>99</v>
      </c>
      <c r="C153" s="60" t="s">
        <v>15</v>
      </c>
      <c r="D153" s="63">
        <f>1217*0.08</f>
        <v>97.36</v>
      </c>
      <c r="E153" s="95" t="s">
        <v>101</v>
      </c>
      <c r="F153" s="104">
        <v>1065</v>
      </c>
      <c r="G153" s="40">
        <v>13.1</v>
      </c>
      <c r="H153" s="97">
        <f>ROUND(F153*G153,2)</f>
        <v>13951.5</v>
      </c>
    </row>
    <row r="154" spans="1:8" ht="17.45" customHeight="1">
      <c r="A154" s="57" t="s">
        <v>335</v>
      </c>
      <c r="B154" s="194" t="s">
        <v>100</v>
      </c>
      <c r="C154" s="194"/>
      <c r="D154" s="195"/>
      <c r="E154" s="79"/>
      <c r="F154" s="81"/>
      <c r="G154" s="80"/>
      <c r="H154" s="82"/>
    </row>
    <row r="155" spans="1:8" ht="12.75" customHeight="1">
      <c r="A155" s="56" t="s">
        <v>336</v>
      </c>
      <c r="B155" s="172" t="s">
        <v>283</v>
      </c>
      <c r="C155" s="172"/>
      <c r="D155" s="173"/>
      <c r="E155" s="83"/>
      <c r="F155" s="84"/>
      <c r="G155" s="89"/>
      <c r="H155" s="85"/>
    </row>
    <row r="156" spans="1:8">
      <c r="A156" s="4"/>
      <c r="B156" s="105" t="s">
        <v>13</v>
      </c>
      <c r="C156" s="125"/>
      <c r="D156" s="126"/>
      <c r="E156" s="83"/>
      <c r="F156" s="84"/>
      <c r="G156" s="89"/>
      <c r="H156" s="85"/>
    </row>
    <row r="157" spans="1:8">
      <c r="A157" s="48"/>
      <c r="B157" s="105" t="s">
        <v>97</v>
      </c>
      <c r="C157" s="153"/>
      <c r="D157" s="46">
        <v>7286</v>
      </c>
      <c r="E157" s="83" t="s">
        <v>101</v>
      </c>
      <c r="F157" s="86">
        <v>7285</v>
      </c>
      <c r="G157" s="86">
        <v>13.2</v>
      </c>
      <c r="H157" s="88">
        <f>ROUND(F157*G157,2)</f>
        <v>96162</v>
      </c>
    </row>
    <row r="158" spans="1:8" s="6" customFormat="1">
      <c r="A158" s="59"/>
      <c r="B158" s="105"/>
      <c r="C158" s="105"/>
      <c r="D158" s="121"/>
      <c r="E158" s="93"/>
      <c r="F158" s="86"/>
      <c r="G158" s="98"/>
      <c r="H158" s="102"/>
    </row>
    <row r="159" spans="1:8" s="1" customFormat="1" ht="35.25" customHeight="1">
      <c r="A159" s="18"/>
      <c r="B159" s="186" t="s">
        <v>102</v>
      </c>
      <c r="C159" s="186"/>
      <c r="D159" s="187"/>
      <c r="E159" s="90"/>
      <c r="F159" s="91"/>
      <c r="G159" s="30"/>
      <c r="H159" s="92">
        <f>SUM(H146:H158)</f>
        <v>413169.5</v>
      </c>
    </row>
    <row r="160" spans="1:8">
      <c r="A160" s="48"/>
      <c r="B160" s="25"/>
      <c r="C160" s="25"/>
      <c r="D160" s="149"/>
      <c r="E160" s="83"/>
      <c r="F160" s="84"/>
      <c r="G160" s="89"/>
      <c r="H160" s="85"/>
    </row>
    <row r="161" spans="1:8" ht="17.45" customHeight="1">
      <c r="A161" s="2" t="s">
        <v>112</v>
      </c>
      <c r="B161" s="179" t="s">
        <v>103</v>
      </c>
      <c r="C161" s="179"/>
      <c r="D161" s="180"/>
      <c r="E161" s="76"/>
      <c r="F161" s="77"/>
      <c r="G161" s="77"/>
      <c r="H161" s="78"/>
    </row>
    <row r="162" spans="1:8" ht="17.45" customHeight="1">
      <c r="A162" s="3" t="s">
        <v>114</v>
      </c>
      <c r="B162" s="177" t="s">
        <v>105</v>
      </c>
      <c r="C162" s="177"/>
      <c r="D162" s="185"/>
      <c r="E162" s="79"/>
      <c r="F162" s="81"/>
      <c r="G162" s="80"/>
      <c r="H162" s="75"/>
    </row>
    <row r="163" spans="1:8" ht="17.45" customHeight="1">
      <c r="A163" s="15" t="s">
        <v>116</v>
      </c>
      <c r="B163" s="189" t="s">
        <v>107</v>
      </c>
      <c r="C163" s="189"/>
      <c r="D163" s="190"/>
      <c r="E163" s="83"/>
      <c r="F163" s="84"/>
      <c r="G163" s="89"/>
      <c r="H163" s="85"/>
    </row>
    <row r="164" spans="1:8" ht="13.15" customHeight="1">
      <c r="A164" s="56" t="s">
        <v>118</v>
      </c>
      <c r="B164" s="175" t="s">
        <v>109</v>
      </c>
      <c r="C164" s="175"/>
      <c r="D164" s="176"/>
      <c r="E164" s="83"/>
      <c r="F164" s="84"/>
      <c r="G164" s="89"/>
      <c r="H164" s="85"/>
    </row>
    <row r="165" spans="1:8">
      <c r="A165" s="4"/>
      <c r="B165" s="61" t="s">
        <v>13</v>
      </c>
      <c r="C165" s="127"/>
      <c r="D165" s="128"/>
      <c r="E165" s="83"/>
      <c r="F165" s="84"/>
      <c r="G165" s="89"/>
      <c r="H165" s="85"/>
    </row>
    <row r="166" spans="1:8">
      <c r="A166" s="48"/>
      <c r="B166" s="61" t="s">
        <v>110</v>
      </c>
      <c r="C166" s="61"/>
      <c r="D166" s="46">
        <v>113</v>
      </c>
      <c r="E166" s="83" t="s">
        <v>101</v>
      </c>
      <c r="F166" s="87">
        <v>113</v>
      </c>
      <c r="G166" s="86">
        <v>46</v>
      </c>
      <c r="H166" s="88">
        <f>ROUND(F166*G166,2)</f>
        <v>5198</v>
      </c>
    </row>
    <row r="167" spans="1:8">
      <c r="A167" s="48"/>
      <c r="B167" s="25"/>
      <c r="C167" s="25"/>
      <c r="D167" s="149"/>
      <c r="E167" s="83"/>
      <c r="F167" s="84"/>
      <c r="G167" s="89"/>
      <c r="H167" s="85"/>
    </row>
    <row r="168" spans="1:8" s="1" customFormat="1" ht="17.25" customHeight="1">
      <c r="A168" s="18"/>
      <c r="B168" s="186" t="s">
        <v>111</v>
      </c>
      <c r="C168" s="186"/>
      <c r="D168" s="187"/>
      <c r="E168" s="90"/>
      <c r="F168" s="91"/>
      <c r="G168" s="30"/>
      <c r="H168" s="92">
        <f>SUM(H162:H166)</f>
        <v>5198</v>
      </c>
    </row>
    <row r="169" spans="1:8">
      <c r="A169" s="48"/>
      <c r="B169" s="25"/>
      <c r="C169" s="25"/>
      <c r="D169" s="149"/>
      <c r="E169" s="83"/>
      <c r="F169" s="84"/>
      <c r="G169" s="89"/>
      <c r="H169" s="85"/>
    </row>
    <row r="170" spans="1:8" ht="17.45" customHeight="1">
      <c r="A170" s="2" t="s">
        <v>133</v>
      </c>
      <c r="B170" s="179" t="s">
        <v>113</v>
      </c>
      <c r="C170" s="179"/>
      <c r="D170" s="180"/>
      <c r="E170" s="76"/>
      <c r="F170" s="77"/>
      <c r="G170" s="77"/>
      <c r="H170" s="78"/>
    </row>
    <row r="171" spans="1:8" ht="17.45" customHeight="1">
      <c r="A171" s="14" t="s">
        <v>135</v>
      </c>
      <c r="B171" s="177" t="s">
        <v>115</v>
      </c>
      <c r="C171" s="177"/>
      <c r="D171" s="185"/>
      <c r="E171" s="83"/>
      <c r="F171" s="84"/>
      <c r="G171" s="89"/>
      <c r="H171" s="85"/>
    </row>
    <row r="172" spans="1:8" ht="18.75">
      <c r="A172" s="15" t="s">
        <v>137</v>
      </c>
      <c r="B172" s="189" t="s">
        <v>117</v>
      </c>
      <c r="C172" s="189"/>
      <c r="D172" s="190"/>
      <c r="E172" s="83"/>
      <c r="F172" s="84"/>
      <c r="G172" s="89"/>
      <c r="H172" s="85"/>
    </row>
    <row r="173" spans="1:8">
      <c r="A173" s="56" t="s">
        <v>139</v>
      </c>
      <c r="B173" s="175" t="s">
        <v>119</v>
      </c>
      <c r="C173" s="175"/>
      <c r="D173" s="176"/>
      <c r="E173" s="83"/>
      <c r="F173" s="84"/>
      <c r="G173" s="89"/>
      <c r="H173" s="85"/>
    </row>
    <row r="174" spans="1:8">
      <c r="A174" s="4"/>
      <c r="B174" s="61" t="s">
        <v>13</v>
      </c>
      <c r="C174" s="127"/>
      <c r="D174" s="128"/>
      <c r="E174" s="83"/>
      <c r="F174" s="84"/>
      <c r="G174" s="89"/>
      <c r="H174" s="85"/>
    </row>
    <row r="175" spans="1:8">
      <c r="A175" s="48"/>
      <c r="B175" s="61" t="s">
        <v>120</v>
      </c>
      <c r="C175" s="61" t="s">
        <v>15</v>
      </c>
      <c r="D175" s="46">
        <v>898</v>
      </c>
      <c r="E175" s="83" t="s">
        <v>121</v>
      </c>
      <c r="F175" s="84">
        <v>898</v>
      </c>
      <c r="G175" s="89">
        <v>24</v>
      </c>
      <c r="H175" s="85">
        <f>F175*G175</f>
        <v>21552</v>
      </c>
    </row>
    <row r="176" spans="1:8">
      <c r="A176" s="62" t="s">
        <v>143</v>
      </c>
      <c r="B176" s="205" t="s">
        <v>122</v>
      </c>
      <c r="C176" s="205"/>
      <c r="D176" s="206"/>
      <c r="E176" s="79"/>
      <c r="F176" s="81"/>
      <c r="G176" s="80"/>
      <c r="H176" s="82"/>
    </row>
    <row r="177" spans="1:8">
      <c r="A177" s="4"/>
      <c r="B177" s="61" t="s">
        <v>13</v>
      </c>
      <c r="C177" s="127"/>
      <c r="D177" s="128"/>
      <c r="E177" s="83"/>
      <c r="F177" s="84"/>
      <c r="G177" s="89"/>
      <c r="H177" s="85"/>
    </row>
    <row r="178" spans="1:8">
      <c r="A178" s="48"/>
      <c r="B178" s="61" t="s">
        <v>110</v>
      </c>
      <c r="C178" s="61"/>
      <c r="D178" s="46">
        <v>66</v>
      </c>
      <c r="E178" s="83" t="s">
        <v>121</v>
      </c>
      <c r="F178" s="87">
        <v>66</v>
      </c>
      <c r="G178" s="86">
        <v>19</v>
      </c>
      <c r="H178" s="85">
        <f>F178*G178</f>
        <v>1254</v>
      </c>
    </row>
    <row r="179" spans="1:8" ht="17.45" customHeight="1">
      <c r="A179" s="57" t="s">
        <v>337</v>
      </c>
      <c r="B179" s="194" t="s">
        <v>123</v>
      </c>
      <c r="C179" s="194"/>
      <c r="D179" s="195"/>
      <c r="E179" s="79"/>
      <c r="F179" s="81"/>
      <c r="G179" s="80"/>
      <c r="H179" s="82"/>
    </row>
    <row r="180" spans="1:8">
      <c r="A180" s="56" t="s">
        <v>338</v>
      </c>
      <c r="B180" s="175" t="s">
        <v>291</v>
      </c>
      <c r="C180" s="175"/>
      <c r="D180" s="176"/>
      <c r="E180" s="83"/>
      <c r="F180" s="84"/>
      <c r="G180" s="89"/>
      <c r="H180" s="85"/>
    </row>
    <row r="181" spans="1:8">
      <c r="A181" s="4"/>
      <c r="B181" s="61" t="s">
        <v>13</v>
      </c>
      <c r="C181" s="127"/>
      <c r="D181" s="128"/>
      <c r="E181" s="83"/>
      <c r="F181" s="84"/>
      <c r="G181" s="89"/>
      <c r="H181" s="85"/>
    </row>
    <row r="182" spans="1:8">
      <c r="A182" s="4"/>
      <c r="B182" s="61" t="s">
        <v>124</v>
      </c>
      <c r="C182" s="61" t="s">
        <v>125</v>
      </c>
      <c r="D182" s="121"/>
      <c r="E182" s="83"/>
      <c r="F182" s="84"/>
      <c r="G182" s="89"/>
      <c r="H182" s="85"/>
    </row>
    <row r="183" spans="1:8">
      <c r="A183" s="48"/>
      <c r="B183" s="61"/>
      <c r="C183" s="61"/>
      <c r="D183" s="121">
        <v>18</v>
      </c>
      <c r="E183" s="83" t="s">
        <v>126</v>
      </c>
      <c r="F183" s="87">
        <v>18</v>
      </c>
      <c r="G183" s="86">
        <v>223</v>
      </c>
      <c r="H183" s="88">
        <f>ROUND(F183*G183,2)</f>
        <v>4014</v>
      </c>
    </row>
    <row r="184" spans="1:8" s="6" customFormat="1">
      <c r="A184" s="5" t="s">
        <v>339</v>
      </c>
      <c r="B184" s="170" t="s">
        <v>292</v>
      </c>
      <c r="C184" s="170"/>
      <c r="D184" s="171"/>
      <c r="E184" s="99"/>
      <c r="F184" s="100"/>
      <c r="G184" s="100"/>
      <c r="H184" s="101"/>
    </row>
    <row r="185" spans="1:8" s="6" customFormat="1">
      <c r="A185" s="4"/>
      <c r="B185" s="105" t="s">
        <v>13</v>
      </c>
      <c r="C185" s="125"/>
      <c r="D185" s="126"/>
      <c r="E185" s="93"/>
      <c r="F185" s="86"/>
      <c r="G185" s="86"/>
      <c r="H185" s="102"/>
    </row>
    <row r="186" spans="1:8" s="6" customFormat="1">
      <c r="A186" s="4"/>
      <c r="B186" s="105" t="s">
        <v>124</v>
      </c>
      <c r="C186" s="105" t="s">
        <v>125</v>
      </c>
      <c r="D186" s="121">
        <v>25</v>
      </c>
      <c r="E186" s="93"/>
      <c r="F186" s="86"/>
      <c r="G186" s="86"/>
      <c r="H186" s="102"/>
    </row>
    <row r="187" spans="1:8" s="6" customFormat="1">
      <c r="A187" s="59"/>
      <c r="B187" s="105"/>
      <c r="C187" s="105"/>
      <c r="D187" s="121"/>
      <c r="E187" s="83" t="s">
        <v>126</v>
      </c>
      <c r="F187" s="87">
        <v>25</v>
      </c>
      <c r="G187" s="86">
        <v>446</v>
      </c>
      <c r="H187" s="88">
        <f>ROUND(F187*G187,2)</f>
        <v>11150</v>
      </c>
    </row>
    <row r="188" spans="1:8" ht="18.75">
      <c r="A188" s="21" t="s">
        <v>151</v>
      </c>
      <c r="B188" s="207" t="s">
        <v>127</v>
      </c>
      <c r="C188" s="207"/>
      <c r="D188" s="208"/>
      <c r="E188" s="79"/>
      <c r="F188" s="81"/>
      <c r="G188" s="80"/>
      <c r="H188" s="82"/>
    </row>
    <row r="189" spans="1:8" ht="18.75">
      <c r="A189" s="22" t="s">
        <v>153</v>
      </c>
      <c r="B189" s="209" t="s">
        <v>309</v>
      </c>
      <c r="C189" s="209"/>
      <c r="D189" s="210"/>
      <c r="E189" s="83"/>
      <c r="F189" s="84"/>
      <c r="G189" s="89"/>
      <c r="H189" s="85"/>
    </row>
    <row r="190" spans="1:8" ht="13.15" customHeight="1">
      <c r="A190" s="23" t="s">
        <v>155</v>
      </c>
      <c r="B190" s="211" t="s">
        <v>128</v>
      </c>
      <c r="C190" s="211"/>
      <c r="D190" s="212"/>
      <c r="E190" s="83"/>
      <c r="F190" s="84"/>
      <c r="G190" s="89"/>
      <c r="H190" s="85"/>
    </row>
    <row r="191" spans="1:8">
      <c r="A191" s="4"/>
      <c r="B191" s="61" t="s">
        <v>13</v>
      </c>
      <c r="C191" s="127"/>
      <c r="D191" s="128"/>
      <c r="E191" s="83"/>
      <c r="F191" s="84"/>
      <c r="G191" s="89"/>
      <c r="H191" s="85"/>
    </row>
    <row r="192" spans="1:8">
      <c r="A192" s="48"/>
      <c r="B192" s="61" t="s">
        <v>124</v>
      </c>
      <c r="C192" s="61" t="s">
        <v>125</v>
      </c>
      <c r="D192" s="9">
        <f>(52+16)*13</f>
        <v>884</v>
      </c>
      <c r="E192" s="83"/>
      <c r="F192" s="84"/>
      <c r="G192" s="89"/>
      <c r="H192" s="88"/>
    </row>
    <row r="193" spans="1:8">
      <c r="A193" s="48"/>
      <c r="B193" s="105"/>
      <c r="C193" s="154"/>
      <c r="D193" s="121"/>
      <c r="E193" s="83" t="s">
        <v>26</v>
      </c>
      <c r="F193" s="84">
        <v>884</v>
      </c>
      <c r="G193" s="89">
        <v>2.0499999999999998</v>
      </c>
      <c r="H193" s="88">
        <f>G193*F193</f>
        <v>1812.1999999999998</v>
      </c>
    </row>
    <row r="194" spans="1:8" ht="13.15" customHeight="1">
      <c r="A194" s="24" t="s">
        <v>340</v>
      </c>
      <c r="B194" s="213" t="s">
        <v>129</v>
      </c>
      <c r="C194" s="213"/>
      <c r="D194" s="214"/>
      <c r="E194" s="79"/>
      <c r="F194" s="81"/>
      <c r="G194" s="80"/>
      <c r="H194" s="82"/>
    </row>
    <row r="195" spans="1:8">
      <c r="A195" s="4"/>
      <c r="B195" s="61" t="s">
        <v>13</v>
      </c>
      <c r="C195" s="127"/>
      <c r="D195" s="128"/>
      <c r="E195" s="83"/>
      <c r="F195" s="84"/>
      <c r="G195" s="89"/>
      <c r="H195" s="85"/>
    </row>
    <row r="196" spans="1:8">
      <c r="A196" s="4"/>
      <c r="B196" s="61" t="s">
        <v>124</v>
      </c>
      <c r="C196" s="127"/>
      <c r="D196" s="155">
        <v>6</v>
      </c>
      <c r="E196" s="83"/>
      <c r="F196" s="84"/>
      <c r="G196" s="89"/>
      <c r="H196" s="85"/>
    </row>
    <row r="197" spans="1:8">
      <c r="A197" s="48"/>
      <c r="B197" s="61"/>
      <c r="C197" s="8" t="s">
        <v>15</v>
      </c>
      <c r="D197" s="9"/>
      <c r="E197" s="83" t="s">
        <v>126</v>
      </c>
      <c r="F197" s="84">
        <v>6</v>
      </c>
      <c r="G197" s="89">
        <v>34</v>
      </c>
      <c r="H197" s="88">
        <f>ROUND(F197*G197,2)</f>
        <v>204</v>
      </c>
    </row>
    <row r="198" spans="1:8" ht="17.45" customHeight="1">
      <c r="A198" s="57" t="s">
        <v>341</v>
      </c>
      <c r="B198" s="194" t="s">
        <v>130</v>
      </c>
      <c r="C198" s="194"/>
      <c r="D198" s="195"/>
      <c r="E198" s="79"/>
      <c r="F198" s="81"/>
      <c r="G198" s="80"/>
      <c r="H198" s="82"/>
    </row>
    <row r="199" spans="1:8" ht="13.15" customHeight="1">
      <c r="A199" s="56" t="s">
        <v>342</v>
      </c>
      <c r="B199" s="175" t="s">
        <v>131</v>
      </c>
      <c r="C199" s="175"/>
      <c r="D199" s="176"/>
      <c r="E199" s="83"/>
      <c r="F199" s="84"/>
      <c r="G199" s="89"/>
      <c r="H199" s="85"/>
    </row>
    <row r="200" spans="1:8">
      <c r="A200" s="4"/>
      <c r="B200" s="61" t="s">
        <v>13</v>
      </c>
      <c r="C200" s="127"/>
      <c r="D200" s="128"/>
      <c r="E200" s="83"/>
      <c r="F200" s="84"/>
      <c r="G200" s="89"/>
      <c r="H200" s="85"/>
    </row>
    <row r="201" spans="1:8">
      <c r="A201" s="48"/>
      <c r="B201" s="61" t="s">
        <v>124</v>
      </c>
      <c r="C201" s="61" t="s">
        <v>15</v>
      </c>
      <c r="D201" s="46">
        <v>10</v>
      </c>
      <c r="E201" s="83"/>
      <c r="F201" s="84"/>
      <c r="G201" s="89"/>
      <c r="H201" s="85"/>
    </row>
    <row r="202" spans="1:8">
      <c r="A202" s="48"/>
      <c r="B202" s="105" t="s">
        <v>99</v>
      </c>
      <c r="C202" s="61" t="s">
        <v>15</v>
      </c>
      <c r="D202" s="121">
        <v>10</v>
      </c>
      <c r="E202" s="83" t="s">
        <v>126</v>
      </c>
      <c r="F202" s="87">
        <v>20</v>
      </c>
      <c r="G202" s="86">
        <v>270</v>
      </c>
      <c r="H202" s="88">
        <f>ROUND(F202*G202,2)</f>
        <v>5400</v>
      </c>
    </row>
    <row r="203" spans="1:8">
      <c r="A203" s="48"/>
      <c r="B203" s="25"/>
      <c r="C203" s="25"/>
      <c r="D203" s="149"/>
      <c r="E203" s="83"/>
      <c r="F203" s="84"/>
      <c r="G203" s="89"/>
      <c r="H203" s="85"/>
    </row>
    <row r="204" spans="1:8" s="1" customFormat="1" ht="17.45" customHeight="1">
      <c r="A204" s="18"/>
      <c r="B204" s="186" t="s">
        <v>132</v>
      </c>
      <c r="C204" s="186"/>
      <c r="D204" s="187"/>
      <c r="E204" s="90"/>
      <c r="F204" s="91"/>
      <c r="G204" s="30"/>
      <c r="H204" s="92">
        <f>SUM(H171:H203)</f>
        <v>45386.2</v>
      </c>
    </row>
    <row r="205" spans="1:8">
      <c r="A205" s="48"/>
      <c r="B205" s="25"/>
      <c r="C205" s="25"/>
      <c r="D205" s="149"/>
      <c r="E205" s="83"/>
      <c r="F205" s="84"/>
      <c r="G205" s="89"/>
      <c r="H205" s="85"/>
    </row>
    <row r="206" spans="1:8" ht="17.45" customHeight="1">
      <c r="A206" s="2" t="s">
        <v>194</v>
      </c>
      <c r="B206" s="179" t="s">
        <v>134</v>
      </c>
      <c r="C206" s="179"/>
      <c r="D206" s="180"/>
      <c r="E206" s="76"/>
      <c r="F206" s="77"/>
      <c r="G206" s="77"/>
      <c r="H206" s="78"/>
    </row>
    <row r="207" spans="1:8" ht="17.45" customHeight="1">
      <c r="A207" s="14" t="s">
        <v>196</v>
      </c>
      <c r="B207" s="177" t="s">
        <v>136</v>
      </c>
      <c r="C207" s="177"/>
      <c r="D207" s="185"/>
      <c r="E207" s="83"/>
      <c r="F207" s="84"/>
      <c r="G207" s="89"/>
      <c r="H207" s="85"/>
    </row>
    <row r="208" spans="1:8" ht="22.5" customHeight="1">
      <c r="A208" s="15" t="s">
        <v>198</v>
      </c>
      <c r="B208" s="189" t="s">
        <v>138</v>
      </c>
      <c r="C208" s="189"/>
      <c r="D208" s="190"/>
      <c r="E208" s="83"/>
      <c r="F208" s="84"/>
      <c r="G208" s="89"/>
      <c r="H208" s="85"/>
    </row>
    <row r="209" spans="1:8" ht="12" customHeight="1">
      <c r="A209" s="15"/>
      <c r="B209" s="215"/>
      <c r="C209" s="215"/>
      <c r="D209" s="216"/>
      <c r="E209" s="83"/>
      <c r="F209" s="84"/>
      <c r="G209" s="89"/>
      <c r="H209" s="85"/>
    </row>
    <row r="210" spans="1:8">
      <c r="A210" s="56" t="s">
        <v>200</v>
      </c>
      <c r="B210" s="175" t="s">
        <v>140</v>
      </c>
      <c r="C210" s="175"/>
      <c r="D210" s="176"/>
      <c r="E210" s="83"/>
      <c r="F210" s="84"/>
      <c r="G210" s="89"/>
      <c r="H210" s="85"/>
    </row>
    <row r="211" spans="1:8">
      <c r="A211" s="4"/>
      <c r="B211" s="61" t="s">
        <v>13</v>
      </c>
      <c r="C211" s="127"/>
      <c r="D211" s="128"/>
      <c r="E211" s="83"/>
      <c r="F211" s="84"/>
      <c r="G211" s="89"/>
      <c r="H211" s="85"/>
    </row>
    <row r="212" spans="1:8">
      <c r="A212" s="56"/>
      <c r="B212" s="61" t="s">
        <v>141</v>
      </c>
      <c r="C212" s="61" t="s">
        <v>142</v>
      </c>
      <c r="D212" s="46">
        <v>67</v>
      </c>
      <c r="E212" s="83" t="s">
        <v>121</v>
      </c>
      <c r="F212" s="106">
        <v>66</v>
      </c>
      <c r="G212" s="86">
        <v>48</v>
      </c>
      <c r="H212" s="88">
        <f>G212*F212</f>
        <v>3168</v>
      </c>
    </row>
    <row r="213" spans="1:8">
      <c r="A213" s="62" t="s">
        <v>298</v>
      </c>
      <c r="B213" s="181" t="s">
        <v>144</v>
      </c>
      <c r="C213" s="181"/>
      <c r="D213" s="182"/>
      <c r="E213" s="79"/>
      <c r="F213" s="86"/>
      <c r="G213" s="80"/>
      <c r="H213" s="82"/>
    </row>
    <row r="214" spans="1:8">
      <c r="A214" s="4"/>
      <c r="B214" s="61" t="s">
        <v>13</v>
      </c>
      <c r="C214" s="127"/>
      <c r="D214" s="128"/>
      <c r="E214" s="83"/>
      <c r="F214" s="84"/>
      <c r="G214" s="89"/>
      <c r="H214" s="85"/>
    </row>
    <row r="215" spans="1:8">
      <c r="A215" s="4"/>
      <c r="B215" s="61" t="s">
        <v>141</v>
      </c>
      <c r="C215" s="61" t="s">
        <v>145</v>
      </c>
      <c r="D215" s="47">
        <v>417</v>
      </c>
      <c r="E215" s="83"/>
      <c r="F215" s="84"/>
      <c r="G215" s="86"/>
      <c r="H215" s="85"/>
    </row>
    <row r="216" spans="1:8">
      <c r="A216" s="4"/>
      <c r="B216" s="61" t="s">
        <v>141</v>
      </c>
      <c r="C216" s="61" t="s">
        <v>146</v>
      </c>
      <c r="D216" s="47">
        <v>393</v>
      </c>
      <c r="E216" s="83"/>
      <c r="F216" s="84"/>
      <c r="G216" s="86"/>
      <c r="H216" s="85"/>
    </row>
    <row r="217" spans="1:8">
      <c r="A217" s="48"/>
      <c r="B217" s="61" t="s">
        <v>141</v>
      </c>
      <c r="C217" s="61" t="s">
        <v>142</v>
      </c>
      <c r="D217" s="121">
        <v>85</v>
      </c>
      <c r="E217" s="83"/>
      <c r="F217" s="86"/>
      <c r="G217" s="86"/>
      <c r="H217" s="88"/>
    </row>
    <row r="218" spans="1:8">
      <c r="A218" s="48"/>
      <c r="B218" s="61"/>
      <c r="C218" s="61"/>
      <c r="D218" s="46"/>
      <c r="E218" s="83" t="s">
        <v>121</v>
      </c>
      <c r="F218" s="106">
        <v>1110</v>
      </c>
      <c r="G218" s="86">
        <v>49</v>
      </c>
      <c r="H218" s="88">
        <f>G218*F218</f>
        <v>54390</v>
      </c>
    </row>
    <row r="219" spans="1:8">
      <c r="A219" s="62" t="s">
        <v>343</v>
      </c>
      <c r="B219" s="181" t="s">
        <v>147</v>
      </c>
      <c r="C219" s="181"/>
      <c r="D219" s="182"/>
      <c r="E219" s="79"/>
      <c r="F219" s="86"/>
      <c r="G219" s="80"/>
      <c r="H219" s="82"/>
    </row>
    <row r="220" spans="1:8">
      <c r="A220" s="4"/>
      <c r="B220" s="61" t="s">
        <v>13</v>
      </c>
      <c r="C220" s="127"/>
      <c r="D220" s="128"/>
      <c r="E220" s="83"/>
      <c r="F220" s="84"/>
      <c r="G220" s="89"/>
      <c r="H220" s="85"/>
    </row>
    <row r="221" spans="1:8">
      <c r="A221" s="4"/>
      <c r="B221" s="61" t="s">
        <v>141</v>
      </c>
      <c r="C221" s="61" t="s">
        <v>142</v>
      </c>
      <c r="D221" s="47">
        <v>245</v>
      </c>
      <c r="E221" s="83"/>
      <c r="F221" s="84"/>
      <c r="G221" s="89"/>
      <c r="H221" s="85"/>
    </row>
    <row r="222" spans="1:8">
      <c r="A222" s="48"/>
      <c r="B222" s="61" t="s">
        <v>141</v>
      </c>
      <c r="C222" s="61" t="s">
        <v>148</v>
      </c>
      <c r="D222" s="46">
        <v>81</v>
      </c>
      <c r="E222" s="83"/>
      <c r="F222" s="86"/>
      <c r="G222" s="86"/>
      <c r="H222" s="88"/>
    </row>
    <row r="223" spans="1:8">
      <c r="A223" s="16"/>
      <c r="B223" s="60"/>
      <c r="C223" s="60"/>
      <c r="D223" s="63"/>
      <c r="E223" s="95" t="s">
        <v>121</v>
      </c>
      <c r="F223" s="106">
        <v>290</v>
      </c>
      <c r="G223" s="106">
        <v>51</v>
      </c>
      <c r="H223" s="97">
        <f>G223*F223</f>
        <v>14790</v>
      </c>
    </row>
    <row r="224" spans="1:8">
      <c r="A224" s="56" t="s">
        <v>344</v>
      </c>
      <c r="B224" s="181" t="s">
        <v>149</v>
      </c>
      <c r="C224" s="181"/>
      <c r="D224" s="182"/>
      <c r="E224" s="83"/>
      <c r="F224" s="86"/>
      <c r="G224" s="89"/>
      <c r="H224" s="85"/>
    </row>
    <row r="225" spans="1:8">
      <c r="A225" s="4"/>
      <c r="B225" s="61" t="s">
        <v>13</v>
      </c>
      <c r="C225" s="127"/>
      <c r="D225" s="128"/>
      <c r="E225" s="83"/>
      <c r="F225" s="84"/>
      <c r="G225" s="89"/>
      <c r="H225" s="85"/>
    </row>
    <row r="226" spans="1:8">
      <c r="A226" s="4"/>
      <c r="B226" s="61" t="s">
        <v>141</v>
      </c>
      <c r="C226" s="61" t="s">
        <v>142</v>
      </c>
      <c r="D226" s="47">
        <v>79</v>
      </c>
      <c r="E226" s="83"/>
      <c r="F226" s="84"/>
      <c r="G226" s="89"/>
      <c r="H226" s="85"/>
    </row>
    <row r="227" spans="1:8">
      <c r="A227" s="48"/>
      <c r="B227" s="61" t="s">
        <v>141</v>
      </c>
      <c r="C227" s="61" t="s">
        <v>148</v>
      </c>
      <c r="D227" s="46">
        <v>180</v>
      </c>
      <c r="E227" s="83"/>
      <c r="F227" s="84"/>
      <c r="G227" s="86"/>
      <c r="H227" s="88"/>
    </row>
    <row r="228" spans="1:8">
      <c r="A228" s="48"/>
      <c r="B228" s="61"/>
      <c r="C228" s="61"/>
      <c r="D228" s="46"/>
      <c r="E228" s="83" t="s">
        <v>121</v>
      </c>
      <c r="F228" s="106">
        <v>225</v>
      </c>
      <c r="G228" s="86">
        <v>56</v>
      </c>
      <c r="H228" s="88">
        <f>ROUND(F228*G228,2)</f>
        <v>12600</v>
      </c>
    </row>
    <row r="229" spans="1:8">
      <c r="A229" s="62" t="s">
        <v>345</v>
      </c>
      <c r="B229" s="181" t="s">
        <v>150</v>
      </c>
      <c r="C229" s="181"/>
      <c r="D229" s="182"/>
      <c r="E229" s="79"/>
      <c r="F229" s="86"/>
      <c r="G229" s="80"/>
      <c r="H229" s="82"/>
    </row>
    <row r="230" spans="1:8">
      <c r="A230" s="4"/>
      <c r="B230" s="61" t="s">
        <v>13</v>
      </c>
      <c r="C230" s="127"/>
      <c r="D230" s="128"/>
      <c r="E230" s="83"/>
      <c r="F230" s="84"/>
      <c r="G230" s="89"/>
      <c r="H230" s="85"/>
    </row>
    <row r="231" spans="1:8">
      <c r="A231" s="4"/>
      <c r="B231" s="61" t="s">
        <v>141</v>
      </c>
      <c r="C231" s="61" t="s">
        <v>142</v>
      </c>
      <c r="D231" s="47">
        <v>158</v>
      </c>
      <c r="E231" s="83"/>
      <c r="F231" s="84"/>
      <c r="G231" s="89"/>
      <c r="H231" s="85"/>
    </row>
    <row r="232" spans="1:8">
      <c r="A232" s="48"/>
      <c r="B232" s="61" t="s">
        <v>141</v>
      </c>
      <c r="C232" s="61" t="s">
        <v>148</v>
      </c>
      <c r="D232" s="46">
        <v>44</v>
      </c>
      <c r="E232" s="83"/>
      <c r="F232" s="84"/>
      <c r="G232" s="86"/>
      <c r="H232" s="88"/>
    </row>
    <row r="233" spans="1:8">
      <c r="A233" s="48"/>
      <c r="B233" s="61"/>
      <c r="C233" s="61"/>
      <c r="D233" s="46"/>
      <c r="E233" s="83" t="s">
        <v>121</v>
      </c>
      <c r="F233" s="106">
        <v>252</v>
      </c>
      <c r="G233" s="86">
        <v>77</v>
      </c>
      <c r="H233" s="88">
        <f>ROUND(F233*G233,2)</f>
        <v>19404</v>
      </c>
    </row>
    <row r="234" spans="1:8" ht="17.45" customHeight="1">
      <c r="A234" s="3" t="s">
        <v>205</v>
      </c>
      <c r="B234" s="183" t="s">
        <v>152</v>
      </c>
      <c r="C234" s="183"/>
      <c r="D234" s="188"/>
      <c r="E234" s="79"/>
      <c r="F234" s="81"/>
      <c r="G234" s="80"/>
      <c r="H234" s="82"/>
    </row>
    <row r="235" spans="1:8" ht="37.5" customHeight="1">
      <c r="A235" s="15" t="s">
        <v>207</v>
      </c>
      <c r="B235" s="189" t="s">
        <v>154</v>
      </c>
      <c r="C235" s="189"/>
      <c r="D235" s="190"/>
      <c r="E235" s="83"/>
      <c r="F235" s="84"/>
      <c r="G235" s="89"/>
      <c r="H235" s="85"/>
    </row>
    <row r="236" spans="1:8" ht="13.15" customHeight="1">
      <c r="A236" s="56" t="s">
        <v>209</v>
      </c>
      <c r="B236" s="175" t="s">
        <v>156</v>
      </c>
      <c r="C236" s="175"/>
      <c r="D236" s="176"/>
      <c r="E236" s="83"/>
      <c r="F236" s="84"/>
      <c r="G236" s="89"/>
      <c r="H236" s="85"/>
    </row>
    <row r="237" spans="1:8">
      <c r="A237" s="4"/>
      <c r="B237" s="61" t="s">
        <v>13</v>
      </c>
      <c r="C237" s="127"/>
      <c r="D237" s="128"/>
      <c r="E237" s="83"/>
      <c r="F237" s="84"/>
      <c r="G237" s="89"/>
      <c r="H237" s="85"/>
    </row>
    <row r="238" spans="1:8">
      <c r="A238" s="4"/>
      <c r="B238" s="105" t="s">
        <v>141</v>
      </c>
      <c r="C238" s="105" t="s">
        <v>145</v>
      </c>
      <c r="D238" s="55">
        <v>9</v>
      </c>
      <c r="E238" s="83"/>
      <c r="F238" s="84"/>
      <c r="G238" s="89"/>
      <c r="H238" s="85"/>
    </row>
    <row r="239" spans="1:8">
      <c r="A239" s="4"/>
      <c r="B239" s="105" t="s">
        <v>141</v>
      </c>
      <c r="C239" s="105" t="s">
        <v>146</v>
      </c>
      <c r="D239" s="55">
        <v>17</v>
      </c>
      <c r="E239" s="83"/>
      <c r="F239" s="84"/>
      <c r="G239" s="89"/>
      <c r="H239" s="85"/>
    </row>
    <row r="240" spans="1:8">
      <c r="A240" s="4"/>
      <c r="B240" s="61" t="s">
        <v>141</v>
      </c>
      <c r="C240" s="61" t="s">
        <v>142</v>
      </c>
      <c r="D240" s="55">
        <v>14</v>
      </c>
      <c r="E240" s="83"/>
      <c r="F240" s="84"/>
      <c r="G240" s="89"/>
      <c r="H240" s="85"/>
    </row>
    <row r="241" spans="1:8">
      <c r="A241" s="4"/>
      <c r="B241" s="61" t="s">
        <v>141</v>
      </c>
      <c r="C241" s="61" t="s">
        <v>148</v>
      </c>
      <c r="D241" s="55">
        <v>6</v>
      </c>
      <c r="E241" s="83"/>
      <c r="F241" s="84"/>
      <c r="G241" s="89"/>
      <c r="H241" s="85"/>
    </row>
    <row r="242" spans="1:8">
      <c r="A242" s="48"/>
      <c r="B242" s="61"/>
      <c r="C242" s="61"/>
      <c r="D242" s="121"/>
      <c r="E242" s="83" t="s">
        <v>126</v>
      </c>
      <c r="F242" s="86">
        <v>43</v>
      </c>
      <c r="G242" s="86">
        <v>785</v>
      </c>
      <c r="H242" s="88">
        <f>ROUND(F242*G242,2)</f>
        <v>33755</v>
      </c>
    </row>
    <row r="243" spans="1:8" ht="18.75">
      <c r="A243" s="57" t="s">
        <v>218</v>
      </c>
      <c r="B243" s="191" t="s">
        <v>157</v>
      </c>
      <c r="C243" s="191"/>
      <c r="D243" s="192"/>
      <c r="E243" s="79"/>
      <c r="F243" s="81"/>
      <c r="G243" s="80"/>
      <c r="H243" s="82"/>
    </row>
    <row r="244" spans="1:8" ht="13.15" hidden="1" customHeight="1">
      <c r="A244" s="127" t="s">
        <v>158</v>
      </c>
      <c r="B244" s="172" t="s">
        <v>159</v>
      </c>
      <c r="C244" s="172"/>
      <c r="D244" s="173"/>
      <c r="E244" s="83"/>
      <c r="F244" s="84"/>
      <c r="G244" s="89"/>
      <c r="H244" s="85"/>
    </row>
    <row r="245" spans="1:8" hidden="1">
      <c r="A245" s="4"/>
      <c r="B245" s="105" t="s">
        <v>13</v>
      </c>
      <c r="C245" s="125"/>
      <c r="D245" s="126"/>
      <c r="E245" s="83"/>
      <c r="F245" s="84"/>
      <c r="G245" s="89"/>
      <c r="H245" s="85"/>
    </row>
    <row r="246" spans="1:8" hidden="1">
      <c r="A246" s="25"/>
      <c r="B246" s="105" t="s">
        <v>141</v>
      </c>
      <c r="C246" s="105" t="s">
        <v>160</v>
      </c>
      <c r="D246" s="121"/>
      <c r="E246" s="83" t="s">
        <v>126</v>
      </c>
      <c r="F246" s="84"/>
      <c r="G246" s="89"/>
      <c r="H246" s="88">
        <f>ROUND(F246*G246,2)</f>
        <v>0</v>
      </c>
    </row>
    <row r="247" spans="1:8" ht="12.75" hidden="1" customHeight="1">
      <c r="A247" s="129" t="s">
        <v>161</v>
      </c>
      <c r="B247" s="170" t="s">
        <v>162</v>
      </c>
      <c r="C247" s="170"/>
      <c r="D247" s="171"/>
      <c r="E247" s="79"/>
      <c r="F247" s="81"/>
      <c r="G247" s="80"/>
      <c r="H247" s="82"/>
    </row>
    <row r="248" spans="1:8" hidden="1">
      <c r="A248" s="4"/>
      <c r="B248" s="105" t="s">
        <v>13</v>
      </c>
      <c r="C248" s="125"/>
      <c r="D248" s="126"/>
      <c r="E248" s="83"/>
      <c r="F248" s="84"/>
      <c r="G248" s="89"/>
      <c r="H248" s="85"/>
    </row>
    <row r="249" spans="1:8" hidden="1">
      <c r="A249" s="56"/>
      <c r="B249" s="105" t="s">
        <v>141</v>
      </c>
      <c r="C249" s="105" t="s">
        <v>160</v>
      </c>
      <c r="D249" s="121"/>
      <c r="E249" s="83" t="s">
        <v>126</v>
      </c>
      <c r="F249" s="84"/>
      <c r="G249" s="89"/>
      <c r="H249" s="88">
        <f>ROUND(F249*G249,2)</f>
        <v>0</v>
      </c>
    </row>
    <row r="250" spans="1:8" ht="12.75" customHeight="1">
      <c r="A250" s="56" t="s">
        <v>220</v>
      </c>
      <c r="B250" s="172" t="s">
        <v>163</v>
      </c>
      <c r="C250" s="172"/>
      <c r="D250" s="173"/>
      <c r="E250" s="83"/>
      <c r="F250" s="84"/>
      <c r="G250" s="89"/>
      <c r="H250" s="85"/>
    </row>
    <row r="251" spans="1:8">
      <c r="A251" s="4"/>
      <c r="B251" s="105" t="s">
        <v>13</v>
      </c>
      <c r="C251" s="125"/>
      <c r="D251" s="126"/>
      <c r="E251" s="83"/>
      <c r="F251" s="84"/>
      <c r="G251" s="89"/>
      <c r="H251" s="85"/>
    </row>
    <row r="252" spans="1:8">
      <c r="A252" s="4"/>
      <c r="B252" s="105" t="s">
        <v>141</v>
      </c>
      <c r="C252" s="105" t="s">
        <v>148</v>
      </c>
      <c r="D252" s="121">
        <v>11</v>
      </c>
      <c r="E252" s="83"/>
      <c r="F252" s="84"/>
      <c r="G252" s="89"/>
      <c r="H252" s="85"/>
    </row>
    <row r="253" spans="1:8">
      <c r="A253" s="56"/>
      <c r="B253" s="105"/>
      <c r="C253" s="105"/>
      <c r="D253" s="121"/>
      <c r="E253" s="83" t="s">
        <v>126</v>
      </c>
      <c r="F253" s="84">
        <v>11</v>
      </c>
      <c r="G253" s="89">
        <v>500</v>
      </c>
      <c r="H253" s="88">
        <f>ROUND(F253*G253,2)</f>
        <v>5500</v>
      </c>
    </row>
    <row r="254" spans="1:8" ht="12.75" customHeight="1">
      <c r="A254" s="62" t="s">
        <v>346</v>
      </c>
      <c r="B254" s="170" t="s">
        <v>293</v>
      </c>
      <c r="C254" s="170"/>
      <c r="D254" s="171"/>
      <c r="E254" s="79"/>
      <c r="F254" s="81"/>
      <c r="G254" s="80"/>
      <c r="H254" s="82"/>
    </row>
    <row r="255" spans="1:8">
      <c r="A255" s="4"/>
      <c r="B255" s="105" t="s">
        <v>13</v>
      </c>
      <c r="C255" s="125"/>
      <c r="D255" s="126"/>
      <c r="E255" s="83"/>
      <c r="F255" s="84"/>
      <c r="G255" s="89"/>
      <c r="H255" s="85"/>
    </row>
    <row r="256" spans="1:8">
      <c r="A256" s="56"/>
      <c r="B256" s="105" t="s">
        <v>141</v>
      </c>
      <c r="C256" s="105" t="s">
        <v>145</v>
      </c>
      <c r="D256" s="121">
        <v>2</v>
      </c>
      <c r="E256" s="83" t="s">
        <v>126</v>
      </c>
      <c r="F256" s="84">
        <v>2</v>
      </c>
      <c r="G256" s="89">
        <v>530</v>
      </c>
      <c r="H256" s="88">
        <f>ROUND(F256*G256,2)</f>
        <v>1060</v>
      </c>
    </row>
    <row r="257" spans="1:8" s="44" customFormat="1" ht="17.45" customHeight="1">
      <c r="A257" s="57" t="s">
        <v>222</v>
      </c>
      <c r="B257" s="191" t="s">
        <v>164</v>
      </c>
      <c r="C257" s="191"/>
      <c r="D257" s="223"/>
      <c r="E257" s="145"/>
      <c r="F257" s="146"/>
      <c r="G257" s="147"/>
      <c r="H257" s="148"/>
    </row>
    <row r="258" spans="1:8" s="44" customFormat="1" ht="25.5" customHeight="1">
      <c r="A258" s="56" t="s">
        <v>224</v>
      </c>
      <c r="B258" s="224" t="s">
        <v>165</v>
      </c>
      <c r="C258" s="224"/>
      <c r="D258" s="225"/>
      <c r="E258" s="122"/>
      <c r="F258" s="123"/>
      <c r="G258" s="53"/>
      <c r="H258" s="124"/>
    </row>
    <row r="259" spans="1:8" s="44" customFormat="1" ht="12.75" customHeight="1">
      <c r="A259" s="50"/>
      <c r="B259" s="105" t="s">
        <v>166</v>
      </c>
      <c r="C259" s="51"/>
      <c r="D259" s="52"/>
      <c r="E259" s="122"/>
      <c r="F259" s="123"/>
      <c r="G259" s="53"/>
      <c r="H259" s="124"/>
    </row>
    <row r="260" spans="1:8" s="44" customFormat="1" ht="12" customHeight="1">
      <c r="A260" s="50"/>
      <c r="B260" s="105" t="s">
        <v>141</v>
      </c>
      <c r="C260" s="105" t="s">
        <v>145</v>
      </c>
      <c r="D260" s="121">
        <v>2</v>
      </c>
      <c r="E260" s="83" t="s">
        <v>167</v>
      </c>
      <c r="F260" s="84">
        <v>2</v>
      </c>
      <c r="G260" s="89">
        <v>800</v>
      </c>
      <c r="H260" s="88">
        <f>ROUND(F260*G260,2)</f>
        <v>1600</v>
      </c>
    </row>
    <row r="261" spans="1:8" ht="17.45" customHeight="1">
      <c r="A261" s="57" t="s">
        <v>347</v>
      </c>
      <c r="B261" s="191" t="s">
        <v>168</v>
      </c>
      <c r="C261" s="191"/>
      <c r="D261" s="192"/>
      <c r="E261" s="79"/>
      <c r="F261" s="81"/>
      <c r="G261" s="80"/>
      <c r="H261" s="82"/>
    </row>
    <row r="262" spans="1:8" ht="24" customHeight="1">
      <c r="A262" s="56" t="s">
        <v>348</v>
      </c>
      <c r="B262" s="172" t="s">
        <v>169</v>
      </c>
      <c r="C262" s="172"/>
      <c r="D262" s="173"/>
      <c r="E262" s="83"/>
      <c r="F262" s="84"/>
      <c r="G262" s="89"/>
      <c r="H262" s="85"/>
    </row>
    <row r="263" spans="1:8" s="44" customFormat="1" ht="12.75" customHeight="1">
      <c r="A263" s="50"/>
      <c r="B263" s="105" t="s">
        <v>166</v>
      </c>
      <c r="C263" s="51"/>
      <c r="D263" s="52"/>
      <c r="E263" s="122"/>
      <c r="F263" s="123"/>
      <c r="G263" s="53"/>
      <c r="H263" s="124"/>
    </row>
    <row r="264" spans="1:8">
      <c r="A264" s="48"/>
      <c r="B264" s="105" t="s">
        <v>141</v>
      </c>
      <c r="C264" s="105" t="s">
        <v>142</v>
      </c>
      <c r="D264" s="121">
        <v>32</v>
      </c>
      <c r="E264" s="83" t="s">
        <v>126</v>
      </c>
      <c r="F264" s="87">
        <v>18</v>
      </c>
      <c r="G264" s="86">
        <v>120</v>
      </c>
      <c r="H264" s="88">
        <f>ROUND(F264*G264,2)</f>
        <v>2160</v>
      </c>
    </row>
    <row r="265" spans="1:8" ht="37.5" customHeight="1">
      <c r="A265" s="57" t="s">
        <v>349</v>
      </c>
      <c r="B265" s="191" t="s">
        <v>170</v>
      </c>
      <c r="C265" s="191"/>
      <c r="D265" s="192"/>
      <c r="E265" s="79"/>
      <c r="F265" s="81"/>
      <c r="G265" s="80"/>
      <c r="H265" s="82"/>
    </row>
    <row r="266" spans="1:8" ht="24.75" customHeight="1">
      <c r="A266" s="56" t="s">
        <v>350</v>
      </c>
      <c r="B266" s="172" t="s">
        <v>171</v>
      </c>
      <c r="C266" s="172"/>
      <c r="D266" s="173"/>
      <c r="E266" s="83"/>
      <c r="F266" s="84"/>
      <c r="G266" s="89"/>
      <c r="H266" s="85"/>
    </row>
    <row r="267" spans="1:8" s="44" customFormat="1" ht="12.75" customHeight="1">
      <c r="A267" s="50"/>
      <c r="B267" s="105" t="s">
        <v>166</v>
      </c>
      <c r="C267" s="51"/>
      <c r="D267" s="52"/>
      <c r="E267" s="122"/>
      <c r="F267" s="123"/>
      <c r="G267" s="53"/>
      <c r="H267" s="124"/>
    </row>
    <row r="268" spans="1:8">
      <c r="A268" s="48"/>
      <c r="B268" s="105" t="s">
        <v>141</v>
      </c>
      <c r="C268" s="105" t="s">
        <v>142</v>
      </c>
      <c r="D268" s="121">
        <v>32</v>
      </c>
      <c r="E268" s="83" t="s">
        <v>126</v>
      </c>
      <c r="F268" s="87">
        <v>32</v>
      </c>
      <c r="G268" s="86">
        <v>515</v>
      </c>
      <c r="H268" s="88">
        <f>ROUND(F268*G268,2)</f>
        <v>16480</v>
      </c>
    </row>
    <row r="269" spans="1:8" ht="17.45" customHeight="1">
      <c r="A269" s="57" t="s">
        <v>351</v>
      </c>
      <c r="B269" s="191" t="s">
        <v>172</v>
      </c>
      <c r="C269" s="191"/>
      <c r="D269" s="192"/>
      <c r="E269" s="79"/>
      <c r="F269" s="81"/>
      <c r="G269" s="80"/>
      <c r="H269" s="82"/>
    </row>
    <row r="270" spans="1:8">
      <c r="A270" s="56" t="s">
        <v>352</v>
      </c>
      <c r="B270" s="172" t="s">
        <v>310</v>
      </c>
      <c r="C270" s="172"/>
      <c r="D270" s="173"/>
      <c r="E270" s="83"/>
      <c r="F270" s="84"/>
      <c r="G270" s="89"/>
      <c r="H270" s="85"/>
    </row>
    <row r="271" spans="1:8" s="44" customFormat="1" ht="12.75" customHeight="1">
      <c r="A271" s="50"/>
      <c r="B271" s="105" t="s">
        <v>166</v>
      </c>
      <c r="C271" s="51"/>
      <c r="D271" s="52"/>
      <c r="E271" s="122"/>
      <c r="F271" s="123"/>
      <c r="G271" s="53"/>
      <c r="H271" s="124"/>
    </row>
    <row r="272" spans="1:8">
      <c r="A272" s="48"/>
      <c r="B272" s="105" t="s">
        <v>141</v>
      </c>
      <c r="C272" s="61" t="s">
        <v>148</v>
      </c>
      <c r="D272" s="121">
        <v>204</v>
      </c>
      <c r="E272" s="83" t="s">
        <v>121</v>
      </c>
      <c r="F272" s="87">
        <v>210</v>
      </c>
      <c r="G272" s="86">
        <v>162</v>
      </c>
      <c r="H272" s="88">
        <f>ROUND(F272*G272,2)</f>
        <v>34020</v>
      </c>
    </row>
    <row r="273" spans="1:8" ht="18.75">
      <c r="A273" s="57" t="s">
        <v>353</v>
      </c>
      <c r="B273" s="191" t="s">
        <v>284</v>
      </c>
      <c r="C273" s="191"/>
      <c r="D273" s="192"/>
      <c r="E273" s="79"/>
      <c r="F273" s="81"/>
      <c r="G273" s="81"/>
      <c r="H273" s="82"/>
    </row>
    <row r="274" spans="1:8">
      <c r="A274" s="56" t="s">
        <v>354</v>
      </c>
      <c r="B274" s="172" t="s">
        <v>285</v>
      </c>
      <c r="C274" s="172"/>
      <c r="D274" s="173"/>
      <c r="E274" s="83"/>
      <c r="F274" s="84"/>
      <c r="G274" s="84"/>
      <c r="H274" s="85"/>
    </row>
    <row r="275" spans="1:8" s="44" customFormat="1" ht="12.75" customHeight="1">
      <c r="A275" s="50"/>
      <c r="B275" s="105" t="s">
        <v>166</v>
      </c>
      <c r="C275" s="51"/>
      <c r="D275" s="52"/>
      <c r="E275" s="122"/>
      <c r="F275" s="123"/>
      <c r="G275" s="123"/>
      <c r="H275" s="124"/>
    </row>
    <row r="276" spans="1:8">
      <c r="A276" s="48"/>
      <c r="B276" s="105" t="s">
        <v>141</v>
      </c>
      <c r="C276" s="61" t="s">
        <v>148</v>
      </c>
      <c r="D276" s="121">
        <v>14.5</v>
      </c>
      <c r="E276" s="83" t="s">
        <v>26</v>
      </c>
      <c r="F276" s="87">
        <v>14.5</v>
      </c>
      <c r="G276" s="87">
        <v>365</v>
      </c>
      <c r="H276" s="88">
        <f>ROUND(F276*G276,2)</f>
        <v>5292.5</v>
      </c>
    </row>
    <row r="277" spans="1:8" ht="17.45" customHeight="1">
      <c r="A277" s="26" t="s">
        <v>226</v>
      </c>
      <c r="B277" s="219" t="s">
        <v>173</v>
      </c>
      <c r="C277" s="219"/>
      <c r="D277" s="220"/>
      <c r="E277" s="79"/>
      <c r="F277" s="81"/>
      <c r="G277" s="80"/>
      <c r="H277" s="82"/>
    </row>
    <row r="278" spans="1:8" ht="17.45" customHeight="1">
      <c r="A278" s="15" t="s">
        <v>269</v>
      </c>
      <c r="B278" s="221" t="s">
        <v>174</v>
      </c>
      <c r="C278" s="221"/>
      <c r="D278" s="222"/>
      <c r="E278" s="83"/>
      <c r="F278" s="84"/>
      <c r="G278" s="89"/>
      <c r="H278" s="85"/>
    </row>
    <row r="279" spans="1:8" ht="13.15" customHeight="1">
      <c r="A279" s="56" t="s">
        <v>270</v>
      </c>
      <c r="B279" s="211" t="s">
        <v>175</v>
      </c>
      <c r="C279" s="211"/>
      <c r="D279" s="212"/>
      <c r="E279" s="83"/>
      <c r="F279" s="84"/>
      <c r="G279" s="89"/>
      <c r="H279" s="85"/>
    </row>
    <row r="280" spans="1:8" s="44" customFormat="1" ht="12.75" customHeight="1">
      <c r="A280" s="50"/>
      <c r="B280" s="61" t="s">
        <v>166</v>
      </c>
      <c r="C280" s="156"/>
      <c r="D280" s="157"/>
      <c r="E280" s="122"/>
      <c r="F280" s="123"/>
      <c r="G280" s="53"/>
      <c r="H280" s="124"/>
    </row>
    <row r="281" spans="1:8">
      <c r="A281" s="48"/>
      <c r="B281" s="105" t="s">
        <v>141</v>
      </c>
      <c r="C281" s="61" t="s">
        <v>148</v>
      </c>
      <c r="D281" s="121">
        <v>1</v>
      </c>
      <c r="E281" s="83" t="s">
        <v>126</v>
      </c>
      <c r="F281" s="87">
        <v>1</v>
      </c>
      <c r="G281" s="86">
        <v>2800</v>
      </c>
      <c r="H281" s="88">
        <f>ROUND(F281*G281,2)</f>
        <v>2800</v>
      </c>
    </row>
    <row r="282" spans="1:8" ht="13.15" customHeight="1">
      <c r="A282" s="62" t="s">
        <v>271</v>
      </c>
      <c r="B282" s="170" t="s">
        <v>176</v>
      </c>
      <c r="C282" s="170"/>
      <c r="D282" s="171"/>
      <c r="E282" s="79"/>
      <c r="F282" s="81"/>
      <c r="G282" s="80"/>
      <c r="H282" s="82"/>
    </row>
    <row r="283" spans="1:8" s="44" customFormat="1" ht="12.75" customHeight="1">
      <c r="A283" s="50"/>
      <c r="B283" s="105" t="s">
        <v>166</v>
      </c>
      <c r="C283" s="51"/>
      <c r="D283" s="52"/>
      <c r="E283" s="122"/>
      <c r="F283" s="123"/>
      <c r="G283" s="53"/>
      <c r="H283" s="124"/>
    </row>
    <row r="284" spans="1:8">
      <c r="A284" s="48"/>
      <c r="B284" s="105" t="s">
        <v>141</v>
      </c>
      <c r="C284" s="61" t="s">
        <v>148</v>
      </c>
      <c r="D284" s="121">
        <v>1</v>
      </c>
      <c r="E284" s="83" t="s">
        <v>126</v>
      </c>
      <c r="F284" s="87">
        <v>1</v>
      </c>
      <c r="G284" s="86">
        <v>3880</v>
      </c>
      <c r="H284" s="88">
        <f>ROUND(F284*G284,2)</f>
        <v>3880</v>
      </c>
    </row>
    <row r="285" spans="1:8" ht="17.45" customHeight="1">
      <c r="A285" s="57" t="s">
        <v>228</v>
      </c>
      <c r="B285" s="217" t="s">
        <v>177</v>
      </c>
      <c r="C285" s="217"/>
      <c r="D285" s="218"/>
      <c r="E285" s="79"/>
      <c r="F285" s="81"/>
      <c r="G285" s="80"/>
      <c r="H285" s="82"/>
    </row>
    <row r="286" spans="1:8">
      <c r="A286" s="56" t="s">
        <v>355</v>
      </c>
      <c r="B286" s="211" t="s">
        <v>294</v>
      </c>
      <c r="C286" s="211"/>
      <c r="D286" s="212"/>
      <c r="E286" s="83"/>
      <c r="F286" s="84"/>
      <c r="G286" s="89"/>
      <c r="H286" s="85"/>
    </row>
    <row r="287" spans="1:8" s="44" customFormat="1" ht="12.75" customHeight="1">
      <c r="A287" s="50"/>
      <c r="B287" s="61" t="s">
        <v>166</v>
      </c>
      <c r="C287" s="156"/>
      <c r="D287" s="157"/>
      <c r="E287" s="122"/>
      <c r="F287" s="123"/>
      <c r="G287" s="53"/>
      <c r="H287" s="124"/>
    </row>
    <row r="288" spans="1:8" s="44" customFormat="1" ht="12.75" customHeight="1">
      <c r="A288" s="54"/>
      <c r="B288" s="8" t="s">
        <v>141</v>
      </c>
      <c r="C288" s="61" t="s">
        <v>86</v>
      </c>
      <c r="D288" s="55">
        <v>3</v>
      </c>
      <c r="E288" s="83"/>
      <c r="F288" s="84"/>
      <c r="G288" s="89"/>
      <c r="H288" s="85"/>
    </row>
    <row r="289" spans="1:8" s="44" customFormat="1" ht="12.75" customHeight="1">
      <c r="A289" s="54"/>
      <c r="B289" s="8" t="s">
        <v>141</v>
      </c>
      <c r="C289" s="61" t="s">
        <v>87</v>
      </c>
      <c r="D289" s="55">
        <v>1</v>
      </c>
      <c r="E289" s="83"/>
      <c r="F289" s="84"/>
      <c r="G289" s="89"/>
      <c r="H289" s="85"/>
    </row>
    <row r="290" spans="1:8" s="44" customFormat="1" ht="12.75" customHeight="1">
      <c r="A290" s="54"/>
      <c r="B290" s="8"/>
      <c r="C290" s="61"/>
      <c r="D290" s="9"/>
      <c r="E290" s="83" t="s">
        <v>3</v>
      </c>
      <c r="F290" s="87">
        <v>4</v>
      </c>
      <c r="G290" s="86">
        <v>485</v>
      </c>
      <c r="H290" s="88">
        <f>ROUND(F290*G290,2)</f>
        <v>1940</v>
      </c>
    </row>
    <row r="291" spans="1:8" s="6" customFormat="1">
      <c r="A291" s="62" t="s">
        <v>356</v>
      </c>
      <c r="B291" s="170" t="s">
        <v>295</v>
      </c>
      <c r="C291" s="170"/>
      <c r="D291" s="171"/>
      <c r="E291" s="99"/>
      <c r="F291" s="100"/>
      <c r="G291" s="100"/>
      <c r="H291" s="101"/>
    </row>
    <row r="292" spans="1:8" s="6" customFormat="1" ht="15">
      <c r="A292" s="59"/>
      <c r="B292" s="105" t="s">
        <v>166</v>
      </c>
      <c r="C292" s="51"/>
      <c r="D292" s="52"/>
      <c r="E292" s="93"/>
      <c r="F292" s="86"/>
      <c r="G292" s="86"/>
      <c r="H292" s="102"/>
    </row>
    <row r="293" spans="1:8" s="6" customFormat="1">
      <c r="A293" s="59"/>
      <c r="B293" s="105" t="s">
        <v>141</v>
      </c>
      <c r="C293" s="105" t="s">
        <v>86</v>
      </c>
      <c r="D293" s="55">
        <v>2</v>
      </c>
      <c r="E293" s="93"/>
      <c r="F293" s="86"/>
      <c r="G293" s="86"/>
      <c r="H293" s="102"/>
    </row>
    <row r="294" spans="1:8" s="6" customFormat="1">
      <c r="A294" s="59"/>
      <c r="B294" s="105" t="s">
        <v>141</v>
      </c>
      <c r="C294" s="105" t="s">
        <v>84</v>
      </c>
      <c r="D294" s="55">
        <v>2</v>
      </c>
      <c r="E294" s="93"/>
      <c r="F294" s="86"/>
      <c r="G294" s="86"/>
      <c r="H294" s="102"/>
    </row>
    <row r="295" spans="1:8" s="6" customFormat="1">
      <c r="A295" s="59"/>
      <c r="B295" s="105"/>
      <c r="C295" s="105"/>
      <c r="D295" s="121"/>
      <c r="E295" s="83" t="s">
        <v>3</v>
      </c>
      <c r="F295" s="86">
        <v>4</v>
      </c>
      <c r="G295" s="86">
        <v>340</v>
      </c>
      <c r="H295" s="88">
        <f>ROUND(F295*G295,2)</f>
        <v>1360</v>
      </c>
    </row>
    <row r="296" spans="1:8" s="6" customFormat="1">
      <c r="A296" s="62" t="s">
        <v>357</v>
      </c>
      <c r="B296" s="170" t="s">
        <v>296</v>
      </c>
      <c r="C296" s="170"/>
      <c r="D296" s="171"/>
      <c r="E296" s="99"/>
      <c r="F296" s="100"/>
      <c r="G296" s="100"/>
      <c r="H296" s="101"/>
    </row>
    <row r="297" spans="1:8" s="6" customFormat="1" ht="15">
      <c r="A297" s="59"/>
      <c r="B297" s="105" t="s">
        <v>166</v>
      </c>
      <c r="C297" s="51"/>
      <c r="D297" s="52"/>
      <c r="E297" s="93"/>
      <c r="F297" s="86"/>
      <c r="G297" s="86"/>
      <c r="H297" s="102"/>
    </row>
    <row r="298" spans="1:8" s="6" customFormat="1">
      <c r="A298" s="59"/>
      <c r="B298" s="105" t="s">
        <v>141</v>
      </c>
      <c r="C298" s="105" t="s">
        <v>86</v>
      </c>
      <c r="D298" s="55">
        <v>1</v>
      </c>
      <c r="E298" s="93"/>
      <c r="F298" s="86"/>
      <c r="G298" s="86"/>
      <c r="H298" s="102"/>
    </row>
    <row r="299" spans="1:8" s="6" customFormat="1">
      <c r="A299" s="59"/>
      <c r="B299" s="105"/>
      <c r="C299" s="105"/>
      <c r="D299" s="121"/>
      <c r="E299" s="83" t="s">
        <v>3</v>
      </c>
      <c r="F299" s="86">
        <v>1</v>
      </c>
      <c r="G299" s="86">
        <v>290</v>
      </c>
      <c r="H299" s="88">
        <f>ROUND(F299*G299,2)</f>
        <v>290</v>
      </c>
    </row>
    <row r="300" spans="1:8" ht="36" customHeight="1">
      <c r="A300" s="57" t="s">
        <v>273</v>
      </c>
      <c r="B300" s="217" t="s">
        <v>178</v>
      </c>
      <c r="C300" s="217"/>
      <c r="D300" s="218"/>
      <c r="E300" s="79"/>
      <c r="F300" s="81"/>
      <c r="G300" s="80"/>
      <c r="H300" s="82"/>
    </row>
    <row r="301" spans="1:8">
      <c r="A301" s="56" t="s">
        <v>358</v>
      </c>
      <c r="B301" s="211" t="s">
        <v>179</v>
      </c>
      <c r="C301" s="211"/>
      <c r="D301" s="212"/>
      <c r="E301" s="83"/>
      <c r="F301" s="84"/>
      <c r="G301" s="89"/>
      <c r="H301" s="85"/>
    </row>
    <row r="302" spans="1:8" s="44" customFormat="1" ht="12.75" customHeight="1">
      <c r="A302" s="50"/>
      <c r="B302" s="61" t="s">
        <v>166</v>
      </c>
      <c r="C302" s="156"/>
      <c r="D302" s="157"/>
      <c r="E302" s="83"/>
      <c r="F302" s="84"/>
      <c r="G302" s="89"/>
      <c r="H302" s="85"/>
    </row>
    <row r="303" spans="1:8" s="44" customFormat="1" ht="12.75" customHeight="1">
      <c r="A303" s="54"/>
      <c r="B303" s="193"/>
      <c r="C303" s="193"/>
      <c r="D303" s="193"/>
      <c r="E303" s="83"/>
      <c r="F303" s="84"/>
      <c r="G303" s="89"/>
      <c r="H303" s="85"/>
    </row>
    <row r="304" spans="1:8" s="44" customFormat="1" ht="12.75" customHeight="1">
      <c r="A304" s="54"/>
      <c r="B304" s="8" t="s">
        <v>141</v>
      </c>
      <c r="C304" s="8" t="s">
        <v>180</v>
      </c>
      <c r="D304" s="55">
        <f>18.5*47+(18.5+47)*2*1.5</f>
        <v>1066</v>
      </c>
      <c r="E304" s="83"/>
      <c r="F304" s="84"/>
      <c r="G304" s="89"/>
      <c r="H304" s="85"/>
    </row>
    <row r="305" spans="1:8">
      <c r="A305" s="16"/>
      <c r="B305" s="158" t="s">
        <v>141</v>
      </c>
      <c r="C305" s="158" t="s">
        <v>84</v>
      </c>
      <c r="D305" s="45">
        <f>12*14.8+(12+14.8)*2*1</f>
        <v>231.20000000000002</v>
      </c>
      <c r="E305" s="95" t="s">
        <v>38</v>
      </c>
      <c r="F305" s="96">
        <v>1850</v>
      </c>
      <c r="G305" s="106">
        <v>12.6</v>
      </c>
      <c r="H305" s="97">
        <f>ROUND(F305*G305,2)</f>
        <v>23310</v>
      </c>
    </row>
    <row r="306" spans="1:8" ht="28.5" customHeight="1">
      <c r="A306" s="56" t="s">
        <v>359</v>
      </c>
      <c r="B306" s="213" t="s">
        <v>181</v>
      </c>
      <c r="C306" s="213"/>
      <c r="D306" s="214"/>
      <c r="E306" s="83"/>
      <c r="F306" s="84"/>
      <c r="G306" s="89"/>
      <c r="H306" s="85"/>
    </row>
    <row r="307" spans="1:8" s="44" customFormat="1" ht="12.75" customHeight="1">
      <c r="A307" s="50"/>
      <c r="B307" s="61" t="s">
        <v>166</v>
      </c>
      <c r="C307" s="156"/>
      <c r="D307" s="157"/>
      <c r="E307" s="122"/>
      <c r="F307" s="123"/>
      <c r="G307" s="53"/>
      <c r="H307" s="124"/>
    </row>
    <row r="308" spans="1:8">
      <c r="A308" s="48"/>
      <c r="B308" s="8" t="s">
        <v>141</v>
      </c>
      <c r="C308" s="158" t="s">
        <v>84</v>
      </c>
      <c r="D308" s="121">
        <v>1</v>
      </c>
      <c r="E308" s="83"/>
      <c r="F308" s="87">
        <v>1</v>
      </c>
      <c r="G308" s="86">
        <v>1740</v>
      </c>
      <c r="H308" s="88">
        <f>ROUND(F308*G308,2)</f>
        <v>1740</v>
      </c>
    </row>
    <row r="309" spans="1:8" ht="17.45" customHeight="1">
      <c r="A309" s="3" t="s">
        <v>360</v>
      </c>
      <c r="B309" s="183" t="s">
        <v>182</v>
      </c>
      <c r="C309" s="183"/>
      <c r="D309" s="188"/>
      <c r="E309" s="79"/>
      <c r="F309" s="81"/>
      <c r="G309" s="80"/>
      <c r="H309" s="82"/>
    </row>
    <row r="310" spans="1:8" ht="17.45" customHeight="1">
      <c r="A310" s="15" t="s">
        <v>361</v>
      </c>
      <c r="B310" s="189" t="s">
        <v>183</v>
      </c>
      <c r="C310" s="189"/>
      <c r="D310" s="190"/>
      <c r="E310" s="83"/>
      <c r="F310" s="84"/>
      <c r="G310" s="89"/>
      <c r="H310" s="85"/>
    </row>
    <row r="311" spans="1:8" ht="24" customHeight="1">
      <c r="A311" s="56" t="s">
        <v>362</v>
      </c>
      <c r="B311" s="172" t="s">
        <v>184</v>
      </c>
      <c r="C311" s="172"/>
      <c r="D311" s="173"/>
      <c r="E311" s="83"/>
      <c r="F311" s="84"/>
      <c r="G311" s="89"/>
      <c r="H311" s="85"/>
    </row>
    <row r="312" spans="1:8" s="44" customFormat="1" ht="12.75" customHeight="1">
      <c r="A312" s="50"/>
      <c r="B312" s="61" t="s">
        <v>166</v>
      </c>
      <c r="C312" s="156"/>
      <c r="D312" s="157"/>
      <c r="E312" s="122"/>
      <c r="F312" s="123"/>
      <c r="G312" s="53"/>
      <c r="H312" s="124"/>
    </row>
    <row r="313" spans="1:8">
      <c r="A313" s="48"/>
      <c r="B313" s="61" t="s">
        <v>141</v>
      </c>
      <c r="C313" s="61" t="s">
        <v>148</v>
      </c>
      <c r="D313" s="121">
        <v>1</v>
      </c>
      <c r="E313" s="83" t="s">
        <v>126</v>
      </c>
      <c r="F313" s="87">
        <v>1</v>
      </c>
      <c r="G313" s="86">
        <v>8200</v>
      </c>
      <c r="H313" s="88">
        <f>ROUND(F313*G313,2)</f>
        <v>8200</v>
      </c>
    </row>
    <row r="314" spans="1:8" ht="17.45" customHeight="1">
      <c r="A314" s="3" t="s">
        <v>363</v>
      </c>
      <c r="B314" s="183" t="s">
        <v>185</v>
      </c>
      <c r="C314" s="183"/>
      <c r="D314" s="188"/>
      <c r="E314" s="79"/>
      <c r="F314" s="81"/>
      <c r="G314" s="80"/>
      <c r="H314" s="82"/>
    </row>
    <row r="315" spans="1:8" ht="14.45" customHeight="1">
      <c r="A315" s="56" t="s">
        <v>394</v>
      </c>
      <c r="B315" s="172" t="s">
        <v>186</v>
      </c>
      <c r="C315" s="172"/>
      <c r="D315" s="173"/>
      <c r="E315" s="83"/>
      <c r="F315" s="123"/>
      <c r="G315" s="89"/>
      <c r="H315" s="85"/>
    </row>
    <row r="316" spans="1:8" s="44" customFormat="1" ht="12.75" customHeight="1">
      <c r="A316" s="50"/>
      <c r="B316" s="61" t="s">
        <v>166</v>
      </c>
      <c r="C316" s="156"/>
      <c r="D316" s="157"/>
      <c r="E316" s="122"/>
      <c r="F316" s="123"/>
      <c r="G316" s="53"/>
      <c r="H316" s="124"/>
    </row>
    <row r="317" spans="1:8">
      <c r="A317" s="16"/>
      <c r="B317" s="60" t="s">
        <v>141</v>
      </c>
      <c r="C317" s="60" t="s">
        <v>145</v>
      </c>
      <c r="D317" s="45">
        <v>1</v>
      </c>
      <c r="E317" s="95" t="s">
        <v>126</v>
      </c>
      <c r="F317" s="96">
        <v>1</v>
      </c>
      <c r="G317" s="106">
        <v>3100</v>
      </c>
      <c r="H317" s="97">
        <f>ROUND(F317*G317,2)</f>
        <v>3100</v>
      </c>
    </row>
    <row r="318" spans="1:8">
      <c r="A318" s="56" t="s">
        <v>395</v>
      </c>
      <c r="B318" s="170" t="s">
        <v>187</v>
      </c>
      <c r="C318" s="170"/>
      <c r="D318" s="171"/>
      <c r="E318" s="83"/>
      <c r="F318" s="84"/>
      <c r="G318" s="89"/>
      <c r="H318" s="85"/>
    </row>
    <row r="319" spans="1:8" s="44" customFormat="1" ht="12.75" customHeight="1">
      <c r="A319" s="50"/>
      <c r="B319" s="61" t="s">
        <v>166</v>
      </c>
      <c r="C319" s="156"/>
      <c r="D319" s="157"/>
      <c r="E319" s="122"/>
      <c r="F319" s="123"/>
      <c r="G319" s="53"/>
      <c r="H319" s="124"/>
    </row>
    <row r="320" spans="1:8">
      <c r="A320" s="48"/>
      <c r="B320" s="61" t="s">
        <v>141</v>
      </c>
      <c r="C320" s="60" t="s">
        <v>145</v>
      </c>
      <c r="D320" s="121">
        <v>1</v>
      </c>
      <c r="E320" s="83" t="s">
        <v>126</v>
      </c>
      <c r="F320" s="86">
        <v>1</v>
      </c>
      <c r="G320" s="86">
        <v>30013.96</v>
      </c>
      <c r="H320" s="102">
        <f>ROUND(F320*G320,2)</f>
        <v>30013.96</v>
      </c>
    </row>
    <row r="321" spans="1:8" ht="18.75">
      <c r="A321" s="26" t="s">
        <v>364</v>
      </c>
      <c r="B321" s="183" t="s">
        <v>188</v>
      </c>
      <c r="C321" s="183"/>
      <c r="D321" s="188"/>
      <c r="E321" s="79"/>
      <c r="F321" s="81"/>
      <c r="G321" s="80"/>
      <c r="H321" s="82"/>
    </row>
    <row r="322" spans="1:8" ht="17.45" customHeight="1">
      <c r="A322" s="15" t="s">
        <v>365</v>
      </c>
      <c r="B322" s="189" t="s">
        <v>189</v>
      </c>
      <c r="C322" s="189"/>
      <c r="D322" s="190"/>
      <c r="E322" s="83"/>
      <c r="F322" s="84"/>
      <c r="G322" s="89"/>
      <c r="H322" s="85"/>
    </row>
    <row r="323" spans="1:8" s="6" customFormat="1">
      <c r="A323" s="56" t="s">
        <v>366</v>
      </c>
      <c r="B323" s="172" t="s">
        <v>297</v>
      </c>
      <c r="C323" s="172"/>
      <c r="D323" s="173"/>
      <c r="E323" s="42"/>
      <c r="F323" s="86"/>
      <c r="G323" s="89"/>
      <c r="H323" s="35"/>
    </row>
    <row r="324" spans="1:8" s="6" customFormat="1">
      <c r="A324" s="59"/>
      <c r="B324" s="60" t="s">
        <v>141</v>
      </c>
      <c r="C324" s="60" t="s">
        <v>145</v>
      </c>
      <c r="D324" s="45">
        <v>1</v>
      </c>
      <c r="E324" s="42" t="s">
        <v>3</v>
      </c>
      <c r="F324" s="86">
        <v>1</v>
      </c>
      <c r="G324" s="89">
        <v>12700</v>
      </c>
      <c r="H324" s="34">
        <f>F324*G324</f>
        <v>12700</v>
      </c>
    </row>
    <row r="325" spans="1:8" s="6" customFormat="1" ht="17.45" customHeight="1">
      <c r="A325" s="26" t="s">
        <v>367</v>
      </c>
      <c r="B325" s="219" t="s">
        <v>190</v>
      </c>
      <c r="C325" s="219"/>
      <c r="D325" s="220"/>
      <c r="E325" s="99"/>
      <c r="F325" s="80"/>
      <c r="G325" s="80"/>
      <c r="H325" s="109"/>
    </row>
    <row r="326" spans="1:8" ht="17.45" customHeight="1">
      <c r="A326" s="15" t="s">
        <v>368</v>
      </c>
      <c r="B326" s="189" t="s">
        <v>191</v>
      </c>
      <c r="C326" s="189"/>
      <c r="D326" s="190"/>
      <c r="E326" s="83"/>
      <c r="F326" s="84"/>
      <c r="G326" s="89"/>
      <c r="H326" s="85"/>
    </row>
    <row r="327" spans="1:8" ht="13.15" customHeight="1">
      <c r="A327" s="56" t="s">
        <v>369</v>
      </c>
      <c r="B327" s="211" t="s">
        <v>192</v>
      </c>
      <c r="C327" s="211"/>
      <c r="D327" s="212"/>
      <c r="E327" s="83"/>
      <c r="F327" s="84"/>
      <c r="G327" s="89"/>
      <c r="H327" s="85"/>
    </row>
    <row r="328" spans="1:8">
      <c r="A328" s="48"/>
      <c r="B328" s="61" t="s">
        <v>141</v>
      </c>
      <c r="C328" s="61" t="s">
        <v>145</v>
      </c>
      <c r="D328" s="121">
        <v>1</v>
      </c>
      <c r="E328" s="67"/>
      <c r="F328" s="84"/>
      <c r="G328" s="89"/>
      <c r="H328" s="108"/>
    </row>
    <row r="329" spans="1:8">
      <c r="A329" s="48"/>
      <c r="B329" s="61"/>
      <c r="C329" s="61"/>
      <c r="D329" s="46"/>
      <c r="E329" s="107" t="s">
        <v>3</v>
      </c>
      <c r="F329" s="87">
        <v>1</v>
      </c>
      <c r="G329" s="89">
        <v>530</v>
      </c>
      <c r="H329" s="108">
        <f>F329*G329</f>
        <v>530</v>
      </c>
    </row>
    <row r="330" spans="1:8">
      <c r="A330" s="48"/>
      <c r="B330" s="25"/>
      <c r="C330" s="25"/>
      <c r="D330" s="149"/>
      <c r="E330" s="83"/>
      <c r="F330" s="84"/>
      <c r="G330" s="89"/>
      <c r="H330" s="85"/>
    </row>
    <row r="331" spans="1:8" s="1" customFormat="1" ht="17.45" customHeight="1">
      <c r="A331" s="18"/>
      <c r="B331" s="186" t="s">
        <v>193</v>
      </c>
      <c r="C331" s="186"/>
      <c r="D331" s="187"/>
      <c r="E331" s="90"/>
      <c r="F331" s="91"/>
      <c r="G331" s="30"/>
      <c r="H331" s="92">
        <f>SUM(H207:H330)</f>
        <v>294083.46000000002</v>
      </c>
    </row>
    <row r="332" spans="1:8">
      <c r="A332" s="48"/>
      <c r="B332" s="25"/>
      <c r="C332" s="25"/>
      <c r="D332" s="149"/>
      <c r="E332" s="83"/>
      <c r="F332" s="84"/>
      <c r="G332" s="89"/>
      <c r="H332" s="85"/>
    </row>
    <row r="333" spans="1:8" ht="18.75">
      <c r="A333" s="2" t="s">
        <v>262</v>
      </c>
      <c r="B333" s="179" t="s">
        <v>195</v>
      </c>
      <c r="C333" s="179"/>
      <c r="D333" s="180"/>
      <c r="E333" s="76"/>
      <c r="F333" s="77"/>
      <c r="G333" s="77"/>
      <c r="H333" s="78"/>
    </row>
    <row r="334" spans="1:8" ht="18.75">
      <c r="A334" s="14" t="s">
        <v>263</v>
      </c>
      <c r="B334" s="177" t="s">
        <v>197</v>
      </c>
      <c r="C334" s="177"/>
      <c r="D334" s="185"/>
      <c r="E334" s="83"/>
      <c r="F334" s="84"/>
      <c r="G334" s="89"/>
      <c r="H334" s="85"/>
    </row>
    <row r="335" spans="1:8" ht="17.45" customHeight="1">
      <c r="A335" s="15" t="s">
        <v>370</v>
      </c>
      <c r="B335" s="189" t="s">
        <v>199</v>
      </c>
      <c r="C335" s="189"/>
      <c r="D335" s="190"/>
      <c r="E335" s="83"/>
      <c r="F335" s="84"/>
      <c r="G335" s="89"/>
      <c r="H335" s="85"/>
    </row>
    <row r="336" spans="1:8" ht="13.15" customHeight="1">
      <c r="A336" s="56" t="s">
        <v>264</v>
      </c>
      <c r="B336" s="175" t="s">
        <v>201</v>
      </c>
      <c r="C336" s="175"/>
      <c r="D336" s="176"/>
      <c r="E336" s="83"/>
      <c r="F336" s="84"/>
      <c r="G336" s="89"/>
      <c r="H336" s="85"/>
    </row>
    <row r="337" spans="1:8">
      <c r="A337" s="56"/>
      <c r="B337" s="105" t="s">
        <v>166</v>
      </c>
      <c r="C337" s="125"/>
      <c r="D337" s="126"/>
      <c r="E337" s="93"/>
      <c r="F337" s="84"/>
      <c r="G337" s="89"/>
      <c r="H337" s="85"/>
    </row>
    <row r="338" spans="1:8">
      <c r="A338" s="56"/>
      <c r="B338" s="105" t="s">
        <v>203</v>
      </c>
      <c r="C338" s="105"/>
      <c r="D338" s="121">
        <f>1194-565</f>
        <v>629</v>
      </c>
      <c r="E338" s="93" t="s">
        <v>26</v>
      </c>
      <c r="F338" s="84">
        <v>710</v>
      </c>
      <c r="G338" s="89">
        <v>22</v>
      </c>
      <c r="H338" s="85">
        <f>G338*F338</f>
        <v>15620</v>
      </c>
    </row>
    <row r="339" spans="1:8" s="6" customFormat="1" ht="25.5" customHeight="1">
      <c r="A339" s="5" t="s">
        <v>371</v>
      </c>
      <c r="B339" s="170" t="s">
        <v>299</v>
      </c>
      <c r="C339" s="170"/>
      <c r="D339" s="171"/>
      <c r="E339" s="99"/>
      <c r="F339" s="80"/>
      <c r="G339" s="80"/>
      <c r="H339" s="109"/>
    </row>
    <row r="340" spans="1:8" s="6" customFormat="1">
      <c r="A340" s="4"/>
      <c r="B340" s="105" t="s">
        <v>166</v>
      </c>
      <c r="C340" s="125"/>
      <c r="D340" s="126"/>
      <c r="E340" s="93"/>
      <c r="F340" s="89"/>
      <c r="G340" s="89"/>
      <c r="H340" s="94"/>
    </row>
    <row r="341" spans="1:8" s="6" customFormat="1">
      <c r="A341" s="159"/>
      <c r="B341" s="105" t="s">
        <v>211</v>
      </c>
      <c r="C341" s="38"/>
      <c r="D341" s="45">
        <v>565</v>
      </c>
      <c r="E341" s="93" t="s">
        <v>26</v>
      </c>
      <c r="F341" s="89">
        <v>400</v>
      </c>
      <c r="G341" s="89">
        <v>50</v>
      </c>
      <c r="H341" s="85">
        <f>G341*F341</f>
        <v>20000</v>
      </c>
    </row>
    <row r="342" spans="1:8" ht="18.75">
      <c r="A342" s="3" t="s">
        <v>265</v>
      </c>
      <c r="B342" s="219" t="s">
        <v>206</v>
      </c>
      <c r="C342" s="219"/>
      <c r="D342" s="220"/>
      <c r="E342" s="99"/>
      <c r="F342" s="81"/>
      <c r="G342" s="80"/>
      <c r="H342" s="82"/>
    </row>
    <row r="343" spans="1:8" ht="18.75">
      <c r="A343" s="15" t="s">
        <v>372</v>
      </c>
      <c r="B343" s="221" t="s">
        <v>208</v>
      </c>
      <c r="C343" s="221"/>
      <c r="D343" s="222"/>
      <c r="E343" s="93"/>
      <c r="F343" s="84"/>
      <c r="G343" s="89"/>
      <c r="H343" s="85"/>
    </row>
    <row r="344" spans="1:8">
      <c r="A344" s="56" t="s">
        <v>266</v>
      </c>
      <c r="B344" s="172" t="s">
        <v>210</v>
      </c>
      <c r="C344" s="172"/>
      <c r="D344" s="173"/>
      <c r="E344" s="93"/>
      <c r="F344" s="89"/>
      <c r="G344" s="89"/>
      <c r="H344" s="94"/>
    </row>
    <row r="345" spans="1:8">
      <c r="A345" s="56"/>
      <c r="B345" s="105" t="s">
        <v>166</v>
      </c>
      <c r="C345" s="125"/>
      <c r="D345" s="55"/>
      <c r="E345" s="93"/>
      <c r="F345" s="84"/>
      <c r="G345" s="89"/>
      <c r="H345" s="85"/>
    </row>
    <row r="346" spans="1:8">
      <c r="A346" s="56"/>
      <c r="B346" s="105" t="s">
        <v>211</v>
      </c>
      <c r="C346" s="105" t="s">
        <v>212</v>
      </c>
      <c r="D346" s="55">
        <v>141</v>
      </c>
      <c r="E346" s="93" t="s">
        <v>26</v>
      </c>
      <c r="F346" s="84">
        <v>141</v>
      </c>
      <c r="G346" s="89">
        <v>2.5</v>
      </c>
      <c r="H346" s="85">
        <f>G346*F346</f>
        <v>352.5</v>
      </c>
    </row>
    <row r="347" spans="1:8">
      <c r="A347" s="56"/>
      <c r="B347" s="105" t="s">
        <v>211</v>
      </c>
      <c r="C347" s="105" t="s">
        <v>202</v>
      </c>
      <c r="D347" s="55">
        <v>562</v>
      </c>
      <c r="E347" s="93" t="s">
        <v>26</v>
      </c>
      <c r="F347" s="84">
        <v>562</v>
      </c>
      <c r="G347" s="89">
        <v>2.5</v>
      </c>
      <c r="H347" s="85">
        <f>G347*F347</f>
        <v>1405</v>
      </c>
    </row>
    <row r="348" spans="1:8">
      <c r="A348" s="48"/>
      <c r="B348" s="105" t="s">
        <v>211</v>
      </c>
      <c r="C348" s="105" t="s">
        <v>213</v>
      </c>
      <c r="D348" s="121">
        <v>129</v>
      </c>
      <c r="E348" s="93" t="s">
        <v>26</v>
      </c>
      <c r="F348" s="89">
        <v>129</v>
      </c>
      <c r="G348" s="89">
        <v>2.5</v>
      </c>
      <c r="H348" s="94">
        <f>F348*G348</f>
        <v>322.5</v>
      </c>
    </row>
    <row r="349" spans="1:8">
      <c r="A349" s="48"/>
      <c r="B349" s="105" t="s">
        <v>211</v>
      </c>
      <c r="C349" s="105" t="s">
        <v>214</v>
      </c>
      <c r="D349" s="121">
        <v>10</v>
      </c>
      <c r="E349" s="93" t="s">
        <v>26</v>
      </c>
      <c r="F349" s="89">
        <v>10</v>
      </c>
      <c r="G349" s="89">
        <v>2.5</v>
      </c>
      <c r="H349" s="94">
        <f>F349*G349</f>
        <v>25</v>
      </c>
    </row>
    <row r="350" spans="1:8">
      <c r="A350" s="62" t="s">
        <v>267</v>
      </c>
      <c r="B350" s="170" t="s">
        <v>215</v>
      </c>
      <c r="C350" s="170"/>
      <c r="D350" s="171"/>
      <c r="E350" s="99"/>
      <c r="F350" s="81"/>
      <c r="G350" s="80"/>
      <c r="H350" s="82"/>
    </row>
    <row r="351" spans="1:8">
      <c r="A351" s="56"/>
      <c r="B351" s="105" t="s">
        <v>166</v>
      </c>
      <c r="C351" s="125"/>
      <c r="D351" s="126"/>
      <c r="E351" s="93"/>
      <c r="F351" s="84"/>
      <c r="G351" s="89"/>
      <c r="H351" s="85"/>
    </row>
    <row r="352" spans="1:8" s="6" customFormat="1">
      <c r="A352" s="59"/>
      <c r="B352" s="105" t="s">
        <v>211</v>
      </c>
      <c r="C352" s="105" t="s">
        <v>212</v>
      </c>
      <c r="D352" s="55">
        <v>336</v>
      </c>
      <c r="E352" s="93" t="s">
        <v>121</v>
      </c>
      <c r="F352" s="86">
        <v>336</v>
      </c>
      <c r="G352" s="86">
        <v>3</v>
      </c>
      <c r="H352" s="94">
        <f>F352*G352</f>
        <v>1008</v>
      </c>
    </row>
    <row r="353" spans="1:8">
      <c r="A353" s="62" t="s">
        <v>268</v>
      </c>
      <c r="B353" s="170" t="s">
        <v>216</v>
      </c>
      <c r="C353" s="170"/>
      <c r="D353" s="171"/>
      <c r="E353" s="99"/>
      <c r="F353" s="81"/>
      <c r="G353" s="80"/>
      <c r="H353" s="82"/>
    </row>
    <row r="354" spans="1:8">
      <c r="A354" s="56"/>
      <c r="B354" s="105" t="s">
        <v>166</v>
      </c>
      <c r="C354" s="125"/>
      <c r="D354" s="126"/>
      <c r="E354" s="93"/>
      <c r="F354" s="84"/>
      <c r="G354" s="89"/>
      <c r="H354" s="85"/>
    </row>
    <row r="355" spans="1:8" s="6" customFormat="1" ht="18">
      <c r="A355" s="59"/>
      <c r="B355" s="105" t="s">
        <v>211</v>
      </c>
      <c r="C355" s="105" t="s">
        <v>217</v>
      </c>
      <c r="D355" s="121">
        <f>2*565</f>
        <v>1130</v>
      </c>
      <c r="E355" s="93" t="s">
        <v>121</v>
      </c>
      <c r="F355" s="86">
        <v>1130</v>
      </c>
      <c r="G355" s="86">
        <v>4.5</v>
      </c>
      <c r="H355" s="94">
        <f>F355*G355</f>
        <v>5085</v>
      </c>
    </row>
    <row r="356" spans="1:8" ht="17.45" customHeight="1">
      <c r="A356" s="57" t="s">
        <v>373</v>
      </c>
      <c r="B356" s="191" t="s">
        <v>219</v>
      </c>
      <c r="C356" s="191"/>
      <c r="D356" s="192"/>
      <c r="E356" s="99"/>
      <c r="F356" s="81"/>
      <c r="G356" s="80"/>
      <c r="H356" s="82"/>
    </row>
    <row r="357" spans="1:8">
      <c r="A357" s="56" t="s">
        <v>374</v>
      </c>
      <c r="B357" s="172" t="s">
        <v>221</v>
      </c>
      <c r="C357" s="172"/>
      <c r="D357" s="173"/>
      <c r="E357" s="93"/>
      <c r="F357" s="84"/>
      <c r="G357" s="89"/>
      <c r="H357" s="85"/>
    </row>
    <row r="358" spans="1:8">
      <c r="A358" s="56"/>
      <c r="B358" s="105" t="s">
        <v>166</v>
      </c>
      <c r="C358" s="125"/>
      <c r="D358" s="126"/>
      <c r="E358" s="93"/>
      <c r="F358" s="84"/>
      <c r="G358" s="89"/>
      <c r="H358" s="85"/>
    </row>
    <row r="359" spans="1:8">
      <c r="A359" s="56"/>
      <c r="B359" s="105" t="s">
        <v>211</v>
      </c>
      <c r="C359" s="105" t="s">
        <v>212</v>
      </c>
      <c r="D359" s="55">
        <v>1</v>
      </c>
      <c r="E359" s="93" t="s">
        <v>126</v>
      </c>
      <c r="F359" s="84">
        <v>1</v>
      </c>
      <c r="G359" s="89">
        <v>470</v>
      </c>
      <c r="H359" s="94">
        <f>F359*G359</f>
        <v>470</v>
      </c>
    </row>
    <row r="360" spans="1:8">
      <c r="A360" s="56"/>
      <c r="B360" s="105" t="s">
        <v>211</v>
      </c>
      <c r="C360" s="105" t="s">
        <v>213</v>
      </c>
      <c r="D360" s="55">
        <v>1</v>
      </c>
      <c r="E360" s="93" t="s">
        <v>126</v>
      </c>
      <c r="F360" s="84">
        <v>1</v>
      </c>
      <c r="G360" s="89">
        <v>470</v>
      </c>
      <c r="H360" s="94">
        <f>F360*G360</f>
        <v>470</v>
      </c>
    </row>
    <row r="361" spans="1:8">
      <c r="A361" s="48"/>
      <c r="B361" s="105" t="s">
        <v>211</v>
      </c>
      <c r="C361" s="105" t="s">
        <v>202</v>
      </c>
      <c r="D361" s="121">
        <v>5</v>
      </c>
      <c r="E361" s="93" t="s">
        <v>126</v>
      </c>
      <c r="F361" s="84">
        <v>5</v>
      </c>
      <c r="G361" s="89">
        <v>470</v>
      </c>
      <c r="H361" s="94">
        <f>G361*F361</f>
        <v>2350</v>
      </c>
    </row>
    <row r="362" spans="1:8" ht="17.45" customHeight="1">
      <c r="A362" s="57" t="s">
        <v>375</v>
      </c>
      <c r="B362" s="191" t="s">
        <v>223</v>
      </c>
      <c r="C362" s="191"/>
      <c r="D362" s="192"/>
      <c r="E362" s="99"/>
      <c r="F362" s="81"/>
      <c r="G362" s="80"/>
      <c r="H362" s="82"/>
    </row>
    <row r="363" spans="1:8" ht="12.75" customHeight="1">
      <c r="A363" s="56" t="s">
        <v>376</v>
      </c>
      <c r="B363" s="172" t="s">
        <v>225</v>
      </c>
      <c r="C363" s="172"/>
      <c r="D363" s="173"/>
      <c r="E363" s="93"/>
      <c r="F363" s="84"/>
      <c r="G363" s="89"/>
      <c r="H363" s="85"/>
    </row>
    <row r="364" spans="1:8">
      <c r="A364" s="56"/>
      <c r="B364" s="105" t="s">
        <v>166</v>
      </c>
      <c r="C364" s="125"/>
      <c r="D364" s="126"/>
      <c r="E364" s="93"/>
      <c r="F364" s="84"/>
      <c r="G364" s="89"/>
      <c r="H364" s="85"/>
    </row>
    <row r="365" spans="1:8">
      <c r="A365" s="48"/>
      <c r="B365" s="105" t="s">
        <v>211</v>
      </c>
      <c r="C365" s="105" t="s">
        <v>202</v>
      </c>
      <c r="D365" s="121">
        <v>13</v>
      </c>
      <c r="E365" s="93" t="s">
        <v>126</v>
      </c>
      <c r="F365" s="84">
        <v>13</v>
      </c>
      <c r="G365" s="89">
        <v>230</v>
      </c>
      <c r="H365" s="85">
        <f>F365*G365</f>
        <v>2990</v>
      </c>
    </row>
    <row r="366" spans="1:8" ht="17.45" customHeight="1">
      <c r="A366" s="3" t="s">
        <v>377</v>
      </c>
      <c r="B366" s="219" t="s">
        <v>227</v>
      </c>
      <c r="C366" s="219"/>
      <c r="D366" s="220"/>
      <c r="E366" s="99"/>
      <c r="F366" s="81"/>
      <c r="G366" s="80"/>
      <c r="H366" s="82"/>
    </row>
    <row r="367" spans="1:8" ht="17.45" customHeight="1">
      <c r="A367" s="15" t="s">
        <v>378</v>
      </c>
      <c r="B367" s="189" t="s">
        <v>229</v>
      </c>
      <c r="C367" s="189"/>
      <c r="D367" s="190"/>
      <c r="E367" s="110"/>
      <c r="F367" s="84"/>
      <c r="G367" s="89"/>
      <c r="H367" s="69"/>
    </row>
    <row r="368" spans="1:8" ht="24" customHeight="1">
      <c r="A368" s="23" t="s">
        <v>379</v>
      </c>
      <c r="B368" s="211" t="s">
        <v>396</v>
      </c>
      <c r="C368" s="211"/>
      <c r="D368" s="212"/>
      <c r="E368" s="83"/>
      <c r="F368" s="84"/>
      <c r="G368" s="89"/>
      <c r="H368" s="85"/>
    </row>
    <row r="369" spans="1:9">
      <c r="A369" s="56"/>
      <c r="B369" s="61" t="s">
        <v>166</v>
      </c>
      <c r="C369" s="127"/>
      <c r="D369" s="128"/>
      <c r="E369" s="83"/>
      <c r="F369" s="84"/>
      <c r="G369" s="89"/>
      <c r="H369" s="85"/>
    </row>
    <row r="370" spans="1:9">
      <c r="A370" s="48"/>
      <c r="B370" s="61" t="s">
        <v>204</v>
      </c>
      <c r="C370" s="160"/>
      <c r="D370" s="46">
        <v>1</v>
      </c>
      <c r="E370" s="83" t="s">
        <v>126</v>
      </c>
      <c r="F370" s="84">
        <v>1</v>
      </c>
      <c r="G370" s="89">
        <v>825</v>
      </c>
      <c r="H370" s="88">
        <f>ROUND(F370*G370,2)</f>
        <v>825</v>
      </c>
    </row>
    <row r="371" spans="1:9" ht="17.45" customHeight="1">
      <c r="A371" s="57" t="s">
        <v>380</v>
      </c>
      <c r="B371" s="194" t="s">
        <v>272</v>
      </c>
      <c r="C371" s="194"/>
      <c r="D371" s="195"/>
      <c r="E371" s="112"/>
      <c r="F371" s="81"/>
      <c r="G371" s="80"/>
      <c r="H371" s="111"/>
      <c r="I371" s="161"/>
    </row>
    <row r="372" spans="1:9" ht="13.15" customHeight="1">
      <c r="A372" s="56" t="s">
        <v>381</v>
      </c>
      <c r="B372" s="172" t="s">
        <v>300</v>
      </c>
      <c r="C372" s="172"/>
      <c r="D372" s="173"/>
      <c r="E372" s="110"/>
      <c r="F372" s="89"/>
      <c r="G372" s="89"/>
      <c r="H372" s="69"/>
    </row>
    <row r="373" spans="1:9">
      <c r="A373" s="56"/>
      <c r="B373" s="61" t="s">
        <v>166</v>
      </c>
      <c r="C373" s="127"/>
      <c r="D373" s="128"/>
      <c r="E373" s="83"/>
      <c r="F373" s="84"/>
      <c r="G373" s="89"/>
      <c r="H373" s="85"/>
    </row>
    <row r="374" spans="1:9">
      <c r="A374" s="48"/>
      <c r="B374" s="61" t="s">
        <v>301</v>
      </c>
      <c r="C374" s="61" t="s">
        <v>15</v>
      </c>
      <c r="D374" s="46">
        <v>55</v>
      </c>
      <c r="E374" s="39" t="s">
        <v>121</v>
      </c>
      <c r="F374" s="86">
        <v>55</v>
      </c>
      <c r="G374" s="86">
        <v>78</v>
      </c>
      <c r="H374" s="35">
        <f>ROUND(F374*G374,2)</f>
        <v>4290</v>
      </c>
    </row>
    <row r="375" spans="1:9" s="6" customFormat="1">
      <c r="A375" s="62" t="s">
        <v>382</v>
      </c>
      <c r="B375" s="170" t="s">
        <v>230</v>
      </c>
      <c r="C375" s="170"/>
      <c r="D375" s="171"/>
      <c r="E375" s="41"/>
      <c r="F375" s="100"/>
      <c r="G375" s="100"/>
      <c r="H375" s="58"/>
    </row>
    <row r="376" spans="1:9" s="6" customFormat="1">
      <c r="A376" s="59"/>
      <c r="B376" s="61" t="s">
        <v>166</v>
      </c>
      <c r="C376" s="127"/>
      <c r="D376" s="128"/>
      <c r="E376" s="39"/>
      <c r="F376" s="86"/>
      <c r="G376" s="86"/>
      <c r="H376" s="35"/>
    </row>
    <row r="377" spans="1:9" s="6" customFormat="1">
      <c r="A377" s="43"/>
      <c r="B377" s="60" t="s">
        <v>301</v>
      </c>
      <c r="C377" s="60" t="s">
        <v>15</v>
      </c>
      <c r="D377" s="63">
        <v>55</v>
      </c>
      <c r="E377" s="39" t="s">
        <v>121</v>
      </c>
      <c r="F377" s="86">
        <v>55</v>
      </c>
      <c r="G377" s="86">
        <v>123</v>
      </c>
      <c r="H377" s="35">
        <f>ROUND(F377*G377,2)</f>
        <v>6765</v>
      </c>
    </row>
    <row r="378" spans="1:9" ht="17.45" customHeight="1">
      <c r="A378" s="57" t="s">
        <v>383</v>
      </c>
      <c r="B378" s="194" t="s">
        <v>274</v>
      </c>
      <c r="C378" s="194"/>
      <c r="D378" s="195"/>
      <c r="E378" s="112"/>
      <c r="F378" s="81"/>
      <c r="G378" s="80"/>
      <c r="H378" s="111"/>
    </row>
    <row r="379" spans="1:9" ht="13.15" customHeight="1">
      <c r="A379" s="56" t="s">
        <v>384</v>
      </c>
      <c r="B379" s="172" t="s">
        <v>311</v>
      </c>
      <c r="C379" s="172"/>
      <c r="D379" s="173"/>
      <c r="E379" s="110"/>
      <c r="F379" s="89"/>
      <c r="G379" s="89"/>
      <c r="H379" s="69"/>
    </row>
    <row r="380" spans="1:9">
      <c r="A380" s="56"/>
      <c r="B380" s="61" t="s">
        <v>166</v>
      </c>
      <c r="C380" s="127"/>
      <c r="D380" s="128"/>
      <c r="E380" s="83"/>
      <c r="F380" s="84"/>
      <c r="G380" s="89"/>
      <c r="H380" s="85"/>
    </row>
    <row r="381" spans="1:9">
      <c r="A381" s="48"/>
      <c r="B381" s="61" t="s">
        <v>275</v>
      </c>
      <c r="C381" s="61" t="s">
        <v>15</v>
      </c>
      <c r="D381" s="46">
        <f>313+330</f>
        <v>643</v>
      </c>
      <c r="E381" s="110" t="s">
        <v>121</v>
      </c>
      <c r="F381" s="86">
        <v>643</v>
      </c>
      <c r="G381" s="86">
        <v>75</v>
      </c>
      <c r="H381" s="108">
        <f>ROUND(F381*G381,2)</f>
        <v>48225</v>
      </c>
    </row>
    <row r="382" spans="1:9" ht="18.75">
      <c r="A382" s="57" t="s">
        <v>385</v>
      </c>
      <c r="B382" s="194" t="s">
        <v>231</v>
      </c>
      <c r="C382" s="194"/>
      <c r="D382" s="195"/>
      <c r="E382" s="79"/>
      <c r="F382" s="81"/>
      <c r="G382" s="80"/>
      <c r="H382" s="82"/>
    </row>
    <row r="383" spans="1:9" ht="13.15" customHeight="1">
      <c r="A383" s="56" t="s">
        <v>386</v>
      </c>
      <c r="B383" s="172" t="s">
        <v>232</v>
      </c>
      <c r="C383" s="172"/>
      <c r="D383" s="173"/>
      <c r="E383" s="110"/>
      <c r="F383" s="89"/>
      <c r="G383" s="89"/>
      <c r="H383" s="69"/>
    </row>
    <row r="384" spans="1:9">
      <c r="A384" s="56"/>
      <c r="B384" s="61" t="s">
        <v>166</v>
      </c>
      <c r="C384" s="127"/>
      <c r="D384" s="128"/>
      <c r="E384" s="83"/>
      <c r="F384" s="84"/>
      <c r="G384" s="89"/>
      <c r="H384" s="85"/>
    </row>
    <row r="385" spans="1:8">
      <c r="A385" s="48"/>
      <c r="B385" s="61" t="s">
        <v>204</v>
      </c>
      <c r="C385" s="61" t="s">
        <v>15</v>
      </c>
      <c r="D385" s="46">
        <v>1</v>
      </c>
      <c r="E385" s="110" t="s">
        <v>126</v>
      </c>
      <c r="F385" s="86">
        <v>1</v>
      </c>
      <c r="G385" s="86">
        <v>3340</v>
      </c>
      <c r="H385" s="108">
        <f>ROUND(F385*G385,2)</f>
        <v>3340</v>
      </c>
    </row>
    <row r="386" spans="1:8">
      <c r="A386" s="48"/>
      <c r="B386" s="61"/>
      <c r="C386" s="61"/>
      <c r="D386" s="46"/>
      <c r="E386" s="110"/>
      <c r="F386" s="87"/>
      <c r="G386" s="86"/>
      <c r="H386" s="108"/>
    </row>
    <row r="387" spans="1:8" s="1" customFormat="1" ht="18.75">
      <c r="A387" s="18"/>
      <c r="B387" s="186" t="s">
        <v>233</v>
      </c>
      <c r="C387" s="186"/>
      <c r="D387" s="187"/>
      <c r="E387" s="90"/>
      <c r="F387" s="91"/>
      <c r="G387" s="30"/>
      <c r="H387" s="113">
        <f>SUM(H334:H386)</f>
        <v>113543</v>
      </c>
    </row>
    <row r="388" spans="1:8">
      <c r="A388" s="48"/>
      <c r="B388" s="25"/>
      <c r="C388" s="25"/>
      <c r="D388" s="149"/>
      <c r="E388" s="83"/>
      <c r="F388" s="84"/>
      <c r="G388" s="89"/>
      <c r="H388" s="85"/>
    </row>
    <row r="389" spans="1:8" ht="18.75" customHeight="1">
      <c r="A389" s="2" t="s">
        <v>387</v>
      </c>
      <c r="B389" s="179" t="s">
        <v>234</v>
      </c>
      <c r="C389" s="179"/>
      <c r="D389" s="180"/>
      <c r="E389" s="76"/>
      <c r="F389" s="77"/>
      <c r="G389" s="77"/>
      <c r="H389" s="78"/>
    </row>
    <row r="390" spans="1:8" ht="18.75">
      <c r="A390" s="14" t="s">
        <v>388</v>
      </c>
      <c r="B390" s="177" t="s">
        <v>27</v>
      </c>
      <c r="C390" s="177"/>
      <c r="D390" s="185"/>
      <c r="E390" s="83"/>
      <c r="F390" s="84"/>
      <c r="G390" s="89"/>
      <c r="H390" s="85"/>
    </row>
    <row r="391" spans="1:8">
      <c r="A391" s="56" t="s">
        <v>390</v>
      </c>
      <c r="B391" s="175" t="s">
        <v>235</v>
      </c>
      <c r="C391" s="175"/>
      <c r="D391" s="176"/>
      <c r="E391" s="83"/>
      <c r="F391" s="84"/>
      <c r="G391" s="89"/>
      <c r="H391" s="85"/>
    </row>
    <row r="392" spans="1:8" ht="13.15" customHeight="1">
      <c r="A392" s="56"/>
      <c r="B392" s="226"/>
      <c r="C392" s="226"/>
      <c r="D392" s="227"/>
      <c r="E392" s="83"/>
      <c r="F392" s="84"/>
      <c r="G392" s="89"/>
      <c r="H392" s="85"/>
    </row>
    <row r="393" spans="1:8">
      <c r="A393" s="56"/>
      <c r="B393" s="105" t="s">
        <v>166</v>
      </c>
      <c r="C393" s="125"/>
      <c r="D393" s="126"/>
      <c r="E393" s="93"/>
      <c r="F393" s="84"/>
      <c r="G393" s="89"/>
      <c r="H393" s="85"/>
    </row>
    <row r="394" spans="1:8">
      <c r="A394" s="56"/>
      <c r="B394" s="105" t="s">
        <v>236</v>
      </c>
      <c r="C394" s="105"/>
      <c r="D394" s="121"/>
      <c r="E394" s="93" t="s">
        <v>302</v>
      </c>
      <c r="F394" s="84">
        <v>20</v>
      </c>
      <c r="G394" s="89">
        <v>365</v>
      </c>
      <c r="H394" s="85">
        <f>G394*F394</f>
        <v>7300</v>
      </c>
    </row>
    <row r="395" spans="1:8" ht="18.75" customHeight="1">
      <c r="A395" s="3" t="s">
        <v>389</v>
      </c>
      <c r="B395" s="183" t="s">
        <v>286</v>
      </c>
      <c r="C395" s="183"/>
      <c r="D395" s="188"/>
      <c r="E395" s="79"/>
      <c r="F395" s="81"/>
      <c r="G395" s="80"/>
      <c r="H395" s="82"/>
    </row>
    <row r="396" spans="1:8" ht="13.15" customHeight="1">
      <c r="A396" s="56" t="s">
        <v>391</v>
      </c>
      <c r="B396" s="175" t="s">
        <v>237</v>
      </c>
      <c r="C396" s="175"/>
      <c r="D396" s="176"/>
      <c r="E396" s="83"/>
      <c r="F396" s="84"/>
      <c r="G396" s="89"/>
      <c r="H396" s="85"/>
    </row>
    <row r="397" spans="1:8">
      <c r="A397" s="56"/>
      <c r="B397" s="105" t="s">
        <v>166</v>
      </c>
      <c r="C397" s="125"/>
      <c r="D397" s="126"/>
      <c r="E397" s="93"/>
      <c r="F397" s="84"/>
      <c r="G397" s="89"/>
      <c r="H397" s="85"/>
    </row>
    <row r="398" spans="1:8">
      <c r="A398" s="56"/>
      <c r="B398" s="105" t="s">
        <v>214</v>
      </c>
      <c r="C398" s="105"/>
      <c r="D398" s="121">
        <v>1</v>
      </c>
      <c r="E398" s="93" t="s">
        <v>16</v>
      </c>
      <c r="F398" s="89">
        <v>1</v>
      </c>
      <c r="G398" s="89">
        <v>7250</v>
      </c>
      <c r="H398" s="94">
        <f>G398*F398</f>
        <v>7250</v>
      </c>
    </row>
    <row r="399" spans="1:8" ht="13.15" customHeight="1">
      <c r="A399" s="62" t="s">
        <v>392</v>
      </c>
      <c r="B399" s="181" t="s">
        <v>238</v>
      </c>
      <c r="C399" s="181"/>
      <c r="D399" s="182"/>
      <c r="E399" s="79"/>
      <c r="F399" s="80"/>
      <c r="G399" s="80"/>
      <c r="H399" s="109"/>
    </row>
    <row r="400" spans="1:8">
      <c r="A400" s="56"/>
      <c r="B400" s="105" t="s">
        <v>166</v>
      </c>
      <c r="C400" s="125"/>
      <c r="D400" s="126"/>
      <c r="E400" s="93"/>
      <c r="F400" s="89"/>
      <c r="G400" s="89"/>
      <c r="H400" s="94"/>
    </row>
    <row r="401" spans="1:8">
      <c r="A401" s="56"/>
      <c r="B401" s="105" t="s">
        <v>214</v>
      </c>
      <c r="C401" s="105"/>
      <c r="D401" s="121">
        <v>1</v>
      </c>
      <c r="E401" s="93" t="s">
        <v>16</v>
      </c>
      <c r="F401" s="89">
        <v>1</v>
      </c>
      <c r="G401" s="89">
        <v>1780</v>
      </c>
      <c r="H401" s="94">
        <f>G401*F401</f>
        <v>1780</v>
      </c>
    </row>
    <row r="402" spans="1:8">
      <c r="A402" s="62" t="s">
        <v>393</v>
      </c>
      <c r="B402" s="181" t="s">
        <v>287</v>
      </c>
      <c r="C402" s="181"/>
      <c r="D402" s="182"/>
      <c r="E402" s="79"/>
      <c r="F402" s="80"/>
      <c r="G402" s="80"/>
      <c r="H402" s="109"/>
    </row>
    <row r="403" spans="1:8">
      <c r="A403" s="56"/>
      <c r="B403" s="105" t="s">
        <v>166</v>
      </c>
      <c r="C403" s="125"/>
      <c r="D403" s="126"/>
      <c r="E403" s="93"/>
      <c r="F403" s="89"/>
      <c r="G403" s="89"/>
      <c r="H403" s="94"/>
    </row>
    <row r="404" spans="1:8">
      <c r="A404" s="56"/>
      <c r="B404" s="105" t="s">
        <v>214</v>
      </c>
      <c r="C404" s="105"/>
      <c r="D404" s="121">
        <v>1</v>
      </c>
      <c r="E404" s="93" t="s">
        <v>16</v>
      </c>
      <c r="F404" s="89">
        <v>1</v>
      </c>
      <c r="G404" s="89">
        <v>11400</v>
      </c>
      <c r="H404" s="94">
        <f>G404*F404</f>
        <v>11400</v>
      </c>
    </row>
    <row r="405" spans="1:8">
      <c r="A405" s="48"/>
      <c r="B405" s="61"/>
      <c r="C405" s="61"/>
      <c r="D405" s="46"/>
      <c r="E405" s="110"/>
      <c r="F405" s="87"/>
      <c r="G405" s="86"/>
      <c r="H405" s="108"/>
    </row>
    <row r="406" spans="1:8" s="1" customFormat="1" ht="17.45" customHeight="1">
      <c r="A406" s="18"/>
      <c r="B406" s="186" t="s">
        <v>239</v>
      </c>
      <c r="C406" s="186"/>
      <c r="D406" s="187"/>
      <c r="E406" s="90"/>
      <c r="F406" s="91"/>
      <c r="G406" s="30"/>
      <c r="H406" s="113">
        <f>SUM(H393:H405)</f>
        <v>27730</v>
      </c>
    </row>
    <row r="407" spans="1:8">
      <c r="A407" s="162"/>
      <c r="B407" s="163"/>
      <c r="C407" s="163"/>
      <c r="D407" s="164"/>
      <c r="E407" s="114"/>
      <c r="F407" s="115"/>
      <c r="G407" s="32"/>
      <c r="H407" s="116"/>
    </row>
    <row r="408" spans="1:8">
      <c r="H408" s="49"/>
    </row>
    <row r="409" spans="1:8">
      <c r="B409" s="10" t="s">
        <v>308</v>
      </c>
      <c r="G409" s="36"/>
      <c r="H409" s="130">
        <f>H387+H331+H204+H168+H143+H67+H27+H159+H406+H76</f>
        <v>1528718.7</v>
      </c>
    </row>
    <row r="410" spans="1:8" s="13" customFormat="1">
      <c r="A410" s="167"/>
      <c r="B410" s="131" t="s">
        <v>305</v>
      </c>
      <c r="C410" s="11"/>
      <c r="D410" s="12"/>
      <c r="E410" s="119"/>
      <c r="F410" s="37"/>
      <c r="G410" s="36"/>
      <c r="H410" s="130">
        <f>H409+H409*1.85/100</f>
        <v>1556999.9959499999</v>
      </c>
    </row>
    <row r="411" spans="1:8" ht="12.75" customHeight="1">
      <c r="B411" s="10" t="s">
        <v>306</v>
      </c>
      <c r="H411" s="130">
        <f>H410*20%</f>
        <v>311399.99919</v>
      </c>
    </row>
    <row r="412" spans="1:8">
      <c r="B412" s="131" t="s">
        <v>307</v>
      </c>
      <c r="H412" s="132">
        <f>H410+H411</f>
        <v>1868399.9951399998</v>
      </c>
    </row>
  </sheetData>
  <mergeCells count="178">
    <mergeCell ref="B392:D392"/>
    <mergeCell ref="B303:D303"/>
    <mergeCell ref="B371:D371"/>
    <mergeCell ref="B378:D378"/>
    <mergeCell ref="B402:D402"/>
    <mergeCell ref="B406:D406"/>
    <mergeCell ref="B69:D69"/>
    <mergeCell ref="B70:D70"/>
    <mergeCell ref="B71:D71"/>
    <mergeCell ref="B76:D76"/>
    <mergeCell ref="B389:D389"/>
    <mergeCell ref="B390:D390"/>
    <mergeCell ref="B391:D391"/>
    <mergeCell ref="B395:D395"/>
    <mergeCell ref="B396:D396"/>
    <mergeCell ref="B399:D399"/>
    <mergeCell ref="B382:D382"/>
    <mergeCell ref="B383:D383"/>
    <mergeCell ref="B387:D387"/>
    <mergeCell ref="B362:D362"/>
    <mergeCell ref="B363:D363"/>
    <mergeCell ref="B366:D366"/>
    <mergeCell ref="B367:D367"/>
    <mergeCell ref="B368:D368"/>
    <mergeCell ref="B344:D344"/>
    <mergeCell ref="B350:D350"/>
    <mergeCell ref="B353:D353"/>
    <mergeCell ref="B356:D356"/>
    <mergeCell ref="B357:D357"/>
    <mergeCell ref="B333:D333"/>
    <mergeCell ref="B334:D334"/>
    <mergeCell ref="B335:D335"/>
    <mergeCell ref="B336:D336"/>
    <mergeCell ref="B342:D342"/>
    <mergeCell ref="B343:D343"/>
    <mergeCell ref="B322:D322"/>
    <mergeCell ref="B325:D325"/>
    <mergeCell ref="B326:D326"/>
    <mergeCell ref="B327:D327"/>
    <mergeCell ref="B331:D331"/>
    <mergeCell ref="B323:D323"/>
    <mergeCell ref="B339:D339"/>
    <mergeCell ref="B310:D310"/>
    <mergeCell ref="B311:D311"/>
    <mergeCell ref="B314:D314"/>
    <mergeCell ref="B315:D315"/>
    <mergeCell ref="B318:D318"/>
    <mergeCell ref="B321:D321"/>
    <mergeCell ref="B285:D285"/>
    <mergeCell ref="B300:D300"/>
    <mergeCell ref="B301:D301"/>
    <mergeCell ref="B306:D306"/>
    <mergeCell ref="B309:D309"/>
    <mergeCell ref="B291:D291"/>
    <mergeCell ref="B286:D286"/>
    <mergeCell ref="B296:D296"/>
    <mergeCell ref="B250:D250"/>
    <mergeCell ref="B254:D254"/>
    <mergeCell ref="B269:D269"/>
    <mergeCell ref="B270:D270"/>
    <mergeCell ref="B277:D277"/>
    <mergeCell ref="B278:D278"/>
    <mergeCell ref="B279:D279"/>
    <mergeCell ref="B282:D282"/>
    <mergeCell ref="B257:D257"/>
    <mergeCell ref="B258:D258"/>
    <mergeCell ref="B261:D261"/>
    <mergeCell ref="B262:D262"/>
    <mergeCell ref="B265:D265"/>
    <mergeCell ref="B266:D266"/>
    <mergeCell ref="B273:D273"/>
    <mergeCell ref="B274:D274"/>
    <mergeCell ref="B189:D189"/>
    <mergeCell ref="B243:D243"/>
    <mergeCell ref="B244:D244"/>
    <mergeCell ref="B247:D247"/>
    <mergeCell ref="B224:D224"/>
    <mergeCell ref="B229:D229"/>
    <mergeCell ref="B234:D234"/>
    <mergeCell ref="B235:D235"/>
    <mergeCell ref="B236:D236"/>
    <mergeCell ref="B206:D206"/>
    <mergeCell ref="B207:D207"/>
    <mergeCell ref="B208:D208"/>
    <mergeCell ref="B210:D210"/>
    <mergeCell ref="B213:D213"/>
    <mergeCell ref="B219:D219"/>
    <mergeCell ref="B190:D190"/>
    <mergeCell ref="B194:D194"/>
    <mergeCell ref="B198:D198"/>
    <mergeCell ref="B199:D199"/>
    <mergeCell ref="B204:D204"/>
    <mergeCell ref="B209:D209"/>
    <mergeCell ref="B172:D172"/>
    <mergeCell ref="B173:D173"/>
    <mergeCell ref="B176:D176"/>
    <mergeCell ref="B179:D179"/>
    <mergeCell ref="B188:D188"/>
    <mergeCell ref="B162:D162"/>
    <mergeCell ref="B163:D163"/>
    <mergeCell ref="B164:D164"/>
    <mergeCell ref="B168:D168"/>
    <mergeCell ref="B170:D170"/>
    <mergeCell ref="B171:D171"/>
    <mergeCell ref="B180:D180"/>
    <mergeCell ref="B184:D184"/>
    <mergeCell ref="B132:D132"/>
    <mergeCell ref="B135:D135"/>
    <mergeCell ref="B136:D136"/>
    <mergeCell ref="B137:D137"/>
    <mergeCell ref="B142:D142"/>
    <mergeCell ref="B154:D154"/>
    <mergeCell ref="B155:D155"/>
    <mergeCell ref="B159:D159"/>
    <mergeCell ref="B161:D161"/>
    <mergeCell ref="B143:D143"/>
    <mergeCell ref="B145:D145"/>
    <mergeCell ref="B146:D146"/>
    <mergeCell ref="B147:D147"/>
    <mergeCell ref="B148:D148"/>
    <mergeCell ref="B151:D151"/>
    <mergeCell ref="B22:D22"/>
    <mergeCell ref="B58:D58"/>
    <mergeCell ref="B87:D87"/>
    <mergeCell ref="B88:D88"/>
    <mergeCell ref="B89:D89"/>
    <mergeCell ref="B92:D92"/>
    <mergeCell ref="B96:D96"/>
    <mergeCell ref="B130:C130"/>
    <mergeCell ref="B131:D131"/>
    <mergeCell ref="B122:D122"/>
    <mergeCell ref="B54:D54"/>
    <mergeCell ref="B53:D53"/>
    <mergeCell ref="B123:D123"/>
    <mergeCell ref="B124:D124"/>
    <mergeCell ref="B127:C127"/>
    <mergeCell ref="B128:D128"/>
    <mergeCell ref="B101:D101"/>
    <mergeCell ref="B102:D102"/>
    <mergeCell ref="B106:D106"/>
    <mergeCell ref="B111:D111"/>
    <mergeCell ref="B112:D112"/>
    <mergeCell ref="B117:D117"/>
    <mergeCell ref="B125:D125"/>
    <mergeCell ref="B116:D116"/>
    <mergeCell ref="B49:D49"/>
    <mergeCell ref="B48:D48"/>
    <mergeCell ref="B40:D40"/>
    <mergeCell ref="B36:D36"/>
    <mergeCell ref="B32:D32"/>
    <mergeCell ref="B31:D31"/>
    <mergeCell ref="B44:D44"/>
    <mergeCell ref="B84:D84"/>
    <mergeCell ref="B118:D118"/>
    <mergeCell ref="E4:H4"/>
    <mergeCell ref="B375:D375"/>
    <mergeCell ref="B372:D372"/>
    <mergeCell ref="B379:D379"/>
    <mergeCell ref="B21:C21"/>
    <mergeCell ref="B8:D8"/>
    <mergeCell ref="B7:D7"/>
    <mergeCell ref="B6:D6"/>
    <mergeCell ref="B11:D11"/>
    <mergeCell ref="B14:D14"/>
    <mergeCell ref="B15:D15"/>
    <mergeCell ref="B18:D18"/>
    <mergeCell ref="B19:D19"/>
    <mergeCell ref="B30:D30"/>
    <mergeCell ref="B29:D29"/>
    <mergeCell ref="B27:D27"/>
    <mergeCell ref="B23:D23"/>
    <mergeCell ref="B100:D100"/>
    <mergeCell ref="B62:D62"/>
    <mergeCell ref="B67:D67"/>
    <mergeCell ref="B78:D78"/>
    <mergeCell ref="B79:D79"/>
    <mergeCell ref="B80:D80"/>
    <mergeCell ref="B81:D81"/>
  </mergeCells>
  <printOptions horizontalCentered="1"/>
  <pageMargins left="0.39370078740157483" right="0.31496062992125984" top="0.39370078740157483" bottom="0.51181102362204722" header="0.51181102362204722" footer="0.19685039370078741"/>
  <pageSetup paperSize="9" scale="86" fitToHeight="0" orientation="portrait" r:id="rId1"/>
  <headerFooter alignWithMargins="0">
    <oddFooter>&amp;C&amp;F&amp;R04/06/2014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Lot 303 VRD - extension</vt:lpstr>
      <vt:lpstr>'Lot 303 VRD - extension'!Impression_des_titres</vt:lpstr>
    </vt:vector>
  </TitlesOfParts>
  <Company>GSEGROUP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 PARSONS</dc:creator>
  <cp:lastModifiedBy>Audrey PARSONS</cp:lastModifiedBy>
  <cp:lastPrinted>2014-06-11T17:07:12Z</cp:lastPrinted>
  <dcterms:created xsi:type="dcterms:W3CDTF">2014-04-28T15:37:17Z</dcterms:created>
  <dcterms:modified xsi:type="dcterms:W3CDTF">2014-06-11T17:48:58Z</dcterms:modified>
</cp:coreProperties>
</file>