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E95E" lockStructure="1"/>
  <bookViews>
    <workbookView xWindow="120" yWindow="30" windowWidth="9195" windowHeight="6345"/>
  </bookViews>
  <sheets>
    <sheet name="DPGF" sheetId="1" r:id="rId1"/>
    <sheet name="Page de garde" sheetId="2" r:id="rId2"/>
    <sheet name="Paramètres" sheetId="3" r:id="rId3"/>
  </sheets>
  <definedNames>
    <definedName name="CODELOT">Paramètres!$C$9</definedName>
    <definedName name="DATEVALEUR">Paramètres!$C$13</definedName>
    <definedName name="_xlnm.Print_Titles" localSheetId="0">DPGF!$1:$3</definedName>
    <definedName name="TAUXTVA1">Paramètres!$C$19</definedName>
    <definedName name="TAUXTVA2">Paramètres!$C$20</definedName>
    <definedName name="TAUXTVA3">Paramètres!$C$21</definedName>
    <definedName name="TAUXTVA4">Paramètres!$C$22</definedName>
    <definedName name="TITREDOC">Paramètres!$C$3</definedName>
    <definedName name="TITREDOSSIER">Paramètres!$C$5</definedName>
    <definedName name="TITRELOT">Paramètres!$C$11</definedName>
  </definedNames>
  <calcPr calcId="145621"/>
</workbook>
</file>

<file path=xl/calcChain.xml><?xml version="1.0" encoding="utf-8"?>
<calcChain xmlns="http://schemas.openxmlformats.org/spreadsheetml/2006/main">
  <c r="H83" i="1" l="1"/>
  <c r="H82" i="1"/>
  <c r="H81" i="1"/>
  <c r="H19" i="1"/>
  <c r="F14" i="1"/>
  <c r="F11" i="1"/>
  <c r="H2" i="1"/>
  <c r="H1" i="1"/>
  <c r="L72" i="1" l="1"/>
  <c r="K72" i="1"/>
  <c r="H72" i="1"/>
  <c r="L65" i="1"/>
  <c r="K65" i="1"/>
  <c r="H65" i="1"/>
  <c r="L62" i="1"/>
  <c r="K62" i="1"/>
  <c r="H62" i="1"/>
  <c r="L59" i="1"/>
  <c r="K59" i="1"/>
  <c r="H59" i="1"/>
  <c r="L56" i="1"/>
  <c r="K56" i="1"/>
  <c r="H56" i="1"/>
  <c r="L48" i="1"/>
  <c r="K48" i="1"/>
  <c r="H48" i="1"/>
  <c r="L46" i="1"/>
  <c r="K46" i="1"/>
  <c r="H46" i="1"/>
  <c r="L44" i="1"/>
  <c r="K44" i="1"/>
  <c r="M44" i="1" s="1"/>
  <c r="H44" i="1"/>
  <c r="L41" i="1"/>
  <c r="K41" i="1"/>
  <c r="H41" i="1"/>
  <c r="L38" i="1"/>
  <c r="I50" i="1" s="1"/>
  <c r="K38" i="1"/>
  <c r="H38" i="1"/>
  <c r="L32" i="1"/>
  <c r="K32" i="1"/>
  <c r="H32" i="1"/>
  <c r="L29" i="1"/>
  <c r="K29" i="1"/>
  <c r="M29" i="1" s="1"/>
  <c r="H29" i="1"/>
  <c r="L26" i="1"/>
  <c r="K26" i="1"/>
  <c r="H26" i="1"/>
  <c r="L23" i="1"/>
  <c r="K23" i="1"/>
  <c r="H23" i="1"/>
  <c r="L14" i="1"/>
  <c r="K14" i="1"/>
  <c r="H14" i="1"/>
  <c r="L11" i="1"/>
  <c r="K11" i="1"/>
  <c r="H11" i="1"/>
  <c r="I17" i="1"/>
  <c r="C25" i="2"/>
  <c r="C23" i="2"/>
  <c r="C21" i="2"/>
  <c r="C12" i="2"/>
  <c r="E77" i="2"/>
  <c r="E75" i="2"/>
  <c r="E71" i="2"/>
  <c r="E73" i="2"/>
  <c r="C52" i="2"/>
  <c r="C48" i="2"/>
  <c r="B1" i="1"/>
  <c r="M59" i="1" l="1"/>
  <c r="M72" i="1"/>
  <c r="I35" i="1"/>
  <c r="M65" i="1"/>
  <c r="I75" i="1"/>
  <c r="M62" i="1"/>
  <c r="M23" i="1"/>
  <c r="M41" i="1"/>
  <c r="M32" i="1"/>
  <c r="M38" i="1"/>
  <c r="M48" i="1"/>
  <c r="I68" i="1"/>
  <c r="M56" i="1"/>
  <c r="I77" i="1"/>
  <c r="I19" i="1"/>
  <c r="M14" i="1"/>
  <c r="M26" i="1"/>
  <c r="M46" i="1"/>
  <c r="M11" i="1"/>
</calcChain>
</file>

<file path=xl/sharedStrings.xml><?xml version="1.0" encoding="utf-8"?>
<sst xmlns="http://schemas.openxmlformats.org/spreadsheetml/2006/main" count="238" uniqueCount="134">
  <si>
    <t>Dossier</t>
  </si>
  <si>
    <t>Date</t>
  </si>
  <si>
    <t>Indice</t>
  </si>
  <si>
    <t>Unité</t>
  </si>
  <si>
    <t>Niveau</t>
  </si>
  <si>
    <t>PU H.T.</t>
  </si>
  <si>
    <t>Total H.T.</t>
  </si>
  <si>
    <t>Taux TVA</t>
  </si>
  <si>
    <t>Notes :</t>
  </si>
  <si>
    <t>1.</t>
  </si>
  <si>
    <t>Titre du dossier :</t>
  </si>
  <si>
    <t>Taux de TVA utilisés par le récapitulatif :</t>
  </si>
  <si>
    <t>2.</t>
  </si>
  <si>
    <t>Titre du lot :</t>
  </si>
  <si>
    <t>3.</t>
  </si>
  <si>
    <t>Date de valeur du lot :</t>
  </si>
  <si>
    <t>Code du lot :</t>
  </si>
  <si>
    <t>4.</t>
  </si>
  <si>
    <t>5.</t>
  </si>
  <si>
    <t>- Le taux 0% est toujours supporté qu'il soit dans cette liste ou non</t>
  </si>
  <si>
    <t>Paramètres</t>
  </si>
  <si>
    <t>Titre du document :</t>
  </si>
  <si>
    <t>6.</t>
  </si>
  <si>
    <t>v1.3</t>
  </si>
  <si>
    <t>- En dehors du taux 0%, vous pouvez renseigner au maximum 4 taux différents</t>
  </si>
  <si>
    <t>- Si votre lot contient plus de 4 taux différents, ou contient de la TVA proportionnelle, vous devez modifier manuellement la formule de calcul de TVA et de TTC dans le récapitulatif</t>
  </si>
  <si>
    <t>Taux TVA valide</t>
  </si>
  <si>
    <t>Ouvrage 9 totalisé</t>
  </si>
  <si>
    <t>Taux validé des ouvrages 9 totalisés (pour récap du lot)</t>
  </si>
  <si>
    <t>Code</t>
  </si>
  <si>
    <t>Titre / Descriptif</t>
  </si>
  <si>
    <t>Phase</t>
  </si>
  <si>
    <t>Code du dossier :</t>
  </si>
  <si>
    <t>9.</t>
  </si>
  <si>
    <t>7.</t>
  </si>
  <si>
    <t>8.</t>
  </si>
  <si>
    <t>Phase :</t>
  </si>
  <si>
    <t>Indice :</t>
  </si>
  <si>
    <t>Rue du dossier</t>
  </si>
  <si>
    <t>Code postal et ville du dossier</t>
  </si>
  <si>
    <t>Parcelle du dossier</t>
  </si>
  <si>
    <t>Qté DQE</t>
  </si>
  <si>
    <t>Qté Entr.</t>
  </si>
  <si>
    <t>Variante
Option</t>
  </si>
  <si>
    <t/>
  </si>
  <si>
    <t>2</t>
  </si>
  <si>
    <t>Lot n°.</t>
  </si>
  <si>
    <t>323 CHARPENTE BOIS</t>
  </si>
  <si>
    <t>3</t>
  </si>
  <si>
    <t>4</t>
  </si>
  <si>
    <t>5</t>
  </si>
  <si>
    <t>5.&amp;</t>
  </si>
  <si>
    <t>3.&amp;</t>
  </si>
  <si>
    <t>POUTRES ET PANNES LAMELLE COLLE</t>
  </si>
  <si>
    <t>3.1</t>
  </si>
  <si>
    <t>POUTRES ET PANNES POUR OSSATURE PRINCIPALE</t>
  </si>
  <si>
    <t>Total du sous-chapitre POUTRES ET PANNES POUR OSSATURE PRINCIPALE</t>
  </si>
  <si>
    <t>9</t>
  </si>
  <si>
    <t>3.2</t>
  </si>
  <si>
    <t>Structure horizontale</t>
  </si>
  <si>
    <t>M2</t>
  </si>
  <si>
    <t>L</t>
  </si>
  <si>
    <t>Localisation : Charpente du bâtiment - Nappe horizontale</t>
  </si>
  <si>
    <t>9.&amp;</t>
  </si>
  <si>
    <t>3.3</t>
  </si>
  <si>
    <t>Option trame 17,10 x 23,40 cellule 3</t>
  </si>
  <si>
    <t>Total du chapitre POUTRES ET PANNES LAMELLE COLLE</t>
  </si>
  <si>
    <t>4.1</t>
  </si>
  <si>
    <t>Ossatures de bardage et d'acrotères</t>
  </si>
  <si>
    <t>4.1.1</t>
  </si>
  <si>
    <t xml:space="preserve">Potelets bois massifs ou lamellé collé support de bardage </t>
  </si>
  <si>
    <t>U</t>
  </si>
  <si>
    <t>4.1.2</t>
  </si>
  <si>
    <t>Potelets bois massifs ou lamellé collé support de bardage, panneaux béton et auvent façade de quai</t>
  </si>
  <si>
    <t>Localisation : Façade de quai</t>
  </si>
  <si>
    <t>4.1.3</t>
  </si>
  <si>
    <t>Lisse d'acrotère</t>
  </si>
  <si>
    <t>ML</t>
  </si>
  <si>
    <t>4.1.4</t>
  </si>
  <si>
    <t>MCF Mixte Beton cellulaire - Potelets bois massifs ou lamellé collé support des panneaux beton cellulaire</t>
  </si>
  <si>
    <t>Total du sous-chapitre Ossatures de bardage et d'acrotères</t>
  </si>
  <si>
    <t>4.2</t>
  </si>
  <si>
    <t>Ossatures pour baies et portes sectionnales</t>
  </si>
  <si>
    <t>4.2.1</t>
  </si>
  <si>
    <t>Lisse haute pour porte sectionnale de quai</t>
  </si>
  <si>
    <t>4.2.2</t>
  </si>
  <si>
    <t>Ossature bois pour porte sectionnale d'accès de plain pied. 4.00 x 4.50 ht</t>
  </si>
  <si>
    <t>Localisation : Selon plan</t>
  </si>
  <si>
    <t>4.2.3</t>
  </si>
  <si>
    <t xml:space="preserve">Ossature pour porte battante à 1 vantail - IS </t>
  </si>
  <si>
    <t>4.2.4</t>
  </si>
  <si>
    <t>OPTION -  Ossature Bandeau Polycarbonate en façade de quai</t>
  </si>
  <si>
    <t>Option</t>
  </si>
  <si>
    <t>4.2.5</t>
  </si>
  <si>
    <t>Ossature Menuiserie Aluminium cellule 3</t>
  </si>
  <si>
    <t>Total du sous-chapitre Ossatures pour baies et portes sectionnales</t>
  </si>
  <si>
    <t>Ossatures secondaires BUREAUX</t>
  </si>
  <si>
    <t>Poteaux d'ossature secondaire</t>
  </si>
  <si>
    <t>Localisation : Ossature secondaire Bureaux</t>
  </si>
  <si>
    <t>Lisses support de menuiserie</t>
  </si>
  <si>
    <t>Ossature casquette bureaux</t>
  </si>
  <si>
    <t xml:space="preserve">Localisation : Ossature auvent Casquette Bureaux </t>
  </si>
  <si>
    <t>4.4</t>
  </si>
  <si>
    <t>Ossatures bois ou métallique auvent Entrepôt</t>
  </si>
  <si>
    <t>Ossature bois ou métallique pour auvent extérieur Zones de quai (2.50m de profondeur)</t>
  </si>
  <si>
    <t>Localisation : Auvent de quais Entrepôt</t>
  </si>
  <si>
    <t>Total du sous-chapitre Ossatures bois ou métallique auvent Entrepôt</t>
  </si>
  <si>
    <t>2.&amp;</t>
  </si>
  <si>
    <t>Total du lot 323 CHARPENTE BOIS</t>
  </si>
  <si>
    <t>Total HT :</t>
  </si>
  <si>
    <t>Total TVA :</t>
  </si>
  <si>
    <t>Total TTC :</t>
  </si>
  <si>
    <t>D.P.G.F.</t>
  </si>
  <si>
    <t>MODULOG - SMOBY MOIRANS EN MONTAGNE</t>
  </si>
  <si>
    <t>07/12/2012</t>
  </si>
  <si>
    <t>DCE</t>
  </si>
  <si>
    <t>OSSATURES SECONDAIRES ENTREPÔT</t>
  </si>
  <si>
    <t>Total du chapitre OSSATURES SECONDAIRES ENTREPÔT</t>
  </si>
  <si>
    <t>Localisation : Pignons, Façade arrière</t>
  </si>
  <si>
    <t>Localisation : Pignons</t>
  </si>
  <si>
    <t>Localisation : Mur coupe feu</t>
  </si>
  <si>
    <t>OSSATURES BUREAUX</t>
  </si>
  <si>
    <t>5.1</t>
  </si>
  <si>
    <t>5.1.1</t>
  </si>
  <si>
    <t>5.1.2</t>
  </si>
  <si>
    <t>5.1.3</t>
  </si>
  <si>
    <t>5.1.4</t>
  </si>
  <si>
    <t>Total du chapitre OSSATURES BUREAUX</t>
  </si>
  <si>
    <t>6</t>
  </si>
  <si>
    <t>OSSATURES AUVENT</t>
  </si>
  <si>
    <t>6.1</t>
  </si>
  <si>
    <t>6.1.1</t>
  </si>
  <si>
    <t>Total du chapitre OSSATURES AUVENT</t>
  </si>
  <si>
    <t>Compris prorata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</si>
</sst>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9" x14ac:knownFonts="1">
    <font>
      <sz val="10"/>
      <name val="Arial"/>
    </font>
    <font>
      <sz val="10"/>
      <name val="Arial"/>
    </font>
    <font>
      <sz val="7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4"/>
      <color indexed="10"/>
      <name val="Arial"/>
      <family val="2"/>
    </font>
    <font>
      <b/>
      <u/>
      <sz val="10"/>
      <color indexed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0" xfId="0" applyFill="1"/>
    <xf numFmtId="0" fontId="0" fillId="0" borderId="0" xfId="0" quotePrefix="1"/>
    <xf numFmtId="0" fontId="1" fillId="0" borderId="0" xfId="0" applyFont="1" applyFill="1"/>
    <xf numFmtId="0" fontId="6" fillId="0" borderId="0" xfId="0" applyFont="1" applyBorder="1"/>
    <xf numFmtId="0" fontId="6" fillId="0" borderId="4" xfId="0" applyFont="1" applyBorder="1" applyAlignment="1">
      <alignment horizontal="left"/>
    </xf>
    <xf numFmtId="0" fontId="6" fillId="0" borderId="5" xfId="0" applyFont="1" applyBorder="1"/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4" fontId="6" fillId="0" borderId="0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4" fontId="7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5" xfId="0" applyFont="1" applyBorder="1"/>
    <xf numFmtId="0" fontId="10" fillId="0" borderId="0" xfId="0" applyFont="1" applyBorder="1"/>
    <xf numFmtId="0" fontId="1" fillId="0" borderId="7" xfId="0" applyFont="1" applyBorder="1"/>
    <xf numFmtId="0" fontId="0" fillId="0" borderId="0" xfId="0" applyAlignment="1">
      <alignment horizontal="right" vertical="top"/>
    </xf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10" fontId="0" fillId="0" borderId="8" xfId="0" applyNumberFormat="1" applyBorder="1" applyAlignment="1">
      <alignment horizontal="right" vertical="top"/>
    </xf>
    <xf numFmtId="10" fontId="0" fillId="0" borderId="5" xfId="0" applyNumberFormat="1" applyBorder="1" applyAlignment="1">
      <alignment horizontal="right" vertical="top"/>
    </xf>
    <xf numFmtId="9" fontId="0" fillId="0" borderId="5" xfId="0" applyNumberFormat="1" applyBorder="1" applyAlignment="1">
      <alignment horizontal="right" vertical="top"/>
    </xf>
    <xf numFmtId="9" fontId="0" fillId="0" borderId="9" xfId="0" applyNumberFormat="1" applyBorder="1" applyAlignment="1">
      <alignment horizontal="right" vertical="top"/>
    </xf>
    <xf numFmtId="0" fontId="6" fillId="0" borderId="0" xfId="0" applyFont="1" applyAlignment="1">
      <alignment horizontal="right" vertical="top"/>
    </xf>
    <xf numFmtId="0" fontId="0" fillId="0" borderId="0" xfId="0" applyBorder="1" applyAlignment="1">
      <alignment horizontal="center" vertical="top"/>
    </xf>
    <xf numFmtId="0" fontId="7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/>
    </xf>
    <xf numFmtId="0" fontId="6" fillId="0" borderId="4" xfId="0" applyFont="1" applyBorder="1"/>
    <xf numFmtId="10" fontId="10" fillId="0" borderId="5" xfId="0" applyNumberFormat="1" applyFont="1" applyBorder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10" fontId="8" fillId="0" borderId="6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right"/>
    </xf>
    <xf numFmtId="0" fontId="10" fillId="0" borderId="0" xfId="0" applyNumberFormat="1" applyFont="1" applyBorder="1"/>
    <xf numFmtId="10" fontId="10" fillId="0" borderId="3" xfId="0" applyNumberFormat="1" applyFont="1" applyBorder="1"/>
    <xf numFmtId="0" fontId="10" fillId="0" borderId="3" xfId="0" applyFont="1" applyBorder="1"/>
    <xf numFmtId="0" fontId="10" fillId="0" borderId="5" xfId="0" applyFont="1" applyBorder="1"/>
    <xf numFmtId="14" fontId="10" fillId="0" borderId="0" xfId="0" applyNumberFormat="1" applyFont="1" applyBorder="1" applyAlignment="1">
      <alignment horizontal="right"/>
    </xf>
    <xf numFmtId="0" fontId="6" fillId="0" borderId="0" xfId="0" quotePrefix="1" applyFont="1" applyBorder="1" applyAlignment="1">
      <alignment horizontal="left"/>
    </xf>
    <xf numFmtId="0" fontId="7" fillId="0" borderId="0" xfId="0" applyFont="1"/>
    <xf numFmtId="0" fontId="3" fillId="0" borderId="11" xfId="0" applyFont="1" applyBorder="1" applyAlignment="1">
      <alignment horizontal="left"/>
    </xf>
    <xf numFmtId="0" fontId="3" fillId="0" borderId="5" xfId="0" applyFont="1" applyBorder="1"/>
    <xf numFmtId="0" fontId="3" fillId="0" borderId="5" xfId="0" applyFont="1" applyBorder="1" applyAlignment="1">
      <alignment wrapText="1"/>
    </xf>
    <xf numFmtId="4" fontId="3" fillId="0" borderId="5" xfId="0" applyNumberFormat="1" applyFont="1" applyBorder="1" applyAlignment="1">
      <alignment horizontal="right"/>
    </xf>
    <xf numFmtId="0" fontId="13" fillId="0" borderId="5" xfId="0" applyFont="1" applyBorder="1"/>
    <xf numFmtId="10" fontId="3" fillId="0" borderId="5" xfId="0" applyNumberFormat="1" applyFont="1" applyBorder="1" applyAlignment="1">
      <alignment horizontal="right"/>
    </xf>
    <xf numFmtId="0" fontId="3" fillId="0" borderId="3" xfId="0" applyFont="1" applyBorder="1"/>
    <xf numFmtId="10" fontId="3" fillId="0" borderId="3" xfId="0" applyNumberFormat="1" applyFont="1" applyBorder="1"/>
    <xf numFmtId="0" fontId="13" fillId="0" borderId="0" xfId="0" applyFont="1"/>
    <xf numFmtId="0" fontId="3" fillId="0" borderId="0" xfId="0" applyFont="1"/>
    <xf numFmtId="0" fontId="3" fillId="0" borderId="11" xfId="0" quotePrefix="1" applyFont="1" applyBorder="1" applyAlignment="1">
      <alignment horizontal="left"/>
    </xf>
    <xf numFmtId="0" fontId="3" fillId="0" borderId="5" xfId="0" quotePrefix="1" applyFont="1" applyBorder="1"/>
    <xf numFmtId="0" fontId="3" fillId="0" borderId="5" xfId="0" quotePrefix="1" applyFont="1" applyBorder="1" applyAlignment="1">
      <alignment wrapText="1"/>
    </xf>
    <xf numFmtId="0" fontId="14" fillId="0" borderId="0" xfId="0" applyFont="1"/>
    <xf numFmtId="0" fontId="15" fillId="0" borderId="0" xfId="0" applyFont="1"/>
    <xf numFmtId="0" fontId="15" fillId="0" borderId="5" xfId="0" applyFont="1" applyBorder="1"/>
    <xf numFmtId="4" fontId="15" fillId="0" borderId="5" xfId="0" applyNumberFormat="1" applyFont="1" applyBorder="1" applyAlignment="1">
      <alignment horizontal="right"/>
    </xf>
    <xf numFmtId="0" fontId="14" fillId="0" borderId="5" xfId="0" applyFont="1" applyBorder="1"/>
    <xf numFmtId="10" fontId="15" fillId="0" borderId="5" xfId="0" applyNumberFormat="1" applyFont="1" applyBorder="1" applyAlignment="1">
      <alignment horizontal="right"/>
    </xf>
    <xf numFmtId="0" fontId="15" fillId="0" borderId="3" xfId="0" applyFont="1" applyBorder="1"/>
    <xf numFmtId="10" fontId="15" fillId="0" borderId="3" xfId="0" applyNumberFormat="1" applyFont="1" applyBorder="1"/>
    <xf numFmtId="0" fontId="15" fillId="0" borderId="11" xfId="0" quotePrefix="1" applyFont="1" applyBorder="1" applyAlignment="1">
      <alignment horizontal="left"/>
    </xf>
    <xf numFmtId="0" fontId="15" fillId="0" borderId="5" xfId="0" quotePrefix="1" applyFont="1" applyBorder="1"/>
    <xf numFmtId="0" fontId="15" fillId="0" borderId="5" xfId="0" quotePrefix="1" applyFont="1" applyBorder="1" applyAlignment="1">
      <alignment wrapText="1"/>
    </xf>
    <xf numFmtId="0" fontId="7" fillId="0" borderId="11" xfId="0" applyFont="1" applyBorder="1" applyAlignment="1">
      <alignment horizontal="left"/>
    </xf>
    <xf numFmtId="0" fontId="7" fillId="0" borderId="5" xfId="0" applyFont="1" applyBorder="1"/>
    <xf numFmtId="0" fontId="7" fillId="0" borderId="5" xfId="0" applyFont="1" applyBorder="1" applyAlignment="1">
      <alignment wrapText="1"/>
    </xf>
    <xf numFmtId="4" fontId="7" fillId="0" borderId="5" xfId="0" applyNumberFormat="1" applyFont="1" applyBorder="1" applyAlignment="1">
      <alignment horizontal="right"/>
    </xf>
    <xf numFmtId="0" fontId="11" fillId="0" borderId="5" xfId="0" applyFont="1" applyBorder="1"/>
    <xf numFmtId="10" fontId="7" fillId="0" borderId="5" xfId="0" applyNumberFormat="1" applyFont="1" applyBorder="1" applyAlignment="1">
      <alignment horizontal="right"/>
    </xf>
    <xf numFmtId="0" fontId="7" fillId="0" borderId="3" xfId="0" applyFont="1" applyBorder="1"/>
    <xf numFmtId="10" fontId="7" fillId="0" borderId="3" xfId="0" applyNumberFormat="1" applyFont="1" applyBorder="1"/>
    <xf numFmtId="0" fontId="7" fillId="0" borderId="11" xfId="0" quotePrefix="1" applyFont="1" applyBorder="1" applyAlignment="1">
      <alignment horizontal="left"/>
    </xf>
    <xf numFmtId="0" fontId="7" fillId="0" borderId="5" xfId="0" quotePrefix="1" applyFont="1" applyBorder="1"/>
    <xf numFmtId="0" fontId="7" fillId="0" borderId="5" xfId="0" quotePrefix="1" applyFont="1" applyBorder="1" applyAlignment="1">
      <alignment wrapText="1"/>
    </xf>
    <xf numFmtId="0" fontId="16" fillId="0" borderId="11" xfId="0" applyFont="1" applyBorder="1" applyAlignment="1">
      <alignment horizontal="left"/>
    </xf>
    <xf numFmtId="0" fontId="16" fillId="0" borderId="5" xfId="0" applyFont="1" applyBorder="1"/>
    <xf numFmtId="0" fontId="16" fillId="0" borderId="5" xfId="0" applyFont="1" applyBorder="1" applyAlignment="1">
      <alignment wrapText="1"/>
    </xf>
    <xf numFmtId="4" fontId="16" fillId="0" borderId="5" xfId="0" applyNumberFormat="1" applyFont="1" applyBorder="1" applyAlignment="1">
      <alignment horizontal="right"/>
    </xf>
    <xf numFmtId="0" fontId="17" fillId="0" borderId="5" xfId="0" applyFont="1" applyBorder="1"/>
    <xf numFmtId="10" fontId="16" fillId="0" borderId="5" xfId="0" applyNumberFormat="1" applyFont="1" applyBorder="1" applyAlignment="1">
      <alignment horizontal="right"/>
    </xf>
    <xf numFmtId="0" fontId="16" fillId="0" borderId="3" xfId="0" applyFont="1" applyBorder="1"/>
    <xf numFmtId="10" fontId="16" fillId="0" borderId="3" xfId="0" applyNumberFormat="1" applyFont="1" applyBorder="1"/>
    <xf numFmtId="0" fontId="17" fillId="0" borderId="0" xfId="0" applyFont="1"/>
    <xf numFmtId="0" fontId="16" fillId="0" borderId="0" xfId="0" applyFont="1"/>
    <xf numFmtId="0" fontId="16" fillId="0" borderId="11" xfId="0" quotePrefix="1" applyFont="1" applyBorder="1" applyAlignment="1">
      <alignment horizontal="left"/>
    </xf>
    <xf numFmtId="0" fontId="16" fillId="0" borderId="5" xfId="0" quotePrefix="1" applyFont="1" applyBorder="1"/>
    <xf numFmtId="0" fontId="16" fillId="0" borderId="5" xfId="0" quotePrefix="1" applyFont="1" applyBorder="1" applyAlignment="1">
      <alignment wrapText="1"/>
    </xf>
    <xf numFmtId="0" fontId="6" fillId="0" borderId="11" xfId="0" quotePrefix="1" applyFont="1" applyBorder="1" applyAlignment="1">
      <alignment horizontal="left"/>
    </xf>
    <xf numFmtId="0" fontId="6" fillId="0" borderId="5" xfId="0" quotePrefix="1" applyFont="1" applyBorder="1"/>
    <xf numFmtId="0" fontId="6" fillId="0" borderId="5" xfId="0" quotePrefix="1" applyFont="1" applyBorder="1" applyAlignment="1">
      <alignment wrapText="1"/>
    </xf>
    <xf numFmtId="4" fontId="6" fillId="0" borderId="5" xfId="0" applyNumberFormat="1" applyFont="1" applyBorder="1"/>
    <xf numFmtId="0" fontId="9" fillId="0" borderId="5" xfId="0" quotePrefix="1" applyFont="1" applyBorder="1"/>
    <xf numFmtId="3" fontId="6" fillId="0" borderId="5" xfId="0" applyNumberFormat="1" applyFont="1" applyBorder="1"/>
    <xf numFmtId="0" fontId="7" fillId="0" borderId="8" xfId="0" quotePrefix="1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8" xfId="0" quotePrefix="1" applyFont="1" applyBorder="1"/>
    <xf numFmtId="0" fontId="7" fillId="0" borderId="9" xfId="0" applyFont="1" applyBorder="1"/>
    <xf numFmtId="0" fontId="7" fillId="0" borderId="12" xfId="0" quotePrefix="1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1" xfId="0" quotePrefix="1" applyFont="1" applyBorder="1" applyAlignment="1">
      <alignment wrapText="1"/>
    </xf>
    <xf numFmtId="0" fontId="7" fillId="0" borderId="13" xfId="0" quotePrefix="1" applyFont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7" fillId="0" borderId="4" xfId="0" applyFont="1" applyBorder="1"/>
    <xf numFmtId="4" fontId="7" fillId="0" borderId="3" xfId="0" applyNumberFormat="1" applyFont="1" applyBorder="1" applyAlignment="1">
      <alignment horizontal="right"/>
    </xf>
    <xf numFmtId="4" fontId="7" fillId="0" borderId="2" xfId="0" applyNumberFormat="1" applyFont="1" applyBorder="1" applyAlignment="1">
      <alignment horizontal="right"/>
    </xf>
    <xf numFmtId="4" fontId="7" fillId="0" borderId="1" xfId="0" applyNumberFormat="1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4" fontId="7" fillId="0" borderId="4" xfId="0" applyNumberFormat="1" applyFont="1" applyBorder="1" applyAlignment="1">
      <alignment horizontal="right"/>
    </xf>
    <xf numFmtId="4" fontId="7" fillId="0" borderId="7" xfId="0" applyNumberFormat="1" applyFont="1" applyBorder="1" applyAlignment="1">
      <alignment horizontal="right"/>
    </xf>
    <xf numFmtId="0" fontId="11" fillId="0" borderId="8" xfId="0" applyFont="1" applyBorder="1"/>
    <xf numFmtId="0" fontId="11" fillId="0" borderId="9" xfId="0" applyFont="1" applyBorder="1"/>
    <xf numFmtId="10" fontId="7" fillId="0" borderId="8" xfId="0" applyNumberFormat="1" applyFont="1" applyBorder="1" applyAlignment="1">
      <alignment horizontal="right"/>
    </xf>
    <xf numFmtId="10" fontId="7" fillId="0" borderId="9" xfId="0" applyNumberFormat="1" applyFont="1" applyBorder="1" applyAlignment="1">
      <alignment horizontal="right"/>
    </xf>
    <xf numFmtId="0" fontId="0" fillId="0" borderId="6" xfId="0" quotePrefix="1" applyBorder="1" applyAlignment="1">
      <alignment horizontal="left" vertical="top"/>
    </xf>
    <xf numFmtId="164" fontId="0" fillId="0" borderId="6" xfId="0" quotePrefix="1" applyNumberForma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2" fillId="2" borderId="12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12" fillId="0" borderId="0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1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0" xfId="0" quotePrefix="1" applyBorder="1" applyAlignment="1">
      <alignment horizontal="left" vertical="top" wrapText="1"/>
    </xf>
    <xf numFmtId="0" fontId="16" fillId="0" borderId="11" xfId="0" applyFont="1" applyBorder="1"/>
    <xf numFmtId="4" fontId="6" fillId="0" borderId="16" xfId="0" applyNumberFormat="1" applyFont="1" applyBorder="1" applyProtection="1">
      <protection locked="0"/>
    </xf>
    <xf numFmtId="0" fontId="6" fillId="0" borderId="11" xfId="0" applyFont="1" applyBorder="1"/>
    <xf numFmtId="0" fontId="7" fillId="0" borderId="11" xfId="0" applyFont="1" applyBorder="1"/>
    <xf numFmtId="0" fontId="15" fillId="0" borderId="11" xfId="0" applyFont="1" applyBorder="1"/>
    <xf numFmtId="0" fontId="6" fillId="0" borderId="16" xfId="0" applyFont="1" applyBorder="1" applyProtection="1">
      <protection locked="0"/>
    </xf>
    <xf numFmtId="4" fontId="16" fillId="0" borderId="3" xfId="0" applyNumberFormat="1" applyFont="1" applyBorder="1" applyAlignment="1">
      <alignment horizontal="right"/>
    </xf>
    <xf numFmtId="4" fontId="6" fillId="0" borderId="3" xfId="0" applyNumberFormat="1" applyFont="1" applyBorder="1" applyAlignment="1">
      <alignment horizontal="right"/>
    </xf>
    <xf numFmtId="4" fontId="6" fillId="0" borderId="5" xfId="0" applyNumberFormat="1" applyFont="1" applyBorder="1" applyAlignment="1" applyProtection="1">
      <alignment horizontal="right"/>
      <protection locked="0"/>
    </xf>
    <xf numFmtId="4" fontId="7" fillId="0" borderId="6" xfId="0" applyNumberFormat="1" applyFont="1" applyBorder="1" applyAlignment="1">
      <alignment horizontal="right"/>
    </xf>
    <xf numFmtId="0" fontId="15" fillId="0" borderId="8" xfId="0" quotePrefix="1" applyFont="1" applyBorder="1"/>
    <xf numFmtId="0" fontId="15" fillId="0" borderId="8" xfId="0" quotePrefix="1" applyFont="1" applyBorder="1" applyAlignment="1">
      <alignment wrapText="1"/>
    </xf>
    <xf numFmtId="0" fontId="15" fillId="0" borderId="8" xfId="0" applyFont="1" applyBorder="1"/>
    <xf numFmtId="0" fontId="15" fillId="0" borderId="12" xfId="0" applyFont="1" applyBorder="1"/>
    <xf numFmtId="4" fontId="15" fillId="0" borderId="8" xfId="0" applyNumberFormat="1" applyFont="1" applyBorder="1" applyAlignment="1">
      <alignment horizontal="right"/>
    </xf>
    <xf numFmtId="4" fontId="15" fillId="0" borderId="2" xfId="0" applyNumberFormat="1" applyFont="1" applyBorder="1" applyAlignment="1">
      <alignment horizontal="right"/>
    </xf>
    <xf numFmtId="0" fontId="18" fillId="0" borderId="1" xfId="0" applyFont="1" applyBorder="1"/>
  </cellXfs>
  <cellStyles count="1">
    <cellStyle name="Normal" xfId="0" builtinId="0"/>
  </cellStyles>
  <dxfs count="21"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ndense val="0"/>
        <extend val="0"/>
        <color auto="1"/>
      </font>
    </dxf>
    <dxf>
      <font>
        <b val="0"/>
        <i val="0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FDFD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58</xdr:row>
      <xdr:rowOff>66675</xdr:rowOff>
    </xdr:from>
    <xdr:to>
      <xdr:col>5</xdr:col>
      <xdr:colOff>885825</xdr:colOff>
      <xdr:row>64</xdr:row>
      <xdr:rowOff>104775</xdr:rowOff>
    </xdr:to>
    <xdr:sp macro="" textlink="Paramètres!$C$3" fLocksText="0">
      <xdr:nvSpPr>
        <xdr:cNvPr id="3073" name="AutoShape 1"/>
        <xdr:cNvSpPr>
          <a:spLocks noChangeArrowheads="1" noTextEdit="1"/>
        </xdr:cNvSpPr>
      </xdr:nvSpPr>
      <xdr:spPr bwMode="auto">
        <a:xfrm>
          <a:off x="2876550" y="7705725"/>
          <a:ext cx="3781425" cy="819150"/>
        </a:xfrm>
        <a:prstGeom prst="roundRect">
          <a:avLst>
            <a:gd name="adj" fmla="val 16667"/>
          </a:avLst>
        </a:prstGeom>
        <a:solidFill>
          <a:srgbClr val="DFDFDF"/>
        </a:solidFill>
        <a:ln w="0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fld id="{71B27543-4961-4B87-8B1F-ABBE771F8B61}" type="TxLink">
            <a:rPr lang="fr-FR" sz="2400" b="1"/>
            <a:pPr algn="ctr"/>
            <a:t>D.P.G.F.</a:t>
          </a:fld>
          <a:endParaRPr lang="fr-FR" sz="2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74</xdr:row>
      <xdr:rowOff>76200</xdr:rowOff>
    </xdr:from>
    <xdr:to>
      <xdr:col>5</xdr:col>
      <xdr:colOff>742950</xdr:colOff>
      <xdr:row>80</xdr:row>
      <xdr:rowOff>114300</xdr:rowOff>
    </xdr:to>
    <xdr:sp macro="" textlink="F91" fLocksText="0">
      <xdr:nvSpPr>
        <xdr:cNvPr id="2085" name="AutoShape 1"/>
        <xdr:cNvSpPr>
          <a:spLocks noChangeArrowheads="1"/>
        </xdr:cNvSpPr>
      </xdr:nvSpPr>
      <xdr:spPr bwMode="auto">
        <a:xfrm>
          <a:off x="3629025" y="12544425"/>
          <a:ext cx="2495550" cy="1009650"/>
        </a:xfrm>
        <a:prstGeom prst="roundRect">
          <a:avLst>
            <a:gd name="adj" fmla="val 16667"/>
          </a:avLst>
        </a:prstGeom>
        <a:solidFill>
          <a:srgbClr val="DFDFDF"/>
        </a:solidFill>
        <a:ln w="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fld id="{27DF4094-94E6-4BE9-8CAD-FB79268F9708}" type="TxLink">
            <a:rPr lang="fr-FR"/>
            <a:pPr/>
            <a:t> </a:t>
          </a:fld>
          <a:endParaRPr lang="fr-FR"/>
        </a:p>
      </xdr:txBody>
    </xdr:sp>
    <xdr:clientData/>
  </xdr:twoCellAnchor>
  <xdr:twoCellAnchor>
    <xdr:from>
      <xdr:col>2</xdr:col>
      <xdr:colOff>533400</xdr:colOff>
      <xdr:row>74</xdr:row>
      <xdr:rowOff>76200</xdr:rowOff>
    </xdr:from>
    <xdr:to>
      <xdr:col>5</xdr:col>
      <xdr:colOff>742950</xdr:colOff>
      <xdr:row>80</xdr:row>
      <xdr:rowOff>114300</xdr:rowOff>
    </xdr:to>
    <xdr:sp macro="" textlink="F91" fLocksText="0">
      <xdr:nvSpPr>
        <xdr:cNvPr id="2086" name="AutoShape 2"/>
        <xdr:cNvSpPr>
          <a:spLocks noChangeArrowheads="1"/>
        </xdr:cNvSpPr>
      </xdr:nvSpPr>
      <xdr:spPr bwMode="auto">
        <a:xfrm>
          <a:off x="3629025" y="12544425"/>
          <a:ext cx="2495550" cy="1009650"/>
        </a:xfrm>
        <a:prstGeom prst="roundRect">
          <a:avLst>
            <a:gd name="adj" fmla="val 16667"/>
          </a:avLst>
        </a:prstGeom>
        <a:solidFill>
          <a:srgbClr val="DFDFDF"/>
        </a:solidFill>
        <a:ln w="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fld id="{FEFFEC7A-62BA-4A94-B68A-FCCB2607348E}" type="TxLink">
            <a:rPr lang="fr-FR"/>
            <a:pPr/>
            <a:t> </a:t>
          </a:fld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3"/>
  <sheetViews>
    <sheetView showGridLines="0" tabSelected="1" topLeftCell="B62" workbookViewId="0">
      <selection activeCell="E86" sqref="E86"/>
    </sheetView>
  </sheetViews>
  <sheetFormatPr baseColWidth="10" defaultRowHeight="12.75" x14ac:dyDescent="0.2"/>
  <cols>
    <col min="1" max="1" width="1.28515625" style="39" hidden="1" customWidth="1"/>
    <col min="2" max="2" width="10.7109375" style="14" customWidth="1"/>
    <col min="3" max="3" width="55.7109375" style="16" customWidth="1"/>
    <col min="4" max="4" width="5.7109375" style="14" customWidth="1"/>
    <col min="5" max="5" width="9.7109375" style="14" customWidth="1"/>
    <col min="6" max="6" width="9.7109375" style="14" hidden="1" customWidth="1"/>
    <col min="7" max="7" width="11.42578125" style="18"/>
    <col min="8" max="8" width="11.7109375" style="18" bestFit="1" customWidth="1"/>
    <col min="9" max="9" width="9" style="23" hidden="1" customWidth="1"/>
    <col min="10" max="10" width="9.85546875" style="41" hidden="1" customWidth="1"/>
    <col min="11" max="11" width="5" style="48" hidden="1" customWidth="1"/>
    <col min="12" max="12" width="5.5703125" style="49" hidden="1" customWidth="1"/>
    <col min="13" max="13" width="4.5703125" style="47" hidden="1" customWidth="1"/>
    <col min="14" max="14" width="14" style="42" customWidth="1"/>
  </cols>
  <sheetData>
    <row r="1" spans="1:14" x14ac:dyDescent="0.2">
      <c r="A1" s="51" t="s">
        <v>44</v>
      </c>
      <c r="B1" s="12" t="str">
        <f xml:space="preserve"> Paramètres!$C$5 &amp; ""</f>
        <v>MODULOG - SMOBY MOIRANS EN MONTAGNE</v>
      </c>
      <c r="C1" s="15"/>
      <c r="D1" s="12"/>
      <c r="E1" s="12"/>
      <c r="F1" s="12"/>
      <c r="G1" s="17"/>
      <c r="H1" s="45" t="str">
        <f xml:space="preserve"> Paramètres!$C$9 &amp; " " &amp; Paramètres!$C$11</f>
        <v>Lot n°. 323 CHARPENTE BOIS</v>
      </c>
      <c r="I1" s="24"/>
      <c r="J1" s="45"/>
      <c r="K1" s="46"/>
      <c r="L1" s="46"/>
      <c r="M1" s="46"/>
    </row>
    <row r="2" spans="1:14" x14ac:dyDescent="0.2">
      <c r="A2" s="13"/>
      <c r="B2" s="40"/>
      <c r="C2" s="15"/>
      <c r="D2" s="12"/>
      <c r="E2" s="12"/>
      <c r="F2" s="12"/>
      <c r="G2" s="17"/>
      <c r="H2" s="50" t="str">
        <f xml:space="preserve"> Paramètres!$C$13</f>
        <v>07/12/2012</v>
      </c>
      <c r="I2" s="24"/>
      <c r="J2" s="50"/>
      <c r="K2" s="46"/>
      <c r="L2" s="46"/>
      <c r="M2" s="46"/>
    </row>
    <row r="3" spans="1:14" s="21" customFormat="1" ht="25.5" customHeight="1" x14ac:dyDescent="0.2">
      <c r="A3" s="38" t="s">
        <v>4</v>
      </c>
      <c r="B3" s="19" t="s">
        <v>29</v>
      </c>
      <c r="C3" s="19" t="s">
        <v>30</v>
      </c>
      <c r="D3" s="19" t="s">
        <v>3</v>
      </c>
      <c r="E3" s="19" t="s">
        <v>41</v>
      </c>
      <c r="F3" s="19" t="s">
        <v>42</v>
      </c>
      <c r="G3" s="20" t="s">
        <v>5</v>
      </c>
      <c r="H3" s="20" t="s">
        <v>6</v>
      </c>
      <c r="I3" s="19" t="s">
        <v>43</v>
      </c>
      <c r="J3" s="44" t="s">
        <v>7</v>
      </c>
      <c r="K3" s="22" t="s">
        <v>26</v>
      </c>
      <c r="L3" s="22" t="s">
        <v>27</v>
      </c>
      <c r="M3" s="44" t="s">
        <v>28</v>
      </c>
      <c r="N3" s="43"/>
    </row>
    <row r="4" spans="1:14" s="62" customFormat="1" ht="18" x14ac:dyDescent="0.25">
      <c r="A4" s="53"/>
      <c r="B4" s="54"/>
      <c r="C4" s="55"/>
      <c r="D4" s="54"/>
      <c r="E4" s="54"/>
      <c r="F4" s="54"/>
      <c r="G4" s="56"/>
      <c r="H4" s="56"/>
      <c r="I4" s="57"/>
      <c r="J4" s="58"/>
      <c r="K4" s="59"/>
      <c r="L4" s="54"/>
      <c r="M4" s="60"/>
      <c r="N4" s="61"/>
    </row>
    <row r="5" spans="1:14" s="62" customFormat="1" ht="18" x14ac:dyDescent="0.25">
      <c r="A5" s="63" t="s">
        <v>45</v>
      </c>
      <c r="B5" s="64" t="s">
        <v>46</v>
      </c>
      <c r="C5" s="65" t="s">
        <v>47</v>
      </c>
      <c r="D5" s="54"/>
      <c r="E5" s="54"/>
      <c r="F5" s="54"/>
      <c r="G5" s="56"/>
      <c r="H5" s="56"/>
      <c r="I5" s="57"/>
      <c r="J5" s="58"/>
      <c r="K5" s="59"/>
      <c r="L5" s="54"/>
      <c r="M5" s="60"/>
      <c r="N5" s="61"/>
    </row>
    <row r="6" spans="1:14" s="62" customFormat="1" ht="18" x14ac:dyDescent="0.25">
      <c r="A6" s="53"/>
      <c r="B6" s="54"/>
      <c r="C6" s="55"/>
      <c r="D6" s="54"/>
      <c r="E6" s="54"/>
      <c r="F6" s="54"/>
      <c r="G6" s="56"/>
      <c r="H6" s="56"/>
      <c r="I6" s="57"/>
      <c r="J6" s="58"/>
      <c r="K6" s="59"/>
      <c r="L6" s="54"/>
      <c r="M6" s="60"/>
      <c r="N6" s="61"/>
    </row>
    <row r="7" spans="1:14" s="52" customFormat="1" x14ac:dyDescent="0.2">
      <c r="A7" s="77"/>
      <c r="B7" s="78"/>
      <c r="C7" s="79"/>
      <c r="D7" s="78"/>
      <c r="E7" s="78"/>
      <c r="F7" s="78"/>
      <c r="G7" s="80"/>
      <c r="H7" s="80"/>
      <c r="I7" s="81"/>
      <c r="J7" s="82"/>
      <c r="K7" s="83"/>
      <c r="L7" s="78"/>
      <c r="M7" s="84"/>
      <c r="N7" s="42"/>
    </row>
    <row r="8" spans="1:14" s="67" customFormat="1" x14ac:dyDescent="0.2">
      <c r="A8" s="74" t="s">
        <v>48</v>
      </c>
      <c r="B8" s="75" t="s">
        <v>48</v>
      </c>
      <c r="C8" s="76" t="s">
        <v>53</v>
      </c>
      <c r="D8" s="68"/>
      <c r="E8" s="68"/>
      <c r="F8" s="68"/>
      <c r="G8" s="69"/>
      <c r="H8" s="69"/>
      <c r="I8" s="70"/>
      <c r="J8" s="71"/>
      <c r="K8" s="72"/>
      <c r="L8" s="68"/>
      <c r="M8" s="73"/>
      <c r="N8" s="66"/>
    </row>
    <row r="9" spans="1:14" s="97" customFormat="1" ht="12" x14ac:dyDescent="0.2">
      <c r="A9" s="98" t="s">
        <v>50</v>
      </c>
      <c r="B9" s="99" t="s">
        <v>54</v>
      </c>
      <c r="C9" s="100" t="s">
        <v>55</v>
      </c>
      <c r="D9" s="89"/>
      <c r="E9" s="89"/>
      <c r="F9" s="89"/>
      <c r="G9" s="91"/>
      <c r="H9" s="91"/>
      <c r="I9" s="92"/>
      <c r="J9" s="93"/>
      <c r="K9" s="94"/>
      <c r="L9" s="89"/>
      <c r="M9" s="95"/>
      <c r="N9" s="96"/>
    </row>
    <row r="10" spans="1:14" s="97" customFormat="1" thickBot="1" x14ac:dyDescent="0.25">
      <c r="A10" s="88"/>
      <c r="B10" s="89"/>
      <c r="C10" s="90"/>
      <c r="D10" s="89"/>
      <c r="E10" s="89"/>
      <c r="F10" s="151"/>
      <c r="G10" s="91"/>
      <c r="H10" s="157"/>
      <c r="I10" s="92"/>
      <c r="J10" s="93"/>
      <c r="K10" s="94"/>
      <c r="L10" s="89"/>
      <c r="M10" s="95"/>
      <c r="N10" s="96"/>
    </row>
    <row r="11" spans="1:14" ht="14.25" thickTop="1" thickBot="1" x14ac:dyDescent="0.25">
      <c r="A11" s="101" t="s">
        <v>57</v>
      </c>
      <c r="B11" s="102" t="s">
        <v>58</v>
      </c>
      <c r="C11" s="103" t="s">
        <v>59</v>
      </c>
      <c r="D11" s="102" t="s">
        <v>60</v>
      </c>
      <c r="E11" s="104">
        <v>30010.5</v>
      </c>
      <c r="F11" s="152">
        <f>E11</f>
        <v>30010.5</v>
      </c>
      <c r="G11" s="159"/>
      <c r="H11" s="158" t="str">
        <f>IF(ISBLANK(G11), "", IF(ISBLANK(F11), ROUND(E11 * ROUND(G11, 2), 2), ROUND(F11 * ROUND(G11, 2), 2)))</f>
        <v/>
      </c>
      <c r="I11" s="105" t="s">
        <v>44</v>
      </c>
      <c r="J11" s="41">
        <v>0.19600000000000001</v>
      </c>
      <c r="K11" s="48" t="b">
        <f>IF(AND(COUNTIF(TAUXTVA1:TAUXTVA4, J11) = 0, J11 &lt;&gt; 0), FALSE, IF(ISBLANK(J11), FALSE, TRUE))</f>
        <v>1</v>
      </c>
      <c r="L11" s="49" t="b">
        <f>IF(AND(A11 = "9", OR(I11 = "Variante", I11 = "Option")), FALSE, TRUE)</f>
        <v>1</v>
      </c>
      <c r="M11" s="47">
        <f>IF(AND(L11 = TRUE, K11 = TRUE), J11, "")</f>
        <v>0.19600000000000001</v>
      </c>
    </row>
    <row r="12" spans="1:14" ht="13.5" thickTop="1" x14ac:dyDescent="0.2">
      <c r="A12" s="101" t="s">
        <v>61</v>
      </c>
      <c r="C12" s="103" t="s">
        <v>62</v>
      </c>
      <c r="F12" s="153"/>
      <c r="H12" s="158"/>
    </row>
    <row r="13" spans="1:14" ht="13.5" thickBot="1" x14ac:dyDescent="0.25">
      <c r="A13" s="101" t="s">
        <v>63</v>
      </c>
      <c r="F13" s="153"/>
      <c r="H13" s="158"/>
    </row>
    <row r="14" spans="1:14" ht="14.25" thickTop="1" thickBot="1" x14ac:dyDescent="0.25">
      <c r="A14" s="101" t="s">
        <v>57</v>
      </c>
      <c r="B14" s="102" t="s">
        <v>64</v>
      </c>
      <c r="C14" s="103" t="s">
        <v>65</v>
      </c>
      <c r="D14" s="102" t="s">
        <v>60</v>
      </c>
      <c r="E14" s="104">
        <v>6002.1</v>
      </c>
      <c r="F14" s="152">
        <f>E14</f>
        <v>6002.1</v>
      </c>
      <c r="G14" s="159"/>
      <c r="H14" s="158" t="str">
        <f>IF(ISBLANK(G14), "", IF(ISBLANK(F14), ROUND(E14 * ROUND(G14, 2), 2), ROUND(F14 * ROUND(G14, 2), 2)))</f>
        <v/>
      </c>
      <c r="I14" s="105" t="s">
        <v>44</v>
      </c>
      <c r="J14" s="41">
        <v>0.19600000000000001</v>
      </c>
      <c r="K14" s="48" t="b">
        <f>IF(AND(COUNTIF(TAUXTVA1:TAUXTVA4, J14) = 0, J14 &lt;&gt; 0), FALSE, IF(ISBLANK(J14), FALSE, TRUE))</f>
        <v>1</v>
      </c>
      <c r="L14" s="49" t="b">
        <f>IF(AND(A14 = "9", OR(I14 = "Variante", I14 = "Option")), FALSE, TRUE)</f>
        <v>1</v>
      </c>
      <c r="M14" s="47">
        <f>IF(AND(L14 = TRUE, K14 = TRUE), J14, "")</f>
        <v>0.19600000000000001</v>
      </c>
    </row>
    <row r="15" spans="1:14" ht="13.5" thickTop="1" x14ac:dyDescent="0.2">
      <c r="A15" s="101" t="s">
        <v>61</v>
      </c>
      <c r="C15" s="103" t="s">
        <v>62</v>
      </c>
      <c r="F15" s="153"/>
      <c r="H15" s="158"/>
    </row>
    <row r="16" spans="1:14" hidden="1" x14ac:dyDescent="0.2">
      <c r="A16" s="101"/>
      <c r="C16" s="103"/>
      <c r="F16" s="153"/>
      <c r="H16" s="158"/>
    </row>
    <row r="17" spans="1:14" s="97" customFormat="1" ht="24" hidden="1" x14ac:dyDescent="0.2">
      <c r="A17" s="98" t="s">
        <v>51</v>
      </c>
      <c r="B17" s="99" t="s">
        <v>54</v>
      </c>
      <c r="C17" s="100" t="s">
        <v>56</v>
      </c>
      <c r="D17" s="89"/>
      <c r="E17" s="89"/>
      <c r="F17" s="151"/>
      <c r="G17" s="91"/>
      <c r="H17" s="157">
        <v>850200</v>
      </c>
      <c r="I17" s="23" t="str">
        <f>IF(AND(COUNTIF(A9:A9, "9") &gt; 0, COUNTIF(L9:L9, FALSE) = COUNTIF(A9:A9, "9")), "Non totalisé", "")</f>
        <v/>
      </c>
      <c r="J17" s="93"/>
      <c r="K17" s="94"/>
      <c r="L17" s="89"/>
      <c r="M17" s="95"/>
      <c r="N17" s="96"/>
    </row>
    <row r="18" spans="1:14" x14ac:dyDescent="0.2">
      <c r="A18" s="101" t="s">
        <v>63</v>
      </c>
      <c r="F18" s="153"/>
      <c r="H18" s="158"/>
    </row>
    <row r="19" spans="1:14" s="52" customFormat="1" x14ac:dyDescent="0.2">
      <c r="A19" s="85" t="s">
        <v>52</v>
      </c>
      <c r="B19" s="86" t="s">
        <v>48</v>
      </c>
      <c r="C19" s="87" t="s">
        <v>66</v>
      </c>
      <c r="D19" s="78"/>
      <c r="E19" s="78"/>
      <c r="F19" s="154"/>
      <c r="G19" s="80"/>
      <c r="H19" s="160">
        <f>H17</f>
        <v>850200</v>
      </c>
      <c r="I19" s="23" t="str">
        <f>IF(AND(COUNTIF(A8:A18, "9") &gt; 0, COUNTIF(L8:L18, FALSE) = COUNTIF(A8:A18, "9")), "Non totalisé", "")</f>
        <v/>
      </c>
      <c r="J19" s="82"/>
      <c r="K19" s="83"/>
      <c r="L19" s="78"/>
      <c r="M19" s="84"/>
      <c r="N19" s="42"/>
    </row>
    <row r="20" spans="1:14" s="52" customFormat="1" x14ac:dyDescent="0.2">
      <c r="A20" s="77"/>
      <c r="B20" s="78"/>
      <c r="C20" s="79"/>
      <c r="D20" s="78"/>
      <c r="E20" s="78"/>
      <c r="F20" s="154"/>
      <c r="G20" s="80"/>
      <c r="H20" s="118"/>
      <c r="I20" s="81"/>
      <c r="J20" s="82"/>
      <c r="K20" s="83"/>
      <c r="L20" s="78"/>
      <c r="M20" s="84"/>
      <c r="N20" s="42"/>
    </row>
    <row r="21" spans="1:14" s="67" customFormat="1" x14ac:dyDescent="0.2">
      <c r="A21" s="74" t="s">
        <v>48</v>
      </c>
      <c r="B21" s="161" t="s">
        <v>49</v>
      </c>
      <c r="C21" s="162" t="s">
        <v>116</v>
      </c>
      <c r="D21" s="163"/>
      <c r="E21" s="163"/>
      <c r="F21" s="164"/>
      <c r="G21" s="165"/>
      <c r="H21" s="166"/>
      <c r="I21" s="70"/>
      <c r="J21" s="71"/>
      <c r="K21" s="72"/>
      <c r="L21" s="68"/>
      <c r="M21" s="73"/>
      <c r="N21" s="66"/>
    </row>
    <row r="22" spans="1:14" s="97" customFormat="1" thickBot="1" x14ac:dyDescent="0.25">
      <c r="A22" s="98" t="s">
        <v>50</v>
      </c>
      <c r="B22" s="99" t="s">
        <v>67</v>
      </c>
      <c r="C22" s="100" t="s">
        <v>68</v>
      </c>
      <c r="D22" s="89"/>
      <c r="E22" s="89"/>
      <c r="F22" s="151"/>
      <c r="G22" s="91"/>
      <c r="H22" s="157"/>
      <c r="I22" s="92"/>
      <c r="J22" s="93"/>
      <c r="K22" s="94"/>
      <c r="L22" s="89"/>
      <c r="M22" s="95"/>
      <c r="N22" s="96"/>
    </row>
    <row r="23" spans="1:14" ht="14.25" thickTop="1" thickBot="1" x14ac:dyDescent="0.25">
      <c r="A23" s="101" t="s">
        <v>57</v>
      </c>
      <c r="B23" s="102" t="s">
        <v>69</v>
      </c>
      <c r="C23" s="103" t="s">
        <v>70</v>
      </c>
      <c r="D23" s="102" t="s">
        <v>71</v>
      </c>
      <c r="E23" s="106">
        <v>34</v>
      </c>
      <c r="F23" s="156"/>
      <c r="G23" s="159"/>
      <c r="H23" s="158" t="str">
        <f>IF(ISBLANK(G23), "", IF(ISBLANK(F23), ROUND(E23 * ROUND(G23, 2), 2), ROUND(F23 * ROUND(G23, 2), 2)))</f>
        <v/>
      </c>
      <c r="I23" s="105" t="s">
        <v>44</v>
      </c>
      <c r="J23" s="41">
        <v>0.19600000000000001</v>
      </c>
      <c r="K23" s="48" t="b">
        <f>IF(AND(COUNTIF(TAUXTVA1:TAUXTVA4, J23) = 0, J23 &lt;&gt; 0), FALSE, IF(ISBLANK(J23), FALSE, TRUE))</f>
        <v>1</v>
      </c>
      <c r="L23" s="49" t="b">
        <f>IF(AND(A23 = "9", OR(I23 = "Variante", I23 = "Option")), FALSE, TRUE)</f>
        <v>1</v>
      </c>
      <c r="M23" s="47">
        <f>IF(AND(L23 = TRUE, K23 = TRUE), J23, "")</f>
        <v>0.19600000000000001</v>
      </c>
    </row>
    <row r="24" spans="1:14" ht="13.5" thickTop="1" x14ac:dyDescent="0.2">
      <c r="A24" s="101" t="s">
        <v>61</v>
      </c>
      <c r="C24" s="103" t="s">
        <v>118</v>
      </c>
      <c r="F24" s="153"/>
      <c r="H24" s="158"/>
    </row>
    <row r="25" spans="1:14" ht="13.5" thickBot="1" x14ac:dyDescent="0.25">
      <c r="A25" s="101" t="s">
        <v>63</v>
      </c>
      <c r="F25" s="153"/>
      <c r="H25" s="158"/>
    </row>
    <row r="26" spans="1:14" ht="24" thickTop="1" thickBot="1" x14ac:dyDescent="0.25">
      <c r="A26" s="101" t="s">
        <v>57</v>
      </c>
      <c r="B26" s="102" t="s">
        <v>72</v>
      </c>
      <c r="C26" s="103" t="s">
        <v>73</v>
      </c>
      <c r="D26" s="102" t="s">
        <v>71</v>
      </c>
      <c r="E26" s="106">
        <v>24</v>
      </c>
      <c r="F26" s="156"/>
      <c r="G26" s="159"/>
      <c r="H26" s="158" t="str">
        <f>IF(ISBLANK(G26), "", IF(ISBLANK(F26), ROUND(E26 * ROUND(G26, 2), 2), ROUND(F26 * ROUND(G26, 2), 2)))</f>
        <v/>
      </c>
      <c r="I26" s="105" t="s">
        <v>44</v>
      </c>
      <c r="J26" s="41">
        <v>0.19600000000000001</v>
      </c>
      <c r="K26" s="48" t="b">
        <f>IF(AND(COUNTIF(TAUXTVA1:TAUXTVA4, J26) = 0, J26 &lt;&gt; 0), FALSE, IF(ISBLANK(J26), FALSE, TRUE))</f>
        <v>1</v>
      </c>
      <c r="L26" s="49" t="b">
        <f>IF(AND(A26 = "9", OR(I26 = "Variante", I26 = "Option")), FALSE, TRUE)</f>
        <v>1</v>
      </c>
      <c r="M26" s="47">
        <f>IF(AND(L26 = TRUE, K26 = TRUE), J26, "")</f>
        <v>0.19600000000000001</v>
      </c>
    </row>
    <row r="27" spans="1:14" ht="13.5" thickTop="1" x14ac:dyDescent="0.2">
      <c r="A27" s="101" t="s">
        <v>61</v>
      </c>
      <c r="C27" s="103" t="s">
        <v>74</v>
      </c>
      <c r="F27" s="153"/>
      <c r="H27" s="158"/>
    </row>
    <row r="28" spans="1:14" ht="13.5" thickBot="1" x14ac:dyDescent="0.25">
      <c r="A28" s="101" t="s">
        <v>63</v>
      </c>
      <c r="F28" s="153"/>
      <c r="H28" s="158"/>
    </row>
    <row r="29" spans="1:14" ht="14.25" thickTop="1" thickBot="1" x14ac:dyDescent="0.25">
      <c r="A29" s="101" t="s">
        <v>57</v>
      </c>
      <c r="B29" s="102" t="s">
        <v>75</v>
      </c>
      <c r="C29" s="103" t="s">
        <v>76</v>
      </c>
      <c r="D29" s="102" t="s">
        <v>77</v>
      </c>
      <c r="E29" s="104">
        <v>70.2</v>
      </c>
      <c r="F29" s="156"/>
      <c r="G29" s="159"/>
      <c r="H29" s="158" t="str">
        <f>IF(ISBLANK(G29), "", IF(ISBLANK(F29), ROUND(E29 * ROUND(G29, 2), 2), ROUND(F29 * ROUND(G29, 2), 2)))</f>
        <v/>
      </c>
      <c r="I29" s="105" t="s">
        <v>44</v>
      </c>
      <c r="J29" s="41">
        <v>0.19600000000000001</v>
      </c>
      <c r="K29" s="48" t="b">
        <f>IF(AND(COUNTIF(TAUXTVA1:TAUXTVA4, J29) = 0, J29 &lt;&gt; 0), FALSE, IF(ISBLANK(J29), FALSE, TRUE))</f>
        <v>1</v>
      </c>
      <c r="L29" s="49" t="b">
        <f>IF(AND(A29 = "9", OR(I29 = "Variante", I29 = "Option")), FALSE, TRUE)</f>
        <v>1</v>
      </c>
      <c r="M29" s="47">
        <f>IF(AND(L29 = TRUE, K29 = TRUE), J29, "")</f>
        <v>0.19600000000000001</v>
      </c>
    </row>
    <row r="30" spans="1:14" ht="13.5" thickTop="1" x14ac:dyDescent="0.2">
      <c r="A30" s="101" t="s">
        <v>61</v>
      </c>
      <c r="C30" s="103" t="s">
        <v>119</v>
      </c>
      <c r="F30" s="153"/>
      <c r="H30" s="158"/>
    </row>
    <row r="31" spans="1:14" ht="13.5" thickBot="1" x14ac:dyDescent="0.25">
      <c r="A31" s="101" t="s">
        <v>63</v>
      </c>
      <c r="F31" s="153"/>
      <c r="H31" s="158"/>
    </row>
    <row r="32" spans="1:14" ht="24" thickTop="1" thickBot="1" x14ac:dyDescent="0.25">
      <c r="A32" s="101" t="s">
        <v>57</v>
      </c>
      <c r="B32" s="102" t="s">
        <v>78</v>
      </c>
      <c r="C32" s="103" t="s">
        <v>79</v>
      </c>
      <c r="D32" s="102" t="s">
        <v>71</v>
      </c>
      <c r="E32" s="106">
        <v>24</v>
      </c>
      <c r="F32" s="156"/>
      <c r="G32" s="159"/>
      <c r="H32" s="158" t="str">
        <f>IF(ISBLANK(G32), "", IF(ISBLANK(F32), ROUND(E32 * ROUND(G32, 2), 2), ROUND(F32 * ROUND(G32, 2), 2)))</f>
        <v/>
      </c>
      <c r="I32" s="105" t="s">
        <v>44</v>
      </c>
      <c r="J32" s="41">
        <v>0.19600000000000001</v>
      </c>
      <c r="K32" s="48" t="b">
        <f>IF(AND(COUNTIF(TAUXTVA1:TAUXTVA4, J32) = 0, J32 &lt;&gt; 0), FALSE, IF(ISBLANK(J32), FALSE, TRUE))</f>
        <v>1</v>
      </c>
      <c r="L32" s="49" t="b">
        <f>IF(AND(A32 = "9", OR(I32 = "Variante", I32 = "Option")), FALSE, TRUE)</f>
        <v>1</v>
      </c>
      <c r="M32" s="47">
        <f>IF(AND(L32 = TRUE, K32 = TRUE), J32, "")</f>
        <v>0.19600000000000001</v>
      </c>
    </row>
    <row r="33" spans="1:14" ht="13.5" thickTop="1" x14ac:dyDescent="0.2">
      <c r="A33" s="101" t="s">
        <v>61</v>
      </c>
      <c r="C33" s="103" t="s">
        <v>120</v>
      </c>
      <c r="F33" s="153"/>
      <c r="H33" s="158"/>
    </row>
    <row r="34" spans="1:14" hidden="1" x14ac:dyDescent="0.2">
      <c r="A34" s="101" t="s">
        <v>63</v>
      </c>
      <c r="F34" s="153"/>
      <c r="H34" s="158"/>
    </row>
    <row r="35" spans="1:14" s="97" customFormat="1" ht="12" hidden="1" x14ac:dyDescent="0.2">
      <c r="A35" s="98" t="s">
        <v>51</v>
      </c>
      <c r="B35" s="99" t="s">
        <v>67</v>
      </c>
      <c r="C35" s="100" t="s">
        <v>80</v>
      </c>
      <c r="D35" s="89"/>
      <c r="E35" s="89"/>
      <c r="F35" s="151"/>
      <c r="G35" s="91"/>
      <c r="H35" s="157"/>
      <c r="I35" s="23" t="str">
        <f>IF(AND(COUNTIF(A22:A34, "9") &gt; 0, COUNTIF(L22:L34, FALSE) = COUNTIF(A22:A34, "9")), "Non totalisé", "")</f>
        <v/>
      </c>
      <c r="J35" s="93"/>
      <c r="K35" s="94"/>
      <c r="L35" s="89"/>
      <c r="M35" s="95"/>
      <c r="N35" s="96"/>
    </row>
    <row r="36" spans="1:14" s="97" customFormat="1" ht="12" x14ac:dyDescent="0.2">
      <c r="A36" s="88"/>
      <c r="B36" s="89"/>
      <c r="C36" s="90"/>
      <c r="D36" s="89"/>
      <c r="E36" s="89"/>
      <c r="F36" s="151"/>
      <c r="G36" s="91"/>
      <c r="H36" s="157"/>
      <c r="I36" s="92"/>
      <c r="J36" s="93"/>
      <c r="K36" s="94"/>
      <c r="L36" s="89"/>
      <c r="M36" s="95"/>
      <c r="N36" s="96"/>
    </row>
    <row r="37" spans="1:14" s="97" customFormat="1" thickBot="1" x14ac:dyDescent="0.25">
      <c r="A37" s="98" t="s">
        <v>50</v>
      </c>
      <c r="B37" s="99" t="s">
        <v>81</v>
      </c>
      <c r="C37" s="100" t="s">
        <v>82</v>
      </c>
      <c r="D37" s="89"/>
      <c r="E37" s="89"/>
      <c r="F37" s="151"/>
      <c r="G37" s="91"/>
      <c r="H37" s="157"/>
      <c r="I37" s="92"/>
      <c r="J37" s="93"/>
      <c r="K37" s="94"/>
      <c r="L37" s="89"/>
      <c r="M37" s="95"/>
      <c r="N37" s="96"/>
    </row>
    <row r="38" spans="1:14" ht="14.25" thickTop="1" thickBot="1" x14ac:dyDescent="0.25">
      <c r="A38" s="101" t="s">
        <v>57</v>
      </c>
      <c r="B38" s="102" t="s">
        <v>83</v>
      </c>
      <c r="C38" s="103" t="s">
        <v>84</v>
      </c>
      <c r="D38" s="102" t="s">
        <v>77</v>
      </c>
      <c r="E38" s="104">
        <v>119.7</v>
      </c>
      <c r="F38" s="156"/>
      <c r="G38" s="159"/>
      <c r="H38" s="158" t="str">
        <f>IF(ISBLANK(G38), "", IF(ISBLANK(F38), ROUND(E38 * ROUND(G38, 2), 2), ROUND(F38 * ROUND(G38, 2), 2)))</f>
        <v/>
      </c>
      <c r="I38" s="105" t="s">
        <v>44</v>
      </c>
      <c r="J38" s="41">
        <v>0.19600000000000001</v>
      </c>
      <c r="K38" s="48" t="b">
        <f>IF(AND(COUNTIF(TAUXTVA1:TAUXTVA4, J38) = 0, J38 &lt;&gt; 0), FALSE, IF(ISBLANK(J38), FALSE, TRUE))</f>
        <v>1</v>
      </c>
      <c r="L38" s="49" t="b">
        <f>IF(AND(A38 = "9", OR(I38 = "Variante", I38 = "Option")), FALSE, TRUE)</f>
        <v>1</v>
      </c>
      <c r="M38" s="47">
        <f>IF(AND(L38 = TRUE, K38 = TRUE), J38, "")</f>
        <v>0.19600000000000001</v>
      </c>
    </row>
    <row r="39" spans="1:14" ht="13.5" thickTop="1" x14ac:dyDescent="0.2">
      <c r="A39" s="101" t="s">
        <v>61</v>
      </c>
      <c r="C39" s="103" t="s">
        <v>74</v>
      </c>
      <c r="F39" s="153"/>
      <c r="H39" s="158"/>
    </row>
    <row r="40" spans="1:14" ht="13.5" thickBot="1" x14ac:dyDescent="0.25">
      <c r="A40" s="101" t="s">
        <v>63</v>
      </c>
      <c r="F40" s="153"/>
      <c r="H40" s="158"/>
    </row>
    <row r="41" spans="1:14" ht="14.25" thickTop="1" thickBot="1" x14ac:dyDescent="0.25">
      <c r="A41" s="101" t="s">
        <v>57</v>
      </c>
      <c r="B41" s="102" t="s">
        <v>85</v>
      </c>
      <c r="C41" s="103" t="s">
        <v>86</v>
      </c>
      <c r="D41" s="102" t="s">
        <v>77</v>
      </c>
      <c r="E41" s="104">
        <v>72</v>
      </c>
      <c r="F41" s="156"/>
      <c r="G41" s="159"/>
      <c r="H41" s="158" t="str">
        <f>IF(ISBLANK(G41), "", IF(ISBLANK(F41), ROUND(E41 * ROUND(G41, 2), 2), ROUND(F41 * ROUND(G41, 2), 2)))</f>
        <v/>
      </c>
      <c r="I41" s="105" t="s">
        <v>44</v>
      </c>
      <c r="J41" s="41">
        <v>0.19600000000000001</v>
      </c>
      <c r="K41" s="48" t="b">
        <f>IF(AND(COUNTIF(TAUXTVA1:TAUXTVA4, J41) = 0, J41 &lt;&gt; 0), FALSE, IF(ISBLANK(J41), FALSE, TRUE))</f>
        <v>1</v>
      </c>
      <c r="L41" s="49" t="b">
        <f>IF(AND(A41 = "9", OR(I41 = "Variante", I41 = "Option")), FALSE, TRUE)</f>
        <v>1</v>
      </c>
      <c r="M41" s="47">
        <f>IF(AND(L41 = TRUE, K41 = TRUE), J41, "")</f>
        <v>0.19600000000000001</v>
      </c>
    </row>
    <row r="42" spans="1:14" ht="13.5" thickTop="1" x14ac:dyDescent="0.2">
      <c r="A42" s="101" t="s">
        <v>61</v>
      </c>
      <c r="C42" s="103" t="s">
        <v>87</v>
      </c>
      <c r="F42" s="153"/>
      <c r="H42" s="158"/>
    </row>
    <row r="43" spans="1:14" ht="13.5" thickBot="1" x14ac:dyDescent="0.25">
      <c r="A43" s="101" t="s">
        <v>63</v>
      </c>
      <c r="F43" s="153"/>
      <c r="H43" s="158"/>
    </row>
    <row r="44" spans="1:14" ht="14.25" thickTop="1" thickBot="1" x14ac:dyDescent="0.25">
      <c r="A44" s="101" t="s">
        <v>57</v>
      </c>
      <c r="B44" s="102" t="s">
        <v>88</v>
      </c>
      <c r="C44" s="103" t="s">
        <v>89</v>
      </c>
      <c r="D44" s="102" t="s">
        <v>77</v>
      </c>
      <c r="E44" s="104">
        <v>92.88</v>
      </c>
      <c r="F44" s="156"/>
      <c r="G44" s="159"/>
      <c r="H44" s="158" t="str">
        <f>IF(ISBLANK(G44), "", IF(ISBLANK(F44), ROUND(E44 * ROUND(G44, 2), 2), ROUND(F44 * ROUND(G44, 2), 2)))</f>
        <v/>
      </c>
      <c r="I44" s="105" t="s">
        <v>44</v>
      </c>
      <c r="J44" s="41">
        <v>0.19600000000000001</v>
      </c>
      <c r="K44" s="48" t="b">
        <f>IF(AND(COUNTIF(TAUXTVA1:TAUXTVA4, J44) = 0, J44 &lt;&gt; 0), FALSE, IF(ISBLANK(J44), FALSE, TRUE))</f>
        <v>1</v>
      </c>
      <c r="L44" s="49" t="b">
        <f>IF(AND(A44 = "9", OR(I44 = "Variante", I44 = "Option")), FALSE, TRUE)</f>
        <v>1</v>
      </c>
      <c r="M44" s="47">
        <f>IF(AND(L44 = TRUE, K44 = TRUE), J44, "")</f>
        <v>0.19600000000000001</v>
      </c>
    </row>
    <row r="45" spans="1:14" ht="14.25" thickTop="1" thickBot="1" x14ac:dyDescent="0.25">
      <c r="A45" s="101" t="s">
        <v>63</v>
      </c>
      <c r="F45" s="153"/>
      <c r="H45" s="158"/>
    </row>
    <row r="46" spans="1:14" ht="14.25" thickTop="1" thickBot="1" x14ac:dyDescent="0.25">
      <c r="A46" s="101" t="s">
        <v>57</v>
      </c>
      <c r="B46" s="102" t="s">
        <v>90</v>
      </c>
      <c r="C46" s="103" t="s">
        <v>91</v>
      </c>
      <c r="D46" s="102" t="s">
        <v>77</v>
      </c>
      <c r="E46" s="104">
        <v>119.7</v>
      </c>
      <c r="F46" s="156"/>
      <c r="G46" s="159"/>
      <c r="H46" s="158" t="str">
        <f>IF(ISBLANK(G46), "", IF(ISBLANK(F46), ROUND(E46 * ROUND(G46, 2), 2), ROUND(F46 * ROUND(G46, 2), 2)))</f>
        <v/>
      </c>
      <c r="I46" s="105" t="s">
        <v>92</v>
      </c>
      <c r="J46" s="41">
        <v>0.19600000000000001</v>
      </c>
      <c r="K46" s="48" t="b">
        <f>IF(AND(COUNTIF(TAUXTVA1:TAUXTVA4, J46) = 0, J46 &lt;&gt; 0), FALSE, IF(ISBLANK(J46), FALSE, TRUE))</f>
        <v>1</v>
      </c>
      <c r="L46" s="49" t="b">
        <f>IF(AND(A46 = "9", OR(I46 = "Variante", I46 = "Option")), FALSE, TRUE)</f>
        <v>0</v>
      </c>
      <c r="M46" s="47" t="str">
        <f>IF(AND(L46 = TRUE, K46 = TRUE), J46, "")</f>
        <v/>
      </c>
    </row>
    <row r="47" spans="1:14" ht="14.25" thickTop="1" thickBot="1" x14ac:dyDescent="0.25">
      <c r="A47" s="101" t="s">
        <v>63</v>
      </c>
      <c r="F47" s="153"/>
      <c r="H47" s="158"/>
    </row>
    <row r="48" spans="1:14" ht="14.25" thickTop="1" thickBot="1" x14ac:dyDescent="0.25">
      <c r="A48" s="101" t="s">
        <v>57</v>
      </c>
      <c r="B48" s="102" t="s">
        <v>93</v>
      </c>
      <c r="C48" s="103" t="s">
        <v>94</v>
      </c>
      <c r="D48" s="102" t="s">
        <v>77</v>
      </c>
      <c r="E48" s="104">
        <v>205.2</v>
      </c>
      <c r="F48" s="156"/>
      <c r="G48" s="159"/>
      <c r="H48" s="158" t="str">
        <f>IF(ISBLANK(G48), "", IF(ISBLANK(F48), ROUND(E48 * ROUND(G48, 2), 2), ROUND(F48 * ROUND(G48, 2), 2)))</f>
        <v/>
      </c>
      <c r="I48" s="105" t="s">
        <v>44</v>
      </c>
      <c r="J48" s="41">
        <v>0.19600000000000001</v>
      </c>
      <c r="K48" s="48" t="b">
        <f>IF(AND(COUNTIF(TAUXTVA1:TAUXTVA4, J48) = 0, J48 &lt;&gt; 0), FALSE, IF(ISBLANK(J48), FALSE, TRUE))</f>
        <v>1</v>
      </c>
      <c r="L48" s="49" t="b">
        <f>IF(AND(A48 = "9", OR(I48 = "Variante", I48 = "Option")), FALSE, TRUE)</f>
        <v>1</v>
      </c>
      <c r="M48" s="47">
        <f>IF(AND(L48 = TRUE, K48 = TRUE), J48, "")</f>
        <v>0.19600000000000001</v>
      </c>
    </row>
    <row r="49" spans="1:14" ht="13.5" thickTop="1" x14ac:dyDescent="0.2">
      <c r="A49" s="101" t="s">
        <v>63</v>
      </c>
      <c r="F49" s="153"/>
      <c r="H49" s="158"/>
    </row>
    <row r="50" spans="1:14" s="97" customFormat="1" ht="16.5" hidden="1" customHeight="1" x14ac:dyDescent="0.2">
      <c r="A50" s="98" t="s">
        <v>51</v>
      </c>
      <c r="B50" s="99" t="s">
        <v>81</v>
      </c>
      <c r="C50" s="100" t="s">
        <v>95</v>
      </c>
      <c r="D50" s="89"/>
      <c r="E50" s="89"/>
      <c r="F50" s="151"/>
      <c r="G50" s="91"/>
      <c r="H50" s="157"/>
      <c r="I50" s="23" t="str">
        <f>IF(AND(COUNTIF(A37:A49, "9") &gt; 0, COUNTIF(L37:L49, FALSE) = COUNTIF(A37:A49, "9")), "Non totalisé", "")</f>
        <v/>
      </c>
      <c r="J50" s="93"/>
      <c r="K50" s="94"/>
      <c r="L50" s="89"/>
      <c r="M50" s="95"/>
      <c r="N50" s="96"/>
    </row>
    <row r="51" spans="1:14" s="97" customFormat="1" ht="12" hidden="1" x14ac:dyDescent="0.2">
      <c r="A51" s="98"/>
      <c r="B51" s="99"/>
      <c r="C51" s="100"/>
      <c r="D51" s="89"/>
      <c r="E51" s="89"/>
      <c r="F51" s="151"/>
      <c r="G51" s="91"/>
      <c r="H51" s="157"/>
      <c r="I51" s="23"/>
      <c r="J51" s="93"/>
      <c r="K51" s="94"/>
      <c r="L51" s="89"/>
      <c r="M51" s="95"/>
      <c r="N51" s="96"/>
    </row>
    <row r="52" spans="1:14" s="67" customFormat="1" x14ac:dyDescent="0.2">
      <c r="A52" s="74" t="s">
        <v>48</v>
      </c>
      <c r="B52" s="86" t="s">
        <v>49</v>
      </c>
      <c r="C52" s="87" t="s">
        <v>117</v>
      </c>
      <c r="D52" s="68"/>
      <c r="E52" s="68"/>
      <c r="F52" s="155"/>
      <c r="G52" s="69"/>
      <c r="H52" s="160">
        <v>106800</v>
      </c>
      <c r="I52" s="70"/>
      <c r="J52" s="71"/>
      <c r="K52" s="72"/>
      <c r="L52" s="68"/>
      <c r="M52" s="73"/>
      <c r="N52" s="66"/>
    </row>
    <row r="53" spans="1:14" s="97" customFormat="1" ht="12" x14ac:dyDescent="0.2">
      <c r="A53" s="88"/>
      <c r="B53" s="89"/>
      <c r="C53" s="90"/>
      <c r="D53" s="89"/>
      <c r="E53" s="89"/>
      <c r="F53" s="151"/>
      <c r="G53" s="91"/>
      <c r="H53" s="157"/>
      <c r="I53" s="92"/>
      <c r="J53" s="93"/>
      <c r="K53" s="94"/>
      <c r="L53" s="89"/>
      <c r="M53" s="95"/>
      <c r="N53" s="96"/>
    </row>
    <row r="54" spans="1:14" s="67" customFormat="1" x14ac:dyDescent="0.2">
      <c r="A54" s="74" t="s">
        <v>48</v>
      </c>
      <c r="B54" s="161" t="s">
        <v>50</v>
      </c>
      <c r="C54" s="162" t="s">
        <v>121</v>
      </c>
      <c r="D54" s="163"/>
      <c r="E54" s="163"/>
      <c r="F54" s="164"/>
      <c r="G54" s="165"/>
      <c r="H54" s="166"/>
      <c r="I54" s="70"/>
      <c r="J54" s="71"/>
      <c r="K54" s="72"/>
      <c r="L54" s="68"/>
      <c r="M54" s="73"/>
      <c r="N54" s="66"/>
    </row>
    <row r="55" spans="1:14" s="97" customFormat="1" thickBot="1" x14ac:dyDescent="0.25">
      <c r="A55" s="98" t="s">
        <v>50</v>
      </c>
      <c r="B55" s="99" t="s">
        <v>122</v>
      </c>
      <c r="C55" s="100" t="s">
        <v>96</v>
      </c>
      <c r="D55" s="89"/>
      <c r="E55" s="89"/>
      <c r="F55" s="151"/>
      <c r="G55" s="91"/>
      <c r="H55" s="157"/>
      <c r="I55" s="92"/>
      <c r="J55" s="93"/>
      <c r="K55" s="94"/>
      <c r="L55" s="89"/>
      <c r="M55" s="95"/>
      <c r="N55" s="96"/>
    </row>
    <row r="56" spans="1:14" ht="14.25" thickTop="1" thickBot="1" x14ac:dyDescent="0.25">
      <c r="A56" s="101" t="s">
        <v>57</v>
      </c>
      <c r="B56" s="102" t="s">
        <v>123</v>
      </c>
      <c r="C56" s="103" t="s">
        <v>97</v>
      </c>
      <c r="D56" s="102" t="s">
        <v>77</v>
      </c>
      <c r="E56" s="104">
        <v>69</v>
      </c>
      <c r="F56" s="156"/>
      <c r="G56" s="159"/>
      <c r="H56" s="158" t="str">
        <f>IF(ISBLANK(G56), "", IF(ISBLANK(F56), ROUND(E56 * ROUND(G56, 2), 2), ROUND(F56 * ROUND(G56, 2), 2)))</f>
        <v/>
      </c>
      <c r="I56" s="105" t="s">
        <v>44</v>
      </c>
      <c r="J56" s="41">
        <v>0.19600000000000001</v>
      </c>
      <c r="K56" s="48" t="b">
        <f>IF(AND(COUNTIF(TAUXTVA1:TAUXTVA4, J56) = 0, J56 &lt;&gt; 0), FALSE, IF(ISBLANK(J56), FALSE, TRUE))</f>
        <v>1</v>
      </c>
      <c r="L56" s="49" t="b">
        <f>IF(AND(A56 = "9", OR(I56 = "Variante", I56 = "Option")), FALSE, TRUE)</f>
        <v>1</v>
      </c>
      <c r="M56" s="47">
        <f>IF(AND(L56 = TRUE, K56 = TRUE), J56, "")</f>
        <v>0.19600000000000001</v>
      </c>
    </row>
    <row r="57" spans="1:14" ht="13.5" thickTop="1" x14ac:dyDescent="0.2">
      <c r="A57" s="101" t="s">
        <v>61</v>
      </c>
      <c r="C57" s="103" t="s">
        <v>98</v>
      </c>
      <c r="F57" s="153"/>
      <c r="H57" s="158"/>
    </row>
    <row r="58" spans="1:14" ht="13.5" thickBot="1" x14ac:dyDescent="0.25">
      <c r="A58" s="101" t="s">
        <v>63</v>
      </c>
      <c r="F58" s="153"/>
      <c r="H58" s="158"/>
    </row>
    <row r="59" spans="1:14" ht="14.25" thickTop="1" thickBot="1" x14ac:dyDescent="0.25">
      <c r="A59" s="101" t="s">
        <v>57</v>
      </c>
      <c r="B59" s="102" t="s">
        <v>124</v>
      </c>
      <c r="C59" s="103" t="s">
        <v>76</v>
      </c>
      <c r="D59" s="102" t="s">
        <v>77</v>
      </c>
      <c r="E59" s="104">
        <v>37.799999999999997</v>
      </c>
      <c r="F59" s="156"/>
      <c r="G59" s="159"/>
      <c r="H59" s="158" t="str">
        <f>IF(ISBLANK(G59), "", IF(ISBLANK(F59), ROUND(E59 * ROUND(G59, 2), 2), ROUND(F59 * ROUND(G59, 2), 2)))</f>
        <v/>
      </c>
      <c r="I59" s="105" t="s">
        <v>44</v>
      </c>
      <c r="J59" s="41">
        <v>0.19600000000000001</v>
      </c>
      <c r="K59" s="48" t="b">
        <f>IF(AND(COUNTIF(TAUXTVA1:TAUXTVA4, J59) = 0, J59 &lt;&gt; 0), FALSE, IF(ISBLANK(J59), FALSE, TRUE))</f>
        <v>1</v>
      </c>
      <c r="L59" s="49" t="b">
        <f>IF(AND(A59 = "9", OR(I59 = "Variante", I59 = "Option")), FALSE, TRUE)</f>
        <v>1</v>
      </c>
      <c r="M59" s="47">
        <f>IF(AND(L59 = TRUE, K59 = TRUE), J59, "")</f>
        <v>0.19600000000000001</v>
      </c>
    </row>
    <row r="60" spans="1:14" ht="13.5" thickTop="1" x14ac:dyDescent="0.2">
      <c r="A60" s="101" t="s">
        <v>61</v>
      </c>
      <c r="C60" s="103" t="s">
        <v>98</v>
      </c>
      <c r="F60" s="153"/>
      <c r="H60" s="158"/>
    </row>
    <row r="61" spans="1:14" ht="13.5" thickBot="1" x14ac:dyDescent="0.25">
      <c r="A61" s="101" t="s">
        <v>63</v>
      </c>
      <c r="F61" s="153"/>
      <c r="H61" s="158"/>
    </row>
    <row r="62" spans="1:14" ht="14.25" thickTop="1" thickBot="1" x14ac:dyDescent="0.25">
      <c r="A62" s="101" t="s">
        <v>57</v>
      </c>
      <c r="B62" s="102" t="s">
        <v>125</v>
      </c>
      <c r="C62" s="103" t="s">
        <v>99</v>
      </c>
      <c r="D62" s="102" t="s">
        <v>77</v>
      </c>
      <c r="E62" s="104">
        <v>43.2</v>
      </c>
      <c r="F62" s="156"/>
      <c r="G62" s="159"/>
      <c r="H62" s="158" t="str">
        <f>IF(ISBLANK(G62), "", IF(ISBLANK(F62), ROUND(E62 * ROUND(G62, 2), 2), ROUND(F62 * ROUND(G62, 2), 2)))</f>
        <v/>
      </c>
      <c r="I62" s="105" t="s">
        <v>44</v>
      </c>
      <c r="J62" s="41">
        <v>0.19600000000000001</v>
      </c>
      <c r="K62" s="48" t="b">
        <f>IF(AND(COUNTIF(TAUXTVA1:TAUXTVA4, J62) = 0, J62 &lt;&gt; 0), FALSE, IF(ISBLANK(J62), FALSE, TRUE))</f>
        <v>1</v>
      </c>
      <c r="L62" s="49" t="b">
        <f>IF(AND(A62 = "9", OR(I62 = "Variante", I62 = "Option")), FALSE, TRUE)</f>
        <v>1</v>
      </c>
      <c r="M62" s="47">
        <f>IF(AND(L62 = TRUE, K62 = TRUE), J62, "")</f>
        <v>0.19600000000000001</v>
      </c>
    </row>
    <row r="63" spans="1:14" ht="13.5" thickTop="1" x14ac:dyDescent="0.2">
      <c r="A63" s="101" t="s">
        <v>61</v>
      </c>
      <c r="C63" s="103" t="s">
        <v>98</v>
      </c>
      <c r="F63" s="153"/>
      <c r="H63" s="158"/>
    </row>
    <row r="64" spans="1:14" ht="13.5" thickBot="1" x14ac:dyDescent="0.25">
      <c r="A64" s="101" t="s">
        <v>63</v>
      </c>
      <c r="F64" s="153"/>
      <c r="H64" s="158"/>
    </row>
    <row r="65" spans="1:14" ht="14.25" thickTop="1" thickBot="1" x14ac:dyDescent="0.25">
      <c r="A65" s="101" t="s">
        <v>57</v>
      </c>
      <c r="B65" s="102" t="s">
        <v>126</v>
      </c>
      <c r="C65" s="103" t="s">
        <v>100</v>
      </c>
      <c r="D65" s="102" t="s">
        <v>60</v>
      </c>
      <c r="E65" s="104">
        <v>29.16</v>
      </c>
      <c r="F65" s="156"/>
      <c r="G65" s="159"/>
      <c r="H65" s="158" t="str">
        <f>IF(ISBLANK(G65), "", IF(ISBLANK(F65), ROUND(E65 * ROUND(G65, 2), 2), ROUND(F65 * ROUND(G65, 2), 2)))</f>
        <v/>
      </c>
      <c r="I65" s="105" t="s">
        <v>44</v>
      </c>
      <c r="J65" s="41">
        <v>0.19600000000000001</v>
      </c>
      <c r="K65" s="48" t="b">
        <f>IF(AND(COUNTIF(TAUXTVA1:TAUXTVA4, J65) = 0, J65 &lt;&gt; 0), FALSE, IF(ISBLANK(J65), FALSE, TRUE))</f>
        <v>1</v>
      </c>
      <c r="L65" s="49" t="b">
        <f>IF(AND(A65 = "9", OR(I65 = "Variante", I65 = "Option")), FALSE, TRUE)</f>
        <v>1</v>
      </c>
      <c r="M65" s="47">
        <f>IF(AND(L65 = TRUE, K65 = TRUE), J65, "")</f>
        <v>0.19600000000000001</v>
      </c>
    </row>
    <row r="66" spans="1:14" ht="13.5" thickTop="1" x14ac:dyDescent="0.2">
      <c r="A66" s="101" t="s">
        <v>61</v>
      </c>
      <c r="C66" s="103" t="s">
        <v>101</v>
      </c>
      <c r="F66" s="153"/>
      <c r="H66" s="158"/>
    </row>
    <row r="67" spans="1:14" x14ac:dyDescent="0.2">
      <c r="A67" s="101" t="s">
        <v>63</v>
      </c>
      <c r="F67" s="153"/>
      <c r="H67" s="158"/>
    </row>
    <row r="68" spans="1:14" s="97" customFormat="1" x14ac:dyDescent="0.2">
      <c r="A68" s="98" t="s">
        <v>51</v>
      </c>
      <c r="B68" s="86" t="s">
        <v>50</v>
      </c>
      <c r="C68" s="87" t="s">
        <v>127</v>
      </c>
      <c r="D68" s="89"/>
      <c r="E68" s="89"/>
      <c r="F68" s="151"/>
      <c r="G68" s="91"/>
      <c r="H68" s="160">
        <v>20200</v>
      </c>
      <c r="I68" s="23" t="str">
        <f>IF(AND(COUNTIF(A55:A67, "9") &gt; 0, COUNTIF(L55:L67, FALSE) = COUNTIF(A55:A67, "9")), "Non totalisé", "")</f>
        <v/>
      </c>
      <c r="J68" s="93"/>
      <c r="K68" s="94"/>
      <c r="L68" s="89"/>
      <c r="M68" s="95"/>
      <c r="N68" s="96"/>
    </row>
    <row r="69" spans="1:14" s="97" customFormat="1" ht="12" x14ac:dyDescent="0.2">
      <c r="A69" s="88"/>
      <c r="B69" s="89"/>
      <c r="C69" s="90"/>
      <c r="D69" s="89"/>
      <c r="E69" s="89"/>
      <c r="F69" s="151"/>
      <c r="G69" s="91"/>
      <c r="H69" s="157"/>
      <c r="I69" s="92"/>
      <c r="J69" s="93"/>
      <c r="K69" s="94"/>
      <c r="L69" s="89"/>
      <c r="M69" s="95"/>
      <c r="N69" s="96"/>
    </row>
    <row r="70" spans="1:14" s="67" customFormat="1" x14ac:dyDescent="0.2">
      <c r="A70" s="74" t="s">
        <v>48</v>
      </c>
      <c r="B70" s="161" t="s">
        <v>128</v>
      </c>
      <c r="C70" s="162" t="s">
        <v>129</v>
      </c>
      <c r="D70" s="163"/>
      <c r="E70" s="163"/>
      <c r="F70" s="164"/>
      <c r="G70" s="165"/>
      <c r="H70" s="166"/>
      <c r="I70" s="70"/>
      <c r="J70" s="71"/>
      <c r="K70" s="72"/>
      <c r="L70" s="68"/>
      <c r="M70" s="73"/>
      <c r="N70" s="66"/>
    </row>
    <row r="71" spans="1:14" s="97" customFormat="1" thickBot="1" x14ac:dyDescent="0.25">
      <c r="A71" s="98" t="s">
        <v>50</v>
      </c>
      <c r="B71" s="99" t="s">
        <v>130</v>
      </c>
      <c r="C71" s="100" t="s">
        <v>103</v>
      </c>
      <c r="D71" s="89"/>
      <c r="E71" s="89"/>
      <c r="F71" s="151"/>
      <c r="G71" s="91"/>
      <c r="H71" s="157"/>
      <c r="I71" s="92"/>
      <c r="J71" s="93"/>
      <c r="K71" s="94"/>
      <c r="L71" s="89"/>
      <c r="M71" s="95"/>
      <c r="N71" s="96"/>
    </row>
    <row r="72" spans="1:14" ht="24" thickTop="1" thickBot="1" x14ac:dyDescent="0.25">
      <c r="A72" s="101" t="s">
        <v>57</v>
      </c>
      <c r="B72" s="102" t="s">
        <v>131</v>
      </c>
      <c r="C72" s="103" t="s">
        <v>104</v>
      </c>
      <c r="D72" s="102" t="s">
        <v>60</v>
      </c>
      <c r="E72" s="104">
        <v>225</v>
      </c>
      <c r="F72" s="156"/>
      <c r="G72" s="159"/>
      <c r="H72" s="158" t="str">
        <f>IF(ISBLANK(G72), "", IF(ISBLANK(F72), ROUND(E72 * ROUND(G72, 2), 2), ROUND(F72 * ROUND(G72, 2), 2)))</f>
        <v/>
      </c>
      <c r="I72" s="105" t="s">
        <v>44</v>
      </c>
      <c r="J72" s="41">
        <v>0.19600000000000001</v>
      </c>
      <c r="K72" s="48" t="b">
        <f>IF(AND(COUNTIF(TAUXTVA1:TAUXTVA4, J72) = 0, J72 &lt;&gt; 0), FALSE, IF(ISBLANK(J72), FALSE, TRUE))</f>
        <v>1</v>
      </c>
      <c r="L72" s="49" t="b">
        <f>IF(AND(A72 = "9", OR(I72 = "Variante", I72 = "Option")), FALSE, TRUE)</f>
        <v>1</v>
      </c>
      <c r="M72" s="47">
        <f>IF(AND(L72 = TRUE, K72 = TRUE), J72, "")</f>
        <v>0.19600000000000001</v>
      </c>
    </row>
    <row r="73" spans="1:14" ht="13.5" thickTop="1" x14ac:dyDescent="0.2">
      <c r="A73" s="101" t="s">
        <v>61</v>
      </c>
      <c r="C73" s="103" t="s">
        <v>105</v>
      </c>
      <c r="F73" s="153"/>
      <c r="H73" s="158"/>
    </row>
    <row r="74" spans="1:14" x14ac:dyDescent="0.2">
      <c r="A74" s="101" t="s">
        <v>63</v>
      </c>
      <c r="F74" s="153"/>
      <c r="H74" s="158"/>
    </row>
    <row r="75" spans="1:14" s="97" customFormat="1" ht="24" hidden="1" x14ac:dyDescent="0.2">
      <c r="A75" s="98" t="s">
        <v>51</v>
      </c>
      <c r="B75" s="99" t="s">
        <v>102</v>
      </c>
      <c r="C75" s="100" t="s">
        <v>106</v>
      </c>
      <c r="D75" s="89"/>
      <c r="E75" s="89"/>
      <c r="F75" s="151"/>
      <c r="G75" s="91"/>
      <c r="H75" s="157">
        <v>22800</v>
      </c>
      <c r="I75" s="23" t="str">
        <f>IF(AND(COUNTIF(A71:A74, "9") &gt; 0, COUNTIF(L71:L74, FALSE) = COUNTIF(A71:A74, "9")), "Non totalisé", "")</f>
        <v/>
      </c>
      <c r="J75" s="93"/>
      <c r="K75" s="94"/>
      <c r="L75" s="89"/>
      <c r="M75" s="95"/>
      <c r="N75" s="96"/>
    </row>
    <row r="76" spans="1:14" s="97" customFormat="1" ht="12" hidden="1" x14ac:dyDescent="0.2">
      <c r="A76" s="88"/>
      <c r="B76" s="89"/>
      <c r="C76" s="90"/>
      <c r="D76" s="89"/>
      <c r="E76" s="89"/>
      <c r="F76" s="89"/>
      <c r="G76" s="91"/>
      <c r="H76" s="91"/>
      <c r="I76" s="92"/>
      <c r="J76" s="93"/>
      <c r="K76" s="94"/>
      <c r="L76" s="89"/>
      <c r="M76" s="95"/>
      <c r="N76" s="96"/>
    </row>
    <row r="77" spans="1:14" s="52" customFormat="1" x14ac:dyDescent="0.2">
      <c r="A77" s="85" t="s">
        <v>52</v>
      </c>
      <c r="B77" s="86" t="s">
        <v>49</v>
      </c>
      <c r="C77" s="87" t="s">
        <v>132</v>
      </c>
      <c r="D77" s="78"/>
      <c r="E77" s="78"/>
      <c r="F77" s="78"/>
      <c r="G77" s="80"/>
      <c r="H77" s="160">
        <v>22800</v>
      </c>
      <c r="I77" s="23" t="str">
        <f>IF(AND(COUNTIF(A21:A76, "9") &gt; 0, COUNTIF(L21:L76, FALSE) = COUNTIF(A21:A76, "9")), "Non totalisé", "")</f>
        <v/>
      </c>
      <c r="J77" s="82"/>
      <c r="K77" s="83"/>
      <c r="L77" s="78"/>
      <c r="M77" s="84"/>
      <c r="N77" s="42"/>
    </row>
    <row r="78" spans="1:14" s="52" customFormat="1" x14ac:dyDescent="0.2">
      <c r="A78" s="77"/>
      <c r="B78" s="78"/>
      <c r="C78" s="79"/>
      <c r="D78" s="78"/>
      <c r="E78" s="78"/>
      <c r="F78" s="78"/>
      <c r="G78" s="80"/>
      <c r="H78" s="80"/>
      <c r="I78" s="81"/>
      <c r="J78" s="82"/>
      <c r="K78" s="83"/>
      <c r="L78" s="78"/>
      <c r="M78" s="84"/>
      <c r="N78" s="42"/>
    </row>
    <row r="79" spans="1:14" s="52" customFormat="1" x14ac:dyDescent="0.2">
      <c r="A79" s="107" t="s">
        <v>107</v>
      </c>
      <c r="B79" s="109" t="s">
        <v>46</v>
      </c>
      <c r="C79" s="111" t="s">
        <v>108</v>
      </c>
      <c r="D79" s="167" t="s">
        <v>133</v>
      </c>
      <c r="E79" s="115"/>
      <c r="F79" s="115"/>
      <c r="G79" s="120"/>
      <c r="H79" s="119"/>
      <c r="I79" s="124"/>
      <c r="J79" s="126"/>
      <c r="K79" s="83"/>
      <c r="L79" s="78"/>
      <c r="M79" s="84"/>
      <c r="N79" s="42"/>
    </row>
    <row r="80" spans="1:14" s="52" customFormat="1" x14ac:dyDescent="0.2">
      <c r="A80" s="77"/>
      <c r="B80" s="78"/>
      <c r="C80" s="112"/>
      <c r="D80" s="116"/>
      <c r="E80" s="116"/>
      <c r="F80" s="116"/>
      <c r="G80" s="121"/>
      <c r="H80" s="118"/>
      <c r="I80" s="81"/>
      <c r="J80" s="82"/>
      <c r="K80" s="83"/>
      <c r="L80" s="78"/>
      <c r="M80" s="84"/>
      <c r="N80" s="42"/>
    </row>
    <row r="81" spans="1:14" s="52" customFormat="1" x14ac:dyDescent="0.2">
      <c r="A81" s="77"/>
      <c r="B81" s="78"/>
      <c r="C81" s="113" t="s">
        <v>109</v>
      </c>
      <c r="D81" s="116"/>
      <c r="E81" s="116"/>
      <c r="F81" s="116"/>
      <c r="G81" s="121"/>
      <c r="H81" s="118">
        <f>H77+H68+H52+H19</f>
        <v>1000000</v>
      </c>
      <c r="I81" s="81"/>
      <c r="J81" s="82"/>
      <c r="K81" s="83"/>
      <c r="L81" s="78"/>
      <c r="M81" s="84"/>
      <c r="N81" s="42"/>
    </row>
    <row r="82" spans="1:14" s="52" customFormat="1" x14ac:dyDescent="0.2">
      <c r="A82" s="77"/>
      <c r="B82" s="78"/>
      <c r="C82" s="113" t="s">
        <v>110</v>
      </c>
      <c r="D82" s="116"/>
      <c r="E82" s="116"/>
      <c r="F82" s="116"/>
      <c r="G82" s="121"/>
      <c r="H82" s="118">
        <f>H81*19.6%</f>
        <v>196000</v>
      </c>
      <c r="I82" s="81"/>
      <c r="J82" s="82"/>
      <c r="K82" s="83"/>
      <c r="L82" s="78"/>
      <c r="M82" s="84"/>
      <c r="N82" s="42"/>
    </row>
    <row r="83" spans="1:14" s="52" customFormat="1" x14ac:dyDescent="0.2">
      <c r="A83" s="108"/>
      <c r="B83" s="110"/>
      <c r="C83" s="114" t="s">
        <v>111</v>
      </c>
      <c r="D83" s="117"/>
      <c r="E83" s="117"/>
      <c r="F83" s="117"/>
      <c r="G83" s="122"/>
      <c r="H83" s="123">
        <f>H81+H82</f>
        <v>1196000</v>
      </c>
      <c r="I83" s="125"/>
      <c r="J83" s="127"/>
      <c r="K83" s="83"/>
      <c r="L83" s="78"/>
      <c r="M83" s="84"/>
      <c r="N83" s="42"/>
    </row>
  </sheetData>
  <sheetProtection selectLockedCells="1"/>
  <phoneticPr fontId="0" type="noConversion"/>
  <conditionalFormatting sqref="I1:I51 I53 I55:I69 I71:I1048576">
    <cfRule type="cellIs" dxfId="14" priority="10" stopIfTrue="1" operator="equal">
      <formula>"Non totalisé"</formula>
    </cfRule>
    <cfRule type="cellIs" dxfId="13" priority="11" stopIfTrue="1" operator="equal">
      <formula>"Variante"</formula>
    </cfRule>
    <cfRule type="cellIs" dxfId="12" priority="12" stopIfTrue="1" operator="equal">
      <formula>"Option"</formula>
    </cfRule>
  </conditionalFormatting>
  <conditionalFormatting sqref="I52">
    <cfRule type="cellIs" dxfId="11" priority="7" stopIfTrue="1" operator="equal">
      <formula>"Non totalisé"</formula>
    </cfRule>
    <cfRule type="cellIs" dxfId="10" priority="8" stopIfTrue="1" operator="equal">
      <formula>"Variante"</formula>
    </cfRule>
    <cfRule type="cellIs" dxfId="9" priority="9" stopIfTrue="1" operator="equal">
      <formula>"Option"</formula>
    </cfRule>
  </conditionalFormatting>
  <conditionalFormatting sqref="I54">
    <cfRule type="cellIs" dxfId="8" priority="4" stopIfTrue="1" operator="equal">
      <formula>"Non totalisé"</formula>
    </cfRule>
    <cfRule type="cellIs" dxfId="7" priority="5" stopIfTrue="1" operator="equal">
      <formula>"Variante"</formula>
    </cfRule>
    <cfRule type="cellIs" dxfId="6" priority="6" stopIfTrue="1" operator="equal">
      <formula>"Option"</formula>
    </cfRule>
  </conditionalFormatting>
  <conditionalFormatting sqref="I70">
    <cfRule type="cellIs" dxfId="5" priority="1" stopIfTrue="1" operator="equal">
      <formula>"Non totalisé"</formula>
    </cfRule>
    <cfRule type="cellIs" dxfId="4" priority="2" stopIfTrue="1" operator="equal">
      <formula>"Variante"</formula>
    </cfRule>
    <cfRule type="cellIs" dxfId="3" priority="3" stopIfTrue="1" operator="equal">
      <formula>"Option"</formula>
    </cfRule>
  </conditionalFormatting>
  <pageMargins left="0.55118110236220474" right="0.55118110236220474" top="0.55118110236220474" bottom="0.55118110236220474" header="0.27559055118110237" footer="0.35433070866141736"/>
  <pageSetup paperSize="9" scale="69" fitToHeight="32767" orientation="portrait" r:id="rId1"/>
  <headerFooter alignWithMargins="0">
    <oddFooter xml:space="preserve">&amp;R&amp;P+1/&amp;N+1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696"/>
  <sheetViews>
    <sheetView workbookViewId="0">
      <selection activeCell="B1" sqref="B1:B84"/>
    </sheetView>
  </sheetViews>
  <sheetFormatPr baseColWidth="10" defaultRowHeight="12.75" x14ac:dyDescent="0.2"/>
  <cols>
    <col min="1" max="1" width="0.140625" customWidth="1"/>
    <col min="2" max="2" width="30.42578125" style="9" customWidth="1"/>
    <col min="3" max="3" width="24.140625" customWidth="1"/>
    <col min="4" max="4" width="11.7109375" customWidth="1"/>
    <col min="5" max="5" width="17.7109375" customWidth="1"/>
    <col min="6" max="6" width="23.42578125" customWidth="1"/>
    <col min="7" max="7" width="13.85546875" customWidth="1"/>
  </cols>
  <sheetData>
    <row r="1" spans="2:7" x14ac:dyDescent="0.2">
      <c r="B1" s="132"/>
      <c r="C1" s="1"/>
      <c r="D1" s="1"/>
      <c r="E1" s="1"/>
      <c r="F1" s="2"/>
      <c r="G1" s="11"/>
    </row>
    <row r="2" spans="2:7" ht="9.75" customHeight="1" x14ac:dyDescent="0.2">
      <c r="B2" s="133"/>
      <c r="C2" s="3"/>
      <c r="D2" s="3"/>
      <c r="E2" s="3"/>
      <c r="F2" s="4"/>
    </row>
    <row r="3" spans="2:7" ht="9.75" customHeight="1" x14ac:dyDescent="0.2">
      <c r="B3" s="133"/>
      <c r="C3" s="3"/>
      <c r="D3" s="3"/>
      <c r="E3" s="3"/>
      <c r="F3" s="4"/>
    </row>
    <row r="4" spans="2:7" ht="9.75" customHeight="1" x14ac:dyDescent="0.2">
      <c r="B4" s="133"/>
      <c r="C4" s="3"/>
      <c r="D4" s="3"/>
      <c r="E4" s="3"/>
      <c r="F4" s="4"/>
    </row>
    <row r="5" spans="2:7" ht="9.75" customHeight="1" x14ac:dyDescent="0.2">
      <c r="B5" s="133"/>
      <c r="C5" s="3"/>
      <c r="D5" s="3"/>
      <c r="E5" s="3"/>
      <c r="F5" s="4"/>
    </row>
    <row r="6" spans="2:7" x14ac:dyDescent="0.2">
      <c r="B6" s="133"/>
      <c r="C6" s="3"/>
      <c r="D6" s="3"/>
      <c r="E6" s="3"/>
      <c r="F6" s="4"/>
    </row>
    <row r="7" spans="2:7" ht="9.75" customHeight="1" x14ac:dyDescent="0.2">
      <c r="B7" s="133"/>
      <c r="C7" s="3"/>
      <c r="D7" s="3"/>
      <c r="E7" s="3"/>
      <c r="F7" s="4"/>
    </row>
    <row r="8" spans="2:7" ht="9.75" customHeight="1" x14ac:dyDescent="0.2">
      <c r="B8" s="133"/>
      <c r="C8" s="3"/>
      <c r="D8" s="3"/>
      <c r="E8" s="3"/>
      <c r="F8" s="4"/>
    </row>
    <row r="9" spans="2:7" ht="9.75" customHeight="1" x14ac:dyDescent="0.2">
      <c r="B9" s="133"/>
      <c r="C9" s="3"/>
      <c r="D9" s="3"/>
      <c r="E9" s="3"/>
      <c r="F9" s="4"/>
    </row>
    <row r="10" spans="2:7" ht="9.75" customHeight="1" x14ac:dyDescent="0.2">
      <c r="B10" s="133"/>
      <c r="C10" s="3"/>
      <c r="D10" s="3"/>
      <c r="E10" s="3"/>
      <c r="F10" s="4"/>
    </row>
    <row r="11" spans="2:7" x14ac:dyDescent="0.2">
      <c r="B11" s="133"/>
      <c r="C11" s="3"/>
      <c r="D11" s="3"/>
      <c r="E11" s="3"/>
      <c r="F11" s="4"/>
    </row>
    <row r="12" spans="2:7" ht="9.75" customHeight="1" x14ac:dyDescent="0.2">
      <c r="B12" s="133"/>
      <c r="C12" s="135" t="str">
        <f>IF(Paramètres!$C$5&lt;&gt;"", Paramètres!$C$5, "")</f>
        <v>MODULOG - SMOBY MOIRANS EN MONTAGNE</v>
      </c>
      <c r="D12" s="135"/>
      <c r="E12" s="135"/>
      <c r="F12" s="136"/>
    </row>
    <row r="13" spans="2:7" ht="9.75" customHeight="1" x14ac:dyDescent="0.2">
      <c r="B13" s="133"/>
      <c r="C13" s="135"/>
      <c r="D13" s="135"/>
      <c r="E13" s="135"/>
      <c r="F13" s="136"/>
    </row>
    <row r="14" spans="2:7" ht="9.75" customHeight="1" x14ac:dyDescent="0.2">
      <c r="B14" s="133"/>
      <c r="C14" s="135"/>
      <c r="D14" s="135"/>
      <c r="E14" s="135"/>
      <c r="F14" s="136"/>
    </row>
    <row r="15" spans="2:7" ht="9.75" customHeight="1" x14ac:dyDescent="0.2">
      <c r="B15" s="133"/>
      <c r="C15" s="135"/>
      <c r="D15" s="135"/>
      <c r="E15" s="135"/>
      <c r="F15" s="136"/>
    </row>
    <row r="16" spans="2:7" ht="12.75" customHeight="1" x14ac:dyDescent="0.2">
      <c r="B16" s="133"/>
      <c r="C16" s="135"/>
      <c r="D16" s="135"/>
      <c r="E16" s="135"/>
      <c r="F16" s="136"/>
    </row>
    <row r="17" spans="2:10" ht="9.75" customHeight="1" x14ac:dyDescent="0.2">
      <c r="B17" s="133"/>
      <c r="C17" s="3"/>
      <c r="D17" s="3"/>
      <c r="E17" s="3"/>
      <c r="F17" s="4"/>
    </row>
    <row r="18" spans="2:10" ht="9.75" customHeight="1" x14ac:dyDescent="0.2">
      <c r="B18" s="133"/>
      <c r="C18" s="3"/>
      <c r="D18" s="3"/>
      <c r="E18" s="3"/>
      <c r="F18" s="4"/>
    </row>
    <row r="19" spans="2:10" ht="9.75" customHeight="1" x14ac:dyDescent="0.2">
      <c r="B19" s="133"/>
      <c r="C19" s="3"/>
      <c r="D19" s="3"/>
      <c r="E19" s="3"/>
      <c r="F19" s="4"/>
    </row>
    <row r="20" spans="2:10" ht="9.75" customHeight="1" x14ac:dyDescent="0.2">
      <c r="B20" s="133"/>
      <c r="C20" s="3"/>
      <c r="D20" s="3"/>
      <c r="E20" s="3"/>
      <c r="F20" s="4"/>
    </row>
    <row r="21" spans="2:10" ht="12.75" customHeight="1" x14ac:dyDescent="0.2">
      <c r="B21" s="133"/>
      <c r="C21" s="137" t="str">
        <f>IF(Paramètres!$C$24&lt;&gt;"", Paramètres!$C$24, "")</f>
        <v/>
      </c>
      <c r="D21" s="137"/>
      <c r="E21" s="137"/>
      <c r="F21" s="138"/>
    </row>
    <row r="22" spans="2:10" ht="9.75" customHeight="1" x14ac:dyDescent="0.2">
      <c r="B22" s="133"/>
      <c r="C22" s="137"/>
      <c r="D22" s="137"/>
      <c r="E22" s="137"/>
      <c r="F22" s="138"/>
    </row>
    <row r="23" spans="2:10" ht="9.75" customHeight="1" x14ac:dyDescent="0.2">
      <c r="B23" s="133"/>
      <c r="C23" s="139" t="str">
        <f>IF(Paramètres!$C$26&lt;&gt;"", Paramètres!$C$26, "")</f>
        <v/>
      </c>
      <c r="D23" s="139"/>
      <c r="E23" s="139"/>
      <c r="F23" s="140"/>
    </row>
    <row r="24" spans="2:10" ht="9.75" customHeight="1" x14ac:dyDescent="0.2">
      <c r="B24" s="133"/>
      <c r="C24" s="139"/>
      <c r="D24" s="139"/>
      <c r="E24" s="139"/>
      <c r="F24" s="140"/>
    </row>
    <row r="25" spans="2:10" ht="9.75" customHeight="1" x14ac:dyDescent="0.2">
      <c r="B25" s="133"/>
      <c r="C25" s="137" t="str">
        <f>IF(Paramètres!$C$28&lt;&gt;"", Paramètres!$C$28, "")</f>
        <v/>
      </c>
      <c r="D25" s="137"/>
      <c r="E25" s="137"/>
      <c r="F25" s="138"/>
    </row>
    <row r="26" spans="2:10" x14ac:dyDescent="0.2">
      <c r="B26" s="133"/>
      <c r="C26" s="137"/>
      <c r="D26" s="137"/>
      <c r="E26" s="137"/>
      <c r="F26" s="138"/>
    </row>
    <row r="27" spans="2:10" ht="9.75" customHeight="1" x14ac:dyDescent="0.2">
      <c r="B27" s="133"/>
      <c r="C27" s="3"/>
      <c r="D27" s="3"/>
      <c r="E27" s="3"/>
      <c r="F27" s="4"/>
    </row>
    <row r="28" spans="2:10" ht="9.75" customHeight="1" x14ac:dyDescent="0.2">
      <c r="B28" s="133"/>
      <c r="C28" s="3"/>
      <c r="D28" s="3"/>
      <c r="E28" s="3"/>
      <c r="F28" s="4"/>
    </row>
    <row r="29" spans="2:10" ht="9.75" customHeight="1" x14ac:dyDescent="0.2">
      <c r="B29" s="133"/>
      <c r="C29" s="3"/>
      <c r="D29" s="3"/>
      <c r="E29" s="3"/>
      <c r="F29" s="4"/>
      <c r="G29" s="5"/>
      <c r="H29" s="5"/>
      <c r="I29" s="5"/>
      <c r="J29" s="5"/>
    </row>
    <row r="30" spans="2:10" ht="9.75" customHeight="1" x14ac:dyDescent="0.2">
      <c r="B30" s="133"/>
      <c r="C30" s="6"/>
      <c r="D30" s="6"/>
      <c r="E30" s="6"/>
      <c r="F30" s="7"/>
    </row>
    <row r="31" spans="2:10" x14ac:dyDescent="0.2">
      <c r="B31" s="133"/>
      <c r="C31" s="141"/>
      <c r="D31" s="141"/>
      <c r="E31" s="141"/>
      <c r="F31" s="142"/>
    </row>
    <row r="32" spans="2:10" ht="9.75" customHeight="1" x14ac:dyDescent="0.2">
      <c r="B32" s="133"/>
      <c r="C32" s="141"/>
      <c r="D32" s="141"/>
      <c r="E32" s="141"/>
      <c r="F32" s="142"/>
    </row>
    <row r="33" spans="2:6" ht="9.75" customHeight="1" x14ac:dyDescent="0.2">
      <c r="B33" s="133"/>
      <c r="C33" s="141"/>
      <c r="D33" s="141"/>
      <c r="E33" s="141"/>
      <c r="F33" s="142"/>
    </row>
    <row r="34" spans="2:6" ht="9.75" customHeight="1" x14ac:dyDescent="0.2">
      <c r="B34" s="133"/>
      <c r="C34" s="141"/>
      <c r="D34" s="141"/>
      <c r="E34" s="141"/>
      <c r="F34" s="142"/>
    </row>
    <row r="35" spans="2:6" ht="9.75" customHeight="1" x14ac:dyDescent="0.2">
      <c r="B35" s="133"/>
      <c r="C35" s="141"/>
      <c r="D35" s="141"/>
      <c r="E35" s="141"/>
      <c r="F35" s="142"/>
    </row>
    <row r="36" spans="2:6" x14ac:dyDescent="0.2">
      <c r="B36" s="133"/>
      <c r="C36" s="141"/>
      <c r="D36" s="141"/>
      <c r="E36" s="141"/>
      <c r="F36" s="142"/>
    </row>
    <row r="37" spans="2:6" ht="9.75" customHeight="1" x14ac:dyDescent="0.2">
      <c r="B37" s="133"/>
      <c r="C37" s="141"/>
      <c r="D37" s="141"/>
      <c r="E37" s="141"/>
      <c r="F37" s="142"/>
    </row>
    <row r="38" spans="2:6" ht="9.75" customHeight="1" x14ac:dyDescent="0.2">
      <c r="B38" s="133"/>
      <c r="C38" s="141"/>
      <c r="D38" s="141"/>
      <c r="E38" s="141"/>
      <c r="F38" s="142"/>
    </row>
    <row r="39" spans="2:6" ht="9.75" customHeight="1" x14ac:dyDescent="0.2">
      <c r="B39" s="133"/>
      <c r="C39" s="141"/>
      <c r="D39" s="141"/>
      <c r="E39" s="141"/>
      <c r="F39" s="142"/>
    </row>
    <row r="40" spans="2:6" ht="9.75" customHeight="1" x14ac:dyDescent="0.2">
      <c r="B40" s="133"/>
      <c r="C40" s="141"/>
      <c r="D40" s="141"/>
      <c r="E40" s="141"/>
      <c r="F40" s="142"/>
    </row>
    <row r="41" spans="2:6" ht="12.75" customHeight="1" x14ac:dyDescent="0.2">
      <c r="B41" s="133"/>
      <c r="C41" s="141"/>
      <c r="D41" s="141"/>
      <c r="E41" s="141"/>
      <c r="F41" s="142"/>
    </row>
    <row r="42" spans="2:6" ht="9.75" customHeight="1" x14ac:dyDescent="0.2">
      <c r="B42" s="133"/>
      <c r="C42" s="141"/>
      <c r="D42" s="141"/>
      <c r="E42" s="141"/>
      <c r="F42" s="142"/>
    </row>
    <row r="43" spans="2:6" ht="9.75" customHeight="1" x14ac:dyDescent="0.2">
      <c r="B43" s="133"/>
      <c r="C43" s="141"/>
      <c r="D43" s="141"/>
      <c r="E43" s="141"/>
      <c r="F43" s="142"/>
    </row>
    <row r="44" spans="2:6" ht="9.75" customHeight="1" x14ac:dyDescent="0.2">
      <c r="B44" s="133"/>
      <c r="C44" s="141"/>
      <c r="D44" s="141"/>
      <c r="E44" s="141"/>
      <c r="F44" s="142"/>
    </row>
    <row r="45" spans="2:6" ht="9.75" customHeight="1" x14ac:dyDescent="0.2">
      <c r="B45" s="133"/>
      <c r="C45" s="141"/>
      <c r="D45" s="141"/>
      <c r="E45" s="141"/>
      <c r="F45" s="142"/>
    </row>
    <row r="46" spans="2:6" ht="12.75" customHeight="1" x14ac:dyDescent="0.2">
      <c r="B46" s="133"/>
      <c r="C46" s="141"/>
      <c r="D46" s="141"/>
      <c r="E46" s="141"/>
      <c r="F46" s="142"/>
    </row>
    <row r="47" spans="2:6" ht="9.75" customHeight="1" x14ac:dyDescent="0.2">
      <c r="B47" s="133"/>
      <c r="C47" s="3"/>
      <c r="D47" s="3"/>
      <c r="E47" s="3"/>
      <c r="F47" s="4"/>
    </row>
    <row r="48" spans="2:6" ht="9.75" customHeight="1" x14ac:dyDescent="0.2">
      <c r="B48" s="133"/>
      <c r="C48" s="143" t="str">
        <f xml:space="preserve"> Paramètres!$C$9 &amp; ""</f>
        <v>Lot n°.</v>
      </c>
      <c r="D48" s="143"/>
      <c r="E48" s="143"/>
      <c r="F48" s="144"/>
    </row>
    <row r="49" spans="2:6" ht="9.75" customHeight="1" x14ac:dyDescent="0.2">
      <c r="B49" s="133"/>
      <c r="C49" s="143"/>
      <c r="D49" s="143"/>
      <c r="E49" s="143"/>
      <c r="F49" s="144"/>
    </row>
    <row r="50" spans="2:6" ht="9.75" customHeight="1" x14ac:dyDescent="0.2">
      <c r="B50" s="133"/>
      <c r="C50" s="143"/>
      <c r="D50" s="143"/>
      <c r="E50" s="143"/>
      <c r="F50" s="144"/>
    </row>
    <row r="51" spans="2:6" ht="12.75" customHeight="1" x14ac:dyDescent="0.2">
      <c r="B51" s="133"/>
      <c r="C51" s="3"/>
      <c r="D51" s="3"/>
      <c r="E51" s="3"/>
      <c r="F51" s="4"/>
    </row>
    <row r="52" spans="2:6" ht="9.75" customHeight="1" x14ac:dyDescent="0.2">
      <c r="B52" s="133"/>
      <c r="C52" s="145" t="str">
        <f xml:space="preserve"> Paramètres!$C$11 &amp; ""</f>
        <v>323 CHARPENTE BOIS</v>
      </c>
      <c r="D52" s="145"/>
      <c r="E52" s="145"/>
      <c r="F52" s="146"/>
    </row>
    <row r="53" spans="2:6" ht="9.75" customHeight="1" x14ac:dyDescent="0.2">
      <c r="B53" s="133"/>
      <c r="C53" s="145"/>
      <c r="D53" s="145"/>
      <c r="E53" s="145"/>
      <c r="F53" s="146"/>
    </row>
    <row r="54" spans="2:6" ht="9.75" customHeight="1" x14ac:dyDescent="0.2">
      <c r="B54" s="133"/>
      <c r="C54" s="145"/>
      <c r="D54" s="145"/>
      <c r="E54" s="145"/>
      <c r="F54" s="146"/>
    </row>
    <row r="55" spans="2:6" ht="9.75" customHeight="1" x14ac:dyDescent="0.2">
      <c r="B55" s="133"/>
      <c r="C55" s="145"/>
      <c r="D55" s="145"/>
      <c r="E55" s="145"/>
      <c r="F55" s="146"/>
    </row>
    <row r="56" spans="2:6" x14ac:dyDescent="0.2">
      <c r="B56" s="133"/>
      <c r="C56" s="145"/>
      <c r="D56" s="145"/>
      <c r="E56" s="145"/>
      <c r="F56" s="146"/>
    </row>
    <row r="57" spans="2:6" ht="9.75" customHeight="1" x14ac:dyDescent="0.2">
      <c r="B57" s="133"/>
      <c r="C57" s="3"/>
      <c r="D57" s="3"/>
      <c r="E57" s="3"/>
      <c r="F57" s="4"/>
    </row>
    <row r="58" spans="2:6" ht="9.75" customHeight="1" x14ac:dyDescent="0.2">
      <c r="B58" s="133"/>
      <c r="C58" s="3"/>
      <c r="D58" s="3"/>
      <c r="E58" s="3"/>
      <c r="F58" s="4"/>
    </row>
    <row r="59" spans="2:6" ht="9.75" customHeight="1" x14ac:dyDescent="0.2">
      <c r="B59" s="133"/>
      <c r="C59" s="3"/>
      <c r="D59" s="3"/>
      <c r="E59" s="3"/>
      <c r="F59" s="4"/>
    </row>
    <row r="60" spans="2:6" ht="9.75" customHeight="1" x14ac:dyDescent="0.2">
      <c r="B60" s="133"/>
      <c r="C60" s="3"/>
      <c r="D60" s="3"/>
      <c r="E60" s="3"/>
      <c r="F60" s="4"/>
    </row>
    <row r="61" spans="2:6" x14ac:dyDescent="0.2">
      <c r="B61" s="133"/>
      <c r="C61" s="3"/>
      <c r="D61" s="3"/>
      <c r="E61" s="3"/>
      <c r="F61" s="4"/>
    </row>
    <row r="62" spans="2:6" ht="9.75" customHeight="1" x14ac:dyDescent="0.2">
      <c r="B62" s="133"/>
      <c r="C62" s="3"/>
      <c r="D62" s="3"/>
      <c r="E62" s="3"/>
      <c r="F62" s="4"/>
    </row>
    <row r="63" spans="2:6" ht="9.75" customHeight="1" x14ac:dyDescent="0.2">
      <c r="B63" s="133"/>
      <c r="C63" s="3"/>
      <c r="D63" s="3"/>
      <c r="E63" s="3"/>
      <c r="F63" s="4"/>
    </row>
    <row r="64" spans="2:6" ht="9.75" customHeight="1" x14ac:dyDescent="0.2">
      <c r="B64" s="133"/>
      <c r="C64" s="3"/>
      <c r="D64" s="3"/>
      <c r="E64" s="3"/>
      <c r="F64" s="4"/>
    </row>
    <row r="65" spans="2:6" ht="9.75" customHeight="1" x14ac:dyDescent="0.2">
      <c r="B65" s="133"/>
      <c r="C65" s="3"/>
      <c r="D65" s="6"/>
      <c r="E65" s="6"/>
      <c r="F65" s="4"/>
    </row>
    <row r="66" spans="2:6" ht="9.75" customHeight="1" x14ac:dyDescent="0.2">
      <c r="B66" s="133"/>
      <c r="C66" s="3"/>
      <c r="D66" s="6"/>
      <c r="E66" s="6"/>
      <c r="F66" s="4"/>
    </row>
    <row r="67" spans="2:6" ht="9.75" customHeight="1" x14ac:dyDescent="0.2">
      <c r="B67" s="133"/>
      <c r="C67" s="3"/>
      <c r="D67" s="6"/>
      <c r="E67" s="6"/>
      <c r="F67" s="4"/>
    </row>
    <row r="68" spans="2:6" ht="9.75" customHeight="1" x14ac:dyDescent="0.2">
      <c r="B68" s="133"/>
      <c r="C68" s="3"/>
      <c r="D68" s="6"/>
      <c r="E68" s="6"/>
      <c r="F68" s="4"/>
    </row>
    <row r="69" spans="2:6" ht="9.75" customHeight="1" x14ac:dyDescent="0.2">
      <c r="B69" s="133"/>
      <c r="C69" s="3"/>
      <c r="D69" s="6"/>
      <c r="E69" s="6"/>
      <c r="F69" s="4"/>
    </row>
    <row r="70" spans="2:6" ht="15.75" customHeight="1" x14ac:dyDescent="0.2">
      <c r="B70" s="133"/>
      <c r="C70" s="3"/>
      <c r="D70" s="6"/>
      <c r="E70" s="6"/>
      <c r="F70" s="4"/>
    </row>
    <row r="71" spans="2:6" ht="9.75" customHeight="1" x14ac:dyDescent="0.2">
      <c r="B71" s="133"/>
      <c r="C71" s="3"/>
      <c r="D71" s="130" t="s">
        <v>0</v>
      </c>
      <c r="E71" s="130" t="str">
        <f>IF(Paramètres!$C$7&lt;&gt;"", Paramètres!$C$7, "")</f>
        <v/>
      </c>
      <c r="F71" s="4"/>
    </row>
    <row r="72" spans="2:6" ht="9.75" customHeight="1" x14ac:dyDescent="0.2">
      <c r="B72" s="133"/>
      <c r="C72" s="3"/>
      <c r="D72" s="130"/>
      <c r="E72" s="130"/>
      <c r="F72" s="4"/>
    </row>
    <row r="73" spans="2:6" ht="9.75" customHeight="1" x14ac:dyDescent="0.2">
      <c r="B73" s="133"/>
      <c r="C73" s="3"/>
      <c r="D73" s="130" t="s">
        <v>1</v>
      </c>
      <c r="E73" s="131" t="str">
        <f>IF(Paramètres!$C$13&lt;&gt;"", Paramètres!$C$13, "")</f>
        <v>07/12/2012</v>
      </c>
      <c r="F73" s="4"/>
    </row>
    <row r="74" spans="2:6" ht="9.75" customHeight="1" x14ac:dyDescent="0.2">
      <c r="B74" s="133"/>
      <c r="C74" s="3"/>
      <c r="D74" s="130"/>
      <c r="E74" s="131"/>
      <c r="F74" s="4"/>
    </row>
    <row r="75" spans="2:6" ht="9.75" customHeight="1" x14ac:dyDescent="0.2">
      <c r="B75" s="133"/>
      <c r="C75" s="3"/>
      <c r="D75" s="130" t="s">
        <v>31</v>
      </c>
      <c r="E75" s="130" t="str">
        <f>IF(Paramètres!$C$15&lt;&gt;"", Paramètres!$C$15, "")</f>
        <v>DCE</v>
      </c>
      <c r="F75" s="4"/>
    </row>
    <row r="76" spans="2:6" ht="9.75" customHeight="1" x14ac:dyDescent="0.2">
      <c r="B76" s="133"/>
      <c r="C76" s="3"/>
      <c r="D76" s="130"/>
      <c r="E76" s="130"/>
      <c r="F76" s="4"/>
    </row>
    <row r="77" spans="2:6" ht="9.75" customHeight="1" x14ac:dyDescent="0.2">
      <c r="B77" s="133"/>
      <c r="C77" s="3"/>
      <c r="D77" s="130" t="s">
        <v>2</v>
      </c>
      <c r="E77" s="130" t="str">
        <f>IF(Paramètres!$C$17&lt;&gt;"", Paramètres!$C$17, "")</f>
        <v/>
      </c>
      <c r="F77" s="4"/>
    </row>
    <row r="78" spans="2:6" ht="9.75" customHeight="1" x14ac:dyDescent="0.2">
      <c r="B78" s="133"/>
      <c r="C78" s="3"/>
      <c r="D78" s="130"/>
      <c r="E78" s="130"/>
      <c r="F78" s="4"/>
    </row>
    <row r="79" spans="2:6" ht="9.75" customHeight="1" x14ac:dyDescent="0.2">
      <c r="B79" s="133"/>
      <c r="C79" s="3"/>
      <c r="D79" s="6"/>
      <c r="E79" s="6"/>
      <c r="F79" s="4"/>
    </row>
    <row r="80" spans="2:6" ht="9.75" customHeight="1" x14ac:dyDescent="0.2">
      <c r="B80" s="133"/>
      <c r="C80" s="3"/>
      <c r="D80" s="6"/>
      <c r="E80" s="6"/>
      <c r="F80" s="4"/>
    </row>
    <row r="81" spans="2:6" ht="9.75" customHeight="1" x14ac:dyDescent="0.2">
      <c r="B81" s="133"/>
      <c r="C81" s="3"/>
      <c r="D81" s="6"/>
      <c r="E81" s="6"/>
      <c r="F81" s="4"/>
    </row>
    <row r="82" spans="2:6" ht="9.75" customHeight="1" x14ac:dyDescent="0.2">
      <c r="B82" s="133"/>
      <c r="C82" s="3"/>
      <c r="D82" s="3"/>
      <c r="E82" s="3"/>
      <c r="F82" s="4"/>
    </row>
    <row r="83" spans="2:6" ht="9.75" customHeight="1" x14ac:dyDescent="0.2">
      <c r="B83" s="133"/>
      <c r="C83" s="3"/>
      <c r="D83" s="3"/>
      <c r="E83" s="3"/>
      <c r="F83" s="4"/>
    </row>
    <row r="84" spans="2:6" ht="9.75" customHeight="1" x14ac:dyDescent="0.2">
      <c r="B84" s="134"/>
      <c r="C84" s="8"/>
      <c r="D84" s="8"/>
      <c r="E84" s="8"/>
      <c r="F84" s="25"/>
    </row>
    <row r="696" spans="3:3" x14ac:dyDescent="0.2">
      <c r="C696" s="10"/>
    </row>
  </sheetData>
  <sheetProtection password="E95E" sheet="1" scenarios="1" selectLockedCells="1"/>
  <mergeCells count="16">
    <mergeCell ref="D77:D78"/>
    <mergeCell ref="E77:E78"/>
    <mergeCell ref="B1:B84"/>
    <mergeCell ref="C12:F16"/>
    <mergeCell ref="C21:F22"/>
    <mergeCell ref="C23:F24"/>
    <mergeCell ref="C25:F26"/>
    <mergeCell ref="C31:F46"/>
    <mergeCell ref="C48:F50"/>
    <mergeCell ref="C52:F56"/>
    <mergeCell ref="D75:D76"/>
    <mergeCell ref="E75:E76"/>
    <mergeCell ref="D71:D72"/>
    <mergeCell ref="E71:E72"/>
    <mergeCell ref="D73:D74"/>
    <mergeCell ref="E73:E74"/>
  </mergeCells>
  <phoneticPr fontId="0" type="noConversion"/>
  <pageMargins left="0.24" right="0.24" top="0.34" bottom="0.49" header="0.28000000000000003" footer="0.44"/>
  <pageSetup paperSize="9" scale="9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baseColWidth="10" defaultRowHeight="12.75" x14ac:dyDescent="0.2"/>
  <cols>
    <col min="1" max="1" width="11.42578125" style="26"/>
    <col min="2" max="2" width="35" style="28" bestFit="1" customWidth="1"/>
    <col min="3" max="3" width="11.42578125" style="30"/>
    <col min="4" max="10" width="11.42578125" style="28"/>
  </cols>
  <sheetData>
    <row r="1" spans="1:10" x14ac:dyDescent="0.2">
      <c r="B1" s="27" t="s">
        <v>20</v>
      </c>
      <c r="J1" s="36" t="s">
        <v>23</v>
      </c>
    </row>
    <row r="3" spans="1:10" ht="25.5" customHeight="1" x14ac:dyDescent="0.2">
      <c r="A3" s="26" t="s">
        <v>9</v>
      </c>
      <c r="B3" s="28" t="s">
        <v>21</v>
      </c>
      <c r="C3" s="150" t="s">
        <v>112</v>
      </c>
      <c r="D3" s="148"/>
      <c r="E3" s="148"/>
      <c r="F3" s="148"/>
      <c r="G3" s="148"/>
      <c r="H3" s="148"/>
      <c r="I3" s="148"/>
      <c r="J3" s="149"/>
    </row>
    <row r="5" spans="1:10" ht="25.5" customHeight="1" x14ac:dyDescent="0.2">
      <c r="A5" s="26" t="s">
        <v>12</v>
      </c>
      <c r="B5" s="28" t="s">
        <v>10</v>
      </c>
      <c r="C5" s="150" t="s">
        <v>113</v>
      </c>
      <c r="D5" s="148"/>
      <c r="E5" s="148"/>
      <c r="F5" s="148"/>
      <c r="G5" s="148"/>
      <c r="H5" s="148"/>
      <c r="I5" s="148"/>
      <c r="J5" s="149"/>
    </row>
    <row r="6" spans="1:10" x14ac:dyDescent="0.2">
      <c r="C6" s="31"/>
      <c r="D6" s="37"/>
      <c r="E6" s="37"/>
      <c r="F6" s="37"/>
      <c r="G6" s="37"/>
      <c r="H6" s="37"/>
    </row>
    <row r="7" spans="1:10" x14ac:dyDescent="0.2">
      <c r="A7" s="26" t="s">
        <v>14</v>
      </c>
      <c r="B7" s="28" t="s">
        <v>32</v>
      </c>
      <c r="C7" s="128" t="s">
        <v>44</v>
      </c>
      <c r="D7" s="37"/>
      <c r="E7" s="37"/>
      <c r="F7" s="37"/>
      <c r="G7" s="37"/>
      <c r="H7" s="37"/>
    </row>
    <row r="8" spans="1:10" x14ac:dyDescent="0.2">
      <c r="C8" s="31"/>
      <c r="D8" s="37"/>
      <c r="E8" s="37"/>
      <c r="F8" s="37"/>
      <c r="G8" s="37"/>
      <c r="H8" s="37"/>
    </row>
    <row r="9" spans="1:10" x14ac:dyDescent="0.2">
      <c r="A9" s="26" t="s">
        <v>17</v>
      </c>
      <c r="B9" s="28" t="s">
        <v>16</v>
      </c>
      <c r="C9" s="128" t="s">
        <v>46</v>
      </c>
      <c r="D9" s="37"/>
      <c r="E9" s="37"/>
      <c r="F9" s="37"/>
      <c r="G9" s="37"/>
      <c r="H9" s="37"/>
    </row>
    <row r="10" spans="1:10" x14ac:dyDescent="0.2">
      <c r="C10" s="31"/>
      <c r="D10" s="37"/>
      <c r="E10" s="37"/>
      <c r="F10" s="37"/>
      <c r="G10" s="37"/>
      <c r="H10" s="37"/>
    </row>
    <row r="11" spans="1:10" ht="25.5" customHeight="1" x14ac:dyDescent="0.2">
      <c r="A11" s="26" t="s">
        <v>18</v>
      </c>
      <c r="B11" s="28" t="s">
        <v>13</v>
      </c>
      <c r="C11" s="150" t="s">
        <v>47</v>
      </c>
      <c r="D11" s="148"/>
      <c r="E11" s="148"/>
      <c r="F11" s="148"/>
      <c r="G11" s="148"/>
      <c r="H11" s="148"/>
      <c r="I11" s="148"/>
      <c r="J11" s="149"/>
    </row>
    <row r="12" spans="1:10" x14ac:dyDescent="0.2">
      <c r="C12" s="31"/>
      <c r="D12" s="37"/>
      <c r="E12" s="37"/>
      <c r="F12" s="37"/>
      <c r="G12" s="37"/>
      <c r="H12" s="37"/>
    </row>
    <row r="13" spans="1:10" x14ac:dyDescent="0.2">
      <c r="A13" s="26" t="s">
        <v>22</v>
      </c>
      <c r="B13" s="28" t="s">
        <v>15</v>
      </c>
      <c r="C13" s="129" t="s">
        <v>114</v>
      </c>
      <c r="D13" s="37"/>
      <c r="E13" s="37"/>
      <c r="F13" s="37"/>
      <c r="G13" s="37"/>
      <c r="H13" s="37"/>
    </row>
    <row r="14" spans="1:10" x14ac:dyDescent="0.2">
      <c r="C14" s="31"/>
      <c r="D14" s="37"/>
      <c r="E14" s="37"/>
      <c r="F14" s="37"/>
      <c r="G14" s="37"/>
      <c r="H14" s="37"/>
    </row>
    <row r="15" spans="1:10" x14ac:dyDescent="0.2">
      <c r="A15" s="26" t="s">
        <v>34</v>
      </c>
      <c r="B15" s="28" t="s">
        <v>36</v>
      </c>
      <c r="C15" s="128" t="s">
        <v>115</v>
      </c>
      <c r="D15" s="37"/>
      <c r="E15" s="37"/>
      <c r="F15" s="37"/>
      <c r="G15" s="37"/>
      <c r="H15" s="37"/>
    </row>
    <row r="16" spans="1:10" x14ac:dyDescent="0.2">
      <c r="C16" s="31"/>
      <c r="D16" s="37"/>
      <c r="E16" s="37"/>
      <c r="F16" s="37"/>
      <c r="G16" s="37"/>
      <c r="H16" s="37"/>
    </row>
    <row r="17" spans="1:10" x14ac:dyDescent="0.2">
      <c r="A17" s="26" t="s">
        <v>35</v>
      </c>
      <c r="B17" s="28" t="s">
        <v>37</v>
      </c>
      <c r="C17" s="128" t="s">
        <v>44</v>
      </c>
      <c r="D17" s="37"/>
      <c r="E17" s="37"/>
      <c r="F17" s="37"/>
      <c r="G17" s="37"/>
      <c r="H17" s="37"/>
    </row>
    <row r="18" spans="1:10" x14ac:dyDescent="0.2">
      <c r="C18" s="31"/>
      <c r="D18" s="37"/>
      <c r="E18" s="37"/>
      <c r="F18" s="37"/>
      <c r="G18" s="37"/>
      <c r="H18" s="37"/>
    </row>
    <row r="19" spans="1:10" x14ac:dyDescent="0.2">
      <c r="A19" s="26" t="s">
        <v>33</v>
      </c>
      <c r="B19" s="28" t="s">
        <v>11</v>
      </c>
      <c r="C19" s="32">
        <v>0.19600000000000001</v>
      </c>
      <c r="E19" s="28" t="s">
        <v>8</v>
      </c>
    </row>
    <row r="20" spans="1:10" x14ac:dyDescent="0.2">
      <c r="C20" s="33">
        <v>5.5E-2</v>
      </c>
      <c r="E20" s="29" t="s">
        <v>19</v>
      </c>
    </row>
    <row r="21" spans="1:10" x14ac:dyDescent="0.2">
      <c r="C21" s="34">
        <v>0</v>
      </c>
      <c r="E21" s="29" t="s">
        <v>24</v>
      </c>
    </row>
    <row r="22" spans="1:10" x14ac:dyDescent="0.2">
      <c r="C22" s="35">
        <v>0</v>
      </c>
      <c r="E22" s="29" t="s">
        <v>25</v>
      </c>
    </row>
    <row r="24" spans="1:10" x14ac:dyDescent="0.2">
      <c r="A24" s="26">
        <v>10</v>
      </c>
      <c r="B24" s="28" t="s">
        <v>38</v>
      </c>
      <c r="C24" s="150" t="s">
        <v>44</v>
      </c>
      <c r="D24" s="148"/>
      <c r="E24" s="148"/>
      <c r="F24" s="148"/>
      <c r="G24" s="148"/>
      <c r="H24" s="148"/>
      <c r="I24" s="148"/>
      <c r="J24" s="149"/>
    </row>
    <row r="26" spans="1:10" x14ac:dyDescent="0.2">
      <c r="A26" s="26">
        <v>11</v>
      </c>
      <c r="B26" s="28" t="s">
        <v>39</v>
      </c>
      <c r="C26" s="129" t="s">
        <v>44</v>
      </c>
    </row>
    <row r="28" spans="1:10" x14ac:dyDescent="0.2">
      <c r="A28" s="26">
        <v>12</v>
      </c>
      <c r="B28" s="28" t="s">
        <v>40</v>
      </c>
      <c r="C28" s="147"/>
      <c r="D28" s="148"/>
      <c r="E28" s="148"/>
      <c r="F28" s="148"/>
      <c r="G28" s="148"/>
      <c r="H28" s="148"/>
      <c r="I28" s="148"/>
      <c r="J28" s="149"/>
    </row>
  </sheetData>
  <sheetProtection password="E95E" sheet="1" scenarios="1" selectLockedCells="1"/>
  <mergeCells count="5">
    <mergeCell ref="C28:J28"/>
    <mergeCell ref="C5:J5"/>
    <mergeCell ref="C3:J3"/>
    <mergeCell ref="C11:J11"/>
    <mergeCell ref="C24:J2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DPGF</vt:lpstr>
      <vt:lpstr>Page de garde</vt:lpstr>
      <vt:lpstr>Paramètres</vt:lpstr>
      <vt:lpstr>CODELOT</vt:lpstr>
      <vt:lpstr>DATEVALEUR</vt:lpstr>
      <vt:lpstr>DPGF!Impression_des_titres</vt:lpstr>
      <vt:lpstr>TAUXTVA1</vt:lpstr>
      <vt:lpstr>TAUXTVA2</vt:lpstr>
      <vt:lpstr>TAUXTVA3</vt:lpstr>
      <vt:lpstr>TAUXTVA4</vt:lpstr>
      <vt:lpstr>TITREDOC</vt:lpstr>
      <vt:lpstr>TITREDOSSIER</vt:lpstr>
      <vt:lpstr>TITRELOT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ESPOSITO</dc:creator>
  <cp:lastModifiedBy>Audrey PARSONS</cp:lastModifiedBy>
  <cp:lastPrinted>2010-03-26T07:59:16Z</cp:lastPrinted>
  <dcterms:created xsi:type="dcterms:W3CDTF">2005-02-10T10:20:05Z</dcterms:created>
  <dcterms:modified xsi:type="dcterms:W3CDTF">2013-04-22T11:15:11Z</dcterms:modified>
</cp:coreProperties>
</file>