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/>
  <mc:AlternateContent xmlns:mc="http://schemas.openxmlformats.org/markup-compatibility/2006">
    <mc:Choice Requires="x15">
      <x15ac:absPath xmlns:x15ac="http://schemas.microsoft.com/office/spreadsheetml/2010/11/ac" url="D:\Jottacloud\PDtremor_syst-review\"/>
    </mc:Choice>
  </mc:AlternateContent>
  <xr:revisionPtr revIDLastSave="0" documentId="13_ncr:1_{12C970B5-F101-4A3A-A9AA-A9EEF7A5E8BB}" xr6:coauthVersionLast="36" xr6:coauthVersionMax="36" xr10:uidLastSave="{00000000-0000-0000-0000-000000000000}"/>
  <bookViews>
    <workbookView xWindow="0" yWindow="0" windowWidth="13131" windowHeight="6111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E47" i="1" l="1"/>
  <c r="D47" i="1"/>
  <c r="E54" i="1"/>
  <c r="D54" i="1"/>
  <c r="H47" i="1"/>
  <c r="G47" i="1"/>
  <c r="I59" i="1" l="1"/>
  <c r="E59" i="1"/>
  <c r="D59" i="1"/>
  <c r="J58" i="1"/>
  <c r="I58" i="1"/>
  <c r="E58" i="1"/>
  <c r="D58" i="1"/>
  <c r="J26" i="1"/>
  <c r="I26" i="1"/>
  <c r="E26" i="1"/>
  <c r="D26" i="1"/>
  <c r="E22" i="1"/>
  <c r="D22" i="1"/>
  <c r="E20" i="1"/>
  <c r="D20" i="1"/>
</calcChain>
</file>

<file path=xl/sharedStrings.xml><?xml version="1.0" encoding="utf-8"?>
<sst xmlns="http://schemas.openxmlformats.org/spreadsheetml/2006/main" count="861" uniqueCount="140">
  <si>
    <t>slab</t>
  </si>
  <si>
    <t>treatment</t>
  </si>
  <si>
    <t>study_type</t>
  </si>
  <si>
    <t>qualsyst</t>
  </si>
  <si>
    <t>ni</t>
  </si>
  <si>
    <t>category</t>
  </si>
  <si>
    <t>class</t>
  </si>
  <si>
    <t>order_no</t>
  </si>
  <si>
    <t>study</t>
  </si>
  <si>
    <t>treatment2</t>
  </si>
  <si>
    <t>ae1i</t>
  </si>
  <si>
    <t>Rahimi et al. 2015</t>
  </si>
  <si>
    <t>botulinum-toxin</t>
  </si>
  <si>
    <t>QES</t>
  </si>
  <si>
    <t>botox</t>
  </si>
  <si>
    <t>Trosch et al. 1994</t>
  </si>
  <si>
    <t>botulinumtoxin</t>
  </si>
  <si>
    <t>Samotus et al. 2017</t>
  </si>
  <si>
    <t>incobotulinumtoxin</t>
  </si>
  <si>
    <t>Samotus et al. 2020</t>
  </si>
  <si>
    <t>Bara-Jimenez et al. 2003</t>
  </si>
  <si>
    <t>adenosineA2a</t>
  </si>
  <si>
    <t>adenosine_antagonist</t>
  </si>
  <si>
    <t>Altman et al. 2012</t>
  </si>
  <si>
    <t>caffeine</t>
  </si>
  <si>
    <t>Kulisevsky et al. 2002</t>
  </si>
  <si>
    <t>theophylline</t>
  </si>
  <si>
    <t>RCT</t>
  </si>
  <si>
    <t>Ikeda et al. 2015</t>
  </si>
  <si>
    <t>zonisamide</t>
  </si>
  <si>
    <t>Maeda et al. 2015</t>
  </si>
  <si>
    <t>Spieker et al. 1999</t>
  </si>
  <si>
    <t>budipine</t>
  </si>
  <si>
    <t>Malsch et al. 2001</t>
  </si>
  <si>
    <t>Malsch et al. 2001.1</t>
  </si>
  <si>
    <t>Spieker et al. 1995</t>
  </si>
  <si>
    <t>Lotan et al. 2014</t>
  </si>
  <si>
    <t>cannabis</t>
  </si>
  <si>
    <t>Zhang et al. 2013</t>
  </si>
  <si>
    <t>rasagiline</t>
  </si>
  <si>
    <t>mao_inhibitors</t>
  </si>
  <si>
    <t>Elmer (2013)</t>
  </si>
  <si>
    <t>Hattori et al. 2020</t>
  </si>
  <si>
    <t>Jankovic et al. 2014</t>
  </si>
  <si>
    <t>Lew (2013)</t>
  </si>
  <si>
    <t>Lew (2013).1</t>
  </si>
  <si>
    <t>Jost et al. 2008</t>
  </si>
  <si>
    <t>Cattaneo et al. 2016</t>
  </si>
  <si>
    <t>safinamide</t>
  </si>
  <si>
    <t>Su et al. 2004</t>
  </si>
  <si>
    <t>selegiline</t>
  </si>
  <si>
    <t>Rascol et al. 1988</t>
  </si>
  <si>
    <t>Mizuno et al. 2017</t>
  </si>
  <si>
    <t>Brannan &amp; Yahr (1995)</t>
  </si>
  <si>
    <t>Bonuccelli et al. 1997</t>
  </si>
  <si>
    <t>clozapine</t>
  </si>
  <si>
    <t>Parkinson Study Group (1999)</t>
  </si>
  <si>
    <t>Friedman et al. 1997</t>
  </si>
  <si>
    <t>Jansen (1994)</t>
  </si>
  <si>
    <t>Fischer et al. 1990</t>
  </si>
  <si>
    <t>Nigro et al. 2019</t>
  </si>
  <si>
    <t>apomorphine</t>
  </si>
  <si>
    <t>dopamine_agonists</t>
  </si>
  <si>
    <t>Çinar et al. 2013</t>
  </si>
  <si>
    <t>Hellmann et al. 2008</t>
  </si>
  <si>
    <t>Barbagallo et al. 2018</t>
  </si>
  <si>
    <t>Binder et al. 2008</t>
  </si>
  <si>
    <t>cabergoline</t>
  </si>
  <si>
    <t>Glass (2003)</t>
  </si>
  <si>
    <t>dihydroergocriptin</t>
  </si>
  <si>
    <t>Navan et al. 2003.1</t>
  </si>
  <si>
    <t>pergolide</t>
  </si>
  <si>
    <t>Navan et al. 2003.2</t>
  </si>
  <si>
    <t>Arnold et al. 2005</t>
  </si>
  <si>
    <t>Mizuno et al. 1995</t>
  </si>
  <si>
    <t>Montastruc et al. 1999</t>
  </si>
  <si>
    <t>piribedil</t>
  </si>
  <si>
    <t>Ziegler et al. 2003</t>
  </si>
  <si>
    <t>Evidente et al. 2003</t>
  </si>
  <si>
    <t>Mentenopoulos et al. 1989</t>
  </si>
  <si>
    <t>Rondot &amp; Ziegler (1992)</t>
  </si>
  <si>
    <t>Ziegler M.  &amp; Rondot P. (1999)</t>
  </si>
  <si>
    <t>Moeller et al. 2005</t>
  </si>
  <si>
    <t>pramipexole</t>
  </si>
  <si>
    <t>Navan et al. 2003</t>
  </si>
  <si>
    <t>Pogarell et al. 2002</t>
  </si>
  <si>
    <t>Levin et al. 2010</t>
  </si>
  <si>
    <t>Takahashi et al. 2008</t>
  </si>
  <si>
    <t>Reichmann et al. 2002</t>
  </si>
  <si>
    <t>Brooks et al. 1998</t>
  </si>
  <si>
    <t>ropinirole</t>
  </si>
  <si>
    <t>Schrag et al. 2002</t>
  </si>
  <si>
    <t>Schrag et al. 2002.1</t>
  </si>
  <si>
    <t>Schrag et al. 2002.2</t>
  </si>
  <si>
    <t>Nomoto et al. 2018</t>
  </si>
  <si>
    <t>rotigotine</t>
  </si>
  <si>
    <t>Nomoto et al. 2018.1</t>
  </si>
  <si>
    <t>Reichmann et al. 2003</t>
  </si>
  <si>
    <t>amantadine</t>
  </si>
  <si>
    <t>Mueller et al. 2003.1</t>
  </si>
  <si>
    <t>benztropin</t>
  </si>
  <si>
    <t>anticholinergics</t>
  </si>
  <si>
    <t>Sahoo et al. 2020</t>
  </si>
  <si>
    <t>trihexphenidyl</t>
  </si>
  <si>
    <t>Koller et al. 1987</t>
  </si>
  <si>
    <t>primidone</t>
  </si>
  <si>
    <t>Yoshii et al. 1996</t>
  </si>
  <si>
    <t>nipradilol</t>
  </si>
  <si>
    <t>betablocker</t>
  </si>
  <si>
    <t>Koller et al. 1987.1</t>
  </si>
  <si>
    <t>propanolol</t>
  </si>
  <si>
    <t>Bullock et al. 2021</t>
  </si>
  <si>
    <t>zuranolone</t>
  </si>
  <si>
    <t>Anderson et al. 1992</t>
  </si>
  <si>
    <t>levodopa</t>
  </si>
  <si>
    <t>Choi et al. 2000</t>
  </si>
  <si>
    <t>Dirkx et al. 2019</t>
  </si>
  <si>
    <t>Wilken et al. 2019</t>
  </si>
  <si>
    <t>Zach et al. 2020</t>
  </si>
  <si>
    <t>Mueller et al. 2003</t>
  </si>
  <si>
    <t>Pollok et al. 2009</t>
  </si>
  <si>
    <t>Zach et al. 2017</t>
  </si>
  <si>
    <t>ae2i</t>
  </si>
  <si>
    <t>do1i</t>
  </si>
  <si>
    <t>do2i</t>
  </si>
  <si>
    <t>n1i</t>
  </si>
  <si>
    <t>n2i</t>
  </si>
  <si>
    <t>age1</t>
  </si>
  <si>
    <t>age2</t>
  </si>
  <si>
    <t>updrs1</t>
  </si>
  <si>
    <t>updrs2</t>
  </si>
  <si>
    <t>NA</t>
  </si>
  <si>
    <t>pval</t>
  </si>
  <si>
    <t>clonazepam</t>
  </si>
  <si>
    <t>gabapentin</t>
  </si>
  <si>
    <t>memantine</t>
  </si>
  <si>
    <t>Rabey et al. 1994</t>
  </si>
  <si>
    <t>gabaergic_medication</t>
  </si>
  <si>
    <t>Koller et al. 1987.2</t>
  </si>
  <si>
    <t>Olson et al. 1997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</si>
</sst>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3"/>
  <sheetViews>
    <sheetView tabSelected="1" workbookViewId="0">
      <selection activeCell="V25" sqref="V25:Z32"/>
    </sheetView>
  </sheetViews>
  <sheetFormatPr baseColWidth="10" defaultRowHeight="14.6" x14ac:dyDescent="0.4"/>
  <cols>
    <col min="1" max="1" width="25.23046875" bestFit="1" customWidth="1"/>
    <col min="2" max="2" width="17.15234375" bestFit="1" customWidth="1"/>
    <col min="3" max="3" width="9.921875" bestFit="1" customWidth="1"/>
    <col min="4" max="5" width="4.23046875" bestFit="1" customWidth="1"/>
    <col min="6" max="6" width="4.23046875" customWidth="1"/>
    <col min="7" max="8" width="4.3828125" customWidth="1"/>
    <col min="9" max="10" width="3.69140625" bestFit="1" customWidth="1"/>
    <col min="11" max="12" width="4.69140625" bestFit="1" customWidth="1"/>
    <col min="13" max="14" width="6.3828125" bestFit="1" customWidth="1"/>
    <col min="15" max="15" width="7.53515625" bestFit="1" customWidth="1"/>
    <col min="16" max="16" width="3.69140625" bestFit="1" customWidth="1"/>
    <col min="17" max="17" width="19" bestFit="1" customWidth="1"/>
    <col min="18" max="18" width="4.69140625" bestFit="1" customWidth="1"/>
    <col min="19" max="19" width="8.3828125" bestFit="1" customWidth="1"/>
    <col min="20" max="20" width="5.3046875" bestFit="1" customWidth="1"/>
    <col min="21" max="21" width="17.15234375" bestFit="1" customWidth="1"/>
  </cols>
  <sheetData>
    <row r="1" spans="1:21" x14ac:dyDescent="0.4">
      <c r="A1" t="s">
        <v>0</v>
      </c>
      <c r="B1" t="s">
        <v>1</v>
      </c>
      <c r="C1" t="s">
        <v>2</v>
      </c>
      <c r="D1" t="s">
        <v>10</v>
      </c>
      <c r="E1" t="s">
        <v>122</v>
      </c>
      <c r="F1" t="s">
        <v>132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</row>
    <row r="2" spans="1:21" x14ac:dyDescent="0.4">
      <c r="A2" t="s">
        <v>11</v>
      </c>
      <c r="B2" t="s">
        <v>12</v>
      </c>
      <c r="C2" t="s">
        <v>13</v>
      </c>
      <c r="D2">
        <v>15</v>
      </c>
      <c r="E2" t="s">
        <v>131</v>
      </c>
      <c r="F2" t="s">
        <v>131</v>
      </c>
      <c r="G2">
        <v>6</v>
      </c>
      <c r="H2" t="s">
        <v>131</v>
      </c>
      <c r="I2">
        <v>23</v>
      </c>
      <c r="J2" t="s">
        <v>131</v>
      </c>
      <c r="K2">
        <v>65.5</v>
      </c>
      <c r="L2" t="s">
        <v>131</v>
      </c>
      <c r="M2" t="s">
        <v>131</v>
      </c>
      <c r="N2" t="s">
        <v>131</v>
      </c>
      <c r="O2">
        <v>0.625</v>
      </c>
      <c r="P2">
        <v>28</v>
      </c>
      <c r="Q2" t="s">
        <v>14</v>
      </c>
      <c r="S2">
        <v>14</v>
      </c>
      <c r="T2">
        <v>55</v>
      </c>
      <c r="U2" t="s">
        <v>12</v>
      </c>
    </row>
    <row r="3" spans="1:21" x14ac:dyDescent="0.4">
      <c r="A3" t="s">
        <v>15</v>
      </c>
      <c r="B3" t="s">
        <v>16</v>
      </c>
      <c r="C3" t="s">
        <v>13</v>
      </c>
      <c r="D3">
        <v>0</v>
      </c>
      <c r="E3" t="s">
        <v>131</v>
      </c>
      <c r="F3" t="s">
        <v>131</v>
      </c>
      <c r="G3">
        <v>0</v>
      </c>
      <c r="H3" t="s">
        <v>131</v>
      </c>
      <c r="I3">
        <v>12</v>
      </c>
      <c r="J3" t="s">
        <v>131</v>
      </c>
      <c r="K3">
        <v>66.3</v>
      </c>
      <c r="L3" t="s">
        <v>131</v>
      </c>
      <c r="M3" t="s">
        <v>131</v>
      </c>
      <c r="N3" t="s">
        <v>131</v>
      </c>
      <c r="O3">
        <v>0.5</v>
      </c>
      <c r="P3">
        <v>12</v>
      </c>
      <c r="Q3" t="s">
        <v>14</v>
      </c>
      <c r="S3">
        <v>14</v>
      </c>
      <c r="T3">
        <v>75</v>
      </c>
      <c r="U3" t="s">
        <v>16</v>
      </c>
    </row>
    <row r="4" spans="1:21" x14ac:dyDescent="0.4">
      <c r="A4" t="s">
        <v>17</v>
      </c>
      <c r="B4" t="s">
        <v>18</v>
      </c>
      <c r="C4" t="s">
        <v>13</v>
      </c>
      <c r="D4">
        <v>0</v>
      </c>
      <c r="E4" t="s">
        <v>131</v>
      </c>
      <c r="F4" t="s">
        <v>131</v>
      </c>
      <c r="G4">
        <v>6</v>
      </c>
      <c r="H4" t="s">
        <v>131</v>
      </c>
      <c r="I4">
        <v>28</v>
      </c>
      <c r="J4" t="s">
        <v>131</v>
      </c>
      <c r="K4">
        <v>65.5</v>
      </c>
      <c r="L4" t="s">
        <v>131</v>
      </c>
      <c r="M4" t="s">
        <v>131</v>
      </c>
      <c r="N4" t="s">
        <v>131</v>
      </c>
      <c r="O4">
        <v>0.59090909090909105</v>
      </c>
      <c r="P4">
        <v>23</v>
      </c>
      <c r="Q4" t="s">
        <v>14</v>
      </c>
      <c r="S4">
        <v>14</v>
      </c>
      <c r="T4">
        <v>58</v>
      </c>
      <c r="U4" t="s">
        <v>18</v>
      </c>
    </row>
    <row r="5" spans="1:21" x14ac:dyDescent="0.4">
      <c r="A5" t="s">
        <v>19</v>
      </c>
      <c r="B5" t="s">
        <v>18</v>
      </c>
      <c r="C5" t="s">
        <v>13</v>
      </c>
      <c r="D5" t="s">
        <v>131</v>
      </c>
      <c r="E5" t="s">
        <v>131</v>
      </c>
      <c r="F5" t="s">
        <v>131</v>
      </c>
      <c r="G5">
        <v>8</v>
      </c>
      <c r="H5" t="s">
        <v>131</v>
      </c>
      <c r="I5">
        <v>48</v>
      </c>
      <c r="J5" t="s">
        <v>131</v>
      </c>
      <c r="K5">
        <v>71.48</v>
      </c>
      <c r="L5" t="s">
        <v>131</v>
      </c>
      <c r="M5" t="s">
        <v>131</v>
      </c>
      <c r="N5" t="s">
        <v>131</v>
      </c>
      <c r="O5">
        <v>0.5</v>
      </c>
      <c r="P5">
        <v>48</v>
      </c>
      <c r="Q5" t="s">
        <v>14</v>
      </c>
      <c r="S5">
        <v>14</v>
      </c>
      <c r="T5">
        <v>82</v>
      </c>
      <c r="U5" t="s">
        <v>18</v>
      </c>
    </row>
    <row r="6" spans="1:21" x14ac:dyDescent="0.4">
      <c r="A6" t="s">
        <v>20</v>
      </c>
      <c r="B6" t="s">
        <v>21</v>
      </c>
      <c r="C6" t="s">
        <v>13</v>
      </c>
      <c r="D6">
        <v>7</v>
      </c>
      <c r="E6" t="s">
        <v>131</v>
      </c>
      <c r="F6" t="s">
        <v>131</v>
      </c>
      <c r="G6">
        <v>0</v>
      </c>
      <c r="H6">
        <v>0</v>
      </c>
      <c r="I6">
        <v>15</v>
      </c>
      <c r="J6" t="s">
        <v>131</v>
      </c>
      <c r="K6">
        <v>63</v>
      </c>
      <c r="L6" t="s">
        <v>131</v>
      </c>
      <c r="M6">
        <v>37</v>
      </c>
      <c r="N6" t="s">
        <v>131</v>
      </c>
      <c r="O6">
        <v>0.58333333333333304</v>
      </c>
      <c r="P6">
        <v>12</v>
      </c>
      <c r="Q6" t="s">
        <v>22</v>
      </c>
      <c r="S6">
        <v>13</v>
      </c>
      <c r="T6">
        <v>81</v>
      </c>
      <c r="U6" t="s">
        <v>21</v>
      </c>
    </row>
    <row r="7" spans="1:21" x14ac:dyDescent="0.4">
      <c r="A7" t="s">
        <v>23</v>
      </c>
      <c r="B7" t="s">
        <v>24</v>
      </c>
      <c r="C7" t="s">
        <v>13</v>
      </c>
      <c r="D7" t="s">
        <v>131</v>
      </c>
      <c r="E7" t="s">
        <v>131</v>
      </c>
      <c r="F7" t="s">
        <v>131</v>
      </c>
      <c r="G7" t="s">
        <v>131</v>
      </c>
      <c r="H7" t="s">
        <v>131</v>
      </c>
      <c r="I7">
        <v>25</v>
      </c>
      <c r="J7" t="s">
        <v>131</v>
      </c>
      <c r="K7">
        <v>65.5</v>
      </c>
      <c r="L7" t="s">
        <v>131</v>
      </c>
      <c r="M7">
        <v>43.72</v>
      </c>
      <c r="N7" t="s">
        <v>131</v>
      </c>
      <c r="O7">
        <v>0.8</v>
      </c>
      <c r="P7">
        <v>48</v>
      </c>
      <c r="Q7" t="s">
        <v>22</v>
      </c>
      <c r="S7">
        <v>13</v>
      </c>
      <c r="T7">
        <v>80</v>
      </c>
      <c r="U7" t="s">
        <v>24</v>
      </c>
    </row>
    <row r="8" spans="1:21" x14ac:dyDescent="0.4">
      <c r="A8" t="s">
        <v>25</v>
      </c>
      <c r="B8" t="s">
        <v>26</v>
      </c>
      <c r="C8" t="s">
        <v>27</v>
      </c>
      <c r="D8">
        <v>5</v>
      </c>
      <c r="E8">
        <v>3</v>
      </c>
      <c r="F8" t="s">
        <v>131</v>
      </c>
      <c r="G8" t="s">
        <v>131</v>
      </c>
      <c r="H8" t="s">
        <v>131</v>
      </c>
      <c r="I8">
        <v>10</v>
      </c>
      <c r="J8">
        <v>10</v>
      </c>
      <c r="K8">
        <v>69</v>
      </c>
      <c r="L8" t="s">
        <v>131</v>
      </c>
      <c r="M8" t="s">
        <v>131</v>
      </c>
      <c r="N8" t="s">
        <v>131</v>
      </c>
      <c r="O8">
        <v>0.57142857142857095</v>
      </c>
      <c r="P8">
        <v>10</v>
      </c>
      <c r="Q8" t="s">
        <v>22</v>
      </c>
      <c r="S8">
        <v>13</v>
      </c>
      <c r="T8">
        <v>2</v>
      </c>
      <c r="U8" t="s">
        <v>26</v>
      </c>
    </row>
    <row r="9" spans="1:21" x14ac:dyDescent="0.4">
      <c r="A9" t="s">
        <v>28</v>
      </c>
      <c r="B9" t="s">
        <v>29</v>
      </c>
      <c r="C9" t="s">
        <v>13</v>
      </c>
      <c r="D9">
        <v>5</v>
      </c>
      <c r="E9" t="s">
        <v>131</v>
      </c>
      <c r="F9" t="s">
        <v>131</v>
      </c>
      <c r="G9">
        <v>0</v>
      </c>
      <c r="H9" t="s">
        <v>131</v>
      </c>
      <c r="I9">
        <v>10</v>
      </c>
      <c r="J9" t="s">
        <v>131</v>
      </c>
      <c r="K9">
        <v>70.599999999999994</v>
      </c>
      <c r="L9" t="s">
        <v>131</v>
      </c>
      <c r="M9">
        <v>10.9</v>
      </c>
      <c r="N9" t="s">
        <v>131</v>
      </c>
      <c r="O9">
        <v>0.75</v>
      </c>
      <c r="P9">
        <v>10</v>
      </c>
      <c r="Q9" t="s">
        <v>29</v>
      </c>
      <c r="S9">
        <v>12</v>
      </c>
      <c r="T9">
        <v>47</v>
      </c>
      <c r="U9" t="s">
        <v>29</v>
      </c>
    </row>
    <row r="10" spans="1:21" x14ac:dyDescent="0.4">
      <c r="A10" t="s">
        <v>30</v>
      </c>
      <c r="B10" t="s">
        <v>29</v>
      </c>
      <c r="C10" t="s">
        <v>13</v>
      </c>
      <c r="E10" t="s">
        <v>131</v>
      </c>
      <c r="F10" t="s">
        <v>131</v>
      </c>
      <c r="H10" t="s">
        <v>131</v>
      </c>
      <c r="I10">
        <v>13</v>
      </c>
      <c r="K10">
        <v>63.4</v>
      </c>
      <c r="L10" t="s">
        <v>131</v>
      </c>
      <c r="M10">
        <v>28.8</v>
      </c>
      <c r="N10" t="s">
        <v>131</v>
      </c>
      <c r="O10">
        <v>1</v>
      </c>
      <c r="P10">
        <v>11</v>
      </c>
      <c r="Q10" t="s">
        <v>29</v>
      </c>
      <c r="S10">
        <v>12</v>
      </c>
      <c r="T10">
        <v>51</v>
      </c>
      <c r="U10" t="s">
        <v>29</v>
      </c>
    </row>
    <row r="11" spans="1:21" x14ac:dyDescent="0.4">
      <c r="A11" t="s">
        <v>31</v>
      </c>
      <c r="B11" t="s">
        <v>32</v>
      </c>
      <c r="C11" t="s">
        <v>27</v>
      </c>
      <c r="D11">
        <v>4</v>
      </c>
      <c r="E11">
        <v>1</v>
      </c>
      <c r="F11" t="s">
        <v>131</v>
      </c>
      <c r="G11">
        <v>1</v>
      </c>
      <c r="H11">
        <v>1</v>
      </c>
      <c r="I11">
        <v>40</v>
      </c>
      <c r="J11">
        <v>44</v>
      </c>
      <c r="K11">
        <v>62</v>
      </c>
      <c r="L11">
        <v>66</v>
      </c>
      <c r="M11" t="s">
        <v>131</v>
      </c>
      <c r="N11" t="s">
        <v>131</v>
      </c>
      <c r="O11">
        <v>0.60714285714285698</v>
      </c>
      <c r="P11">
        <v>40</v>
      </c>
      <c r="Q11" t="s">
        <v>32</v>
      </c>
      <c r="S11">
        <v>11</v>
      </c>
      <c r="T11">
        <v>13</v>
      </c>
      <c r="U11" t="s">
        <v>32</v>
      </c>
    </row>
    <row r="12" spans="1:21" x14ac:dyDescent="0.4">
      <c r="A12" t="s">
        <v>33</v>
      </c>
      <c r="B12" t="s">
        <v>32</v>
      </c>
      <c r="C12" t="s">
        <v>27</v>
      </c>
      <c r="D12" t="s">
        <v>131</v>
      </c>
      <c r="E12" t="s">
        <v>131</v>
      </c>
      <c r="F12" t="s">
        <v>131</v>
      </c>
      <c r="G12" t="s">
        <v>131</v>
      </c>
      <c r="H12" t="s">
        <v>131</v>
      </c>
      <c r="I12" t="s">
        <v>131</v>
      </c>
      <c r="J12" t="s">
        <v>131</v>
      </c>
      <c r="K12" t="s">
        <v>131</v>
      </c>
      <c r="L12" t="s">
        <v>131</v>
      </c>
      <c r="M12" t="s">
        <v>131</v>
      </c>
      <c r="N12" t="s">
        <v>131</v>
      </c>
      <c r="O12">
        <v>0.91666666666666696</v>
      </c>
      <c r="P12">
        <v>26</v>
      </c>
      <c r="Q12" t="s">
        <v>32</v>
      </c>
      <c r="S12">
        <v>11</v>
      </c>
      <c r="T12">
        <v>30</v>
      </c>
      <c r="U12" t="s">
        <v>32</v>
      </c>
    </row>
    <row r="13" spans="1:21" x14ac:dyDescent="0.4">
      <c r="A13" t="s">
        <v>34</v>
      </c>
      <c r="B13" t="s">
        <v>32</v>
      </c>
      <c r="C13" t="s">
        <v>27</v>
      </c>
      <c r="D13">
        <v>2</v>
      </c>
      <c r="E13" t="s">
        <v>131</v>
      </c>
      <c r="F13" t="s">
        <v>131</v>
      </c>
      <c r="G13">
        <v>0</v>
      </c>
      <c r="H13" t="s">
        <v>131</v>
      </c>
      <c r="I13">
        <v>27</v>
      </c>
      <c r="J13" t="s">
        <v>131</v>
      </c>
      <c r="K13">
        <v>71</v>
      </c>
      <c r="L13" t="s">
        <v>131</v>
      </c>
      <c r="M13" t="s">
        <v>131</v>
      </c>
      <c r="N13" t="s">
        <v>131</v>
      </c>
      <c r="O13">
        <v>0.90909090909090895</v>
      </c>
      <c r="P13">
        <v>27</v>
      </c>
      <c r="Q13" t="s">
        <v>32</v>
      </c>
      <c r="S13">
        <v>11</v>
      </c>
      <c r="T13">
        <v>32</v>
      </c>
      <c r="U13" t="s">
        <v>32</v>
      </c>
    </row>
    <row r="14" spans="1:21" x14ac:dyDescent="0.4">
      <c r="A14" t="s">
        <v>35</v>
      </c>
      <c r="B14" t="s">
        <v>32</v>
      </c>
      <c r="C14" t="s">
        <v>13</v>
      </c>
      <c r="D14">
        <v>9</v>
      </c>
      <c r="E14" t="s">
        <v>131</v>
      </c>
      <c r="F14" t="s">
        <v>131</v>
      </c>
      <c r="G14">
        <v>2</v>
      </c>
      <c r="H14" t="s">
        <v>131</v>
      </c>
      <c r="I14">
        <v>11</v>
      </c>
      <c r="J14" t="s">
        <v>131</v>
      </c>
      <c r="K14">
        <v>65.900000000000006</v>
      </c>
      <c r="L14" t="s">
        <v>131</v>
      </c>
      <c r="M14">
        <v>40</v>
      </c>
      <c r="N14" t="s">
        <v>131</v>
      </c>
      <c r="O14">
        <v>0.42857142857142899</v>
      </c>
      <c r="P14">
        <v>9</v>
      </c>
      <c r="Q14" t="s">
        <v>32</v>
      </c>
      <c r="S14">
        <v>11</v>
      </c>
      <c r="T14">
        <v>74</v>
      </c>
      <c r="U14" t="s">
        <v>32</v>
      </c>
    </row>
    <row r="15" spans="1:21" x14ac:dyDescent="0.4">
      <c r="A15" t="s">
        <v>36</v>
      </c>
      <c r="B15" t="s">
        <v>37</v>
      </c>
      <c r="C15" t="s">
        <v>13</v>
      </c>
      <c r="D15">
        <v>2</v>
      </c>
      <c r="E15" t="s">
        <v>131</v>
      </c>
      <c r="F15" t="s">
        <v>131</v>
      </c>
      <c r="G15">
        <v>0</v>
      </c>
      <c r="H15" t="s">
        <v>131</v>
      </c>
      <c r="I15">
        <v>22</v>
      </c>
      <c r="J15" t="s">
        <v>131</v>
      </c>
      <c r="K15">
        <v>65</v>
      </c>
      <c r="L15" t="s">
        <v>131</v>
      </c>
      <c r="M15">
        <v>33.1</v>
      </c>
      <c r="N15" t="s">
        <v>131</v>
      </c>
      <c r="O15">
        <v>0.86363636363636398</v>
      </c>
      <c r="P15">
        <v>22</v>
      </c>
      <c r="Q15" t="s">
        <v>37</v>
      </c>
      <c r="S15">
        <v>10</v>
      </c>
      <c r="T15">
        <v>50</v>
      </c>
      <c r="U15" t="s">
        <v>37</v>
      </c>
    </row>
    <row r="16" spans="1:21" x14ac:dyDescent="0.4">
      <c r="A16" t="s">
        <v>138</v>
      </c>
      <c r="B16" t="s">
        <v>133</v>
      </c>
      <c r="C16" t="s">
        <v>13</v>
      </c>
      <c r="D16" t="s">
        <v>131</v>
      </c>
      <c r="E16" t="s">
        <v>131</v>
      </c>
      <c r="F16" t="s">
        <v>131</v>
      </c>
      <c r="G16" t="s">
        <v>131</v>
      </c>
      <c r="H16" t="s">
        <v>131</v>
      </c>
      <c r="I16" t="s">
        <v>131</v>
      </c>
      <c r="J16" t="s">
        <v>131</v>
      </c>
      <c r="K16">
        <v>62.2</v>
      </c>
      <c r="L16" t="s">
        <v>131</v>
      </c>
      <c r="M16" t="s">
        <v>131</v>
      </c>
      <c r="N16" t="s">
        <v>131</v>
      </c>
      <c r="O16">
        <v>0.46153850000000002</v>
      </c>
      <c r="P16">
        <v>10</v>
      </c>
      <c r="Q16" t="s">
        <v>137</v>
      </c>
      <c r="S16">
        <v>9</v>
      </c>
      <c r="T16">
        <v>66</v>
      </c>
      <c r="U16" t="s">
        <v>133</v>
      </c>
    </row>
    <row r="17" spans="1:21" x14ac:dyDescent="0.4">
      <c r="A17" t="s">
        <v>139</v>
      </c>
      <c r="B17" t="s">
        <v>134</v>
      </c>
      <c r="C17" t="s">
        <v>27</v>
      </c>
      <c r="D17">
        <v>22</v>
      </c>
      <c r="E17">
        <v>5</v>
      </c>
      <c r="F17" t="s">
        <v>131</v>
      </c>
      <c r="G17">
        <v>0</v>
      </c>
      <c r="H17">
        <v>0</v>
      </c>
      <c r="I17">
        <v>19</v>
      </c>
      <c r="J17">
        <v>19</v>
      </c>
      <c r="K17">
        <v>64</v>
      </c>
      <c r="L17">
        <v>64</v>
      </c>
      <c r="M17">
        <v>36.615384615384571</v>
      </c>
      <c r="N17">
        <v>34.153846153846118</v>
      </c>
      <c r="O17">
        <v>0.57142859999999995</v>
      </c>
      <c r="P17">
        <v>19</v>
      </c>
      <c r="Q17" t="s">
        <v>137</v>
      </c>
      <c r="S17">
        <v>9</v>
      </c>
      <c r="T17">
        <v>5</v>
      </c>
      <c r="U17" t="s">
        <v>134</v>
      </c>
    </row>
    <row r="18" spans="1:21" x14ac:dyDescent="0.4">
      <c r="A18" t="s">
        <v>111</v>
      </c>
      <c r="B18" t="s">
        <v>112</v>
      </c>
      <c r="C18" t="s">
        <v>13</v>
      </c>
      <c r="D18">
        <v>8</v>
      </c>
      <c r="E18" t="s">
        <v>131</v>
      </c>
      <c r="F18" t="s">
        <v>131</v>
      </c>
      <c r="G18">
        <v>0</v>
      </c>
      <c r="H18" t="s">
        <v>131</v>
      </c>
      <c r="I18">
        <v>14</v>
      </c>
      <c r="J18" t="s">
        <v>131</v>
      </c>
      <c r="K18">
        <v>65.099999999999994</v>
      </c>
      <c r="L18" t="s">
        <v>131</v>
      </c>
      <c r="M18">
        <v>52.3</v>
      </c>
      <c r="N18" t="s">
        <v>131</v>
      </c>
      <c r="O18">
        <v>0.35</v>
      </c>
      <c r="P18">
        <v>14</v>
      </c>
      <c r="Q18" t="s">
        <v>137</v>
      </c>
      <c r="S18">
        <v>9</v>
      </c>
      <c r="T18">
        <v>38</v>
      </c>
      <c r="U18" t="s">
        <v>112</v>
      </c>
    </row>
    <row r="19" spans="1:21" x14ac:dyDescent="0.4">
      <c r="A19" t="s">
        <v>38</v>
      </c>
      <c r="B19" t="s">
        <v>39</v>
      </c>
      <c r="C19" t="s">
        <v>27</v>
      </c>
      <c r="D19">
        <v>27</v>
      </c>
      <c r="E19">
        <v>21</v>
      </c>
      <c r="F19" t="s">
        <v>131</v>
      </c>
      <c r="G19">
        <v>3</v>
      </c>
      <c r="H19">
        <v>6</v>
      </c>
      <c r="I19">
        <v>119</v>
      </c>
      <c r="J19">
        <v>125</v>
      </c>
      <c r="K19">
        <v>61.64</v>
      </c>
      <c r="L19">
        <v>61.56</v>
      </c>
      <c r="M19">
        <v>37.56</v>
      </c>
      <c r="N19">
        <v>37.81</v>
      </c>
      <c r="O19">
        <v>0.71428571428571397</v>
      </c>
      <c r="P19">
        <v>108</v>
      </c>
      <c r="Q19" t="s">
        <v>40</v>
      </c>
      <c r="S19">
        <v>8</v>
      </c>
      <c r="T19">
        <v>7</v>
      </c>
      <c r="U19" t="s">
        <v>39</v>
      </c>
    </row>
    <row r="20" spans="1:21" x14ac:dyDescent="0.4">
      <c r="A20" t="s">
        <v>41</v>
      </c>
      <c r="B20" t="s">
        <v>39</v>
      </c>
      <c r="C20" t="s">
        <v>27</v>
      </c>
      <c r="D20">
        <f>56+25+33+17</f>
        <v>131</v>
      </c>
      <c r="E20">
        <f>57+21+29+19</f>
        <v>126</v>
      </c>
      <c r="F20" t="s">
        <v>131</v>
      </c>
      <c r="G20">
        <v>12</v>
      </c>
      <c r="H20">
        <v>4</v>
      </c>
      <c r="I20">
        <v>380</v>
      </c>
      <c r="J20">
        <v>380</v>
      </c>
      <c r="K20">
        <v>63.5</v>
      </c>
      <c r="L20">
        <v>64.7</v>
      </c>
      <c r="M20">
        <v>31.5</v>
      </c>
      <c r="N20">
        <v>31.6</v>
      </c>
      <c r="O20">
        <v>1</v>
      </c>
      <c r="P20">
        <v>380</v>
      </c>
      <c r="Q20" t="s">
        <v>40</v>
      </c>
      <c r="S20">
        <v>8</v>
      </c>
      <c r="T20">
        <v>16</v>
      </c>
      <c r="U20" t="s">
        <v>39</v>
      </c>
    </row>
    <row r="21" spans="1:21" x14ac:dyDescent="0.4">
      <c r="A21" t="s">
        <v>42</v>
      </c>
      <c r="B21" t="s">
        <v>39</v>
      </c>
      <c r="C21" t="s">
        <v>27</v>
      </c>
      <c r="D21">
        <v>73</v>
      </c>
      <c r="E21">
        <v>66</v>
      </c>
      <c r="F21" t="s">
        <v>131</v>
      </c>
      <c r="G21">
        <v>8</v>
      </c>
      <c r="H21">
        <v>3</v>
      </c>
      <c r="I21">
        <v>126</v>
      </c>
      <c r="J21">
        <v>117</v>
      </c>
      <c r="K21">
        <v>67.400000000000006</v>
      </c>
      <c r="L21">
        <v>65.400000000000006</v>
      </c>
      <c r="M21">
        <v>27.2</v>
      </c>
      <c r="N21">
        <v>26.8</v>
      </c>
      <c r="O21">
        <v>0.92857142857142905</v>
      </c>
      <c r="P21">
        <v>110</v>
      </c>
      <c r="Q21" t="s">
        <v>40</v>
      </c>
      <c r="S21">
        <v>8</v>
      </c>
      <c r="T21">
        <v>18</v>
      </c>
      <c r="U21" t="s">
        <v>39</v>
      </c>
    </row>
    <row r="22" spans="1:21" x14ac:dyDescent="0.4">
      <c r="A22" t="s">
        <v>43</v>
      </c>
      <c r="B22" t="s">
        <v>39</v>
      </c>
      <c r="C22" t="s">
        <v>27</v>
      </c>
      <c r="D22">
        <f>37+40</f>
        <v>77</v>
      </c>
      <c r="E22">
        <f>22+82</f>
        <v>104</v>
      </c>
      <c r="F22" t="s">
        <v>131</v>
      </c>
      <c r="G22" t="s">
        <v>131</v>
      </c>
      <c r="H22" t="s">
        <v>131</v>
      </c>
      <c r="I22">
        <v>288</v>
      </c>
      <c r="J22">
        <v>595</v>
      </c>
      <c r="K22">
        <v>62.4</v>
      </c>
      <c r="L22">
        <v>62.15</v>
      </c>
      <c r="M22" t="s">
        <v>131</v>
      </c>
      <c r="N22" t="s">
        <v>131</v>
      </c>
      <c r="O22">
        <v>1</v>
      </c>
      <c r="P22">
        <v>221</v>
      </c>
      <c r="Q22" t="s">
        <v>40</v>
      </c>
      <c r="S22">
        <v>8</v>
      </c>
      <c r="T22">
        <v>19</v>
      </c>
      <c r="U22" t="s">
        <v>39</v>
      </c>
    </row>
    <row r="23" spans="1:21" x14ac:dyDescent="0.4">
      <c r="A23" t="s">
        <v>44</v>
      </c>
      <c r="B23" t="s">
        <v>39</v>
      </c>
      <c r="C23" t="s">
        <v>27</v>
      </c>
      <c r="D23">
        <v>141</v>
      </c>
      <c r="E23">
        <v>130</v>
      </c>
      <c r="F23" t="s">
        <v>131</v>
      </c>
      <c r="G23" t="s">
        <v>131</v>
      </c>
      <c r="H23" t="s">
        <v>131</v>
      </c>
      <c r="I23">
        <v>231</v>
      </c>
      <c r="J23">
        <v>229</v>
      </c>
      <c r="K23">
        <v>60.5</v>
      </c>
      <c r="L23">
        <v>61.6</v>
      </c>
      <c r="M23">
        <v>24.5</v>
      </c>
      <c r="N23">
        <v>24.7</v>
      </c>
      <c r="O23">
        <v>1</v>
      </c>
      <c r="P23">
        <v>286</v>
      </c>
      <c r="Q23" t="s">
        <v>40</v>
      </c>
      <c r="S23">
        <v>8</v>
      </c>
      <c r="T23">
        <v>20</v>
      </c>
      <c r="U23" t="s">
        <v>39</v>
      </c>
    </row>
    <row r="24" spans="1:21" x14ac:dyDescent="0.4">
      <c r="A24" t="s">
        <v>45</v>
      </c>
      <c r="B24" t="s">
        <v>39</v>
      </c>
      <c r="C24" t="s">
        <v>27</v>
      </c>
      <c r="D24">
        <v>106</v>
      </c>
      <c r="E24">
        <v>111</v>
      </c>
      <c r="F24" t="s">
        <v>131</v>
      </c>
      <c r="G24" t="s">
        <v>131</v>
      </c>
      <c r="H24" t="s">
        <v>131</v>
      </c>
      <c r="I24">
        <v>149</v>
      </c>
      <c r="J24">
        <v>159</v>
      </c>
      <c r="K24" t="s">
        <v>131</v>
      </c>
      <c r="L24" t="s">
        <v>131</v>
      </c>
      <c r="M24" t="s">
        <v>131</v>
      </c>
      <c r="N24" t="s">
        <v>131</v>
      </c>
      <c r="O24">
        <v>1</v>
      </c>
      <c r="P24">
        <v>138</v>
      </c>
      <c r="Q24" t="s">
        <v>40</v>
      </c>
      <c r="S24">
        <v>8</v>
      </c>
      <c r="T24">
        <v>21</v>
      </c>
      <c r="U24" t="s">
        <v>39</v>
      </c>
    </row>
    <row r="25" spans="1:21" x14ac:dyDescent="0.4">
      <c r="A25" t="s">
        <v>46</v>
      </c>
      <c r="B25" t="s">
        <v>39</v>
      </c>
      <c r="C25" t="s">
        <v>13</v>
      </c>
      <c r="D25">
        <v>46</v>
      </c>
      <c r="E25" t="s">
        <v>131</v>
      </c>
      <c r="F25" t="s">
        <v>131</v>
      </c>
      <c r="H25" t="s">
        <v>131</v>
      </c>
      <c r="I25">
        <v>545</v>
      </c>
      <c r="J25" t="s">
        <v>131</v>
      </c>
      <c r="K25">
        <v>68.400000000000006</v>
      </c>
      <c r="L25" t="s">
        <v>131</v>
      </c>
      <c r="M25" t="s">
        <v>131</v>
      </c>
      <c r="N25" t="s">
        <v>131</v>
      </c>
      <c r="O25">
        <v>0.55000000000000004</v>
      </c>
      <c r="P25">
        <v>545</v>
      </c>
      <c r="Q25" t="s">
        <v>40</v>
      </c>
      <c r="S25">
        <v>8</v>
      </c>
      <c r="T25">
        <v>63</v>
      </c>
      <c r="U25" t="s">
        <v>39</v>
      </c>
    </row>
    <row r="26" spans="1:21" x14ac:dyDescent="0.4">
      <c r="A26" t="s">
        <v>47</v>
      </c>
      <c r="B26" t="s">
        <v>48</v>
      </c>
      <c r="C26" t="s">
        <v>27</v>
      </c>
      <c r="D26">
        <f>147+186</f>
        <v>333</v>
      </c>
      <c r="E26">
        <f>152+190</f>
        <v>342</v>
      </c>
      <c r="F26" t="s">
        <v>131</v>
      </c>
      <c r="G26">
        <v>16</v>
      </c>
      <c r="H26">
        <v>15</v>
      </c>
      <c r="I26">
        <f>224+274</f>
        <v>498</v>
      </c>
      <c r="J26">
        <f>222+275</f>
        <v>497</v>
      </c>
      <c r="K26">
        <v>62.3</v>
      </c>
      <c r="L26">
        <v>62.1</v>
      </c>
      <c r="M26">
        <v>24.5</v>
      </c>
      <c r="N26">
        <v>25.1</v>
      </c>
      <c r="O26">
        <v>1</v>
      </c>
      <c r="P26">
        <v>482</v>
      </c>
      <c r="Q26" t="s">
        <v>40</v>
      </c>
      <c r="S26">
        <v>8</v>
      </c>
      <c r="T26">
        <v>15</v>
      </c>
      <c r="U26" t="s">
        <v>48</v>
      </c>
    </row>
    <row r="27" spans="1:21" x14ac:dyDescent="0.4">
      <c r="A27" t="s">
        <v>49</v>
      </c>
      <c r="B27" t="s">
        <v>50</v>
      </c>
      <c r="C27" t="s">
        <v>27</v>
      </c>
      <c r="D27">
        <v>22</v>
      </c>
      <c r="E27">
        <v>3</v>
      </c>
      <c r="F27" t="s">
        <v>131</v>
      </c>
      <c r="G27">
        <v>3</v>
      </c>
      <c r="H27">
        <v>0</v>
      </c>
      <c r="I27">
        <v>71</v>
      </c>
      <c r="J27">
        <v>72</v>
      </c>
      <c r="K27">
        <v>63.8</v>
      </c>
      <c r="L27">
        <v>65</v>
      </c>
      <c r="M27">
        <v>28.7</v>
      </c>
      <c r="N27">
        <v>27.7</v>
      </c>
      <c r="O27">
        <v>0.5</v>
      </c>
      <c r="P27">
        <v>143</v>
      </c>
      <c r="Q27" t="s">
        <v>40</v>
      </c>
      <c r="S27">
        <v>8</v>
      </c>
      <c r="T27">
        <v>6</v>
      </c>
      <c r="U27" t="s">
        <v>50</v>
      </c>
    </row>
    <row r="28" spans="1:21" x14ac:dyDescent="0.4">
      <c r="A28" t="s">
        <v>51</v>
      </c>
      <c r="B28" t="s">
        <v>50</v>
      </c>
      <c r="C28" t="s">
        <v>27</v>
      </c>
      <c r="D28">
        <v>4</v>
      </c>
      <c r="E28">
        <v>4</v>
      </c>
      <c r="F28" t="s">
        <v>131</v>
      </c>
      <c r="G28">
        <v>0</v>
      </c>
      <c r="H28">
        <v>1</v>
      </c>
      <c r="I28">
        <v>16</v>
      </c>
      <c r="J28">
        <v>16</v>
      </c>
      <c r="K28">
        <v>64.3</v>
      </c>
      <c r="L28">
        <v>64.3</v>
      </c>
      <c r="M28" t="s">
        <v>131</v>
      </c>
      <c r="N28" t="s">
        <v>131</v>
      </c>
      <c r="O28">
        <v>0.8</v>
      </c>
      <c r="P28">
        <v>15</v>
      </c>
      <c r="Q28" t="s">
        <v>40</v>
      </c>
      <c r="S28">
        <v>8</v>
      </c>
      <c r="T28">
        <v>12</v>
      </c>
      <c r="U28" t="s">
        <v>50</v>
      </c>
    </row>
    <row r="29" spans="1:21" x14ac:dyDescent="0.4">
      <c r="A29" t="s">
        <v>52</v>
      </c>
      <c r="B29" t="s">
        <v>50</v>
      </c>
      <c r="C29" t="s">
        <v>27</v>
      </c>
      <c r="D29">
        <v>100</v>
      </c>
      <c r="E29">
        <v>90</v>
      </c>
      <c r="F29" t="s">
        <v>131</v>
      </c>
      <c r="G29">
        <v>5</v>
      </c>
      <c r="H29">
        <v>3</v>
      </c>
      <c r="I29">
        <v>139</v>
      </c>
      <c r="J29">
        <v>140</v>
      </c>
      <c r="K29">
        <v>63.86</v>
      </c>
      <c r="L29">
        <v>64.16</v>
      </c>
      <c r="M29">
        <v>26.45</v>
      </c>
      <c r="N29">
        <v>26.82</v>
      </c>
      <c r="O29">
        <v>0.89285714285714302</v>
      </c>
      <c r="P29">
        <v>139</v>
      </c>
      <c r="Q29" t="s">
        <v>40</v>
      </c>
      <c r="S29">
        <v>8</v>
      </c>
      <c r="T29">
        <v>22</v>
      </c>
      <c r="U29" t="s">
        <v>50</v>
      </c>
    </row>
    <row r="30" spans="1:21" ht="15" customHeight="1" x14ac:dyDescent="0.4">
      <c r="A30" t="s">
        <v>53</v>
      </c>
      <c r="B30" t="s">
        <v>50</v>
      </c>
      <c r="C30" t="s">
        <v>13</v>
      </c>
      <c r="D30">
        <v>3</v>
      </c>
      <c r="E30">
        <v>0</v>
      </c>
      <c r="F30" t="s">
        <v>131</v>
      </c>
      <c r="G30">
        <v>0</v>
      </c>
      <c r="H30">
        <v>0</v>
      </c>
      <c r="I30">
        <v>43</v>
      </c>
      <c r="J30" t="s">
        <v>131</v>
      </c>
      <c r="K30">
        <v>58</v>
      </c>
      <c r="L30" t="s">
        <v>131</v>
      </c>
      <c r="M30" t="s">
        <v>131</v>
      </c>
      <c r="N30" t="s">
        <v>131</v>
      </c>
      <c r="O30">
        <v>0.68181818181818199</v>
      </c>
      <c r="P30">
        <v>43</v>
      </c>
      <c r="Q30" t="s">
        <v>40</v>
      </c>
      <c r="S30">
        <v>8</v>
      </c>
      <c r="T30">
        <v>36</v>
      </c>
      <c r="U30" t="s">
        <v>50</v>
      </c>
    </row>
    <row r="31" spans="1:21" x14ac:dyDescent="0.4">
      <c r="A31" t="s">
        <v>60</v>
      </c>
      <c r="B31" t="s">
        <v>61</v>
      </c>
      <c r="C31" t="s">
        <v>13</v>
      </c>
      <c r="D31">
        <v>0</v>
      </c>
      <c r="E31">
        <v>0</v>
      </c>
      <c r="F31" t="s">
        <v>131</v>
      </c>
      <c r="G31">
        <v>0</v>
      </c>
      <c r="H31">
        <v>0</v>
      </c>
      <c r="I31">
        <v>16</v>
      </c>
      <c r="J31">
        <v>16</v>
      </c>
      <c r="K31">
        <v>66.099999999999994</v>
      </c>
      <c r="L31">
        <v>66.099999999999994</v>
      </c>
      <c r="M31">
        <v>22.8</v>
      </c>
      <c r="N31">
        <v>22.6</v>
      </c>
      <c r="O31">
        <v>0.45454545454545497</v>
      </c>
      <c r="P31">
        <v>16</v>
      </c>
      <c r="Q31" t="s">
        <v>62</v>
      </c>
      <c r="S31">
        <v>7</v>
      </c>
      <c r="T31">
        <v>40</v>
      </c>
      <c r="U31" t="s">
        <v>61</v>
      </c>
    </row>
    <row r="32" spans="1:21" x14ac:dyDescent="0.4">
      <c r="A32" t="s">
        <v>63</v>
      </c>
      <c r="B32" t="s">
        <v>61</v>
      </c>
      <c r="C32" t="s">
        <v>13</v>
      </c>
      <c r="D32">
        <v>3</v>
      </c>
      <c r="E32" t="s">
        <v>131</v>
      </c>
      <c r="F32" t="s">
        <v>131</v>
      </c>
      <c r="G32">
        <v>3</v>
      </c>
      <c r="H32" t="s">
        <v>131</v>
      </c>
      <c r="I32">
        <v>13</v>
      </c>
      <c r="J32" t="s">
        <v>131</v>
      </c>
      <c r="K32">
        <v>68.7</v>
      </c>
      <c r="L32" t="s">
        <v>131</v>
      </c>
      <c r="M32">
        <v>23.7</v>
      </c>
      <c r="N32" t="s">
        <v>131</v>
      </c>
      <c r="O32">
        <v>0.46153846153846201</v>
      </c>
      <c r="P32">
        <v>10</v>
      </c>
      <c r="Q32" t="s">
        <v>62</v>
      </c>
      <c r="S32">
        <v>7</v>
      </c>
      <c r="T32">
        <v>46</v>
      </c>
      <c r="U32" t="s">
        <v>61</v>
      </c>
    </row>
    <row r="33" spans="1:21" x14ac:dyDescent="0.4">
      <c r="A33" t="s">
        <v>64</v>
      </c>
      <c r="B33" t="s">
        <v>61</v>
      </c>
      <c r="C33" t="s">
        <v>13</v>
      </c>
      <c r="D33">
        <v>2</v>
      </c>
      <c r="E33" t="s">
        <v>131</v>
      </c>
      <c r="F33" t="s">
        <v>131</v>
      </c>
      <c r="G33">
        <v>0</v>
      </c>
      <c r="H33" t="s">
        <v>131</v>
      </c>
      <c r="I33">
        <v>18</v>
      </c>
      <c r="J33" t="s">
        <v>131</v>
      </c>
      <c r="K33">
        <v>64</v>
      </c>
      <c r="L33" t="s">
        <v>131</v>
      </c>
      <c r="M33">
        <v>31.5</v>
      </c>
      <c r="N33" t="s">
        <v>131</v>
      </c>
      <c r="O33">
        <v>0.96428571428571397</v>
      </c>
      <c r="P33">
        <v>18</v>
      </c>
      <c r="Q33" t="s">
        <v>62</v>
      </c>
      <c r="S33">
        <v>7</v>
      </c>
      <c r="T33">
        <v>54</v>
      </c>
      <c r="U33" t="s">
        <v>61</v>
      </c>
    </row>
    <row r="34" spans="1:21" x14ac:dyDescent="0.4">
      <c r="A34" t="s">
        <v>65</v>
      </c>
      <c r="B34" t="s">
        <v>61</v>
      </c>
      <c r="C34" t="s">
        <v>27</v>
      </c>
      <c r="D34">
        <v>0</v>
      </c>
      <c r="E34" t="s">
        <v>131</v>
      </c>
      <c r="F34" t="s">
        <v>131</v>
      </c>
      <c r="G34">
        <v>15</v>
      </c>
      <c r="H34" t="s">
        <v>131</v>
      </c>
      <c r="I34">
        <v>15</v>
      </c>
      <c r="J34" t="s">
        <v>131</v>
      </c>
      <c r="K34">
        <v>65.599999999999994</v>
      </c>
      <c r="L34" t="s">
        <v>131</v>
      </c>
      <c r="M34">
        <v>24.3</v>
      </c>
      <c r="N34" t="s">
        <v>131</v>
      </c>
      <c r="O34">
        <v>0.8</v>
      </c>
      <c r="P34">
        <v>15</v>
      </c>
      <c r="Q34" t="s">
        <v>62</v>
      </c>
      <c r="S34">
        <v>7</v>
      </c>
      <c r="T34">
        <v>79</v>
      </c>
      <c r="U34" t="s">
        <v>61</v>
      </c>
    </row>
    <row r="35" spans="1:21" x14ac:dyDescent="0.4">
      <c r="A35" t="s">
        <v>66</v>
      </c>
      <c r="B35" t="s">
        <v>67</v>
      </c>
      <c r="C35" t="s">
        <v>13</v>
      </c>
      <c r="D35">
        <v>0</v>
      </c>
      <c r="E35" t="s">
        <v>131</v>
      </c>
      <c r="F35" t="s">
        <v>131</v>
      </c>
      <c r="G35">
        <v>0</v>
      </c>
      <c r="H35" t="s">
        <v>131</v>
      </c>
      <c r="I35">
        <v>10</v>
      </c>
      <c r="J35" t="s">
        <v>131</v>
      </c>
      <c r="K35">
        <v>66.599999999999994</v>
      </c>
      <c r="L35" t="s">
        <v>131</v>
      </c>
      <c r="M35">
        <v>29.3</v>
      </c>
      <c r="N35" t="s">
        <v>131</v>
      </c>
      <c r="O35">
        <v>0.45</v>
      </c>
      <c r="P35">
        <v>10</v>
      </c>
      <c r="Q35" t="s">
        <v>62</v>
      </c>
      <c r="S35">
        <v>7</v>
      </c>
      <c r="T35">
        <v>35</v>
      </c>
      <c r="U35" t="s">
        <v>67</v>
      </c>
    </row>
    <row r="36" spans="1:21" x14ac:dyDescent="0.4">
      <c r="A36" t="s">
        <v>68</v>
      </c>
      <c r="B36" t="s">
        <v>69</v>
      </c>
      <c r="C36" t="s">
        <v>13</v>
      </c>
      <c r="D36">
        <v>71</v>
      </c>
      <c r="E36" t="s">
        <v>131</v>
      </c>
      <c r="F36" t="s">
        <v>131</v>
      </c>
      <c r="G36">
        <v>0</v>
      </c>
      <c r="H36" t="s">
        <v>131</v>
      </c>
      <c r="I36">
        <v>106</v>
      </c>
      <c r="J36" t="s">
        <v>131</v>
      </c>
      <c r="K36">
        <v>65</v>
      </c>
      <c r="L36" t="s">
        <v>131</v>
      </c>
      <c r="M36">
        <v>38.299999999999997</v>
      </c>
      <c r="N36" t="s">
        <v>131</v>
      </c>
      <c r="O36">
        <v>0.53571428571428603</v>
      </c>
      <c r="P36">
        <v>100</v>
      </c>
      <c r="Q36" t="s">
        <v>62</v>
      </c>
      <c r="S36">
        <v>7</v>
      </c>
      <c r="T36">
        <v>45</v>
      </c>
      <c r="U36" t="s">
        <v>69</v>
      </c>
    </row>
    <row r="37" spans="1:21" x14ac:dyDescent="0.4">
      <c r="A37" t="s">
        <v>70</v>
      </c>
      <c r="B37" t="s">
        <v>71</v>
      </c>
      <c r="C37" t="s">
        <v>27</v>
      </c>
      <c r="D37">
        <v>10</v>
      </c>
      <c r="E37">
        <v>5</v>
      </c>
      <c r="F37" t="s">
        <v>131</v>
      </c>
      <c r="G37">
        <v>0</v>
      </c>
      <c r="H37">
        <v>0</v>
      </c>
      <c r="I37">
        <v>10</v>
      </c>
      <c r="J37">
        <v>10</v>
      </c>
      <c r="K37">
        <v>71</v>
      </c>
      <c r="L37">
        <v>70</v>
      </c>
      <c r="M37">
        <v>30</v>
      </c>
      <c r="N37">
        <v>32</v>
      </c>
      <c r="O37">
        <v>0.71428571428571397</v>
      </c>
      <c r="P37">
        <v>10</v>
      </c>
      <c r="Q37" t="s">
        <v>62</v>
      </c>
      <c r="S37">
        <v>7</v>
      </c>
      <c r="T37">
        <v>9</v>
      </c>
      <c r="U37" t="s">
        <v>71</v>
      </c>
    </row>
    <row r="38" spans="1:21" x14ac:dyDescent="0.4">
      <c r="A38" t="s">
        <v>72</v>
      </c>
      <c r="B38" t="s">
        <v>71</v>
      </c>
      <c r="C38" t="s">
        <v>27</v>
      </c>
      <c r="D38">
        <v>10</v>
      </c>
      <c r="E38">
        <v>7</v>
      </c>
      <c r="F38" t="s">
        <v>131</v>
      </c>
      <c r="G38">
        <v>0</v>
      </c>
      <c r="H38">
        <v>0</v>
      </c>
      <c r="I38">
        <v>10</v>
      </c>
      <c r="J38">
        <v>10</v>
      </c>
      <c r="K38">
        <v>66.5</v>
      </c>
      <c r="L38">
        <v>66.5</v>
      </c>
      <c r="M38">
        <v>23</v>
      </c>
      <c r="N38">
        <v>23</v>
      </c>
      <c r="O38">
        <v>0.66666666666666696</v>
      </c>
      <c r="P38">
        <v>10</v>
      </c>
      <c r="Q38" t="s">
        <v>62</v>
      </c>
      <c r="S38">
        <v>7</v>
      </c>
      <c r="T38">
        <v>10</v>
      </c>
      <c r="U38" t="s">
        <v>71</v>
      </c>
    </row>
    <row r="39" spans="1:21" x14ac:dyDescent="0.4">
      <c r="A39" t="s">
        <v>73</v>
      </c>
      <c r="B39" t="s">
        <v>71</v>
      </c>
      <c r="C39" t="s">
        <v>13</v>
      </c>
      <c r="D39">
        <v>19</v>
      </c>
      <c r="E39" t="s">
        <v>131</v>
      </c>
      <c r="F39" t="s">
        <v>131</v>
      </c>
      <c r="G39">
        <v>3</v>
      </c>
      <c r="I39">
        <v>32</v>
      </c>
      <c r="J39" t="s">
        <v>131</v>
      </c>
      <c r="K39">
        <v>60.1</v>
      </c>
      <c r="L39" t="s">
        <v>131</v>
      </c>
      <c r="M39">
        <v>25.8</v>
      </c>
      <c r="N39" t="s">
        <v>131</v>
      </c>
      <c r="O39">
        <v>0.83333333333333304</v>
      </c>
      <c r="P39">
        <v>32</v>
      </c>
      <c r="Q39" t="s">
        <v>62</v>
      </c>
      <c r="S39">
        <v>7</v>
      </c>
      <c r="T39">
        <v>34</v>
      </c>
      <c r="U39" t="s">
        <v>71</v>
      </c>
    </row>
    <row r="40" spans="1:21" x14ac:dyDescent="0.4">
      <c r="A40" t="s">
        <v>74</v>
      </c>
      <c r="B40" t="s">
        <v>71</v>
      </c>
      <c r="C40" t="s">
        <v>13</v>
      </c>
      <c r="D40" t="s">
        <v>131</v>
      </c>
      <c r="E40" t="s">
        <v>131</v>
      </c>
      <c r="F40" t="s">
        <v>131</v>
      </c>
      <c r="G40">
        <v>3</v>
      </c>
      <c r="H40" t="s">
        <v>131</v>
      </c>
      <c r="I40">
        <v>86</v>
      </c>
      <c r="J40" t="s">
        <v>131</v>
      </c>
      <c r="K40" t="s">
        <v>131</v>
      </c>
      <c r="L40" t="s">
        <v>131</v>
      </c>
      <c r="M40" t="s">
        <v>131</v>
      </c>
      <c r="N40" t="s">
        <v>131</v>
      </c>
      <c r="O40">
        <v>0.57142857142857095</v>
      </c>
      <c r="P40">
        <v>82</v>
      </c>
      <c r="Q40" t="s">
        <v>62</v>
      </c>
      <c r="S40">
        <v>7</v>
      </c>
      <c r="T40">
        <v>52</v>
      </c>
      <c r="U40" t="s">
        <v>71</v>
      </c>
    </row>
    <row r="41" spans="1:21" x14ac:dyDescent="0.4">
      <c r="A41" t="s">
        <v>75</v>
      </c>
      <c r="B41" t="s">
        <v>76</v>
      </c>
      <c r="C41" t="s">
        <v>27</v>
      </c>
      <c r="D41">
        <v>2</v>
      </c>
      <c r="E41">
        <v>4</v>
      </c>
      <c r="F41" t="s">
        <v>131</v>
      </c>
      <c r="G41">
        <v>0</v>
      </c>
      <c r="H41">
        <v>1</v>
      </c>
      <c r="I41">
        <v>10</v>
      </c>
      <c r="J41">
        <v>8</v>
      </c>
      <c r="K41">
        <v>68.599999999999994</v>
      </c>
      <c r="L41">
        <v>70.099999999999994</v>
      </c>
      <c r="M41">
        <v>24.2</v>
      </c>
      <c r="N41">
        <v>24.2</v>
      </c>
      <c r="O41">
        <v>0.66666666666666696</v>
      </c>
      <c r="P41">
        <v>9</v>
      </c>
      <c r="Q41" t="s">
        <v>62</v>
      </c>
      <c r="S41">
        <v>7</v>
      </c>
      <c r="T41">
        <v>4</v>
      </c>
      <c r="U41" t="s">
        <v>76</v>
      </c>
    </row>
    <row r="42" spans="1:21" x14ac:dyDescent="0.4">
      <c r="A42" t="s">
        <v>77</v>
      </c>
      <c r="B42" t="s">
        <v>76</v>
      </c>
      <c r="C42" t="s">
        <v>27</v>
      </c>
      <c r="D42">
        <v>45</v>
      </c>
      <c r="E42">
        <v>30</v>
      </c>
      <c r="F42" t="s">
        <v>131</v>
      </c>
      <c r="G42">
        <v>9</v>
      </c>
      <c r="H42">
        <v>6</v>
      </c>
      <c r="I42">
        <v>61</v>
      </c>
      <c r="J42">
        <v>54</v>
      </c>
      <c r="K42">
        <v>63.4</v>
      </c>
      <c r="L42">
        <v>64.8</v>
      </c>
      <c r="M42">
        <v>28</v>
      </c>
      <c r="N42">
        <v>29.1</v>
      </c>
      <c r="O42">
        <v>0.96153846153846201</v>
      </c>
      <c r="P42">
        <v>108</v>
      </c>
      <c r="Q42" t="s">
        <v>62</v>
      </c>
      <c r="S42">
        <v>7</v>
      </c>
      <c r="T42">
        <v>29</v>
      </c>
      <c r="U42" t="s">
        <v>76</v>
      </c>
    </row>
    <row r="43" spans="1:21" x14ac:dyDescent="0.4">
      <c r="A43" t="s">
        <v>78</v>
      </c>
      <c r="B43" t="s">
        <v>76</v>
      </c>
      <c r="C43" t="s">
        <v>13</v>
      </c>
      <c r="D43" t="s">
        <v>131</v>
      </c>
      <c r="E43" t="s">
        <v>131</v>
      </c>
      <c r="F43" t="s">
        <v>131</v>
      </c>
      <c r="G43">
        <v>4</v>
      </c>
      <c r="H43" t="s">
        <v>131</v>
      </c>
      <c r="I43">
        <v>43</v>
      </c>
      <c r="J43" t="s">
        <v>131</v>
      </c>
      <c r="K43">
        <v>63</v>
      </c>
      <c r="L43" t="s">
        <v>131</v>
      </c>
      <c r="M43">
        <v>28.29</v>
      </c>
      <c r="N43" t="s">
        <v>131</v>
      </c>
      <c r="O43">
        <v>0.46153846153846201</v>
      </c>
      <c r="P43">
        <v>36</v>
      </c>
      <c r="Q43" t="s">
        <v>62</v>
      </c>
      <c r="S43">
        <v>7</v>
      </c>
      <c r="T43">
        <v>42</v>
      </c>
      <c r="U43" t="s">
        <v>76</v>
      </c>
    </row>
    <row r="44" spans="1:21" x14ac:dyDescent="0.4">
      <c r="A44" t="s">
        <v>79</v>
      </c>
      <c r="B44" t="s">
        <v>76</v>
      </c>
      <c r="C44" t="s">
        <v>13</v>
      </c>
      <c r="D44">
        <v>7</v>
      </c>
      <c r="E44" t="s">
        <v>131</v>
      </c>
      <c r="F44" t="s">
        <v>131</v>
      </c>
      <c r="G44">
        <v>0</v>
      </c>
      <c r="H44" t="s">
        <v>131</v>
      </c>
      <c r="I44">
        <v>35</v>
      </c>
      <c r="J44" t="s">
        <v>131</v>
      </c>
      <c r="K44">
        <v>61.4</v>
      </c>
      <c r="L44" t="s">
        <v>131</v>
      </c>
      <c r="M44" t="s">
        <v>131</v>
      </c>
      <c r="N44" t="s">
        <v>131</v>
      </c>
      <c r="O44">
        <v>0.96428571428571397</v>
      </c>
      <c r="P44">
        <v>30</v>
      </c>
      <c r="Q44" t="s">
        <v>62</v>
      </c>
      <c r="S44">
        <v>7</v>
      </c>
      <c r="T44">
        <v>67</v>
      </c>
      <c r="U44" t="s">
        <v>76</v>
      </c>
    </row>
    <row r="45" spans="1:21" x14ac:dyDescent="0.4">
      <c r="A45" t="s">
        <v>80</v>
      </c>
      <c r="B45" t="s">
        <v>76</v>
      </c>
      <c r="C45" t="s">
        <v>13</v>
      </c>
      <c r="D45">
        <v>15</v>
      </c>
      <c r="E45" t="s">
        <v>131</v>
      </c>
      <c r="F45" t="s">
        <v>131</v>
      </c>
      <c r="G45">
        <v>10</v>
      </c>
      <c r="H45" t="s">
        <v>131</v>
      </c>
      <c r="I45">
        <v>90</v>
      </c>
      <c r="J45" t="s">
        <v>131</v>
      </c>
      <c r="K45">
        <v>63</v>
      </c>
      <c r="L45" t="s">
        <v>131</v>
      </c>
      <c r="M45" t="s">
        <v>131</v>
      </c>
      <c r="N45" t="s">
        <v>131</v>
      </c>
      <c r="O45">
        <v>0.96428571428571397</v>
      </c>
      <c r="P45">
        <v>90</v>
      </c>
      <c r="Q45" t="s">
        <v>62</v>
      </c>
      <c r="S45">
        <v>7</v>
      </c>
      <c r="T45">
        <v>73</v>
      </c>
      <c r="U45" t="s">
        <v>76</v>
      </c>
    </row>
    <row r="46" spans="1:21" x14ac:dyDescent="0.4">
      <c r="A46" t="s">
        <v>81</v>
      </c>
      <c r="B46" t="s">
        <v>76</v>
      </c>
      <c r="C46" t="s">
        <v>13</v>
      </c>
      <c r="D46" t="s">
        <v>131</v>
      </c>
      <c r="E46" t="s">
        <v>131</v>
      </c>
      <c r="F46" t="s">
        <v>131</v>
      </c>
      <c r="G46">
        <v>15</v>
      </c>
      <c r="H46" t="s">
        <v>131</v>
      </c>
      <c r="I46">
        <v>113</v>
      </c>
      <c r="J46" t="s">
        <v>131</v>
      </c>
      <c r="K46">
        <v>63.1</v>
      </c>
      <c r="L46" t="s">
        <v>131</v>
      </c>
      <c r="M46" t="s">
        <v>131</v>
      </c>
      <c r="N46" t="s">
        <v>131</v>
      </c>
      <c r="O46">
        <v>0.63636363636363602</v>
      </c>
      <c r="P46">
        <v>90</v>
      </c>
      <c r="Q46" t="s">
        <v>62</v>
      </c>
      <c r="S46">
        <v>7</v>
      </c>
      <c r="T46">
        <v>78</v>
      </c>
      <c r="U46" t="s">
        <v>76</v>
      </c>
    </row>
    <row r="47" spans="1:21" x14ac:dyDescent="0.4">
      <c r="A47" t="s">
        <v>82</v>
      </c>
      <c r="B47" t="s">
        <v>83</v>
      </c>
      <c r="C47" t="s">
        <v>27</v>
      </c>
      <c r="D47">
        <f>ROUND((0.3*I47)+(0.233*I47)+(0.161*I47)+(0.111*I47)+(0.106*I47),0)</f>
        <v>164</v>
      </c>
      <c r="E47">
        <f>ROUND((0.087*J47)+(0.202*J47)+(0.12*J47)+(0.044*J47)+(0.071*J47),0)</f>
        <v>96</v>
      </c>
      <c r="F47" t="s">
        <v>131</v>
      </c>
      <c r="G47">
        <f>0.178*I47</f>
        <v>32.04</v>
      </c>
      <c r="H47">
        <f>0.361*J47</f>
        <v>66.063000000000002</v>
      </c>
      <c r="I47">
        <v>180</v>
      </c>
      <c r="J47">
        <v>183</v>
      </c>
      <c r="K47">
        <v>63.4</v>
      </c>
      <c r="L47">
        <v>64.7</v>
      </c>
      <c r="M47">
        <v>27.5</v>
      </c>
      <c r="N47">
        <v>29.8</v>
      </c>
      <c r="O47">
        <v>0.42857142857142899</v>
      </c>
      <c r="P47">
        <v>174</v>
      </c>
      <c r="Q47" t="s">
        <v>62</v>
      </c>
      <c r="S47">
        <v>7</v>
      </c>
      <c r="T47">
        <v>3</v>
      </c>
      <c r="U47" t="s">
        <v>83</v>
      </c>
    </row>
    <row r="48" spans="1:21" x14ac:dyDescent="0.4">
      <c r="A48" t="s">
        <v>84</v>
      </c>
      <c r="B48" t="s">
        <v>83</v>
      </c>
      <c r="C48" t="s">
        <v>27</v>
      </c>
      <c r="D48">
        <v>8</v>
      </c>
      <c r="E48">
        <v>7</v>
      </c>
      <c r="F48" t="s">
        <v>131</v>
      </c>
      <c r="G48">
        <v>0</v>
      </c>
      <c r="H48">
        <v>0</v>
      </c>
      <c r="I48">
        <v>10</v>
      </c>
      <c r="J48">
        <v>10</v>
      </c>
      <c r="K48">
        <v>66</v>
      </c>
      <c r="L48">
        <v>70</v>
      </c>
      <c r="M48">
        <v>35</v>
      </c>
      <c r="N48">
        <v>32</v>
      </c>
      <c r="O48">
        <v>0.5</v>
      </c>
      <c r="P48">
        <v>10</v>
      </c>
      <c r="Q48" t="s">
        <v>62</v>
      </c>
      <c r="S48">
        <v>7</v>
      </c>
      <c r="T48">
        <v>8</v>
      </c>
      <c r="U48" t="s">
        <v>83</v>
      </c>
    </row>
    <row r="49" spans="1:21" x14ac:dyDescent="0.4">
      <c r="A49" t="s">
        <v>72</v>
      </c>
      <c r="B49" t="s">
        <v>83</v>
      </c>
      <c r="C49" t="s">
        <v>27</v>
      </c>
      <c r="D49">
        <v>8</v>
      </c>
      <c r="E49">
        <v>5</v>
      </c>
      <c r="F49" t="s">
        <v>131</v>
      </c>
      <c r="G49">
        <v>0</v>
      </c>
      <c r="H49">
        <v>0</v>
      </c>
      <c r="I49">
        <v>10</v>
      </c>
      <c r="J49">
        <v>10</v>
      </c>
      <c r="K49">
        <v>66.5</v>
      </c>
      <c r="L49">
        <v>66.5</v>
      </c>
      <c r="M49">
        <v>23</v>
      </c>
      <c r="N49">
        <v>23</v>
      </c>
      <c r="O49">
        <v>0.64285714285714302</v>
      </c>
      <c r="P49">
        <v>10</v>
      </c>
      <c r="Q49" t="s">
        <v>62</v>
      </c>
      <c r="S49">
        <v>7</v>
      </c>
      <c r="T49">
        <v>11</v>
      </c>
      <c r="U49" t="s">
        <v>83</v>
      </c>
    </row>
    <row r="50" spans="1:21" x14ac:dyDescent="0.4">
      <c r="A50" t="s">
        <v>85</v>
      </c>
      <c r="B50" t="s">
        <v>83</v>
      </c>
      <c r="C50" t="s">
        <v>27</v>
      </c>
      <c r="D50">
        <v>41</v>
      </c>
      <c r="E50">
        <v>31</v>
      </c>
      <c r="F50" t="s">
        <v>131</v>
      </c>
      <c r="G50">
        <v>0</v>
      </c>
      <c r="H50">
        <v>1</v>
      </c>
      <c r="I50">
        <v>44</v>
      </c>
      <c r="J50">
        <v>40</v>
      </c>
      <c r="K50">
        <v>62</v>
      </c>
      <c r="L50">
        <v>65.400000000000006</v>
      </c>
      <c r="M50">
        <v>34.200000000000003</v>
      </c>
      <c r="N50">
        <v>32.1</v>
      </c>
      <c r="O50">
        <v>0.94444444444444398</v>
      </c>
      <c r="P50">
        <v>44</v>
      </c>
      <c r="Q50" t="s">
        <v>62</v>
      </c>
      <c r="S50">
        <v>7</v>
      </c>
      <c r="T50">
        <v>25</v>
      </c>
      <c r="U50" t="s">
        <v>83</v>
      </c>
    </row>
    <row r="51" spans="1:21" x14ac:dyDescent="0.4">
      <c r="A51" t="s">
        <v>86</v>
      </c>
      <c r="B51" t="s">
        <v>83</v>
      </c>
      <c r="C51" t="s">
        <v>13</v>
      </c>
      <c r="D51">
        <v>27</v>
      </c>
      <c r="E51" t="s">
        <v>131</v>
      </c>
      <c r="F51" t="s">
        <v>131</v>
      </c>
      <c r="G51">
        <v>2</v>
      </c>
      <c r="H51" t="s">
        <v>131</v>
      </c>
      <c r="I51">
        <v>98</v>
      </c>
      <c r="J51" t="s">
        <v>131</v>
      </c>
      <c r="K51">
        <v>63.2</v>
      </c>
      <c r="L51" t="s">
        <v>131</v>
      </c>
      <c r="M51" t="s">
        <v>131</v>
      </c>
      <c r="N51" t="s">
        <v>131</v>
      </c>
      <c r="O51">
        <v>0.94444444444444398</v>
      </c>
      <c r="P51">
        <v>98</v>
      </c>
      <c r="Q51" t="s">
        <v>62</v>
      </c>
      <c r="S51">
        <v>7</v>
      </c>
      <c r="T51">
        <v>49</v>
      </c>
      <c r="U51" t="s">
        <v>83</v>
      </c>
    </row>
    <row r="52" spans="1:21" x14ac:dyDescent="0.4">
      <c r="A52" t="s">
        <v>87</v>
      </c>
      <c r="B52" t="s">
        <v>83</v>
      </c>
      <c r="C52" t="s">
        <v>13</v>
      </c>
      <c r="D52">
        <v>14</v>
      </c>
      <c r="E52" t="s">
        <v>131</v>
      </c>
      <c r="F52" t="s">
        <v>131</v>
      </c>
      <c r="G52">
        <v>5</v>
      </c>
      <c r="H52" t="s">
        <v>131</v>
      </c>
      <c r="I52">
        <v>47</v>
      </c>
      <c r="J52" t="s">
        <v>131</v>
      </c>
      <c r="K52">
        <v>66.099999999999994</v>
      </c>
      <c r="L52" t="s">
        <v>131</v>
      </c>
      <c r="M52">
        <v>43</v>
      </c>
      <c r="N52" t="s">
        <v>131</v>
      </c>
      <c r="O52">
        <v>0.94444444444444398</v>
      </c>
      <c r="P52">
        <v>42</v>
      </c>
      <c r="Q52" t="s">
        <v>62</v>
      </c>
      <c r="S52">
        <v>7</v>
      </c>
      <c r="T52">
        <v>59</v>
      </c>
      <c r="U52" t="s">
        <v>83</v>
      </c>
    </row>
    <row r="53" spans="1:21" x14ac:dyDescent="0.4">
      <c r="A53" t="s">
        <v>88</v>
      </c>
      <c r="B53" t="s">
        <v>83</v>
      </c>
      <c r="C53" t="s">
        <v>13</v>
      </c>
      <c r="D53">
        <v>67</v>
      </c>
      <c r="E53" t="s">
        <v>131</v>
      </c>
      <c r="F53" t="s">
        <v>131</v>
      </c>
      <c r="G53">
        <v>30</v>
      </c>
      <c r="H53" t="s">
        <v>131</v>
      </c>
      <c r="I53">
        <v>657</v>
      </c>
      <c r="J53" t="s">
        <v>131</v>
      </c>
      <c r="K53">
        <v>68</v>
      </c>
      <c r="L53" t="s">
        <v>131</v>
      </c>
      <c r="M53" t="s">
        <v>131</v>
      </c>
      <c r="N53" t="s">
        <v>131</v>
      </c>
      <c r="O53">
        <v>0.90909090909090895</v>
      </c>
      <c r="P53">
        <v>627</v>
      </c>
      <c r="Q53" t="s">
        <v>62</v>
      </c>
      <c r="S53">
        <v>7</v>
      </c>
      <c r="T53">
        <v>71</v>
      </c>
      <c r="U53" t="s">
        <v>83</v>
      </c>
    </row>
    <row r="54" spans="1:21" x14ac:dyDescent="0.4">
      <c r="A54" t="s">
        <v>89</v>
      </c>
      <c r="B54" t="s">
        <v>90</v>
      </c>
      <c r="C54" t="s">
        <v>27</v>
      </c>
      <c r="D54">
        <f>ROUND(41*0.854,0)</f>
        <v>35</v>
      </c>
      <c r="E54">
        <f>ROUND(22*0.684,0)</f>
        <v>15</v>
      </c>
      <c r="F54" t="s">
        <v>131</v>
      </c>
      <c r="G54">
        <v>3</v>
      </c>
      <c r="H54">
        <v>3</v>
      </c>
      <c r="I54">
        <v>41</v>
      </c>
      <c r="J54">
        <v>22</v>
      </c>
      <c r="K54">
        <v>59</v>
      </c>
      <c r="L54">
        <v>57</v>
      </c>
      <c r="M54" t="s">
        <v>131</v>
      </c>
      <c r="N54" t="s">
        <v>131</v>
      </c>
      <c r="O54">
        <v>0.90909090909090895</v>
      </c>
      <c r="P54">
        <v>34</v>
      </c>
      <c r="Q54" t="s">
        <v>62</v>
      </c>
      <c r="S54">
        <v>7</v>
      </c>
      <c r="T54">
        <v>14</v>
      </c>
      <c r="U54" t="s">
        <v>90</v>
      </c>
    </row>
    <row r="55" spans="1:21" x14ac:dyDescent="0.4">
      <c r="A55" t="s">
        <v>91</v>
      </c>
      <c r="B55" t="s">
        <v>90</v>
      </c>
      <c r="C55" t="s">
        <v>27</v>
      </c>
      <c r="D55">
        <v>111</v>
      </c>
      <c r="E55">
        <v>113</v>
      </c>
      <c r="F55" t="s">
        <v>131</v>
      </c>
      <c r="G55">
        <v>27</v>
      </c>
      <c r="H55">
        <v>13</v>
      </c>
      <c r="I55">
        <v>116</v>
      </c>
      <c r="J55">
        <v>125</v>
      </c>
      <c r="K55">
        <v>62</v>
      </c>
      <c r="L55">
        <v>64</v>
      </c>
      <c r="M55">
        <v>17.899999999999999</v>
      </c>
      <c r="N55">
        <v>17.7</v>
      </c>
      <c r="O55">
        <v>0.77272727272727304</v>
      </c>
      <c r="P55">
        <v>109</v>
      </c>
      <c r="Q55" t="s">
        <v>62</v>
      </c>
      <c r="S55">
        <v>7</v>
      </c>
      <c r="T55">
        <v>26</v>
      </c>
      <c r="U55" t="s">
        <v>90</v>
      </c>
    </row>
    <row r="56" spans="1:21" x14ac:dyDescent="0.4">
      <c r="A56" t="s">
        <v>92</v>
      </c>
      <c r="B56" t="s">
        <v>90</v>
      </c>
      <c r="C56" t="s">
        <v>27</v>
      </c>
      <c r="D56" t="s">
        <v>131</v>
      </c>
      <c r="E56" t="s">
        <v>131</v>
      </c>
      <c r="F56" t="s">
        <v>131</v>
      </c>
      <c r="G56">
        <v>66</v>
      </c>
      <c r="H56">
        <v>55</v>
      </c>
      <c r="I56">
        <v>168</v>
      </c>
      <c r="J56">
        <v>167</v>
      </c>
      <c r="K56">
        <v>63</v>
      </c>
      <c r="L56">
        <v>62.7</v>
      </c>
      <c r="M56">
        <v>23.3</v>
      </c>
      <c r="N56">
        <v>23.1</v>
      </c>
      <c r="O56">
        <v>0.90909090909090895</v>
      </c>
      <c r="P56">
        <v>161</v>
      </c>
      <c r="Q56" t="s">
        <v>62</v>
      </c>
      <c r="S56">
        <v>7</v>
      </c>
      <c r="T56">
        <v>27</v>
      </c>
      <c r="U56" t="s">
        <v>90</v>
      </c>
    </row>
    <row r="57" spans="1:21" x14ac:dyDescent="0.4">
      <c r="A57" t="s">
        <v>93</v>
      </c>
      <c r="B57" t="s">
        <v>90</v>
      </c>
      <c r="C57" t="s">
        <v>27</v>
      </c>
      <c r="D57">
        <v>179</v>
      </c>
      <c r="E57">
        <v>89</v>
      </c>
      <c r="F57" t="s">
        <v>131</v>
      </c>
      <c r="G57">
        <v>48</v>
      </c>
      <c r="H57">
        <v>29</v>
      </c>
      <c r="I57">
        <v>179</v>
      </c>
      <c r="J57">
        <v>89</v>
      </c>
      <c r="K57">
        <v>63</v>
      </c>
      <c r="L57">
        <v>63</v>
      </c>
      <c r="M57">
        <v>21.5</v>
      </c>
      <c r="N57">
        <v>21.7</v>
      </c>
      <c r="O57">
        <v>0.39285714285714302</v>
      </c>
      <c r="P57">
        <v>162</v>
      </c>
      <c r="Q57" t="s">
        <v>62</v>
      </c>
      <c r="S57">
        <v>7</v>
      </c>
      <c r="T57">
        <v>28</v>
      </c>
      <c r="U57" t="s">
        <v>90</v>
      </c>
    </row>
    <row r="58" spans="1:21" x14ac:dyDescent="0.4">
      <c r="A58" t="s">
        <v>94</v>
      </c>
      <c r="B58" t="s">
        <v>95</v>
      </c>
      <c r="C58" t="s">
        <v>27</v>
      </c>
      <c r="D58">
        <f>53+83</f>
        <v>136</v>
      </c>
      <c r="E58">
        <f>19+46</f>
        <v>65</v>
      </c>
      <c r="F58" t="s">
        <v>131</v>
      </c>
      <c r="G58" t="s">
        <v>131</v>
      </c>
      <c r="H58" t="s">
        <v>131</v>
      </c>
      <c r="I58">
        <f>69+103</f>
        <v>172</v>
      </c>
      <c r="J58">
        <f>31+59</f>
        <v>90</v>
      </c>
      <c r="K58">
        <v>65.87</v>
      </c>
      <c r="L58">
        <v>66.5</v>
      </c>
      <c r="M58">
        <v>20.3</v>
      </c>
      <c r="N58">
        <v>21.03</v>
      </c>
      <c r="O58">
        <v>0.32142857142857101</v>
      </c>
      <c r="P58">
        <v>87</v>
      </c>
      <c r="Q58" t="s">
        <v>62</v>
      </c>
      <c r="S58">
        <v>7</v>
      </c>
      <c r="T58">
        <v>23</v>
      </c>
      <c r="U58" t="s">
        <v>95</v>
      </c>
    </row>
    <row r="59" spans="1:21" x14ac:dyDescent="0.4">
      <c r="A59" t="s">
        <v>96</v>
      </c>
      <c r="B59" t="s">
        <v>95</v>
      </c>
      <c r="C59" t="s">
        <v>27</v>
      </c>
      <c r="D59">
        <f>155+76</f>
        <v>231</v>
      </c>
      <c r="E59">
        <f>24+54</f>
        <v>78</v>
      </c>
      <c r="F59" t="s">
        <v>131</v>
      </c>
      <c r="G59" t="s">
        <v>131</v>
      </c>
      <c r="H59" t="s">
        <v>131</v>
      </c>
      <c r="I59">
        <f>87+168</f>
        <v>255</v>
      </c>
      <c r="J59">
        <v>90</v>
      </c>
      <c r="K59">
        <v>65.53</v>
      </c>
      <c r="L59">
        <v>66.12</v>
      </c>
      <c r="M59">
        <v>26.61</v>
      </c>
      <c r="N59">
        <v>25.94</v>
      </c>
      <c r="O59">
        <v>0.57692307692307698</v>
      </c>
      <c r="P59">
        <v>250</v>
      </c>
      <c r="Q59" t="s">
        <v>62</v>
      </c>
      <c r="S59">
        <v>7</v>
      </c>
      <c r="T59">
        <v>24</v>
      </c>
      <c r="U59" t="s">
        <v>95</v>
      </c>
    </row>
    <row r="60" spans="1:21" x14ac:dyDescent="0.4">
      <c r="A60" t="s">
        <v>97</v>
      </c>
      <c r="B60" t="s">
        <v>95</v>
      </c>
      <c r="C60" t="s">
        <v>13</v>
      </c>
      <c r="D60">
        <v>114</v>
      </c>
      <c r="E60" t="s">
        <v>131</v>
      </c>
      <c r="F60" t="s">
        <v>131</v>
      </c>
      <c r="G60">
        <v>23</v>
      </c>
      <c r="H60" t="s">
        <v>131</v>
      </c>
      <c r="I60">
        <v>657</v>
      </c>
      <c r="J60" t="s">
        <v>131</v>
      </c>
      <c r="K60">
        <v>67.7</v>
      </c>
      <c r="L60" t="s">
        <v>131</v>
      </c>
      <c r="M60" t="s">
        <v>131</v>
      </c>
      <c r="N60" t="s">
        <v>131</v>
      </c>
      <c r="O60">
        <v>1</v>
      </c>
      <c r="P60">
        <v>643</v>
      </c>
      <c r="Q60" t="s">
        <v>62</v>
      </c>
      <c r="S60">
        <v>7</v>
      </c>
      <c r="T60">
        <v>72</v>
      </c>
      <c r="U60" t="s">
        <v>95</v>
      </c>
    </row>
    <row r="61" spans="1:21" x14ac:dyDescent="0.4">
      <c r="A61" t="s">
        <v>136</v>
      </c>
      <c r="B61" t="s">
        <v>135</v>
      </c>
      <c r="C61" t="s">
        <v>13</v>
      </c>
      <c r="D61" t="s">
        <v>131</v>
      </c>
      <c r="E61" t="s">
        <v>131</v>
      </c>
      <c r="F61" t="s">
        <v>131</v>
      </c>
      <c r="G61" t="s">
        <v>131</v>
      </c>
      <c r="H61" t="s">
        <v>131</v>
      </c>
      <c r="I61" t="s">
        <v>131</v>
      </c>
      <c r="J61" t="s">
        <v>131</v>
      </c>
      <c r="K61" t="s">
        <v>131</v>
      </c>
      <c r="L61" t="s">
        <v>131</v>
      </c>
      <c r="M61" t="s">
        <v>131</v>
      </c>
      <c r="N61" t="s">
        <v>131</v>
      </c>
      <c r="O61" t="s">
        <v>131</v>
      </c>
      <c r="P61">
        <v>10</v>
      </c>
      <c r="Q61" t="s">
        <v>135</v>
      </c>
      <c r="S61">
        <v>6</v>
      </c>
      <c r="T61">
        <v>70</v>
      </c>
      <c r="U61" t="s">
        <v>135</v>
      </c>
    </row>
    <row r="62" spans="1:21" x14ac:dyDescent="0.4">
      <c r="A62" t="s">
        <v>33</v>
      </c>
      <c r="B62" t="s">
        <v>98</v>
      </c>
      <c r="C62" t="s">
        <v>27</v>
      </c>
      <c r="D62">
        <v>5</v>
      </c>
      <c r="E62" t="s">
        <v>131</v>
      </c>
      <c r="F62" t="s">
        <v>131</v>
      </c>
      <c r="G62">
        <v>1</v>
      </c>
      <c r="H62" t="s">
        <v>131</v>
      </c>
      <c r="I62">
        <v>26</v>
      </c>
      <c r="J62" t="s">
        <v>131</v>
      </c>
      <c r="K62">
        <v>71</v>
      </c>
      <c r="L62" t="s">
        <v>131</v>
      </c>
      <c r="M62" t="s">
        <v>131</v>
      </c>
      <c r="N62" t="s">
        <v>131</v>
      </c>
      <c r="O62">
        <v>0.32142857142857101</v>
      </c>
      <c r="P62">
        <v>26</v>
      </c>
      <c r="Q62" t="s">
        <v>98</v>
      </c>
      <c r="S62">
        <v>5</v>
      </c>
      <c r="T62">
        <v>31</v>
      </c>
      <c r="U62" t="s">
        <v>98</v>
      </c>
    </row>
    <row r="63" spans="1:21" x14ac:dyDescent="0.4">
      <c r="A63" t="s">
        <v>99</v>
      </c>
      <c r="B63" t="s">
        <v>98</v>
      </c>
      <c r="C63" t="s">
        <v>13</v>
      </c>
      <c r="D63">
        <v>2</v>
      </c>
      <c r="E63" t="s">
        <v>131</v>
      </c>
      <c r="F63" t="s">
        <v>131</v>
      </c>
      <c r="G63">
        <v>0</v>
      </c>
      <c r="H63" t="s">
        <v>131</v>
      </c>
      <c r="I63">
        <v>338</v>
      </c>
      <c r="J63" t="s">
        <v>131</v>
      </c>
      <c r="K63">
        <v>69.650000000000006</v>
      </c>
      <c r="L63" t="s">
        <v>131</v>
      </c>
      <c r="M63" t="s">
        <v>131</v>
      </c>
      <c r="N63" t="s">
        <v>131</v>
      </c>
      <c r="O63">
        <v>1</v>
      </c>
      <c r="P63">
        <v>31</v>
      </c>
      <c r="Q63" t="s">
        <v>98</v>
      </c>
      <c r="S63">
        <v>5</v>
      </c>
      <c r="T63">
        <v>53</v>
      </c>
      <c r="U63" t="s">
        <v>98</v>
      </c>
    </row>
    <row r="64" spans="1:21" x14ac:dyDescent="0.4">
      <c r="A64" t="s">
        <v>57</v>
      </c>
      <c r="B64" t="s">
        <v>100</v>
      </c>
      <c r="C64" t="s">
        <v>13</v>
      </c>
      <c r="D64">
        <v>30</v>
      </c>
      <c r="E64">
        <v>17</v>
      </c>
      <c r="F64" t="s">
        <v>131</v>
      </c>
      <c r="G64">
        <v>2</v>
      </c>
      <c r="H64">
        <v>2</v>
      </c>
      <c r="I64">
        <v>22</v>
      </c>
      <c r="J64">
        <v>22</v>
      </c>
      <c r="K64">
        <v>67.599999999999994</v>
      </c>
      <c r="L64">
        <v>67.599999999999994</v>
      </c>
      <c r="M64" s="1">
        <v>24.9</v>
      </c>
      <c r="N64" s="1">
        <v>24.9</v>
      </c>
      <c r="O64">
        <v>0.66666666666666696</v>
      </c>
      <c r="P64">
        <v>38</v>
      </c>
      <c r="Q64" t="s">
        <v>101</v>
      </c>
      <c r="S64">
        <v>4</v>
      </c>
      <c r="T64">
        <v>43</v>
      </c>
      <c r="U64" t="s">
        <v>100</v>
      </c>
    </row>
    <row r="65" spans="1:21" ht="15" customHeight="1" x14ac:dyDescent="0.4">
      <c r="A65" t="s">
        <v>54</v>
      </c>
      <c r="B65" t="s">
        <v>55</v>
      </c>
      <c r="C65" t="s">
        <v>27</v>
      </c>
      <c r="D65" t="s">
        <v>131</v>
      </c>
      <c r="E65" t="s">
        <v>131</v>
      </c>
      <c r="F65" t="s">
        <v>131</v>
      </c>
      <c r="G65">
        <v>0</v>
      </c>
      <c r="H65">
        <v>0</v>
      </c>
      <c r="I65">
        <v>17</v>
      </c>
      <c r="J65">
        <v>17</v>
      </c>
      <c r="K65">
        <v>66.8</v>
      </c>
      <c r="L65">
        <v>66.8</v>
      </c>
      <c r="M65" t="s">
        <v>131</v>
      </c>
      <c r="N65" t="s">
        <v>131</v>
      </c>
      <c r="O65">
        <v>0.54545454545454497</v>
      </c>
      <c r="P65">
        <v>15</v>
      </c>
      <c r="Q65" t="s">
        <v>101</v>
      </c>
      <c r="S65">
        <v>4</v>
      </c>
      <c r="T65">
        <v>1</v>
      </c>
      <c r="U65" t="s">
        <v>55</v>
      </c>
    </row>
    <row r="66" spans="1:21" ht="15" customHeight="1" x14ac:dyDescent="0.4">
      <c r="A66" t="s">
        <v>56</v>
      </c>
      <c r="B66" t="s">
        <v>55</v>
      </c>
      <c r="C66" t="s">
        <v>27</v>
      </c>
      <c r="D66">
        <v>27</v>
      </c>
      <c r="E66">
        <v>18</v>
      </c>
      <c r="F66" t="s">
        <v>131</v>
      </c>
      <c r="G66">
        <v>3</v>
      </c>
      <c r="H66">
        <v>3</v>
      </c>
      <c r="I66">
        <v>30</v>
      </c>
      <c r="J66">
        <v>30</v>
      </c>
      <c r="K66">
        <v>70.8</v>
      </c>
      <c r="L66">
        <v>71.900000000000006</v>
      </c>
      <c r="M66">
        <v>32.799999999999997</v>
      </c>
      <c r="N66">
        <v>37.1</v>
      </c>
      <c r="O66">
        <v>0.8</v>
      </c>
      <c r="P66">
        <v>27</v>
      </c>
      <c r="Q66" t="s">
        <v>101</v>
      </c>
      <c r="S66">
        <v>4</v>
      </c>
      <c r="T66">
        <v>17</v>
      </c>
      <c r="U66" t="s">
        <v>55</v>
      </c>
    </row>
    <row r="67" spans="1:21" ht="15" customHeight="1" x14ac:dyDescent="0.4">
      <c r="A67" t="s">
        <v>57</v>
      </c>
      <c r="B67" t="s">
        <v>55</v>
      </c>
      <c r="C67" t="s">
        <v>13</v>
      </c>
      <c r="D67" t="s">
        <v>131</v>
      </c>
      <c r="E67" t="s">
        <v>131</v>
      </c>
      <c r="F67" t="s">
        <v>131</v>
      </c>
      <c r="G67" t="s">
        <v>131</v>
      </c>
      <c r="H67" t="s">
        <v>131</v>
      </c>
      <c r="I67">
        <v>22</v>
      </c>
      <c r="J67">
        <v>22</v>
      </c>
      <c r="K67">
        <v>67.599999999999994</v>
      </c>
      <c r="L67">
        <v>67.599999999999994</v>
      </c>
      <c r="M67" t="s">
        <v>131</v>
      </c>
      <c r="N67" t="s">
        <v>131</v>
      </c>
      <c r="O67">
        <v>0.53571428571428603</v>
      </c>
      <c r="P67">
        <v>19</v>
      </c>
      <c r="Q67" t="s">
        <v>101</v>
      </c>
      <c r="S67">
        <v>4</v>
      </c>
      <c r="T67">
        <v>44</v>
      </c>
      <c r="U67" t="s">
        <v>55</v>
      </c>
    </row>
    <row r="68" spans="1:21" ht="15" customHeight="1" x14ac:dyDescent="0.4">
      <c r="A68" t="s">
        <v>58</v>
      </c>
      <c r="B68" t="s">
        <v>55</v>
      </c>
      <c r="C68" t="s">
        <v>13</v>
      </c>
      <c r="D68">
        <v>11</v>
      </c>
      <c r="E68" t="s">
        <v>131</v>
      </c>
      <c r="F68" t="s">
        <v>131</v>
      </c>
      <c r="G68">
        <v>0</v>
      </c>
      <c r="H68" t="s">
        <v>131</v>
      </c>
      <c r="I68">
        <v>22</v>
      </c>
      <c r="J68" t="s">
        <v>131</v>
      </c>
      <c r="K68">
        <v>63.52</v>
      </c>
      <c r="L68" t="s">
        <v>131</v>
      </c>
      <c r="M68">
        <v>45</v>
      </c>
      <c r="N68" t="s">
        <v>131</v>
      </c>
      <c r="O68">
        <v>0.53571428571428603</v>
      </c>
      <c r="P68">
        <v>23</v>
      </c>
      <c r="Q68" t="s">
        <v>101</v>
      </c>
      <c r="S68">
        <v>4</v>
      </c>
      <c r="T68">
        <v>48</v>
      </c>
      <c r="U68" t="s">
        <v>55</v>
      </c>
    </row>
    <row r="69" spans="1:21" x14ac:dyDescent="0.4">
      <c r="A69" t="s">
        <v>59</v>
      </c>
      <c r="B69" t="s">
        <v>55</v>
      </c>
      <c r="C69" t="s">
        <v>13</v>
      </c>
      <c r="D69">
        <v>12</v>
      </c>
      <c r="E69" t="s">
        <v>131</v>
      </c>
      <c r="F69" t="s">
        <v>131</v>
      </c>
      <c r="G69">
        <v>0</v>
      </c>
      <c r="H69" t="s">
        <v>131</v>
      </c>
      <c r="I69">
        <v>12</v>
      </c>
      <c r="J69" t="s">
        <v>131</v>
      </c>
      <c r="K69">
        <v>66.900000000000006</v>
      </c>
      <c r="L69" t="s">
        <v>131</v>
      </c>
      <c r="M69" t="s">
        <v>131</v>
      </c>
      <c r="N69" t="s">
        <v>131</v>
      </c>
      <c r="O69">
        <v>0.95</v>
      </c>
      <c r="P69">
        <v>12</v>
      </c>
      <c r="Q69" t="s">
        <v>101</v>
      </c>
      <c r="S69">
        <v>4</v>
      </c>
      <c r="T69">
        <v>62</v>
      </c>
      <c r="U69" t="s">
        <v>55</v>
      </c>
    </row>
    <row r="70" spans="1:21" x14ac:dyDescent="0.4">
      <c r="A70" t="s">
        <v>102</v>
      </c>
      <c r="B70" t="s">
        <v>103</v>
      </c>
      <c r="C70" t="s">
        <v>13</v>
      </c>
      <c r="D70">
        <v>0</v>
      </c>
      <c r="E70" t="s">
        <v>131</v>
      </c>
      <c r="F70" t="s">
        <v>131</v>
      </c>
      <c r="G70">
        <v>0</v>
      </c>
      <c r="H70" t="s">
        <v>131</v>
      </c>
      <c r="I70">
        <v>20</v>
      </c>
      <c r="J70" t="s">
        <v>131</v>
      </c>
      <c r="K70">
        <v>57.9</v>
      </c>
      <c r="L70" t="s">
        <v>131</v>
      </c>
      <c r="M70">
        <v>28.5</v>
      </c>
      <c r="N70" t="s">
        <v>131</v>
      </c>
      <c r="O70">
        <v>0.39285714285714302</v>
      </c>
      <c r="P70">
        <v>20</v>
      </c>
      <c r="Q70" t="s">
        <v>101</v>
      </c>
      <c r="S70">
        <v>4</v>
      </c>
      <c r="T70">
        <v>56</v>
      </c>
      <c r="U70" t="s">
        <v>103</v>
      </c>
    </row>
    <row r="71" spans="1:21" x14ac:dyDescent="0.4">
      <c r="A71" t="s">
        <v>104</v>
      </c>
      <c r="B71" t="s">
        <v>105</v>
      </c>
      <c r="C71" t="s">
        <v>13</v>
      </c>
      <c r="D71">
        <v>4</v>
      </c>
      <c r="E71" t="s">
        <v>131</v>
      </c>
      <c r="F71" t="s">
        <v>131</v>
      </c>
      <c r="G71">
        <v>0</v>
      </c>
      <c r="H71" t="s">
        <v>131</v>
      </c>
      <c r="I71">
        <v>10</v>
      </c>
      <c r="J71" t="s">
        <v>131</v>
      </c>
      <c r="K71">
        <v>62.2</v>
      </c>
      <c r="L71" t="s">
        <v>131</v>
      </c>
      <c r="M71" t="s">
        <v>131</v>
      </c>
      <c r="N71" t="s">
        <v>131</v>
      </c>
      <c r="O71">
        <v>0.46153846153846201</v>
      </c>
      <c r="P71">
        <v>10</v>
      </c>
      <c r="Q71" t="s">
        <v>105</v>
      </c>
      <c r="S71">
        <v>3</v>
      </c>
      <c r="T71">
        <v>64</v>
      </c>
      <c r="U71" t="s">
        <v>105</v>
      </c>
    </row>
    <row r="72" spans="1:21" x14ac:dyDescent="0.4">
      <c r="A72" t="s">
        <v>106</v>
      </c>
      <c r="B72" t="s">
        <v>107</v>
      </c>
      <c r="C72" t="s">
        <v>13</v>
      </c>
      <c r="D72" t="s">
        <v>131</v>
      </c>
      <c r="E72" t="s">
        <v>131</v>
      </c>
      <c r="F72" t="s">
        <v>131</v>
      </c>
      <c r="G72" t="s">
        <v>131</v>
      </c>
      <c r="H72" t="s">
        <v>131</v>
      </c>
      <c r="I72">
        <v>20</v>
      </c>
      <c r="J72" t="s">
        <v>131</v>
      </c>
      <c r="K72">
        <v>62</v>
      </c>
      <c r="L72" t="s">
        <v>131</v>
      </c>
      <c r="M72" t="s">
        <v>131</v>
      </c>
      <c r="N72" t="s">
        <v>131</v>
      </c>
      <c r="O72">
        <v>0.65</v>
      </c>
      <c r="P72">
        <v>20</v>
      </c>
      <c r="Q72" t="s">
        <v>108</v>
      </c>
      <c r="S72">
        <v>2</v>
      </c>
      <c r="T72">
        <v>76</v>
      </c>
      <c r="U72" t="s">
        <v>107</v>
      </c>
    </row>
    <row r="73" spans="1:21" x14ac:dyDescent="0.4">
      <c r="A73" t="s">
        <v>109</v>
      </c>
      <c r="B73" t="s">
        <v>110</v>
      </c>
      <c r="C73" t="s">
        <v>13</v>
      </c>
      <c r="D73">
        <v>0</v>
      </c>
      <c r="E73" t="s">
        <v>131</v>
      </c>
      <c r="F73" t="s">
        <v>131</v>
      </c>
      <c r="G73">
        <v>0</v>
      </c>
      <c r="H73" t="s">
        <v>131</v>
      </c>
      <c r="I73">
        <v>10</v>
      </c>
      <c r="J73" t="s">
        <v>131</v>
      </c>
      <c r="K73">
        <v>62.2</v>
      </c>
      <c r="L73" t="s">
        <v>131</v>
      </c>
      <c r="M73" t="s">
        <v>131</v>
      </c>
      <c r="N73" t="s">
        <v>131</v>
      </c>
      <c r="O73">
        <v>0.46153846153846201</v>
      </c>
      <c r="P73">
        <v>10</v>
      </c>
      <c r="Q73" t="s">
        <v>108</v>
      </c>
      <c r="S73">
        <v>2</v>
      </c>
      <c r="T73">
        <v>65</v>
      </c>
      <c r="U73" t="s">
        <v>110</v>
      </c>
    </row>
    <row r="74" spans="1:21" x14ac:dyDescent="0.4">
      <c r="A74" t="s">
        <v>113</v>
      </c>
      <c r="B74" t="s">
        <v>114</v>
      </c>
      <c r="C74" t="s">
        <v>13</v>
      </c>
      <c r="D74">
        <v>7</v>
      </c>
      <c r="E74" t="s">
        <v>131</v>
      </c>
      <c r="F74" t="s">
        <v>131</v>
      </c>
      <c r="G74" t="s">
        <v>131</v>
      </c>
      <c r="H74" t="s">
        <v>131</v>
      </c>
      <c r="I74">
        <v>45</v>
      </c>
      <c r="J74" t="s">
        <v>131</v>
      </c>
      <c r="K74">
        <v>69</v>
      </c>
      <c r="L74" t="s">
        <v>131</v>
      </c>
      <c r="M74" t="s">
        <v>131</v>
      </c>
      <c r="N74" t="s">
        <v>131</v>
      </c>
      <c r="O74">
        <v>0.54545454545454497</v>
      </c>
      <c r="P74">
        <v>45</v>
      </c>
      <c r="Q74" t="s">
        <v>114</v>
      </c>
      <c r="S74">
        <v>1</v>
      </c>
      <c r="T74">
        <v>33</v>
      </c>
      <c r="U74" t="s">
        <v>114</v>
      </c>
    </row>
    <row r="75" spans="1:21" x14ac:dyDescent="0.4">
      <c r="A75" t="s">
        <v>53</v>
      </c>
      <c r="B75" t="s">
        <v>114</v>
      </c>
      <c r="C75" t="s">
        <v>13</v>
      </c>
      <c r="D75">
        <v>4</v>
      </c>
      <c r="E75" t="s">
        <v>131</v>
      </c>
      <c r="F75" t="s">
        <v>131</v>
      </c>
      <c r="G75" t="s">
        <v>131</v>
      </c>
      <c r="H75" t="s">
        <v>131</v>
      </c>
      <c r="I75">
        <v>39</v>
      </c>
      <c r="J75" t="s">
        <v>131</v>
      </c>
      <c r="K75">
        <v>61.1</v>
      </c>
      <c r="L75" t="s">
        <v>131</v>
      </c>
      <c r="M75" t="s">
        <v>131</v>
      </c>
      <c r="N75" t="s">
        <v>131</v>
      </c>
      <c r="O75">
        <v>0.68181818181818199</v>
      </c>
      <c r="P75">
        <v>39</v>
      </c>
      <c r="Q75" t="s">
        <v>114</v>
      </c>
      <c r="S75">
        <v>1</v>
      </c>
      <c r="T75">
        <v>37</v>
      </c>
      <c r="U75" t="s">
        <v>114</v>
      </c>
    </row>
    <row r="76" spans="1:21" x14ac:dyDescent="0.4">
      <c r="A76" t="s">
        <v>115</v>
      </c>
      <c r="B76" t="s">
        <v>114</v>
      </c>
      <c r="C76" t="s">
        <v>13</v>
      </c>
      <c r="D76" t="s">
        <v>131</v>
      </c>
      <c r="E76" t="s">
        <v>131</v>
      </c>
      <c r="F76" t="s">
        <v>131</v>
      </c>
      <c r="G76" t="s">
        <v>131</v>
      </c>
      <c r="H76" t="s">
        <v>131</v>
      </c>
      <c r="I76">
        <v>34</v>
      </c>
      <c r="J76" t="s">
        <v>131</v>
      </c>
      <c r="K76">
        <v>59</v>
      </c>
      <c r="L76" t="s">
        <v>131</v>
      </c>
      <c r="M76">
        <v>35.4</v>
      </c>
      <c r="N76" t="s">
        <v>131</v>
      </c>
      <c r="O76">
        <v>0.77272727272727304</v>
      </c>
      <c r="P76">
        <v>34</v>
      </c>
      <c r="Q76" t="s">
        <v>114</v>
      </c>
      <c r="S76">
        <v>1</v>
      </c>
      <c r="T76">
        <v>39</v>
      </c>
      <c r="U76" t="s">
        <v>114</v>
      </c>
    </row>
    <row r="77" spans="1:21" x14ac:dyDescent="0.4">
      <c r="A77" t="s">
        <v>116</v>
      </c>
      <c r="B77" t="s">
        <v>114</v>
      </c>
      <c r="C77" t="s">
        <v>13</v>
      </c>
      <c r="D77" t="s">
        <v>131</v>
      </c>
      <c r="E77" t="s">
        <v>131</v>
      </c>
      <c r="F77" t="s">
        <v>131</v>
      </c>
      <c r="G77" t="s">
        <v>131</v>
      </c>
      <c r="H77" t="s">
        <v>131</v>
      </c>
      <c r="I77" t="s">
        <v>131</v>
      </c>
      <c r="J77" t="s">
        <v>131</v>
      </c>
      <c r="K77">
        <v>63.61</v>
      </c>
      <c r="L77" t="s">
        <v>131</v>
      </c>
      <c r="M77">
        <v>27.9</v>
      </c>
      <c r="N77" t="s">
        <v>131</v>
      </c>
      <c r="O77">
        <v>0.57142857142857095</v>
      </c>
      <c r="P77">
        <v>34</v>
      </c>
      <c r="Q77" t="s">
        <v>114</v>
      </c>
      <c r="S77">
        <v>1</v>
      </c>
      <c r="T77">
        <v>41</v>
      </c>
      <c r="U77" t="s">
        <v>114</v>
      </c>
    </row>
    <row r="78" spans="1:21" x14ac:dyDescent="0.4">
      <c r="A78" t="s">
        <v>102</v>
      </c>
      <c r="B78" t="s">
        <v>114</v>
      </c>
      <c r="C78" t="s">
        <v>13</v>
      </c>
      <c r="D78">
        <v>0</v>
      </c>
      <c r="E78" t="s">
        <v>131</v>
      </c>
      <c r="F78" t="s">
        <v>131</v>
      </c>
      <c r="G78">
        <v>0</v>
      </c>
      <c r="H78" t="s">
        <v>131</v>
      </c>
      <c r="I78">
        <v>20</v>
      </c>
      <c r="J78" t="s">
        <v>131</v>
      </c>
      <c r="K78">
        <v>57.9</v>
      </c>
      <c r="L78" t="s">
        <v>131</v>
      </c>
      <c r="M78">
        <v>28.5</v>
      </c>
      <c r="N78" t="s">
        <v>131</v>
      </c>
      <c r="O78">
        <v>0.39285714285714302</v>
      </c>
      <c r="P78">
        <v>20</v>
      </c>
      <c r="Q78" t="s">
        <v>114</v>
      </c>
      <c r="S78">
        <v>1</v>
      </c>
      <c r="T78">
        <v>57</v>
      </c>
      <c r="U78" t="s">
        <v>114</v>
      </c>
    </row>
    <row r="79" spans="1:21" x14ac:dyDescent="0.4">
      <c r="A79" t="s">
        <v>117</v>
      </c>
      <c r="B79" t="s">
        <v>114</v>
      </c>
      <c r="C79" t="s">
        <v>13</v>
      </c>
      <c r="D79" t="s">
        <v>131</v>
      </c>
      <c r="E79" t="s">
        <v>131</v>
      </c>
      <c r="F79" t="s">
        <v>131</v>
      </c>
      <c r="G79" t="s">
        <v>131</v>
      </c>
      <c r="H79" t="s">
        <v>131</v>
      </c>
      <c r="I79" t="s">
        <v>131</v>
      </c>
      <c r="J79" t="s">
        <v>131</v>
      </c>
      <c r="K79">
        <v>66.63</v>
      </c>
      <c r="L79" t="s">
        <v>131</v>
      </c>
      <c r="M79">
        <v>29.19</v>
      </c>
      <c r="N79" t="s">
        <v>131</v>
      </c>
      <c r="O79">
        <v>0.72727272727272696</v>
      </c>
      <c r="P79">
        <v>21</v>
      </c>
      <c r="Q79" t="s">
        <v>114</v>
      </c>
      <c r="S79">
        <v>1</v>
      </c>
      <c r="T79">
        <v>60</v>
      </c>
      <c r="U79" t="s">
        <v>114</v>
      </c>
    </row>
    <row r="80" spans="1:21" x14ac:dyDescent="0.4">
      <c r="A80" t="s">
        <v>118</v>
      </c>
      <c r="B80" t="s">
        <v>114</v>
      </c>
      <c r="C80" t="s">
        <v>13</v>
      </c>
      <c r="D80" t="s">
        <v>131</v>
      </c>
      <c r="E80" t="s">
        <v>131</v>
      </c>
      <c r="F80" t="s">
        <v>131</v>
      </c>
      <c r="G80" t="s">
        <v>131</v>
      </c>
      <c r="H80" t="s">
        <v>131</v>
      </c>
      <c r="I80">
        <v>76</v>
      </c>
      <c r="J80" t="s">
        <v>131</v>
      </c>
      <c r="K80">
        <v>62</v>
      </c>
      <c r="L80" t="s">
        <v>131</v>
      </c>
      <c r="M80">
        <v>44</v>
      </c>
      <c r="N80" t="s">
        <v>131</v>
      </c>
      <c r="O80">
        <v>0.71428571428571397</v>
      </c>
      <c r="P80">
        <v>76</v>
      </c>
      <c r="Q80" t="s">
        <v>114</v>
      </c>
      <c r="S80">
        <v>1</v>
      </c>
      <c r="T80">
        <v>61</v>
      </c>
      <c r="U80" t="s">
        <v>114</v>
      </c>
    </row>
    <row r="81" spans="1:21" x14ac:dyDescent="0.4">
      <c r="A81" t="s">
        <v>119</v>
      </c>
      <c r="B81" t="s">
        <v>114</v>
      </c>
      <c r="C81" t="s">
        <v>13</v>
      </c>
      <c r="D81">
        <v>2</v>
      </c>
      <c r="E81" t="s">
        <v>131</v>
      </c>
      <c r="F81" t="s">
        <v>131</v>
      </c>
      <c r="G81">
        <v>0</v>
      </c>
      <c r="H81" t="s">
        <v>131</v>
      </c>
      <c r="I81">
        <v>338</v>
      </c>
      <c r="J81" t="s">
        <v>131</v>
      </c>
      <c r="K81">
        <v>69.650000000000006</v>
      </c>
      <c r="L81" t="s">
        <v>131</v>
      </c>
      <c r="M81" t="s">
        <v>131</v>
      </c>
      <c r="N81" t="s">
        <v>131</v>
      </c>
      <c r="O81">
        <v>0.29166666666666702</v>
      </c>
      <c r="P81">
        <v>338</v>
      </c>
      <c r="Q81" t="s">
        <v>114</v>
      </c>
      <c r="S81">
        <v>1</v>
      </c>
      <c r="T81">
        <v>68</v>
      </c>
      <c r="U81" t="s">
        <v>114</v>
      </c>
    </row>
    <row r="82" spans="1:21" x14ac:dyDescent="0.4">
      <c r="A82" t="s">
        <v>120</v>
      </c>
      <c r="B82" t="s">
        <v>114</v>
      </c>
      <c r="C82" t="s">
        <v>13</v>
      </c>
      <c r="D82" t="s">
        <v>131</v>
      </c>
      <c r="E82" t="s">
        <v>131</v>
      </c>
      <c r="F82" t="s">
        <v>131</v>
      </c>
      <c r="G82" t="s">
        <v>131</v>
      </c>
      <c r="H82" t="s">
        <v>131</v>
      </c>
      <c r="I82" t="s">
        <v>131</v>
      </c>
      <c r="J82" t="s">
        <v>131</v>
      </c>
      <c r="K82">
        <v>60</v>
      </c>
      <c r="L82" t="s">
        <v>131</v>
      </c>
      <c r="M82">
        <v>23</v>
      </c>
      <c r="N82" t="s">
        <v>131</v>
      </c>
      <c r="O82">
        <v>0.59090909090909105</v>
      </c>
      <c r="P82">
        <v>10</v>
      </c>
      <c r="Q82" t="s">
        <v>114</v>
      </c>
      <c r="S82">
        <v>1</v>
      </c>
      <c r="T82">
        <v>69</v>
      </c>
      <c r="U82" t="s">
        <v>114</v>
      </c>
    </row>
    <row r="83" spans="1:21" x14ac:dyDescent="0.4">
      <c r="A83" t="s">
        <v>121</v>
      </c>
      <c r="B83" t="s">
        <v>114</v>
      </c>
      <c r="C83" t="s">
        <v>13</v>
      </c>
      <c r="D83" t="s">
        <v>131</v>
      </c>
      <c r="E83" t="s">
        <v>131</v>
      </c>
      <c r="F83" t="s">
        <v>131</v>
      </c>
      <c r="G83" t="s">
        <v>131</v>
      </c>
      <c r="H83" t="s">
        <v>131</v>
      </c>
      <c r="I83">
        <v>71</v>
      </c>
      <c r="J83" t="s">
        <v>131</v>
      </c>
      <c r="K83">
        <v>63</v>
      </c>
      <c r="L83" t="s">
        <v>131</v>
      </c>
      <c r="M83">
        <v>43.9</v>
      </c>
      <c r="N83" t="s">
        <v>131</v>
      </c>
      <c r="O83">
        <v>0.57142857142857095</v>
      </c>
      <c r="P83">
        <v>69</v>
      </c>
      <c r="Q83" t="s">
        <v>114</v>
      </c>
      <c r="S83">
        <v>1</v>
      </c>
      <c r="T83">
        <v>77</v>
      </c>
      <c r="U83" t="s">
        <v>114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dpedr</dc:creator>
  <cp:lastModifiedBy>david pedrosa</cp:lastModifiedBy>
  <dcterms:created xsi:type="dcterms:W3CDTF">2022-06-13T14:45:42Z</dcterms:created>
  <dcterms:modified xsi:type="dcterms:W3CDTF">2022-09-07T10:32:15Z</dcterms:modified>
</cp:coreProperties>
</file>