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tables/table2.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filterPrivacy="1" backupFile="1" codeName="EstaPastaDeTrabalho"/>
  <xr:revisionPtr revIDLastSave="945" documentId="8_{4EC56E9F-A59D-435C-9260-10A796BED726}" xr6:coauthVersionLast="47" xr6:coauthVersionMax="47" xr10:uidLastSave="{AB22F8D3-7D04-4813-A12F-2EC68A0E3021}"/>
  <bookViews>
    <workbookView showSheetTabs="0" xWindow="-120" yWindow="-120" windowWidth="20730" windowHeight="11040" tabRatio="0" activeTab="5" xr2:uid="{00000000-000D-0000-FFFF-FFFF00000000}"/>
  </bookViews>
  <sheets>
    <sheet name="Cronograma" sheetId="11" r:id="rId1"/>
    <sheet name="Feriados" sheetId="13" r:id="rId2"/>
    <sheet name="Calculadora" sheetId="14" r:id="rId3"/>
    <sheet name="Anotações" sheetId="15" r:id="rId4"/>
    <sheet name="Sobre" sheetId="18" r:id="rId5"/>
    <sheet name="Dash" sheetId="17" r:id="rId6"/>
    <sheet name="Legenda" sheetId="16" state="hidden" r:id="rId7"/>
  </sheets>
  <definedNames>
    <definedName name="_data_progesso" comment="SE($F6&gt;0;$G6+(DIAS(SE(HOJE()&gt;$H6;HOJE();$H6);$G6)*$F6);0) //periodo contemplando vencimento || SE($F6&gt;0;$G6+(DIAS($H6;$G6)*$F6);0) //periodo sobre o prazo">IF(Cronograma!$G1&gt;0,Cronograma!$H1+(_xlfn.DAYS(Cronograma!$I1,Cronograma!$H1)*Cronograma!$G1),0)</definedName>
    <definedName name="_xlnm._FilterDatabase" localSheetId="0" hidden="1">Cronograma!$B$5:$J$251</definedName>
    <definedName name="data_estimada_para_projeto">Calculadora!$A$4+Calculadora!$B$4-1</definedName>
    <definedName name="feriado">Calculadora!#REF!</definedName>
    <definedName name="Hoje" localSheetId="0">TODAY()</definedName>
    <definedName name="Início_da_tarefa" localSheetId="0">Cronograma!$H1</definedName>
    <definedName name="Início_do_projeto">Cronograma!$H$2</definedName>
    <definedName name="Progresso_da_tarefa" localSheetId="0">Cronograma!$G1</definedName>
    <definedName name="Semana_de_exibição">Cronograma!$H$3</definedName>
    <definedName name="Término_previsto_tarefa" localSheetId="0">Cronograma!$I1</definedName>
    <definedName name="Término_real_tarefa">Cronograma!$J1</definedName>
    <definedName name="tipo_tarefa">Cronograma!$E1</definedName>
    <definedName name="_xlnm.Print_Titles" localSheetId="0">Cronograma!$2:$5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03" i="11" l="1"/>
  <c r="G61" i="11"/>
  <c r="G46" i="11"/>
  <c r="G30" i="11"/>
  <c r="G20" i="11"/>
  <c r="G15" i="11"/>
  <c r="H6" i="11"/>
  <c r="G6" i="11"/>
  <c r="A4" i="14" l="1"/>
  <c r="I168" i="11"/>
  <c r="I169" i="11"/>
  <c r="I170" i="11"/>
  <c r="I171" i="11"/>
  <c r="I167" i="11"/>
  <c r="I165" i="11"/>
  <c r="D5" i="17"/>
  <c r="D4" i="17"/>
  <c r="I7" i="11"/>
  <c r="C3" i="17"/>
  <c r="D6" i="17"/>
  <c r="C6" i="17"/>
  <c r="D3" i="17"/>
  <c r="C2" i="17"/>
  <c r="D2" i="17"/>
  <c r="B2" i="17"/>
  <c r="A2" i="17"/>
  <c r="I242" i="11"/>
  <c r="I243" i="11"/>
  <c r="I244" i="11"/>
  <c r="I245" i="11"/>
  <c r="I246" i="11"/>
  <c r="I247" i="11"/>
  <c r="I248" i="11"/>
  <c r="I249" i="11"/>
  <c r="I250" i="11"/>
  <c r="I235" i="11"/>
  <c r="I236" i="11"/>
  <c r="I237" i="11"/>
  <c r="I238" i="11"/>
  <c r="I239" i="11"/>
  <c r="I229" i="11"/>
  <c r="I230" i="11"/>
  <c r="I231" i="11"/>
  <c r="I220" i="11"/>
  <c r="I221" i="11"/>
  <c r="I222" i="11"/>
  <c r="I223" i="11"/>
  <c r="I224" i="11"/>
  <c r="I225" i="11"/>
  <c r="I226" i="11"/>
  <c r="I227" i="11"/>
  <c r="I228" i="11"/>
  <c r="I213" i="11"/>
  <c r="I214" i="11"/>
  <c r="I215" i="11"/>
  <c r="I216" i="11"/>
  <c r="I217" i="11"/>
  <c r="I205" i="11"/>
  <c r="I206" i="11"/>
  <c r="I207" i="11"/>
  <c r="I208" i="11"/>
  <c r="I209" i="11"/>
  <c r="I210" i="11"/>
  <c r="I201" i="11"/>
  <c r="I202" i="11"/>
  <c r="I185" i="11"/>
  <c r="I186" i="11"/>
  <c r="I187" i="11"/>
  <c r="I188" i="11"/>
  <c r="I189" i="11"/>
  <c r="I190" i="11"/>
  <c r="I191" i="11"/>
  <c r="I192" i="11"/>
  <c r="I193" i="11"/>
  <c r="I194" i="11"/>
  <c r="I195" i="11"/>
  <c r="I196" i="11"/>
  <c r="I179" i="11"/>
  <c r="I180" i="11"/>
  <c r="I181" i="11"/>
  <c r="I182" i="11"/>
  <c r="I175" i="11"/>
  <c r="I176" i="11"/>
  <c r="I158" i="11"/>
  <c r="I159" i="11"/>
  <c r="I160" i="11"/>
  <c r="I161" i="11"/>
  <c r="I152" i="11"/>
  <c r="I153" i="11"/>
  <c r="I154" i="11"/>
  <c r="I155" i="11"/>
  <c r="I145" i="11"/>
  <c r="I146" i="11"/>
  <c r="I147" i="11"/>
  <c r="I148" i="11"/>
  <c r="I137" i="11"/>
  <c r="I138" i="11"/>
  <c r="I139" i="11"/>
  <c r="I140" i="11"/>
  <c r="I141" i="11"/>
  <c r="I142" i="11"/>
  <c r="I143" i="11"/>
  <c r="I144" i="11"/>
  <c r="I131" i="11"/>
  <c r="I132" i="11"/>
  <c r="I133" i="11"/>
  <c r="I134" i="11"/>
  <c r="I124" i="11"/>
  <c r="I125" i="11"/>
  <c r="I126" i="11"/>
  <c r="I127" i="11"/>
  <c r="I128" i="11"/>
  <c r="I129" i="11"/>
  <c r="I130" i="11"/>
  <c r="I114" i="11"/>
  <c r="I115" i="11"/>
  <c r="I116" i="11"/>
  <c r="I117" i="11"/>
  <c r="I118" i="11"/>
  <c r="I119" i="11"/>
  <c r="I120" i="11"/>
  <c r="I121" i="11"/>
  <c r="I109" i="11"/>
  <c r="I110" i="11"/>
  <c r="I111" i="11"/>
  <c r="I112" i="11"/>
  <c r="I113" i="11"/>
  <c r="I100" i="11"/>
  <c r="I101" i="11"/>
  <c r="I102" i="11"/>
  <c r="I103" i="11"/>
  <c r="I104" i="11"/>
  <c r="I105" i="11"/>
  <c r="I106" i="11"/>
  <c r="I94" i="11"/>
  <c r="I95" i="11"/>
  <c r="I96" i="11"/>
  <c r="I97" i="11"/>
  <c r="I98" i="11"/>
  <c r="I99" i="11"/>
  <c r="I86" i="11"/>
  <c r="I87" i="11"/>
  <c r="I88" i="11"/>
  <c r="I89" i="11"/>
  <c r="I90" i="11"/>
  <c r="I91" i="11"/>
  <c r="I79" i="11"/>
  <c r="I80" i="11"/>
  <c r="I81" i="11"/>
  <c r="I82" i="11"/>
  <c r="I83" i="11"/>
  <c r="I84" i="11"/>
  <c r="I85" i="11"/>
  <c r="I72" i="11"/>
  <c r="I73" i="11"/>
  <c r="I74" i="11"/>
  <c r="I75" i="11"/>
  <c r="I76" i="11"/>
  <c r="I63" i="11"/>
  <c r="I64" i="11"/>
  <c r="I65" i="11"/>
  <c r="I66" i="11"/>
  <c r="I67" i="11"/>
  <c r="I68" i="11"/>
  <c r="I69" i="11"/>
  <c r="I70" i="11"/>
  <c r="I71" i="11"/>
  <c r="I58" i="11"/>
  <c r="I59" i="11"/>
  <c r="I60" i="11"/>
  <c r="I48" i="11"/>
  <c r="I49" i="11"/>
  <c r="I50" i="11"/>
  <c r="I51" i="11"/>
  <c r="I52" i="11"/>
  <c r="I53" i="11"/>
  <c r="I54" i="11"/>
  <c r="I55" i="11"/>
  <c r="I56" i="11"/>
  <c r="I57" i="11"/>
  <c r="I42" i="11"/>
  <c r="I43" i="11"/>
  <c r="I44" i="11"/>
  <c r="I45" i="11"/>
  <c r="I32" i="11"/>
  <c r="I33" i="11"/>
  <c r="I34" i="11"/>
  <c r="I35" i="11"/>
  <c r="I36" i="11"/>
  <c r="I37" i="11"/>
  <c r="I38" i="11"/>
  <c r="I39" i="11"/>
  <c r="I40" i="11"/>
  <c r="I41" i="11"/>
  <c r="I22" i="11"/>
  <c r="I23" i="11"/>
  <c r="I24" i="11"/>
  <c r="I25" i="11"/>
  <c r="I26" i="11"/>
  <c r="I27" i="11"/>
  <c r="I28" i="11"/>
  <c r="I29" i="11"/>
  <c r="I241" i="11"/>
  <c r="I234" i="11"/>
  <c r="I219" i="11"/>
  <c r="I212" i="11"/>
  <c r="I204" i="11"/>
  <c r="I200" i="11"/>
  <c r="I198" i="11"/>
  <c r="I184" i="11"/>
  <c r="I178" i="11"/>
  <c r="I174" i="11"/>
  <c r="I163" i="11"/>
  <c r="I157" i="11"/>
  <c r="I151" i="11"/>
  <c r="I136" i="11"/>
  <c r="I123" i="11"/>
  <c r="I108" i="11"/>
  <c r="I93" i="11"/>
  <c r="I78" i="11"/>
  <c r="I62" i="11"/>
  <c r="I47" i="11"/>
  <c r="I31" i="11"/>
  <c r="I21" i="11"/>
  <c r="I17" i="11"/>
  <c r="I18" i="11"/>
  <c r="I19" i="11"/>
  <c r="I16" i="11"/>
  <c r="I8" i="11"/>
  <c r="I9" i="11"/>
  <c r="I10" i="11"/>
  <c r="I11" i="11"/>
  <c r="I12" i="11"/>
  <c r="I13" i="11"/>
  <c r="H240" i="11"/>
  <c r="H233" i="11"/>
  <c r="H232" i="11" s="1"/>
  <c r="H218" i="11"/>
  <c r="H211" i="11"/>
  <c r="H203" i="11"/>
  <c r="H199" i="11"/>
  <c r="H197" i="11"/>
  <c r="H183" i="11"/>
  <c r="H177" i="11"/>
  <c r="H173" i="11"/>
  <c r="H166" i="11"/>
  <c r="H164" i="11"/>
  <c r="H162" i="11"/>
  <c r="H156" i="11"/>
  <c r="H150" i="11"/>
  <c r="H135" i="11"/>
  <c r="H122" i="11"/>
  <c r="H107" i="11"/>
  <c r="H92" i="11"/>
  <c r="H77" i="11"/>
  <c r="H61" i="11"/>
  <c r="H46" i="11"/>
  <c r="H30" i="11"/>
  <c r="H20" i="11"/>
  <c r="H15" i="11"/>
  <c r="H172" i="11" l="1"/>
  <c r="H14" i="11"/>
  <c r="H149" i="11"/>
  <c r="C5" i="17"/>
  <c r="E5" i="17" s="1"/>
  <c r="G5" i="17" s="1"/>
  <c r="C4" i="17"/>
  <c r="E4" i="17" s="1"/>
  <c r="G4" i="17" s="1"/>
  <c r="E3" i="17"/>
  <c r="E2" i="17"/>
  <c r="E6" i="17"/>
  <c r="I164" i="11"/>
  <c r="I150" i="11"/>
  <c r="I197" i="11"/>
  <c r="I162" i="11"/>
  <c r="I46" i="11"/>
  <c r="I199" i="11"/>
  <c r="I156" i="11"/>
  <c r="I173" i="11"/>
  <c r="I61" i="11"/>
  <c r="I203" i="11"/>
  <c r="I211" i="11"/>
  <c r="I77" i="11"/>
  <c r="I92" i="11"/>
  <c r="I218" i="11"/>
  <c r="I107" i="11"/>
  <c r="I233" i="11"/>
  <c r="I232" i="11" s="1"/>
  <c r="I122" i="11"/>
  <c r="I177" i="11"/>
  <c r="I240" i="11"/>
  <c r="I183" i="11"/>
  <c r="I20" i="11"/>
  <c r="I135" i="11"/>
  <c r="I30" i="11"/>
  <c r="I6" i="11"/>
  <c r="I15" i="11"/>
  <c r="E4" i="14" a="1"/>
  <c r="E4" i="14" s="1"/>
  <c r="D4" i="14"/>
  <c r="C4" i="14"/>
  <c r="H2" i="11" l="1"/>
  <c r="M4" i="11" s="1"/>
  <c r="I172" i="11"/>
  <c r="I14" i="11"/>
  <c r="G6" i="17"/>
  <c r="G3" i="17"/>
  <c r="F4" i="14"/>
  <c r="G4" i="14" s="1"/>
  <c r="J240" i="11" l="1"/>
  <c r="J233" i="11"/>
  <c r="J218" i="11"/>
  <c r="J211" i="11"/>
  <c r="J203" i="11"/>
  <c r="J199" i="11"/>
  <c r="J197" i="11"/>
  <c r="J183" i="11"/>
  <c r="J177" i="11"/>
  <c r="J173" i="11"/>
  <c r="J166" i="11"/>
  <c r="J164" i="11"/>
  <c r="J162" i="11"/>
  <c r="J156" i="11"/>
  <c r="J150" i="11"/>
  <c r="J135" i="11"/>
  <c r="J122" i="11"/>
  <c r="J107" i="11"/>
  <c r="J92" i="11"/>
  <c r="J77" i="11"/>
  <c r="J61" i="11"/>
  <c r="J46" i="11"/>
  <c r="J30" i="11"/>
  <c r="J20" i="11"/>
  <c r="J15" i="11"/>
  <c r="G218" i="11" l="1"/>
  <c r="G211" i="11"/>
  <c r="G199" i="11"/>
  <c r="G197" i="11"/>
  <c r="G183" i="11"/>
  <c r="G177" i="11"/>
  <c r="G173" i="11"/>
  <c r="I166" i="11"/>
  <c r="I149" i="11" s="1"/>
  <c r="G166" i="11"/>
  <c r="G164" i="11"/>
  <c r="G162" i="11"/>
  <c r="G156" i="11"/>
  <c r="G150" i="11"/>
  <c r="G135" i="11"/>
  <c r="G122" i="11"/>
  <c r="G107" i="11"/>
  <c r="G92" i="11"/>
  <c r="G77" i="11"/>
  <c r="J6" i="11"/>
  <c r="G149" i="11" l="1"/>
  <c r="J149" i="11" s="1"/>
  <c r="G14" i="11"/>
  <c r="J14" i="11" s="1"/>
  <c r="G232" i="11"/>
  <c r="J232" i="11" s="1"/>
  <c r="L30" i="11"/>
  <c r="L20" i="11"/>
  <c r="G172" i="11"/>
  <c r="J172" i="11" s="1"/>
  <c r="L29" i="11"/>
  <c r="L28" i="11"/>
  <c r="L27" i="11"/>
  <c r="L26" i="11"/>
  <c r="L24" i="11"/>
  <c r="L19" i="11"/>
  <c r="L18" i="11"/>
  <c r="L12" i="11"/>
  <c r="L7" i="11" l="1"/>
  <c r="L25" i="11" l="1"/>
  <c r="L23" i="11"/>
  <c r="L8" i="11"/>
  <c r="L21" i="11"/>
  <c r="N4" i="11"/>
  <c r="M3" i="11"/>
  <c r="O4" i="11" l="1"/>
  <c r="L22" i="11"/>
  <c r="L9" i="11"/>
  <c r="P4" i="11" l="1"/>
  <c r="L10" i="11"/>
  <c r="L6" i="11"/>
  <c r="L11" i="11"/>
  <c r="Q4" i="11" l="1"/>
  <c r="R4" i="11" l="1"/>
  <c r="L14" i="11"/>
  <c r="L13" i="11"/>
  <c r="S4" i="11" l="1"/>
  <c r="T4" i="11" l="1"/>
  <c r="U4" i="11" s="1"/>
  <c r="V4" i="11" s="1"/>
  <c r="W4" i="11" s="1"/>
  <c r="X4" i="11" s="1"/>
  <c r="Y4" i="11" s="1"/>
  <c r="Z4" i="11" s="1"/>
  <c r="AA4" i="11" s="1"/>
  <c r="L15" i="11"/>
  <c r="T3" i="11" l="1"/>
  <c r="AB4" i="11"/>
  <c r="AC4" i="11" s="1"/>
  <c r="AD4" i="11" s="1"/>
  <c r="AE4" i="11" s="1"/>
  <c r="AF4" i="11" s="1"/>
  <c r="AG4" i="11" s="1"/>
  <c r="AH4" i="11" s="1"/>
  <c r="AA3" i="11"/>
  <c r="L17" i="11"/>
  <c r="L16" i="11"/>
  <c r="AI4" i="11" l="1"/>
  <c r="AJ4" i="11" s="1"/>
  <c r="AK4" i="11" s="1"/>
  <c r="AL4" i="11" s="1"/>
  <c r="AM4" i="11" s="1"/>
  <c r="AN4" i="11" s="1"/>
  <c r="AO4" i="11" s="1"/>
  <c r="AH3" i="11"/>
  <c r="AP4" i="11" l="1"/>
  <c r="AQ4" i="11" s="1"/>
  <c r="AR4" i="11" s="1"/>
  <c r="AS4" i="11" s="1"/>
  <c r="AT4" i="11" s="1"/>
  <c r="AU4" i="11" s="1"/>
  <c r="AV4" i="11" s="1"/>
  <c r="AO3" i="11"/>
  <c r="AW4" i="11" l="1"/>
  <c r="AX4" i="11" s="1"/>
  <c r="AY4" i="11" s="1"/>
  <c r="AZ4" i="11" s="1"/>
  <c r="BA4" i="11" s="1"/>
  <c r="BB4" i="11" s="1"/>
  <c r="BC4" i="11" s="1"/>
  <c r="AV3" i="11"/>
  <c r="BD4" i="11" l="1"/>
  <c r="BE4" i="11" s="1"/>
  <c r="BF4" i="11" s="1"/>
  <c r="BG4" i="11" s="1"/>
  <c r="BH4" i="11" s="1"/>
  <c r="BI4" i="11" s="1"/>
  <c r="BJ4" i="11" s="1"/>
  <c r="BC3" i="11"/>
  <c r="BK4" i="11" l="1"/>
  <c r="BL4" i="11" s="1"/>
  <c r="BM4" i="11" s="1"/>
  <c r="BN4" i="11" s="1"/>
  <c r="BO4" i="11" s="1"/>
  <c r="BP4" i="11" s="1"/>
  <c r="BQ4" i="11" s="1"/>
  <c r="BJ3" i="11"/>
  <c r="BR4" i="11" l="1"/>
  <c r="BS4" i="11" s="1"/>
  <c r="BT4" i="11" s="1"/>
  <c r="BU4" i="11" s="1"/>
  <c r="BV4" i="11" s="1"/>
  <c r="BW4" i="11" s="1"/>
  <c r="BX4" i="11" s="1"/>
  <c r="BQ3" i="11"/>
  <c r="BY4" i="11" l="1"/>
  <c r="BZ4" i="11" s="1"/>
  <c r="CA4" i="11" s="1"/>
  <c r="CB4" i="11" s="1"/>
  <c r="CC4" i="11" s="1"/>
  <c r="CD4" i="11" s="1"/>
  <c r="BX3" i="1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<sst xmlns="http://schemas.openxmlformats.org/spreadsheetml/2006/main" count="3479" uniqueCount="117">
  <si>
    <t>Insira o Nome da empresa na célula B2.</t>
  </si>
  <si>
    <t>Insira o nome do Líder do projeto na célula B3. Insira a data de Início do projeto na célula E3. Início do projeto: o rótulo está na célula C3.</t>
  </si>
  <si>
    <t>A semana de exibição na célula E4 representa a semana inicial a ser exibida no cronograma do projeto na célula I4. A data de início do projeto é considerada Semana 1. Para alterar a semana de exibição, basta inserir um novo número da semana na célula E4.
A data inicial para cada semana, começando com a semana de exibição na célula E4, começa na célula I4 e é calculada automaticamente. Há 8 semanas representadas nesse modo de exibição que vão da célula I4 a célula BF4.
Você não deve modificar essas células.
Semana de exibição: o rótulo está na célula C4.</t>
  </si>
  <si>
    <t>As células I5 a BL5 contêm o número de dias da semana representado no bloco de células acima de cada célula de data e são calculadas automaticamente.
Você não deve modificar essas células.
A data de hoje é contornada em vermelho (hex #AD3815) a partir da data de hoje na linha 5, passando pela coluna de data inteira até o final do cronograma do projeto.</t>
  </si>
  <si>
    <t>Esta linha inclui cabeçalhos do cronograma do projeto que estão abaixo deles. 
Navegue de B6 a BL6 para ouvir o conteúdo. A primeira letra de cada dia da semana da data acima daquele cabeçalho começa na célula I6 e continua até a célula BL6.
Todo o gráfico de linha do tempo de projeto é gerado automaticamente com base nas datas de início e término inseridas, usando os formatos condicionais.
Não modifique o conteúdo nas células dentro das colunas após a coluna I, começando na célula I7.</t>
  </si>
  <si>
    <t>A célula B8 contém o título do exemplo da Fase 1. 
Insira um novo Título na célula B8.
Na célula C8, insira o nome a atribuir à fase, caso ela se aplique ao seu projeto.
Na célula D8, insira o Progresso para a fase inteira, caso ela se aplique ao seu projeto.
Nas células E8 e F8, insira as datas de início e término para a fase inteira, caso ela se aplique ao seu projeto. 
O gráfico de Gantt preenche automaticamente as datas apropriadas e sombreia de acordo com o andamento inserido.
Para excluir a fase e trabalhar apenas nas tarefas, basta excluir essa linha.</t>
  </si>
  <si>
    <t xml:space="preserve">A célula B9 contém a tarefa de exemplo "Tarefa 1". 
Insira um novo nome da tarefa na célula B9.
Insira uma pessoa para atribuir a tarefa na célula C9.
Insira o andamento da tarefa na célula D9. Uma barra de progresso é exibida na célula e fica sombreada de acordo com o número na célula. Por exemplo, 50% de progresso sombreia metade da célula.
Insira a data de início da tarefa na célula E9.
Insira a data de término da tarefa na célula F9.
Uma barra de status sombreada das datas inseridas aparece em blocos começando na célula I9 até BL9. </t>
  </si>
  <si>
    <t>As linhas 10 a 13 repetem o padrão da linha 9. 
Repita as instruções da célula A9 para todas as linhas de tarefas nesta planilha. Substitua os dados de exemplo.
Um exemplo de outra fase começa na célula A14. 
Continue inserindo tarefas nas células A10 a A13 ou vá para a célula A14 para saber mais.</t>
  </si>
  <si>
    <t>A célula à direita contém o título do exemplo da Fase 2. 
Você pode criar uma nova fase a qualquer momento na coluna B. Este cronograma de projeto não exige fases. Para remover a fase, basta excluir a linha.
Para criar um novo bloco de fases nesta linha, digite um novo Título na célula à direita.
Para continuar a adicionar tarefas à fase acima, insira uma nova linha acima desta e preencha os dados da tarefa como na instrução da célula A9.
Atualize os detalhes da Fase na célula à direita, com base nas instruções da célula A8.
Continue navegando para baixo nas células da coluna A para saber mais.
Se você ainda não adicionou as novas linhas nesta planilha, encontrará 2 exemplos adicionais de blocos de fase que foram criados nas células B20 e B26. Caso contrário, navegue pelas células da coluna A para localizar os blocos adicionais. 
Repita as instruções das células A8 e A9 sempre que precisar.</t>
  </si>
  <si>
    <t>Bloco de título de fase de exemplo</t>
  </si>
  <si>
    <t>Esta é uma linha vazia</t>
  </si>
  <si>
    <t>Início do projeto:</t>
  </si>
  <si>
    <t>Semana de exibição:</t>
  </si>
  <si>
    <t>PROGRESSO</t>
  </si>
  <si>
    <t>INÍCIO</t>
  </si>
  <si>
    <t>DIAS</t>
  </si>
  <si>
    <t>d</t>
  </si>
  <si>
    <t>s</t>
  </si>
  <si>
    <t>t</t>
  </si>
  <si>
    <t>q</t>
  </si>
  <si>
    <t>TÉRMINO PREVISTO</t>
  </si>
  <si>
    <t>TÉRMINO REAL</t>
  </si>
  <si>
    <t>DURAÇÃO</t>
  </si>
  <si>
    <t>Duração do Plano</t>
  </si>
  <si>
    <r>
      <rPr>
        <sz val="12"/>
        <color theme="1" tint="0.24994659260841701"/>
        <rFont val="Calibri"/>
        <family val="2"/>
      </rPr>
      <t>%</t>
    </r>
    <r>
      <rPr>
        <sz val="11"/>
        <color theme="1"/>
        <rFont val="Calibri"/>
        <family val="2"/>
        <scheme val="minor"/>
      </rPr>
      <t xml:space="preserve"> </t>
    </r>
    <r>
      <rPr>
        <sz val="12"/>
        <color theme="1" tint="0.24994659260841701"/>
        <rFont val="Calibri"/>
        <family val="2"/>
      </rPr>
      <t>concluída</t>
    </r>
  </si>
  <si>
    <t>F</t>
  </si>
  <si>
    <t>T</t>
  </si>
  <si>
    <t>Data</t>
  </si>
  <si>
    <t>Dia da Semana</t>
  </si>
  <si>
    <t>Feriado</t>
  </si>
  <si>
    <t>segunda-feira</t>
  </si>
  <si>
    <t>Confraternização Universal</t>
  </si>
  <si>
    <t>Carnaval</t>
  </si>
  <si>
    <t>terça-feira</t>
  </si>
  <si>
    <t>sexta-feira</t>
  </si>
  <si>
    <t>Paixão de Cristo</t>
  </si>
  <si>
    <t>sábado</t>
  </si>
  <si>
    <t>Tiradentes</t>
  </si>
  <si>
    <t>Dia do Trabalho</t>
  </si>
  <si>
    <t>quinta-feira</t>
  </si>
  <si>
    <t>Corpus Christi</t>
  </si>
  <si>
    <t>Independência do Brasil</t>
  </si>
  <si>
    <t>Nossa Sr.a Aparecida - Padroeira do Brasil</t>
  </si>
  <si>
    <t>Finados</t>
  </si>
  <si>
    <t>Proclamação da República</t>
  </si>
  <si>
    <t>Natal</t>
  </si>
  <si>
    <t>domingo</t>
  </si>
  <si>
    <t>quarta-feira</t>
  </si>
  <si>
    <t>P</t>
  </si>
  <si>
    <t>➕ Inserir linhas</t>
  </si>
  <si>
    <t>Atrasado</t>
  </si>
  <si>
    <t>Concluído</t>
  </si>
  <si>
    <t>Concluído (além do planejado)</t>
  </si>
  <si>
    <t>Data inicial</t>
  </si>
  <si>
    <t>Dias estimado de projeto</t>
  </si>
  <si>
    <t>Quantidade de dias para alimentar cronograma</t>
  </si>
  <si>
    <t>Interna</t>
  </si>
  <si>
    <t>ATRIBUÍDO PARA</t>
  </si>
  <si>
    <t>TIPO</t>
  </si>
  <si>
    <t>ÁREA</t>
  </si>
  <si>
    <t>Data estimada de término</t>
  </si>
  <si>
    <t>Toal de sábados no período</t>
  </si>
  <si>
    <t>Toal de domingos no período</t>
  </si>
  <si>
    <t>Toal de fariados no período</t>
  </si>
  <si>
    <t>Data: dd/mm/aaaa</t>
  </si>
  <si>
    <t>nota...</t>
  </si>
  <si>
    <t>nota....</t>
  </si>
  <si>
    <t>janelas</t>
  </si>
  <si>
    <t>S</t>
  </si>
  <si>
    <t>CONCLUIDO</t>
  </si>
  <si>
    <t>NÃO INICIADOS</t>
  </si>
  <si>
    <t>%</t>
  </si>
  <si>
    <t>T+S</t>
  </si>
  <si>
    <t>EM ANDAMENTO (DENTO DO PRAZO)</t>
  </si>
  <si>
    <t>EM ANDAMENTO (ACIMA DO PRAZO)</t>
  </si>
  <si>
    <t>Projeto 1</t>
  </si>
  <si>
    <t>Projeto 2</t>
  </si>
  <si>
    <t>Projeto 3</t>
  </si>
  <si>
    <t>Projeto 4</t>
  </si>
  <si>
    <t>Projeto 5</t>
  </si>
  <si>
    <t>T1</t>
  </si>
  <si>
    <t>T2</t>
  </si>
  <si>
    <t>T3</t>
  </si>
  <si>
    <t>T4</t>
  </si>
  <si>
    <t>T5</t>
  </si>
  <si>
    <t>T6</t>
  </si>
  <si>
    <t>T7</t>
  </si>
  <si>
    <t>[NOME DO PROJETO]</t>
  </si>
  <si>
    <t>nome</t>
  </si>
  <si>
    <t>Fase 1</t>
  </si>
  <si>
    <t>Fase 2</t>
  </si>
  <si>
    <t>Fase 3</t>
  </si>
  <si>
    <t>Fase 4</t>
  </si>
  <si>
    <t>Fase 5</t>
  </si>
  <si>
    <t>Fase 6</t>
  </si>
  <si>
    <t>Fase 7</t>
  </si>
  <si>
    <t>Fase 8</t>
  </si>
  <si>
    <t>Fase 9</t>
  </si>
  <si>
    <t>Fase 10</t>
  </si>
  <si>
    <t>T8</t>
  </si>
  <si>
    <t>T9</t>
  </si>
  <si>
    <t>T10</t>
  </si>
  <si>
    <t>T11</t>
  </si>
  <si>
    <t>T12</t>
  </si>
  <si>
    <t>T13</t>
  </si>
  <si>
    <t>T14</t>
  </si>
  <si>
    <t>T15</t>
  </si>
  <si>
    <t>-</t>
  </si>
  <si>
    <t>GARANTINDO O FUNCIONAMENTO DA PLANILHA.</t>
  </si>
  <si>
    <r>
      <rPr>
        <b/>
        <sz val="9"/>
        <color theme="1"/>
        <rFont val="Calibri"/>
        <family val="2"/>
        <scheme val="minor"/>
      </rPr>
      <t>Evite</t>
    </r>
    <r>
      <rPr>
        <sz val="9"/>
        <color theme="1"/>
        <rFont val="Calibri"/>
        <family val="2"/>
        <scheme val="minor"/>
      </rPr>
      <t xml:space="preserve"> utilize a função </t>
    </r>
    <r>
      <rPr>
        <b/>
        <sz val="9"/>
        <color theme="1"/>
        <rFont val="Calibri"/>
        <family val="2"/>
        <scheme val="minor"/>
      </rPr>
      <t>Ctrl+X</t>
    </r>
    <r>
      <rPr>
        <sz val="9"/>
        <color theme="1"/>
        <rFont val="Calibri"/>
        <family val="2"/>
        <scheme val="minor"/>
      </rPr>
      <t xml:space="preserve"> (recortar) do Excel divido a corromper as fórmulas da planilha</t>
    </r>
  </si>
  <si>
    <r>
      <t xml:space="preserve">Quando utilizar a função </t>
    </r>
    <r>
      <rPr>
        <b/>
        <sz val="9"/>
        <color theme="1"/>
        <rFont val="Calibri"/>
        <family val="2"/>
        <scheme val="minor"/>
      </rPr>
      <t>Ctrl+C</t>
    </r>
    <r>
      <rPr>
        <sz val="9"/>
        <color theme="1"/>
        <rFont val="Calibri"/>
        <family val="2"/>
        <scheme val="minor"/>
      </rPr>
      <t xml:space="preserve"> (copiar), dê preferência a colar </t>
    </r>
    <r>
      <rPr>
        <b/>
        <sz val="9"/>
        <color theme="1"/>
        <rFont val="Calibri"/>
        <family val="2"/>
        <scheme val="minor"/>
      </rPr>
      <t>somente valores</t>
    </r>
    <r>
      <rPr>
        <sz val="9"/>
        <color theme="1"/>
        <rFont val="Calibri"/>
        <family val="2"/>
        <scheme val="minor"/>
      </rPr>
      <t>.</t>
    </r>
  </si>
  <si>
    <r>
      <t xml:space="preserve">A maioria das formulas estão definidas pelo </t>
    </r>
    <r>
      <rPr>
        <b/>
        <sz val="9"/>
        <color theme="1"/>
        <rFont val="Calibri"/>
        <family val="2"/>
        <scheme val="minor"/>
      </rPr>
      <t>Gerenciador de Nomes</t>
    </r>
    <r>
      <rPr>
        <sz val="9"/>
        <color theme="1"/>
        <rFont val="Calibri"/>
        <family val="2"/>
        <scheme val="minor"/>
      </rPr>
      <t xml:space="preserve"> do </t>
    </r>
    <r>
      <rPr>
        <b/>
        <sz val="9"/>
        <color theme="1"/>
        <rFont val="Calibri"/>
        <family val="2"/>
        <scheme val="minor"/>
      </rPr>
      <t>menu Fórmulas</t>
    </r>
    <r>
      <rPr>
        <sz val="9"/>
        <color theme="1"/>
        <rFont val="Calibri"/>
        <family val="2"/>
        <scheme val="minor"/>
      </rPr>
      <t>.</t>
    </r>
  </si>
  <si>
    <t>YOUTUBE</t>
  </si>
  <si>
    <t xml:space="preserve">TAREFA </t>
  </si>
  <si>
    <t>LinkedIn</t>
  </si>
  <si>
    <r>
      <t xml:space="preserve">
Autor: Daniel Pereira
entre e deixe um like nas redes sociais</t>
    </r>
    <r>
      <rPr>
        <sz val="14"/>
        <color theme="1"/>
        <rFont val="Calibri"/>
        <family val="2"/>
        <scheme val="minor"/>
      </rPr>
      <t>👍</t>
    </r>
  </si>
  <si>
    <t>GitHub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</si>
</sst>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2" formatCode="_-&quot;R$&quot;\ * #,##0_-;\-&quot;R$&quot;\ * #,##0_-;_-&quot;R$&quot;\ * &quot;-&quot;_-;_-@_-"/>
    <numFmt numFmtId="44" formatCode="_-&quot;R$&quot;\ * #,##0.00_-;\-&quot;R$&quot;\ * #,##0.00_-;_-&quot;R$&quot;\ * &quot;-&quot;??_-;_-@_-"/>
    <numFmt numFmtId="164" formatCode="_(* #,##0_);_(* \(#,##0\);_(* &quot;-&quot;_);_(@_)"/>
    <numFmt numFmtId="165" formatCode="d/m/yy;@"/>
    <numFmt numFmtId="166" formatCode="d\-mmm\-yyyy"/>
    <numFmt numFmtId="167" formatCode="d"/>
    <numFmt numFmtId="168" formatCode="ddd\,\ dd/mm/yyyy"/>
  </numFmts>
  <fonts count="55" x14ac:knownFonts="1">
    <font>
      <sz val="11"/>
      <color theme="1"/>
      <name val="Calibri"/>
      <family val="2"/>
      <scheme val="minor"/>
    </font>
    <font>
      <u/>
      <sz val="11"/>
      <color indexed="12"/>
      <name val="Arial"/>
      <family val="2"/>
    </font>
    <font>
      <sz val="11"/>
      <name val="Calibri"/>
      <family val="2"/>
      <scheme val="minor"/>
    </font>
    <font>
      <b/>
      <sz val="11"/>
      <color theme="1"/>
      <name val="Calibri"/>
      <family val="2"/>
      <scheme val="minor"/>
    </font>
    <font>
      <b/>
      <sz val="9"/>
      <color theme="0"/>
      <name val="Calibri"/>
      <family val="2"/>
      <scheme val="minor"/>
    </font>
    <font>
      <i/>
      <sz val="9"/>
      <color theme="1"/>
      <name val="Calibri"/>
      <family val="2"/>
      <scheme val="minor"/>
    </font>
    <font>
      <sz val="11"/>
      <color theme="1"/>
      <name val="Calibri"/>
      <family val="2"/>
      <scheme val="minor"/>
    </font>
    <font>
      <sz val="14"/>
      <color theme="1"/>
      <name val="Calibri"/>
      <family val="2"/>
      <scheme val="minor"/>
    </font>
    <font>
      <sz val="8"/>
      <color theme="0"/>
      <name val="Calibri"/>
      <family val="2"/>
      <scheme val="minor"/>
    </font>
    <font>
      <b/>
      <sz val="22"/>
      <color theme="1" tint="0.34998626667073579"/>
      <name val="Calibri"/>
      <family val="2"/>
      <scheme val="major"/>
    </font>
    <font>
      <sz val="11"/>
      <color theme="0"/>
      <name val="Calibri"/>
      <family val="2"/>
      <scheme val="minor"/>
    </font>
    <font>
      <b/>
      <sz val="11"/>
      <name val="Calibri"/>
      <family val="2"/>
      <scheme val="minor"/>
    </font>
    <font>
      <sz val="10"/>
      <name val="Arial"/>
      <family val="2"/>
    </font>
    <font>
      <u/>
      <sz val="11"/>
      <color theme="11"/>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0"/>
      <color rgb="FFFF0000"/>
      <name val="Calibri"/>
      <family val="2"/>
      <scheme val="minor"/>
    </font>
    <font>
      <sz val="10"/>
      <color theme="1"/>
      <name val="Calibri"/>
      <family val="2"/>
      <scheme val="minor"/>
    </font>
    <font>
      <sz val="10"/>
      <color rgb="FF0070C0"/>
      <name val="Calibri"/>
      <family val="2"/>
      <scheme val="minor"/>
    </font>
    <font>
      <sz val="9"/>
      <color theme="1"/>
      <name val="Calibri"/>
      <family val="2"/>
      <scheme val="minor"/>
    </font>
    <font>
      <sz val="8"/>
      <color theme="1"/>
      <name val="Calibri"/>
      <family val="2"/>
      <scheme val="minor"/>
    </font>
    <font>
      <sz val="8"/>
      <name val="Calibri"/>
      <family val="2"/>
      <scheme val="minor"/>
    </font>
    <font>
      <b/>
      <sz val="9"/>
      <color theme="1"/>
      <name val="Calibri"/>
      <family val="2"/>
      <scheme val="minor"/>
    </font>
    <font>
      <b/>
      <i/>
      <sz val="9"/>
      <name val="Calibri"/>
      <family val="2"/>
      <scheme val="minor"/>
    </font>
    <font>
      <b/>
      <sz val="9"/>
      <name val="Calibri"/>
      <family val="2"/>
      <scheme val="minor"/>
    </font>
    <font>
      <sz val="11"/>
      <color theme="1" tint="0.24994659260841701"/>
      <name val="Calibri"/>
      <family val="2"/>
      <scheme val="major"/>
    </font>
    <font>
      <sz val="14"/>
      <color theme="1" tint="0.24994659260841701"/>
      <name val="Calibri"/>
      <family val="2"/>
      <scheme val="minor"/>
    </font>
    <font>
      <sz val="12"/>
      <color theme="1" tint="0.24994659260841701"/>
      <name val="Calibri"/>
      <family val="2"/>
    </font>
    <font>
      <b/>
      <sz val="6"/>
      <color rgb="FFFF0000"/>
      <name val="Calibri"/>
      <family val="2"/>
      <scheme val="minor"/>
    </font>
    <font>
      <sz val="8"/>
      <color rgb="FF000000"/>
      <name val="Segoe UI"/>
      <family val="2"/>
    </font>
    <font>
      <sz val="9"/>
      <name val="Calibri"/>
      <family val="2"/>
      <scheme val="minor"/>
    </font>
    <font>
      <sz val="9"/>
      <color rgb="FFFF0000"/>
      <name val="Calibri"/>
      <family val="2"/>
      <scheme val="minor"/>
    </font>
    <font>
      <b/>
      <sz val="11"/>
      <color theme="0" tint="-0.499984740745262"/>
      <name val="Calibri"/>
      <family val="2"/>
      <scheme val="minor"/>
    </font>
    <font>
      <b/>
      <sz val="18"/>
      <color rgb="FF00B050"/>
      <name val="Calibri"/>
      <family val="2"/>
      <scheme val="minor"/>
    </font>
    <font>
      <b/>
      <sz val="16"/>
      <color theme="0" tint="-0.499984740745262"/>
      <name val="Calibri"/>
      <family val="2"/>
      <scheme val="minor"/>
    </font>
    <font>
      <b/>
      <sz val="11"/>
      <color theme="0" tint="-0.34998626667073579"/>
      <name val="Calibri"/>
      <family val="2"/>
      <scheme val="minor"/>
    </font>
    <font>
      <i/>
      <sz val="11"/>
      <color rgb="FF002060"/>
      <name val="Calibri"/>
      <family val="2"/>
      <scheme val="minor"/>
    </font>
    <font>
      <i/>
      <sz val="11"/>
      <color rgb="FFF854C9"/>
      <name val="Calibri"/>
      <family val="2"/>
      <scheme val="minor"/>
    </font>
    <font>
      <i/>
      <sz val="11"/>
      <color rgb="FF00B050"/>
      <name val="Calibri"/>
      <family val="2"/>
      <scheme val="minor"/>
    </font>
    <font>
      <i/>
      <sz val="11"/>
      <color rgb="FF7030A0"/>
      <name val="Calibri"/>
      <family val="2"/>
      <scheme val="minor"/>
    </font>
    <font>
      <i/>
      <sz val="11"/>
      <color theme="9" tint="-0.499984740745262"/>
      <name val="Calibri"/>
      <family val="2"/>
      <scheme val="minor"/>
    </font>
    <font>
      <i/>
      <sz val="9"/>
      <color theme="1" tint="0.499984740745262"/>
      <name val="Calibri"/>
      <family val="2"/>
      <scheme val="minor"/>
    </font>
    <font>
      <b/>
      <sz val="12"/>
      <color rgb="FF0070C0"/>
      <name val="Calibri"/>
      <family val="2"/>
      <scheme val="minor"/>
    </font>
    <font>
      <b/>
      <sz val="12"/>
      <color theme="0"/>
      <name val="Calibri"/>
      <family val="2"/>
      <scheme val="minor"/>
    </font>
    <font>
      <b/>
      <sz val="14"/>
      <color theme="0"/>
      <name val="Calibri"/>
      <family val="2"/>
      <scheme val="minor"/>
    </font>
    <font>
      <b/>
      <sz val="14"/>
      <color theme="0"/>
      <name val="Franklin Gothic Medium Cond"/>
      <family val="2"/>
    </font>
  </fonts>
  <fills count="65">
    <fill>
      <patternFill patternType="none"/>
    </fill>
    <fill>
      <patternFill patternType="gray125"/>
    </fill>
    <fill>
      <patternFill patternType="solid">
        <fgColor theme="0" tint="-4.9989318521683403E-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1" tint="0.34998626667073579"/>
        <bgColor theme="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6337778862885"/>
        <bgColor indexed="64"/>
      </patternFill>
    </fill>
    <fill>
      <patternFill patternType="lightUp">
        <fgColor theme="7"/>
      </patternFill>
    </fill>
    <fill>
      <patternFill patternType="lightUp">
        <fgColor theme="7"/>
        <bgColor theme="7" tint="0.59996337778862885"/>
      </patternFill>
    </fill>
    <fill>
      <patternFill patternType="solid">
        <fgColor theme="7"/>
        <bgColor auto="1"/>
      </patternFill>
    </fill>
    <fill>
      <patternFill patternType="lightUp">
        <fgColor theme="7"/>
        <bgColor theme="9" tint="0.59996337778862885"/>
      </patternFill>
    </fill>
    <fill>
      <patternFill patternType="solid">
        <fgColor theme="9"/>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6" tint="0.39994506668294322"/>
        <bgColor auto="1"/>
      </patternFill>
    </fill>
    <fill>
      <patternFill patternType="solid">
        <fgColor theme="0"/>
        <bgColor indexed="64"/>
      </patternFill>
    </fill>
    <fill>
      <patternFill patternType="lightUp">
        <fgColor theme="7"/>
        <bgColor theme="4" tint="0.39997558519241921"/>
      </patternFill>
    </fill>
    <fill>
      <patternFill patternType="solid">
        <fgColor rgb="FFFFFFCC"/>
        <bgColor indexed="64"/>
      </patternFill>
    </fill>
    <fill>
      <patternFill patternType="solid">
        <fgColor rgb="FFFF0000"/>
        <bgColor indexed="64"/>
      </patternFill>
    </fill>
    <fill>
      <patternFill patternType="solid">
        <fgColor rgb="FF0A66C2"/>
        <bgColor indexed="64"/>
      </patternFill>
    </fill>
    <fill>
      <patternFill patternType="solid">
        <fgColor rgb="FFFF6969"/>
        <bgColor indexed="64"/>
      </patternFill>
    </fill>
    <fill>
      <patternFill patternType="solid">
        <fgColor theme="1" tint="0.14999847407452621"/>
        <bgColor indexed="64"/>
      </patternFill>
    </fill>
    <fill>
      <patternFill patternType="solid">
        <fgColor theme="1" tint="0.499984740745262"/>
        <bgColor indexed="64"/>
      </patternFill>
    </fill>
  </fills>
  <borders count="56">
    <border>
      <left/>
      <right/>
      <top/>
      <bottom/>
      <diagonal/>
    </border>
    <border>
      <left/>
      <right/>
      <top style="thin">
        <color theme="0" tint="-0.34998626667073579"/>
      </top>
      <bottom/>
      <diagonal/>
    </border>
    <border>
      <left/>
      <right/>
      <top style="medium">
        <color theme="0" tint="-0.14996795556505021"/>
      </top>
      <bottom style="medium">
        <color theme="0" tint="-0.1499679555650502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style="thin">
        <color theme="0"/>
      </right>
      <top style="thin">
        <color theme="0"/>
      </top>
      <bottom style="thin">
        <color theme="0"/>
      </bottom>
      <diagonal/>
    </border>
    <border>
      <left/>
      <right style="thin">
        <color theme="0"/>
      </right>
      <top style="medium">
        <color theme="0"/>
      </top>
      <bottom style="medium">
        <color theme="0"/>
      </bottom>
      <diagonal/>
    </border>
    <border>
      <left/>
      <right/>
      <top style="medium">
        <color theme="0"/>
      </top>
      <bottom style="medium">
        <color theme="0"/>
      </bottom>
      <diagonal/>
    </border>
    <border>
      <left/>
      <right style="thin">
        <color theme="0"/>
      </right>
      <top style="medium">
        <color theme="0"/>
      </top>
      <bottom style="medium">
        <color theme="0" tint="-0.14996795556505021"/>
      </bottom>
      <diagonal/>
    </border>
    <border>
      <left/>
      <right/>
      <top style="medium">
        <color theme="0"/>
      </top>
      <bottom style="medium">
        <color theme="0" tint="-0.14996795556505021"/>
      </bottom>
      <diagonal/>
    </border>
    <border>
      <left style="thin">
        <color theme="0" tint="-0.34998626667073579"/>
      </left>
      <right style="thin">
        <color theme="0" tint="-0.34998626667073579"/>
      </right>
      <top/>
      <bottom style="thin">
        <color theme="0"/>
      </bottom>
      <diagonal/>
    </border>
    <border>
      <left style="medium">
        <color theme="0"/>
      </left>
      <right style="thin">
        <color theme="0" tint="-0.34998626667073579"/>
      </right>
      <top/>
      <bottom style="thin">
        <color theme="0"/>
      </bottom>
      <diagonal/>
    </border>
    <border>
      <left style="thin">
        <color theme="0"/>
      </left>
      <right style="thin">
        <color theme="0"/>
      </right>
      <top/>
      <bottom style="thin">
        <color theme="0"/>
      </bottom>
      <diagonal/>
    </border>
    <border>
      <left/>
      <right/>
      <top style="thin">
        <color theme="0" tint="-0.34998626667073579"/>
      </top>
      <bottom style="thin">
        <color theme="0"/>
      </bottom>
      <diagonal/>
    </border>
    <border>
      <left/>
      <right/>
      <top/>
      <bottom style="medium">
        <color theme="0"/>
      </bottom>
      <diagonal/>
    </border>
    <border>
      <left style="thick">
        <color theme="0"/>
      </left>
      <right style="thick">
        <color theme="0"/>
      </right>
      <top style="thin">
        <color theme="0"/>
      </top>
      <bottom style="thick">
        <color theme="0"/>
      </bottom>
      <diagonal/>
    </border>
    <border>
      <left style="thick">
        <color theme="0"/>
      </left>
      <right/>
      <top/>
      <bottom/>
      <diagonal/>
    </border>
    <border>
      <left/>
      <right style="thick">
        <color theme="0"/>
      </right>
      <top/>
      <bottom/>
      <diagonal/>
    </border>
    <border>
      <left style="thick">
        <color theme="0"/>
      </left>
      <right style="thick">
        <color theme="0"/>
      </right>
      <top style="thick">
        <color theme="0"/>
      </top>
      <bottom style="thick">
        <color theme="0"/>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rgb="FFFFC000"/>
      </left>
      <right style="thin">
        <color rgb="FFFFC000"/>
      </right>
      <top/>
      <bottom style="thin">
        <color rgb="FFFFC000"/>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style="medium">
        <color theme="0"/>
      </left>
      <right style="medium">
        <color theme="0"/>
      </right>
      <top style="medium">
        <color theme="0"/>
      </top>
      <bottom style="medium">
        <color theme="0"/>
      </bottom>
      <diagonal/>
    </border>
    <border>
      <left/>
      <right style="thin">
        <color theme="0" tint="-4.9989318521683403E-2"/>
      </right>
      <top style="thin">
        <color theme="0" tint="-0.34998626667073579"/>
      </top>
      <bottom style="thin">
        <color theme="0"/>
      </bottom>
      <diagonal/>
    </border>
    <border>
      <left style="thin">
        <color theme="0" tint="-4.9989318521683403E-2"/>
      </left>
      <right style="thin">
        <color theme="0" tint="-4.9989318521683403E-2"/>
      </right>
      <top style="thin">
        <color theme="0" tint="-0.34998626667073579"/>
      </top>
      <bottom style="thin">
        <color theme="0"/>
      </bottom>
      <diagonal/>
    </border>
    <border>
      <left style="thin">
        <color theme="0" tint="-4.9989318521683403E-2"/>
      </left>
      <right/>
      <top style="thin">
        <color theme="0" tint="-0.34998626667073579"/>
      </top>
      <bottom style="thin">
        <color theme="0"/>
      </bottom>
      <diagonal/>
    </border>
    <border>
      <left style="thin">
        <color rgb="FF0A66C2"/>
      </left>
      <right style="medium">
        <color theme="0"/>
      </right>
      <top style="thin">
        <color rgb="FF0A66C2"/>
      </top>
      <bottom style="medium">
        <color theme="0"/>
      </bottom>
      <diagonal/>
    </border>
    <border>
      <left style="medium">
        <color theme="0"/>
      </left>
      <right style="medium">
        <color theme="0"/>
      </right>
      <top style="thin">
        <color rgb="FF0A66C2"/>
      </top>
      <bottom style="medium">
        <color theme="0"/>
      </bottom>
      <diagonal/>
    </border>
    <border>
      <left style="medium">
        <color theme="0"/>
      </left>
      <right style="thin">
        <color rgb="FF0A66C2"/>
      </right>
      <top style="thin">
        <color rgb="FF0A66C2"/>
      </top>
      <bottom style="medium">
        <color theme="0"/>
      </bottom>
      <diagonal/>
    </border>
    <border>
      <left style="thin">
        <color rgb="FF0A66C2"/>
      </left>
      <right style="medium">
        <color theme="0"/>
      </right>
      <top style="medium">
        <color theme="0"/>
      </top>
      <bottom style="medium">
        <color theme="0"/>
      </bottom>
      <diagonal/>
    </border>
    <border>
      <left style="medium">
        <color theme="0"/>
      </left>
      <right style="thin">
        <color rgb="FF0A66C2"/>
      </right>
      <top style="medium">
        <color theme="0"/>
      </top>
      <bottom style="medium">
        <color theme="0"/>
      </bottom>
      <diagonal/>
    </border>
    <border>
      <left style="thin">
        <color rgb="FF0A66C2"/>
      </left>
      <right style="medium">
        <color theme="0"/>
      </right>
      <top style="medium">
        <color theme="0"/>
      </top>
      <bottom style="thin">
        <color rgb="FF0A66C2"/>
      </bottom>
      <diagonal/>
    </border>
    <border>
      <left style="medium">
        <color theme="0"/>
      </left>
      <right style="medium">
        <color theme="0"/>
      </right>
      <top style="medium">
        <color theme="0"/>
      </top>
      <bottom style="thin">
        <color rgb="FF0A66C2"/>
      </bottom>
      <diagonal/>
    </border>
    <border>
      <left style="medium">
        <color theme="0"/>
      </left>
      <right style="thin">
        <color rgb="FF0A66C2"/>
      </right>
      <top style="medium">
        <color theme="0"/>
      </top>
      <bottom style="thin">
        <color rgb="FF0A66C2"/>
      </bottom>
      <diagonal/>
    </border>
    <border>
      <left style="thin">
        <color rgb="FF0A66C2"/>
      </left>
      <right style="medium">
        <color theme="0"/>
      </right>
      <top/>
      <bottom style="thin">
        <color rgb="FF0A66C2"/>
      </bottom>
      <diagonal/>
    </border>
    <border>
      <left style="medium">
        <color theme="0"/>
      </left>
      <right style="medium">
        <color theme="0"/>
      </right>
      <top/>
      <bottom style="thin">
        <color rgb="FF0A66C2"/>
      </bottom>
      <diagonal/>
    </border>
    <border>
      <left style="medium">
        <color theme="0"/>
      </left>
      <right style="thin">
        <color rgb="FF0A66C2"/>
      </right>
      <top/>
      <bottom style="thin">
        <color rgb="FF0A66C2"/>
      </bottom>
      <diagonal/>
    </border>
    <border>
      <left/>
      <right style="thin">
        <color theme="0" tint="-0.34998626667073579"/>
      </right>
      <top/>
      <bottom style="thin">
        <color theme="0"/>
      </bottom>
      <diagonal/>
    </border>
  </borders>
  <cellStyleXfs count="60">
    <xf numFmtId="0" fontId="0" fillId="0" borderId="0"/>
    <xf numFmtId="0" fontId="1" fillId="0" borderId="0" applyNumberFormat="0" applyFill="0" applyBorder="0" applyAlignment="0" applyProtection="0">
      <alignment vertical="top"/>
      <protection locked="0"/>
    </xf>
    <xf numFmtId="9" fontId="6" fillId="0" borderId="0" applyFont="0" applyFill="0" applyBorder="0" applyAlignment="0" applyProtection="0"/>
    <xf numFmtId="0" fontId="10" fillId="0" borderId="0"/>
    <xf numFmtId="9" fontId="6" fillId="0" borderId="3" applyFont="0" applyFill="0" applyAlignment="0" applyProtection="0"/>
    <xf numFmtId="0" fontId="9" fillId="0" borderId="0" applyNumberFormat="0" applyFill="0" applyBorder="0" applyAlignment="0" applyProtection="0"/>
    <xf numFmtId="0" fontId="7" fillId="0" borderId="0" applyNumberFormat="0" applyFill="0" applyAlignment="0" applyProtection="0"/>
    <xf numFmtId="0" fontId="7" fillId="0" borderId="0" applyNumberFormat="0" applyFill="0" applyProtection="0">
      <alignment vertical="top"/>
    </xf>
    <xf numFmtId="0" fontId="6" fillId="0" borderId="0" applyNumberFormat="0" applyFill="0" applyProtection="0">
      <alignment horizontal="right" indent="1"/>
    </xf>
    <xf numFmtId="168" fontId="6" fillId="0" borderId="3">
      <alignment horizontal="center" vertical="center"/>
    </xf>
    <xf numFmtId="165" fontId="6" fillId="0" borderId="2" applyFill="0">
      <alignment horizontal="center" vertical="center"/>
    </xf>
    <xf numFmtId="0" fontId="6" fillId="0" borderId="2" applyFill="0">
      <alignment horizontal="center" vertical="center"/>
    </xf>
    <xf numFmtId="0" fontId="6" fillId="0" borderId="2" applyFill="0">
      <alignment horizontal="left" vertical="center" indent="2"/>
    </xf>
    <xf numFmtId="0" fontId="13" fillId="0" borderId="0" applyNumberFormat="0" applyFill="0" applyBorder="0" applyAlignment="0" applyProtection="0"/>
    <xf numFmtId="164" fontId="6" fillId="0" borderId="0" applyFont="0" applyFill="0" applyBorder="0" applyAlignment="0" applyProtection="0"/>
    <xf numFmtId="44" fontId="6" fillId="0" borderId="0" applyFont="0" applyFill="0" applyBorder="0" applyAlignment="0" applyProtection="0"/>
    <xf numFmtId="42" fontId="6" fillId="0" borderId="0" applyFont="0" applyFill="0" applyBorder="0" applyAlignment="0" applyProtection="0"/>
    <xf numFmtId="0" fontId="14" fillId="0" borderId="0" applyNumberFormat="0" applyFill="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7" fillId="14" borderId="0" applyNumberFormat="0" applyBorder="0" applyAlignment="0" applyProtection="0"/>
    <xf numFmtId="0" fontId="18" fillId="15" borderId="9" applyNumberFormat="0" applyAlignment="0" applyProtection="0"/>
    <xf numFmtId="0" fontId="19" fillId="16" borderId="10" applyNumberFormat="0" applyAlignment="0" applyProtection="0"/>
    <xf numFmtId="0" fontId="20" fillId="16" borderId="9" applyNumberFormat="0" applyAlignment="0" applyProtection="0"/>
    <xf numFmtId="0" fontId="21" fillId="0" borderId="11" applyNumberFormat="0" applyFill="0" applyAlignment="0" applyProtection="0"/>
    <xf numFmtId="0" fontId="22" fillId="17" borderId="12" applyNumberFormat="0" applyAlignment="0" applyProtection="0"/>
    <xf numFmtId="0" fontId="23" fillId="0" borderId="0" applyNumberFormat="0" applyFill="0" applyBorder="0" applyAlignment="0" applyProtection="0"/>
    <xf numFmtId="0" fontId="6" fillId="18" borderId="13" applyNumberFormat="0" applyFont="0" applyAlignment="0" applyProtection="0"/>
    <xf numFmtId="0" fontId="24" fillId="0" borderId="0" applyNumberFormat="0" applyFill="0" applyBorder="0" applyAlignment="0" applyProtection="0"/>
    <xf numFmtId="0" fontId="3" fillId="0" borderId="14" applyNumberFormat="0" applyFill="0" applyAlignment="0" applyProtection="0"/>
    <xf numFmtId="0" fontId="10"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10"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10" fillId="27" borderId="0" applyNumberFormat="0" applyBorder="0" applyAlignment="0" applyProtection="0"/>
    <xf numFmtId="0" fontId="6" fillId="28"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10" fillId="31" borderId="0" applyNumberFormat="0" applyBorder="0" applyAlignment="0" applyProtection="0"/>
    <xf numFmtId="0" fontId="6" fillId="32"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10" fillId="35" borderId="0" applyNumberFormat="0" applyBorder="0" applyAlignment="0" applyProtection="0"/>
    <xf numFmtId="0" fontId="6" fillId="36"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10" fillId="39" borderId="0" applyNumberFormat="0" applyBorder="0" applyAlignment="0" applyProtection="0"/>
    <xf numFmtId="0" fontId="6" fillId="40"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34" fillId="44" borderId="25" applyNumberFormat="0" applyFont="0" applyAlignment="0">
      <alignment horizontal="center"/>
    </xf>
    <xf numFmtId="0" fontId="35" fillId="0" borderId="0" applyNumberFormat="0" applyFill="0" applyBorder="0" applyProtection="0">
      <alignment horizontal="left" vertical="center"/>
    </xf>
    <xf numFmtId="0" fontId="34" fillId="45" borderId="28" applyNumberFormat="0" applyFont="0" applyAlignment="0">
      <alignment horizontal="center"/>
    </xf>
    <xf numFmtId="0" fontId="34" fillId="46" borderId="28" applyNumberFormat="0" applyFont="0" applyAlignment="0">
      <alignment horizontal="center"/>
    </xf>
    <xf numFmtId="0" fontId="34" fillId="47" borderId="28" applyNumberFormat="0" applyFont="0" applyAlignment="0">
      <alignment horizontal="center"/>
    </xf>
    <xf numFmtId="0" fontId="34" fillId="48" borderId="28" applyNumberFormat="0" applyFont="0" applyAlignment="0">
      <alignment horizontal="center"/>
    </xf>
  </cellStyleXfs>
  <cellXfs count="222">
    <xf numFmtId="0" fontId="0" fillId="0" borderId="0" xfId="0"/>
    <xf numFmtId="0" fontId="0" fillId="0" borderId="0" xfId="0" applyAlignment="1">
      <alignment horizontal="right" vertical="center"/>
    </xf>
    <xf numFmtId="0" fontId="12" fillId="0" borderId="0" xfId="1" applyFont="1" applyProtection="1">
      <alignment vertical="top"/>
    </xf>
    <xf numFmtId="0" fontId="0" fillId="44" borderId="25" xfId="54" applyFont="1" applyAlignment="1">
      <alignment horizontal="center"/>
    </xf>
    <xf numFmtId="0" fontId="0" fillId="47" borderId="28" xfId="58" applyFont="1" applyAlignment="1">
      <alignment horizontal="center"/>
    </xf>
    <xf numFmtId="0" fontId="0" fillId="48" borderId="28" xfId="59" applyFont="1" applyAlignment="1">
      <alignment horizontal="center"/>
    </xf>
    <xf numFmtId="14" fontId="0" fillId="0" borderId="0" xfId="0" applyNumberFormat="1" applyAlignment="1">
      <alignment horizontal="center" vertical="center"/>
    </xf>
    <xf numFmtId="0" fontId="0" fillId="0" borderId="0" xfId="0" applyAlignment="1">
      <alignment horizontal="center" vertical="center"/>
    </xf>
    <xf numFmtId="0" fontId="36" fillId="0" borderId="26" xfId="55" applyFont="1" applyBorder="1">
      <alignment horizontal="left" vertical="center"/>
    </xf>
    <xf numFmtId="0" fontId="36" fillId="0" borderId="27" xfId="55" applyFont="1" applyBorder="1">
      <alignment horizontal="left" vertical="center"/>
    </xf>
    <xf numFmtId="0" fontId="0" fillId="0" borderId="0" xfId="55" applyFont="1" applyBorder="1">
      <alignment horizontal="left" vertical="center"/>
    </xf>
    <xf numFmtId="0" fontId="0" fillId="57" borderId="0" xfId="0" applyFill="1"/>
    <xf numFmtId="0" fontId="0" fillId="58" borderId="28" xfId="56" applyFont="1" applyFill="1" applyAlignment="1">
      <alignment horizontal="center"/>
    </xf>
    <xf numFmtId="0" fontId="0" fillId="57" borderId="0" xfId="55" applyFont="1" applyFill="1" applyBorder="1">
      <alignment horizontal="left" vertical="center"/>
    </xf>
    <xf numFmtId="0" fontId="0" fillId="56" borderId="28" xfId="58" applyFont="1" applyFill="1" applyAlignment="1">
      <alignment horizontal="center"/>
    </xf>
    <xf numFmtId="14" fontId="26" fillId="0" borderId="0" xfId="0" applyNumberFormat="1" applyFont="1" applyAlignment="1">
      <alignment horizontal="center" vertical="center"/>
    </xf>
    <xf numFmtId="0" fontId="26" fillId="0" borderId="0" xfId="0" applyFont="1" applyAlignment="1">
      <alignment horizontal="center" vertical="center"/>
    </xf>
    <xf numFmtId="14" fontId="0" fillId="0" borderId="0" xfId="0" applyNumberFormat="1"/>
    <xf numFmtId="0" fontId="0" fillId="0" borderId="0" xfId="0" applyAlignment="1">
      <alignment vertical="top"/>
    </xf>
    <xf numFmtId="0" fontId="3" fillId="0" borderId="0" xfId="0" applyFont="1" applyAlignment="1">
      <alignment horizontal="center" vertical="center" wrapText="1"/>
    </xf>
    <xf numFmtId="14" fontId="41" fillId="0" borderId="31" xfId="0" applyNumberFormat="1" applyFont="1" applyBorder="1" applyAlignment="1">
      <alignment horizontal="center" vertical="center"/>
    </xf>
    <xf numFmtId="0" fontId="42" fillId="0" borderId="31" xfId="0" applyFont="1" applyBorder="1" applyAlignment="1">
      <alignment horizontal="center" vertical="center"/>
    </xf>
    <xf numFmtId="14" fontId="43" fillId="59" borderId="31" xfId="0" applyNumberFormat="1" applyFont="1" applyFill="1" applyBorder="1" applyAlignment="1">
      <alignment horizontal="center" vertical="center"/>
    </xf>
    <xf numFmtId="0" fontId="43" fillId="59" borderId="31" xfId="0" applyFont="1" applyFill="1" applyBorder="1" applyAlignment="1">
      <alignment horizontal="center" vertical="center"/>
    </xf>
    <xf numFmtId="0" fontId="44" fillId="0" borderId="31" xfId="0" applyFont="1" applyBorder="1" applyAlignment="1">
      <alignment horizontal="center" vertical="center"/>
    </xf>
    <xf numFmtId="9" fontId="0" fillId="0" borderId="0" xfId="2" applyFont="1" applyAlignment="1">
      <alignment horizontal="center" vertical="center"/>
    </xf>
    <xf numFmtId="0" fontId="0" fillId="0" borderId="0" xfId="0" applyAlignment="1">
      <alignment horizontal="right"/>
    </xf>
    <xf numFmtId="0" fontId="10" fillId="0" borderId="0" xfId="3"/>
    <xf numFmtId="0" fontId="7" fillId="0" borderId="0" xfId="6" applyProtection="1"/>
    <xf numFmtId="0" fontId="0" fillId="0" borderId="0" xfId="0" applyAlignment="1">
      <alignment horizontal="center"/>
    </xf>
    <xf numFmtId="14" fontId="7" fillId="0" borderId="0" xfId="7" applyNumberFormat="1" applyProtection="1">
      <alignment vertical="top"/>
    </xf>
    <xf numFmtId="0" fontId="7" fillId="0" borderId="0" xfId="7" applyProtection="1">
      <alignment vertical="top"/>
    </xf>
    <xf numFmtId="0" fontId="6" fillId="0" borderId="0" xfId="8" applyAlignment="1" applyProtection="1">
      <alignment vertical="center"/>
    </xf>
    <xf numFmtId="0" fontId="0" fillId="0" borderId="7" xfId="8" applyFont="1" applyBorder="1" applyAlignment="1" applyProtection="1">
      <alignment horizontal="right" vertical="center"/>
    </xf>
    <xf numFmtId="168" fontId="6" fillId="0" borderId="6" xfId="9" applyBorder="1">
      <alignment horizontal="center" vertical="center"/>
    </xf>
    <xf numFmtId="0" fontId="10" fillId="0" borderId="0" xfId="3" applyAlignment="1">
      <alignment wrapText="1"/>
    </xf>
    <xf numFmtId="0" fontId="51" fillId="2" borderId="0" xfId="0" applyFont="1" applyFill="1" applyAlignment="1">
      <alignment horizontal="left" vertical="center"/>
    </xf>
    <xf numFmtId="0" fontId="0" fillId="0" borderId="3" xfId="0" applyBorder="1" applyAlignment="1">
      <alignment horizontal="center" vertical="center"/>
    </xf>
    <xf numFmtId="0" fontId="8" fillId="0" borderId="0" xfId="3" applyFont="1" applyAlignment="1">
      <alignment wrapText="1"/>
    </xf>
    <xf numFmtId="0" fontId="29" fillId="0" borderId="8" xfId="0" applyFont="1" applyBorder="1"/>
    <xf numFmtId="0" fontId="29" fillId="0" borderId="0" xfId="0" applyFont="1"/>
    <xf numFmtId="167" fontId="30" fillId="7" borderId="6" xfId="0" applyNumberFormat="1" applyFont="1" applyFill="1" applyBorder="1" applyAlignment="1">
      <alignment horizontal="center" vertical="center"/>
    </xf>
    <xf numFmtId="167" fontId="30" fillId="7" borderId="0" xfId="0" applyNumberFormat="1" applyFont="1" applyFill="1" applyAlignment="1">
      <alignment horizontal="center" vertical="center"/>
    </xf>
    <xf numFmtId="167" fontId="30" fillId="7" borderId="7" xfId="0" applyNumberFormat="1" applyFont="1" applyFill="1" applyBorder="1" applyAlignment="1">
      <alignment horizontal="center" vertical="center"/>
    </xf>
    <xf numFmtId="0" fontId="4" fillId="11" borderId="23" xfId="0" applyFont="1" applyFill="1" applyBorder="1" applyAlignment="1">
      <alignment horizontal="center" vertical="center" wrapText="1"/>
    </xf>
    <xf numFmtId="0" fontId="4" fillId="11" borderId="1" xfId="0" applyFont="1" applyFill="1" applyBorder="1" applyAlignment="1">
      <alignment horizontal="center" vertical="center" wrapText="1"/>
    </xf>
    <xf numFmtId="0" fontId="26" fillId="2" borderId="20" xfId="0" applyFont="1" applyFill="1" applyBorder="1" applyAlignment="1">
      <alignment horizontal="center" vertical="center"/>
    </xf>
    <xf numFmtId="0" fontId="27" fillId="43" borderId="20" xfId="0" applyFont="1" applyFill="1" applyBorder="1" applyAlignment="1">
      <alignment horizontal="center" vertical="center"/>
    </xf>
    <xf numFmtId="0" fontId="22" fillId="0" borderId="0" xfId="3" applyFont="1" applyAlignment="1">
      <alignment wrapText="1"/>
    </xf>
    <xf numFmtId="14" fontId="31" fillId="49" borderId="24" xfId="0" applyNumberFormat="1" applyFont="1" applyFill="1" applyBorder="1" applyAlignment="1">
      <alignment horizontal="center" vertical="center"/>
    </xf>
    <xf numFmtId="0" fontId="37" fillId="0" borderId="22" xfId="0" applyFont="1" applyBorder="1" applyAlignment="1">
      <alignment horizontal="center" vertical="center"/>
    </xf>
    <xf numFmtId="0" fontId="11" fillId="0" borderId="15" xfId="0" applyFont="1" applyBorder="1" applyAlignment="1">
      <alignment horizontal="center" vertical="center"/>
    </xf>
    <xf numFmtId="0" fontId="0" fillId="0" borderId="15" xfId="0" applyBorder="1" applyAlignment="1">
      <alignment vertical="center"/>
    </xf>
    <xf numFmtId="0" fontId="3" fillId="0" borderId="15" xfId="0" applyFont="1" applyBorder="1" applyAlignment="1">
      <alignment vertical="center"/>
    </xf>
    <xf numFmtId="0" fontId="3" fillId="0" borderId="0" xfId="0" applyFont="1" applyAlignment="1">
      <alignment vertical="center"/>
    </xf>
    <xf numFmtId="14" fontId="5" fillId="3" borderId="17" xfId="10" applyNumberFormat="1" applyFont="1" applyFill="1" applyBorder="1">
      <alignment horizontal="center" vertical="center"/>
    </xf>
    <xf numFmtId="0" fontId="2" fillId="0" borderId="15" xfId="0" applyFont="1" applyBorder="1" applyAlignment="1">
      <alignment horizontal="center" vertical="center"/>
    </xf>
    <xf numFmtId="0" fontId="0" fillId="0" borderId="0" xfId="0" applyAlignment="1">
      <alignment vertical="center"/>
    </xf>
    <xf numFmtId="0" fontId="0" fillId="0" borderId="15" xfId="0" applyBorder="1" applyAlignment="1">
      <alignment horizontal="right" vertical="center"/>
    </xf>
    <xf numFmtId="14" fontId="31" fillId="50" borderId="17" xfId="0" applyNumberFormat="1" applyFont="1" applyFill="1" applyBorder="1" applyAlignment="1">
      <alignment horizontal="center" vertical="center"/>
    </xf>
    <xf numFmtId="14" fontId="31" fillId="8" borderId="17" xfId="0" applyNumberFormat="1" applyFont="1" applyFill="1" applyBorder="1" applyAlignment="1">
      <alignment horizontal="center" vertical="center"/>
    </xf>
    <xf numFmtId="14" fontId="32" fillId="8" borderId="17" xfId="0" applyNumberFormat="1" applyFont="1" applyFill="1" applyBorder="1" applyAlignment="1">
      <alignment horizontal="center" vertical="center"/>
    </xf>
    <xf numFmtId="14" fontId="28" fillId="4" borderId="17" xfId="10" applyNumberFormat="1" applyFont="1" applyFill="1" applyBorder="1">
      <alignment horizontal="center" vertical="center"/>
    </xf>
    <xf numFmtId="0" fontId="22" fillId="0" borderId="0" xfId="3" applyFont="1"/>
    <xf numFmtId="14" fontId="31" fillId="51" borderId="17" xfId="0" applyNumberFormat="1" applyFont="1" applyFill="1" applyBorder="1" applyAlignment="1">
      <alignment horizontal="center" vertical="center"/>
    </xf>
    <xf numFmtId="14" fontId="32" fillId="6" borderId="17" xfId="0" applyNumberFormat="1" applyFont="1" applyFill="1" applyBorder="1" applyAlignment="1">
      <alignment horizontal="center" vertical="center"/>
    </xf>
    <xf numFmtId="14" fontId="28" fillId="10" borderId="17" xfId="10" applyNumberFormat="1" applyFont="1" applyFill="1" applyBorder="1">
      <alignment horizontal="center" vertical="center"/>
    </xf>
    <xf numFmtId="14" fontId="31" fillId="52" borderId="17" xfId="0" applyNumberFormat="1" applyFont="1" applyFill="1" applyBorder="1" applyAlignment="1">
      <alignment horizontal="center" vertical="center"/>
    </xf>
    <xf numFmtId="14" fontId="31" fillId="5" borderId="17" xfId="10" applyNumberFormat="1" applyFont="1" applyFill="1" applyBorder="1">
      <alignment horizontal="center" vertical="center"/>
    </xf>
    <xf numFmtId="14" fontId="28" fillId="9" borderId="17" xfId="10" applyNumberFormat="1" applyFont="1" applyFill="1" applyBorder="1">
      <alignment horizontal="center" vertical="center"/>
    </xf>
    <xf numFmtId="14" fontId="31" fillId="53" borderId="17" xfId="10" applyNumberFormat="1" applyFont="1" applyFill="1" applyBorder="1">
      <alignment horizontal="center" vertical="center"/>
    </xf>
    <xf numFmtId="14" fontId="31" fillId="54" borderId="17" xfId="10" applyNumberFormat="1" applyFont="1" applyFill="1" applyBorder="1">
      <alignment horizontal="center" vertical="center"/>
    </xf>
    <xf numFmtId="14" fontId="28" fillId="55" borderId="17" xfId="10" applyNumberFormat="1" applyFont="1" applyFill="1" applyBorder="1">
      <alignment horizontal="center" vertical="center"/>
    </xf>
    <xf numFmtId="165" fontId="28" fillId="0" borderId="19" xfId="10" applyFont="1" applyBorder="1">
      <alignment horizontal="center" vertical="center"/>
    </xf>
    <xf numFmtId="0" fontId="28" fillId="0" borderId="0" xfId="0" applyFont="1"/>
    <xf numFmtId="0" fontId="28" fillId="0" borderId="35" xfId="0" applyFont="1" applyBorder="1" applyAlignment="1" applyProtection="1">
      <alignment horizontal="center"/>
      <protection hidden="1"/>
    </xf>
    <xf numFmtId="0" fontId="28" fillId="0" borderId="37" xfId="0" applyFont="1" applyBorder="1" applyAlignment="1" applyProtection="1">
      <alignment horizontal="center"/>
      <protection hidden="1"/>
    </xf>
    <xf numFmtId="0" fontId="4" fillId="11" borderId="23" xfId="0" applyFont="1" applyFill="1" applyBorder="1" applyAlignment="1">
      <alignment horizontal="center" vertical="top" wrapText="1"/>
    </xf>
    <xf numFmtId="0" fontId="4" fillId="11" borderId="41" xfId="0" applyFont="1" applyFill="1" applyBorder="1" applyAlignment="1">
      <alignment horizontal="center" vertical="top"/>
    </xf>
    <xf numFmtId="0" fontId="4" fillId="11" borderId="42" xfId="0" applyFont="1" applyFill="1" applyBorder="1" applyAlignment="1">
      <alignment horizontal="center" vertical="top"/>
    </xf>
    <xf numFmtId="0" fontId="4" fillId="11" borderId="42" xfId="0" applyFont="1" applyFill="1" applyBorder="1" applyAlignment="1">
      <alignment horizontal="center" vertical="top" wrapText="1"/>
    </xf>
    <xf numFmtId="0" fontId="10" fillId="0" borderId="0" xfId="3" applyAlignment="1">
      <alignment horizontal="center" vertical="center" wrapText="1"/>
    </xf>
    <xf numFmtId="0" fontId="4" fillId="11" borderId="43" xfId="0" applyFont="1" applyFill="1" applyBorder="1" applyAlignment="1">
      <alignment horizontal="center" vertical="center" wrapText="1"/>
    </xf>
    <xf numFmtId="0" fontId="31" fillId="49" borderId="24" xfId="0" applyFont="1" applyFill="1" applyBorder="1" applyAlignment="1" applyProtection="1">
      <alignment horizontal="left" vertical="center" indent="1"/>
      <protection locked="0"/>
    </xf>
    <xf numFmtId="0" fontId="31" fillId="49" borderId="24" xfId="11" applyFont="1" applyFill="1" applyBorder="1" applyProtection="1">
      <alignment horizontal="center" vertical="center"/>
      <protection locked="0"/>
    </xf>
    <xf numFmtId="0" fontId="31" fillId="49" borderId="24" xfId="0" applyFont="1" applyFill="1" applyBorder="1" applyAlignment="1" applyProtection="1">
      <alignment horizontal="center" vertical="center"/>
      <protection locked="0"/>
    </xf>
    <xf numFmtId="9" fontId="33" fillId="49" borderId="24" xfId="2" applyFont="1" applyFill="1" applyBorder="1" applyAlignment="1" applyProtection="1">
      <alignment horizontal="center" vertical="center"/>
      <protection locked="0"/>
    </xf>
    <xf numFmtId="14" fontId="31" fillId="49" borderId="24" xfId="0" applyNumberFormat="1" applyFont="1" applyFill="1" applyBorder="1" applyAlignment="1" applyProtection="1">
      <alignment horizontal="center" vertical="center"/>
      <protection locked="0"/>
    </xf>
    <xf numFmtId="0" fontId="28" fillId="3" borderId="17" xfId="12" applyFont="1" applyFill="1" applyBorder="1" applyProtection="1">
      <alignment horizontal="left" vertical="center" indent="2"/>
      <protection locked="0"/>
    </xf>
    <xf numFmtId="0" fontId="28" fillId="3" borderId="17" xfId="11" applyFont="1" applyFill="1" applyBorder="1" applyProtection="1">
      <alignment horizontal="center" vertical="center"/>
      <protection locked="0"/>
    </xf>
    <xf numFmtId="0" fontId="28" fillId="3" borderId="17" xfId="12" applyFont="1" applyFill="1" applyBorder="1" applyAlignment="1" applyProtection="1">
      <alignment horizontal="center" vertical="center"/>
      <protection locked="0"/>
    </xf>
    <xf numFmtId="9" fontId="39" fillId="3" borderId="17" xfId="2" applyFont="1" applyFill="1" applyBorder="1" applyAlignment="1" applyProtection="1">
      <alignment horizontal="center" vertical="center"/>
      <protection locked="0"/>
    </xf>
    <xf numFmtId="14" fontId="28" fillId="3" borderId="17" xfId="10" applyNumberFormat="1" applyFont="1" applyFill="1" applyBorder="1" applyProtection="1">
      <alignment horizontal="center" vertical="center"/>
      <protection locked="0"/>
    </xf>
    <xf numFmtId="0" fontId="31" fillId="50" borderId="17" xfId="0" applyFont="1" applyFill="1" applyBorder="1" applyAlignment="1" applyProtection="1">
      <alignment horizontal="left" vertical="center" indent="1"/>
      <protection locked="0"/>
    </xf>
    <xf numFmtId="0" fontId="31" fillId="50" borderId="17" xfId="11" applyFont="1" applyFill="1" applyBorder="1" applyProtection="1">
      <alignment horizontal="center" vertical="center"/>
      <protection locked="0"/>
    </xf>
    <xf numFmtId="0" fontId="31" fillId="50" borderId="17" xfId="0" applyFont="1" applyFill="1" applyBorder="1" applyAlignment="1" applyProtection="1">
      <alignment horizontal="center" vertical="center"/>
      <protection locked="0"/>
    </xf>
    <xf numFmtId="9" fontId="33" fillId="50" borderId="17" xfId="2" applyFont="1" applyFill="1" applyBorder="1" applyAlignment="1" applyProtection="1">
      <alignment horizontal="center" vertical="center"/>
      <protection locked="0"/>
    </xf>
    <xf numFmtId="14" fontId="31" fillId="50" borderId="17" xfId="0" applyNumberFormat="1" applyFont="1" applyFill="1" applyBorder="1" applyAlignment="1" applyProtection="1">
      <alignment horizontal="center" vertical="center"/>
      <protection locked="0"/>
    </xf>
    <xf numFmtId="0" fontId="31" fillId="8" borderId="17" xfId="0" applyFont="1" applyFill="1" applyBorder="1" applyAlignment="1" applyProtection="1">
      <alignment horizontal="left" vertical="center" indent="1"/>
      <protection locked="0"/>
    </xf>
    <xf numFmtId="0" fontId="31" fillId="8" borderId="17" xfId="11" applyFont="1" applyFill="1" applyBorder="1" applyProtection="1">
      <alignment horizontal="center" vertical="center"/>
      <protection locked="0"/>
    </xf>
    <xf numFmtId="0" fontId="31" fillId="8" borderId="17" xfId="0" applyFont="1" applyFill="1" applyBorder="1" applyAlignment="1" applyProtection="1">
      <alignment horizontal="center" vertical="center"/>
      <protection locked="0"/>
    </xf>
    <xf numFmtId="9" fontId="33" fillId="8" borderId="17" xfId="2" applyFont="1" applyFill="1" applyBorder="1" applyAlignment="1" applyProtection="1">
      <alignment horizontal="center" vertical="center"/>
      <protection locked="0"/>
    </xf>
    <xf numFmtId="14" fontId="31" fillId="8" borderId="17" xfId="0" applyNumberFormat="1" applyFont="1" applyFill="1" applyBorder="1" applyAlignment="1" applyProtection="1">
      <alignment horizontal="center" vertical="center"/>
      <protection locked="0"/>
    </xf>
    <xf numFmtId="0" fontId="28" fillId="4" borderId="17" xfId="12" applyFont="1" applyFill="1" applyBorder="1" applyProtection="1">
      <alignment horizontal="left" vertical="center" indent="2"/>
      <protection locked="0"/>
    </xf>
    <xf numFmtId="0" fontId="28" fillId="4" borderId="17" xfId="11" applyFont="1" applyFill="1" applyBorder="1" applyProtection="1">
      <alignment horizontal="center" vertical="center"/>
      <protection locked="0"/>
    </xf>
    <xf numFmtId="0" fontId="28" fillId="4" borderId="17" xfId="12" applyFont="1" applyFill="1" applyBorder="1" applyAlignment="1" applyProtection="1">
      <alignment horizontal="center" vertical="center"/>
      <protection locked="0"/>
    </xf>
    <xf numFmtId="9" fontId="39" fillId="4" borderId="17" xfId="2" applyFont="1" applyFill="1" applyBorder="1" applyAlignment="1" applyProtection="1">
      <alignment horizontal="center" vertical="center"/>
      <protection locked="0"/>
    </xf>
    <xf numFmtId="14" fontId="28" fillId="4" borderId="17" xfId="10" applyNumberFormat="1" applyFont="1" applyFill="1" applyBorder="1" applyProtection="1">
      <alignment horizontal="center" vertical="center"/>
      <protection locked="0"/>
    </xf>
    <xf numFmtId="9" fontId="31" fillId="8" borderId="17" xfId="0" applyNumberFormat="1" applyFont="1" applyFill="1" applyBorder="1" applyAlignment="1" applyProtection="1">
      <alignment horizontal="center" vertical="center"/>
      <protection locked="0"/>
    </xf>
    <xf numFmtId="0" fontId="31" fillId="51" borderId="17" xfId="0" applyFont="1" applyFill="1" applyBorder="1" applyAlignment="1" applyProtection="1">
      <alignment horizontal="left" vertical="center" indent="1"/>
      <protection locked="0"/>
    </xf>
    <xf numFmtId="0" fontId="31" fillId="51" borderId="17" xfId="11" applyFont="1" applyFill="1" applyBorder="1" applyProtection="1">
      <alignment horizontal="center" vertical="center"/>
      <protection locked="0"/>
    </xf>
    <xf numFmtId="0" fontId="31" fillId="51" borderId="17" xfId="0" applyFont="1" applyFill="1" applyBorder="1" applyAlignment="1" applyProtection="1">
      <alignment horizontal="center" vertical="center"/>
      <protection locked="0"/>
    </xf>
    <xf numFmtId="9" fontId="33" fillId="51" borderId="17" xfId="2" applyFont="1" applyFill="1" applyBorder="1" applyAlignment="1" applyProtection="1">
      <alignment horizontal="center" vertical="center"/>
      <protection locked="0"/>
    </xf>
    <xf numFmtId="14" fontId="31" fillId="51" borderId="17" xfId="0" applyNumberFormat="1" applyFont="1" applyFill="1" applyBorder="1" applyAlignment="1" applyProtection="1">
      <alignment horizontal="center" vertical="center"/>
      <protection locked="0"/>
    </xf>
    <xf numFmtId="0" fontId="31" fillId="6" borderId="17" xfId="0" applyFont="1" applyFill="1" applyBorder="1" applyAlignment="1" applyProtection="1">
      <alignment horizontal="left" vertical="center" indent="1"/>
      <protection locked="0"/>
    </xf>
    <xf numFmtId="0" fontId="31" fillId="6" borderId="17" xfId="11" applyFont="1" applyFill="1" applyBorder="1" applyProtection="1">
      <alignment horizontal="center" vertical="center"/>
      <protection locked="0"/>
    </xf>
    <xf numFmtId="0" fontId="31" fillId="6" borderId="17" xfId="0" applyFont="1" applyFill="1" applyBorder="1" applyAlignment="1" applyProtection="1">
      <alignment horizontal="center" vertical="center"/>
      <protection locked="0"/>
    </xf>
    <xf numFmtId="9" fontId="33" fillId="6" borderId="17" xfId="2" applyFont="1" applyFill="1" applyBorder="1" applyAlignment="1" applyProtection="1">
      <alignment horizontal="center" vertical="center"/>
      <protection locked="0"/>
    </xf>
    <xf numFmtId="14" fontId="31" fillId="6" borderId="17" xfId="0" applyNumberFormat="1" applyFont="1" applyFill="1" applyBorder="1" applyAlignment="1" applyProtection="1">
      <alignment horizontal="center" vertical="center"/>
      <protection locked="0"/>
    </xf>
    <xf numFmtId="0" fontId="28" fillId="10" borderId="17" xfId="12" applyFont="1" applyFill="1" applyBorder="1" applyProtection="1">
      <alignment horizontal="left" vertical="center" indent="2"/>
      <protection locked="0"/>
    </xf>
    <xf numFmtId="0" fontId="28" fillId="10" borderId="17" xfId="11" applyFont="1" applyFill="1" applyBorder="1" applyProtection="1">
      <alignment horizontal="center" vertical="center"/>
      <protection locked="0"/>
    </xf>
    <xf numFmtId="0" fontId="28" fillId="10" borderId="17" xfId="12" applyFont="1" applyFill="1" applyBorder="1" applyAlignment="1" applyProtection="1">
      <alignment horizontal="center" vertical="center"/>
      <protection locked="0"/>
    </xf>
    <xf numFmtId="9" fontId="39" fillId="10" borderId="17" xfId="2" applyFont="1" applyFill="1" applyBorder="1" applyAlignment="1" applyProtection="1">
      <alignment horizontal="center" vertical="center"/>
      <protection locked="0"/>
    </xf>
    <xf numFmtId="14" fontId="28" fillId="10" borderId="17" xfId="10" applyNumberFormat="1" applyFont="1" applyFill="1" applyBorder="1" applyProtection="1">
      <alignment horizontal="center" vertical="center"/>
      <protection locked="0"/>
    </xf>
    <xf numFmtId="0" fontId="31" fillId="6" borderId="17" xfId="12" applyFont="1" applyFill="1" applyBorder="1" applyProtection="1">
      <alignment horizontal="left" vertical="center" indent="2"/>
      <protection locked="0"/>
    </xf>
    <xf numFmtId="0" fontId="31" fillId="6" borderId="17" xfId="12" applyFont="1" applyFill="1" applyBorder="1" applyAlignment="1" applyProtection="1">
      <alignment horizontal="center" vertical="center"/>
      <protection locked="0"/>
    </xf>
    <xf numFmtId="0" fontId="31" fillId="52" borderId="17" xfId="0" applyFont="1" applyFill="1" applyBorder="1" applyAlignment="1" applyProtection="1">
      <alignment horizontal="left" vertical="center" indent="1"/>
      <protection locked="0"/>
    </xf>
    <xf numFmtId="0" fontId="31" fillId="52" borderId="17" xfId="11" applyFont="1" applyFill="1" applyBorder="1" applyProtection="1">
      <alignment horizontal="center" vertical="center"/>
      <protection locked="0"/>
    </xf>
    <xf numFmtId="0" fontId="31" fillId="52" borderId="17" xfId="0" applyFont="1" applyFill="1" applyBorder="1" applyAlignment="1" applyProtection="1">
      <alignment horizontal="center" vertical="center"/>
      <protection locked="0"/>
    </xf>
    <xf numFmtId="9" fontId="33" fillId="52" borderId="17" xfId="2" applyFont="1" applyFill="1" applyBorder="1" applyAlignment="1" applyProtection="1">
      <alignment horizontal="center" vertical="center"/>
      <protection locked="0"/>
    </xf>
    <xf numFmtId="14" fontId="31" fillId="52" borderId="17" xfId="0" applyNumberFormat="1" applyFont="1" applyFill="1" applyBorder="1" applyAlignment="1" applyProtection="1">
      <alignment horizontal="center" vertical="center"/>
      <protection locked="0"/>
    </xf>
    <xf numFmtId="0" fontId="31" fillId="5" borderId="17" xfId="12" applyFont="1" applyFill="1" applyBorder="1" applyProtection="1">
      <alignment horizontal="left" vertical="center" indent="2"/>
      <protection locked="0"/>
    </xf>
    <xf numFmtId="0" fontId="31" fillId="5" borderId="17" xfId="11" applyFont="1" applyFill="1" applyBorder="1" applyProtection="1">
      <alignment horizontal="center" vertical="center"/>
      <protection locked="0"/>
    </xf>
    <xf numFmtId="0" fontId="31" fillId="5" borderId="17" xfId="12" applyFont="1" applyFill="1" applyBorder="1" applyAlignment="1" applyProtection="1">
      <alignment horizontal="center" vertical="center"/>
      <protection locked="0"/>
    </xf>
    <xf numFmtId="9" fontId="33" fillId="5" borderId="17" xfId="2" applyFont="1" applyFill="1" applyBorder="1" applyAlignment="1" applyProtection="1">
      <alignment horizontal="center" vertical="center"/>
      <protection locked="0"/>
    </xf>
    <xf numFmtId="14" fontId="31" fillId="5" borderId="17" xfId="10" applyNumberFormat="1" applyFont="1" applyFill="1" applyBorder="1" applyProtection="1">
      <alignment horizontal="center" vertical="center"/>
      <protection locked="0"/>
    </xf>
    <xf numFmtId="0" fontId="28" fillId="9" borderId="17" xfId="12" applyFont="1" applyFill="1" applyBorder="1" applyProtection="1">
      <alignment horizontal="left" vertical="center" indent="2"/>
      <protection locked="0"/>
    </xf>
    <xf numFmtId="0" fontId="28" fillId="9" borderId="17" xfId="11" applyFont="1" applyFill="1" applyBorder="1" applyProtection="1">
      <alignment horizontal="center" vertical="center"/>
      <protection locked="0"/>
    </xf>
    <xf numFmtId="0" fontId="28" fillId="9" borderId="17" xfId="12" applyFont="1" applyFill="1" applyBorder="1" applyAlignment="1" applyProtection="1">
      <alignment horizontal="center" vertical="center"/>
      <protection locked="0"/>
    </xf>
    <xf numFmtId="9" fontId="39" fillId="9" borderId="17" xfId="2" applyFont="1" applyFill="1" applyBorder="1" applyAlignment="1" applyProtection="1">
      <alignment horizontal="center" vertical="center"/>
      <protection locked="0"/>
    </xf>
    <xf numFmtId="14" fontId="28" fillId="9" borderId="17" xfId="10" applyNumberFormat="1" applyFont="1" applyFill="1" applyBorder="1" applyProtection="1">
      <alignment horizontal="center" vertical="center"/>
      <protection locked="0"/>
    </xf>
    <xf numFmtId="0" fontId="31" fillId="53" borderId="17" xfId="0" applyFont="1" applyFill="1" applyBorder="1" applyAlignment="1" applyProtection="1">
      <alignment horizontal="left" vertical="center" indent="1"/>
      <protection locked="0"/>
    </xf>
    <xf numFmtId="0" fontId="31" fillId="53" borderId="17" xfId="12" applyFont="1" applyFill="1" applyBorder="1" applyProtection="1">
      <alignment horizontal="left" vertical="center" indent="2"/>
      <protection locked="0"/>
    </xf>
    <xf numFmtId="0" fontId="31" fillId="53" borderId="17" xfId="11" applyFont="1" applyFill="1" applyBorder="1" applyProtection="1">
      <alignment horizontal="center" vertical="center"/>
      <protection locked="0"/>
    </xf>
    <xf numFmtId="0" fontId="31" fillId="53" borderId="17" xfId="12" applyFont="1" applyFill="1" applyBorder="1" applyAlignment="1" applyProtection="1">
      <alignment horizontal="center" vertical="center"/>
      <protection locked="0"/>
    </xf>
    <xf numFmtId="9" fontId="33" fillId="53" borderId="17" xfId="2" applyFont="1" applyFill="1" applyBorder="1" applyAlignment="1" applyProtection="1">
      <alignment horizontal="center" vertical="center"/>
      <protection locked="0"/>
    </xf>
    <xf numFmtId="14" fontId="31" fillId="53" borderId="17" xfId="10" applyNumberFormat="1" applyFont="1" applyFill="1" applyBorder="1" applyProtection="1">
      <alignment horizontal="center" vertical="center"/>
      <protection locked="0"/>
    </xf>
    <xf numFmtId="0" fontId="31" fillId="54" borderId="17" xfId="12" applyFont="1" applyFill="1" applyBorder="1" applyProtection="1">
      <alignment horizontal="left" vertical="center" indent="2"/>
      <protection locked="0"/>
    </xf>
    <xf numFmtId="0" fontId="31" fillId="54" borderId="17" xfId="11" applyFont="1" applyFill="1" applyBorder="1" applyProtection="1">
      <alignment horizontal="center" vertical="center"/>
      <protection locked="0"/>
    </xf>
    <xf numFmtId="0" fontId="31" fillId="54" borderId="17" xfId="12" applyFont="1" applyFill="1" applyBorder="1" applyAlignment="1" applyProtection="1">
      <alignment horizontal="center" vertical="center"/>
      <protection locked="0"/>
    </xf>
    <xf numFmtId="9" fontId="33" fillId="54" borderId="17" xfId="2" applyFont="1" applyFill="1" applyBorder="1" applyAlignment="1" applyProtection="1">
      <alignment horizontal="center" vertical="center"/>
      <protection locked="0"/>
    </xf>
    <xf numFmtId="14" fontId="31" fillId="54" borderId="17" xfId="10" applyNumberFormat="1" applyFont="1" applyFill="1" applyBorder="1" applyProtection="1">
      <alignment horizontal="center" vertical="center"/>
      <protection locked="0"/>
    </xf>
    <xf numFmtId="0" fontId="28" fillId="55" borderId="17" xfId="12" applyFont="1" applyFill="1" applyBorder="1" applyProtection="1">
      <alignment horizontal="left" vertical="center" indent="2"/>
      <protection locked="0"/>
    </xf>
    <xf numFmtId="0" fontId="28" fillId="55" borderId="17" xfId="11" applyFont="1" applyFill="1" applyBorder="1" applyProtection="1">
      <alignment horizontal="center" vertical="center"/>
      <protection locked="0"/>
    </xf>
    <xf numFmtId="0" fontId="28" fillId="55" borderId="17" xfId="12" applyFont="1" applyFill="1" applyBorder="1" applyAlignment="1" applyProtection="1">
      <alignment horizontal="center" vertical="center"/>
      <protection locked="0"/>
    </xf>
    <xf numFmtId="9" fontId="39" fillId="55" borderId="17" xfId="2" applyFont="1" applyFill="1" applyBorder="1" applyAlignment="1" applyProtection="1">
      <alignment horizontal="center" vertical="center"/>
      <protection locked="0"/>
    </xf>
    <xf numFmtId="14" fontId="28" fillId="55" borderId="17" xfId="10" applyNumberFormat="1" applyFont="1" applyFill="1" applyBorder="1" applyProtection="1">
      <alignment horizontal="center" vertical="center"/>
      <protection locked="0"/>
    </xf>
    <xf numFmtId="0" fontId="40" fillId="0" borderId="19" xfId="12" applyFont="1" applyBorder="1" applyProtection="1">
      <alignment horizontal="left" vertical="center" indent="2"/>
      <protection locked="0"/>
    </xf>
    <xf numFmtId="0" fontId="28" fillId="0" borderId="19" xfId="11" applyFont="1" applyBorder="1" applyProtection="1">
      <alignment horizontal="center" vertical="center"/>
      <protection locked="0"/>
    </xf>
    <xf numFmtId="0" fontId="28" fillId="0" borderId="19" xfId="12" applyFont="1" applyBorder="1" applyAlignment="1" applyProtection="1">
      <alignment horizontal="center" vertical="center"/>
      <protection locked="0"/>
    </xf>
    <xf numFmtId="9" fontId="39" fillId="0" borderId="19" xfId="2" applyFont="1" applyBorder="1" applyAlignment="1" applyProtection="1">
      <alignment horizontal="center" vertical="center"/>
      <protection locked="0"/>
    </xf>
    <xf numFmtId="165" fontId="28" fillId="0" borderId="19" xfId="10" applyFont="1" applyBorder="1" applyProtection="1">
      <alignment horizontal="center" vertical="center"/>
      <protection locked="0"/>
    </xf>
    <xf numFmtId="0" fontId="0" fillId="0" borderId="0" xfId="0" applyProtection="1">
      <protection locked="0"/>
    </xf>
    <xf numFmtId="0" fontId="28" fillId="0" borderId="0" xfId="0" applyFont="1" applyAlignment="1" applyProtection="1">
      <alignment horizontal="center"/>
      <protection locked="0"/>
    </xf>
    <xf numFmtId="14" fontId="32" fillId="8" borderId="17" xfId="0" applyNumberFormat="1" applyFont="1" applyFill="1" applyBorder="1" applyAlignment="1" applyProtection="1">
      <alignment horizontal="center" vertical="center"/>
      <protection locked="0"/>
    </xf>
    <xf numFmtId="14" fontId="28" fillId="4" borderId="16" xfId="10" applyNumberFormat="1" applyFont="1" applyFill="1" applyBorder="1" applyProtection="1">
      <alignment horizontal="center" vertical="center"/>
      <protection locked="0"/>
    </xf>
    <xf numFmtId="14" fontId="32" fillId="6" borderId="17" xfId="0" applyNumberFormat="1" applyFont="1" applyFill="1" applyBorder="1" applyAlignment="1" applyProtection="1">
      <alignment horizontal="center" vertical="center"/>
      <protection locked="0"/>
    </xf>
    <xf numFmtId="14" fontId="28" fillId="10" borderId="16" xfId="10" applyNumberFormat="1" applyFont="1" applyFill="1" applyBorder="1" applyProtection="1">
      <alignment horizontal="center" vertical="center"/>
      <protection locked="0"/>
    </xf>
    <xf numFmtId="14" fontId="28" fillId="9" borderId="16" xfId="10" applyNumberFormat="1" applyFont="1" applyFill="1" applyBorder="1" applyProtection="1">
      <alignment horizontal="center" vertical="center"/>
      <protection locked="0"/>
    </xf>
    <xf numFmtId="14" fontId="28" fillId="55" borderId="16" xfId="10" applyNumberFormat="1" applyFont="1" applyFill="1" applyBorder="1" applyProtection="1">
      <alignment horizontal="center" vertical="center"/>
      <protection locked="0"/>
    </xf>
    <xf numFmtId="165" fontId="28" fillId="0" borderId="18" xfId="10" applyFont="1" applyBorder="1" applyProtection="1">
      <alignment horizontal="center" vertical="center"/>
      <protection locked="0"/>
    </xf>
    <xf numFmtId="0" fontId="28" fillId="0" borderId="0" xfId="0" applyFont="1" applyProtection="1">
      <protection locked="0"/>
    </xf>
    <xf numFmtId="0" fontId="3" fillId="0" borderId="0" xfId="0" applyFont="1" applyAlignment="1">
      <alignment horizontal="center" vertical="center"/>
    </xf>
    <xf numFmtId="0" fontId="28" fillId="0" borderId="0" xfId="0" applyFont="1" applyProtection="1">
      <protection hidden="1"/>
    </xf>
    <xf numFmtId="0" fontId="28" fillId="0" borderId="0" xfId="0" applyFont="1" applyAlignment="1" applyProtection="1">
      <alignment vertical="center" wrapText="1"/>
      <protection hidden="1"/>
    </xf>
    <xf numFmtId="0" fontId="26" fillId="2" borderId="55" xfId="0" applyFont="1" applyFill="1" applyBorder="1" applyAlignment="1">
      <alignment horizontal="center" vertical="center"/>
    </xf>
    <xf numFmtId="0" fontId="25" fillId="43" borderId="21" xfId="0" applyFont="1" applyFill="1" applyBorder="1" applyAlignment="1">
      <alignment horizontal="center" vertical="center"/>
    </xf>
    <xf numFmtId="166" fontId="0" fillId="7" borderId="4" xfId="0" applyNumberFormat="1" applyFill="1" applyBorder="1" applyAlignment="1">
      <alignment horizontal="left" vertical="center" wrapText="1" indent="1"/>
    </xf>
    <xf numFmtId="166" fontId="0" fillId="7" borderId="1" xfId="0" applyNumberFormat="1" applyFill="1" applyBorder="1" applyAlignment="1">
      <alignment horizontal="left" vertical="center" wrapText="1" indent="1"/>
    </xf>
    <xf numFmtId="166" fontId="0" fillId="7" borderId="5" xfId="0" applyNumberFormat="1" applyFill="1" applyBorder="1" applyAlignment="1">
      <alignment horizontal="left" vertical="center" wrapText="1" indent="1"/>
    </xf>
    <xf numFmtId="168" fontId="6" fillId="0" borderId="29" xfId="9" applyBorder="1">
      <alignment horizontal="center" vertical="center"/>
    </xf>
    <xf numFmtId="168" fontId="6" fillId="0" borderId="30" xfId="9" applyBorder="1">
      <alignment horizontal="center" vertical="center"/>
    </xf>
    <xf numFmtId="0" fontId="49" fillId="53" borderId="0" xfId="0" applyFont="1" applyFill="1" applyAlignment="1">
      <alignment horizontal="left"/>
    </xf>
    <xf numFmtId="0" fontId="50" fillId="53" borderId="0" xfId="0" applyFont="1" applyFill="1" applyAlignment="1">
      <alignment horizontal="center" vertical="center"/>
    </xf>
    <xf numFmtId="0" fontId="45" fillId="49" borderId="0" xfId="0" applyFont="1" applyFill="1" applyAlignment="1">
      <alignment horizontal="left"/>
    </xf>
    <xf numFmtId="0" fontId="48" fillId="52" borderId="0" xfId="0" applyFont="1" applyFill="1" applyAlignment="1">
      <alignment horizontal="left"/>
    </xf>
    <xf numFmtId="0" fontId="50" fillId="52" borderId="0" xfId="0" applyFont="1" applyFill="1" applyAlignment="1">
      <alignment horizontal="center" vertical="center"/>
    </xf>
    <xf numFmtId="0" fontId="46" fillId="4" borderId="0" xfId="0" applyFont="1" applyFill="1" applyAlignment="1">
      <alignment horizontal="left"/>
    </xf>
    <xf numFmtId="0" fontId="47" fillId="51" borderId="0" xfId="0" applyFont="1" applyFill="1" applyAlignment="1">
      <alignment horizontal="left"/>
    </xf>
    <xf numFmtId="0" fontId="50" fillId="49" borderId="0" xfId="0" applyFont="1" applyFill="1" applyAlignment="1">
      <alignment horizontal="center" vertical="center"/>
    </xf>
    <xf numFmtId="0" fontId="50" fillId="4" borderId="0" xfId="0" applyFont="1" applyFill="1" applyAlignment="1">
      <alignment horizontal="center" vertical="center"/>
    </xf>
    <xf numFmtId="0" fontId="50" fillId="51" borderId="0" xfId="0" applyFont="1" applyFill="1" applyAlignment="1">
      <alignment horizontal="center" vertical="center"/>
    </xf>
    <xf numFmtId="0" fontId="28" fillId="0" borderId="0" xfId="0" applyFont="1" applyAlignment="1" applyProtection="1">
      <alignment horizontal="center" vertical="center" wrapText="1"/>
      <protection hidden="1"/>
    </xf>
    <xf numFmtId="0" fontId="22" fillId="60" borderId="32" xfId="0" applyFont="1" applyFill="1" applyBorder="1" applyAlignment="1" applyProtection="1">
      <alignment horizontal="center" vertical="center"/>
      <protection hidden="1"/>
    </xf>
    <xf numFmtId="0" fontId="22" fillId="60" borderId="33" xfId="0" applyFont="1" applyFill="1" applyBorder="1" applyAlignment="1" applyProtection="1">
      <alignment horizontal="center" vertical="center"/>
      <protection hidden="1"/>
    </xf>
    <xf numFmtId="0" fontId="22" fillId="60" borderId="34" xfId="0" applyFont="1" applyFill="1" applyBorder="1" applyAlignment="1" applyProtection="1">
      <alignment horizontal="center" vertical="center"/>
      <protection hidden="1"/>
    </xf>
    <xf numFmtId="0" fontId="28" fillId="0" borderId="0" xfId="0" applyFont="1" applyAlignment="1" applyProtection="1">
      <alignment horizontal="left"/>
      <protection hidden="1"/>
    </xf>
    <xf numFmtId="0" fontId="28" fillId="0" borderId="36" xfId="0" applyFont="1" applyBorder="1" applyAlignment="1" applyProtection="1">
      <alignment horizontal="left"/>
      <protection hidden="1"/>
    </xf>
    <xf numFmtId="0" fontId="28" fillId="0" borderId="38" xfId="0" applyFont="1" applyBorder="1" applyAlignment="1" applyProtection="1">
      <alignment horizontal="left"/>
      <protection hidden="1"/>
    </xf>
    <xf numFmtId="0" fontId="28" fillId="0" borderId="39" xfId="0" applyFont="1" applyBorder="1" applyAlignment="1" applyProtection="1">
      <alignment horizontal="left"/>
      <protection hidden="1"/>
    </xf>
    <xf numFmtId="0" fontId="52" fillId="57" borderId="44" xfId="0" applyFont="1" applyFill="1" applyBorder="1" applyAlignment="1" applyProtection="1">
      <alignment horizontal="center" vertical="center"/>
      <protection hidden="1"/>
    </xf>
    <xf numFmtId="0" fontId="52" fillId="57" borderId="45" xfId="0" applyFont="1" applyFill="1" applyBorder="1" applyAlignment="1" applyProtection="1">
      <alignment horizontal="center" vertical="center"/>
      <protection hidden="1"/>
    </xf>
    <xf numFmtId="0" fontId="52" fillId="57" borderId="46" xfId="0" applyFont="1" applyFill="1" applyBorder="1" applyAlignment="1" applyProtection="1">
      <alignment horizontal="center" vertical="center"/>
      <protection hidden="1"/>
    </xf>
    <xf numFmtId="0" fontId="52" fillId="57" borderId="47" xfId="0" applyFont="1" applyFill="1" applyBorder="1" applyAlignment="1" applyProtection="1">
      <alignment horizontal="center" vertical="center"/>
      <protection hidden="1"/>
    </xf>
    <xf numFmtId="0" fontId="52" fillId="57" borderId="40" xfId="0" applyFont="1" applyFill="1" applyBorder="1" applyAlignment="1" applyProtection="1">
      <alignment horizontal="center" vertical="center"/>
      <protection hidden="1"/>
    </xf>
    <xf numFmtId="0" fontId="52" fillId="57" borderId="48" xfId="0" applyFont="1" applyFill="1" applyBorder="1" applyAlignment="1" applyProtection="1">
      <alignment horizontal="center" vertical="center"/>
      <protection hidden="1"/>
    </xf>
    <xf numFmtId="0" fontId="52" fillId="57" borderId="49" xfId="0" applyFont="1" applyFill="1" applyBorder="1" applyAlignment="1" applyProtection="1">
      <alignment horizontal="center" vertical="center"/>
      <protection hidden="1"/>
    </xf>
    <xf numFmtId="0" fontId="52" fillId="57" borderId="50" xfId="0" applyFont="1" applyFill="1" applyBorder="1" applyAlignment="1" applyProtection="1">
      <alignment horizontal="center" vertical="center"/>
      <protection hidden="1"/>
    </xf>
    <xf numFmtId="0" fontId="52" fillId="57" borderId="51" xfId="0" applyFont="1" applyFill="1" applyBorder="1" applyAlignment="1" applyProtection="1">
      <alignment horizontal="center" vertical="center"/>
      <protection hidden="1"/>
    </xf>
    <xf numFmtId="0" fontId="54" fillId="61" borderId="52" xfId="0" applyFont="1" applyFill="1" applyBorder="1" applyAlignment="1" applyProtection="1">
      <alignment horizontal="center"/>
      <protection hidden="1"/>
    </xf>
    <xf numFmtId="0" fontId="54" fillId="61" borderId="53" xfId="0" applyFont="1" applyFill="1" applyBorder="1" applyAlignment="1" applyProtection="1">
      <alignment horizontal="center"/>
      <protection hidden="1"/>
    </xf>
    <xf numFmtId="0" fontId="54" fillId="61" borderId="54" xfId="0" applyFont="1" applyFill="1" applyBorder="1" applyAlignment="1" applyProtection="1">
      <alignment horizontal="center"/>
      <protection hidden="1"/>
    </xf>
    <xf numFmtId="0" fontId="52" fillId="62" borderId="40" xfId="0" applyFont="1" applyFill="1" applyBorder="1" applyAlignment="1" applyProtection="1">
      <alignment horizontal="center" vertical="center"/>
      <protection hidden="1"/>
    </xf>
    <xf numFmtId="0" fontId="53" fillId="60" borderId="40" xfId="0" applyFont="1" applyFill="1" applyBorder="1" applyAlignment="1" applyProtection="1">
      <alignment horizontal="center"/>
      <protection hidden="1"/>
    </xf>
    <xf numFmtId="0" fontId="52" fillId="64" borderId="40" xfId="0" applyFont="1" applyFill="1" applyBorder="1" applyAlignment="1" applyProtection="1">
      <alignment horizontal="center" vertical="center"/>
      <protection hidden="1"/>
    </xf>
    <xf numFmtId="0" fontId="53" fillId="63" borderId="40" xfId="0" applyFont="1" applyFill="1" applyBorder="1" applyAlignment="1" applyProtection="1">
      <alignment horizontal="center"/>
      <protection hidden="1"/>
    </xf>
    <xf numFmtId="0" fontId="36" fillId="0" borderId="26" xfId="55" applyFont="1" applyBorder="1">
      <alignment horizontal="left" vertical="center"/>
    </xf>
    <xf numFmtId="0" fontId="36" fillId="0" borderId="0" xfId="55" applyFont="1">
      <alignment horizontal="left" vertical="center"/>
    </xf>
    <xf numFmtId="0" fontId="36" fillId="0" borderId="27" xfId="55" applyFont="1" applyBorder="1">
      <alignment horizontal="left" vertical="center"/>
    </xf>
    <xf numFmtId="0" fontId="0" fillId="0" borderId="26" xfId="55" applyFont="1" applyBorder="1">
      <alignment horizontal="left" vertical="center"/>
    </xf>
    <xf numFmtId="0" fontId="0" fillId="0" borderId="0" xfId="55" applyFont="1" applyBorder="1">
      <alignment horizontal="left" vertical="center"/>
    </xf>
    <xf numFmtId="0" fontId="0" fillId="0" borderId="27" xfId="55" applyFont="1" applyBorder="1">
      <alignment horizontal="left" vertical="center"/>
    </xf>
  </cellXfs>
  <cellStyles count="60">
    <cellStyle name="% concluída" xfId="57" xr:uid="{3B8F853F-3AB2-4FBE-B333-6091B6D86F16}"/>
    <cellStyle name="20% - Ênfase1" xfId="31" builtinId="30" customBuiltin="1"/>
    <cellStyle name="20% - Ênfase2" xfId="35" builtinId="34" customBuiltin="1"/>
    <cellStyle name="20% - Ênfase3" xfId="39" builtinId="38" customBuiltin="1"/>
    <cellStyle name="20% - Ênfase4" xfId="43" builtinId="42" customBuiltin="1"/>
    <cellStyle name="20% - Ênfase5" xfId="47" builtinId="46" customBuiltin="1"/>
    <cellStyle name="20% - Ênfase6" xfId="51" builtinId="50" customBuiltin="1"/>
    <cellStyle name="40% - Ênfase1" xfId="32" builtinId="31" customBuiltin="1"/>
    <cellStyle name="40% - Ênfase2" xfId="36" builtinId="35" customBuiltin="1"/>
    <cellStyle name="40% - Ênfase3" xfId="40" builtinId="39" customBuiltin="1"/>
    <cellStyle name="40% - Ênfase4" xfId="44" builtinId="43" customBuiltin="1"/>
    <cellStyle name="40% - Ênfase5" xfId="48" builtinId="47" customBuiltin="1"/>
    <cellStyle name="40% - Ênfase6" xfId="52" builtinId="51" customBuiltin="1"/>
    <cellStyle name="60% - Ênfase1" xfId="33" builtinId="32" customBuiltin="1"/>
    <cellStyle name="60% - Ênfase2" xfId="37" builtinId="36" customBuiltin="1"/>
    <cellStyle name="60% - Ênfase3" xfId="41" builtinId="40" customBuiltin="1"/>
    <cellStyle name="60% - Ênfase4" xfId="45" builtinId="44" customBuiltin="1"/>
    <cellStyle name="60% - Ênfase5" xfId="49" builtinId="48" customBuiltin="1"/>
    <cellStyle name="60% - Ênfase6" xfId="53" builtinId="52" customBuiltin="1"/>
    <cellStyle name="Bom" xfId="18" builtinId="26" customBuiltin="1"/>
    <cellStyle name="Cálculo" xfId="23" builtinId="22" customBuiltin="1"/>
    <cellStyle name="Célula de Verificação" xfId="25" builtinId="23" customBuiltin="1"/>
    <cellStyle name="Célula Vinculada" xfId="24" builtinId="24" customBuiltin="1"/>
    <cellStyle name="Data" xfId="10" xr:uid="{229918B6-DD13-4F5A-97B9-305F7E002AA3}"/>
    <cellStyle name="Ênfase1" xfId="30" builtinId="29" customBuiltin="1"/>
    <cellStyle name="Ênfase2" xfId="34" builtinId="33" customBuiltin="1"/>
    <cellStyle name="Ênfase3" xfId="38" builtinId="37" customBuiltin="1"/>
    <cellStyle name="Ênfase4" xfId="42" builtinId="41" customBuiltin="1"/>
    <cellStyle name="Ênfase5" xfId="46" builtinId="45" customBuiltin="1"/>
    <cellStyle name="Ênfase6" xfId="50" builtinId="49" customBuiltin="1"/>
    <cellStyle name="Entrada" xfId="21" builtinId="20" customBuiltin="1"/>
    <cellStyle name="Hiperlink" xfId="1" builtinId="8" customBuiltin="1"/>
    <cellStyle name="Hiperlink Visitado" xfId="13" builtinId="9" customBuiltin="1"/>
    <cellStyle name="Início do Projeto" xfId="9" xr:uid="{8EB8A09A-C31C-40A3-B2C1-9449520178B8}"/>
    <cellStyle name="Legenda de % concluída (além de plano)" xfId="59" xr:uid="{98C3BB75-0DA1-44A1-9C3D-755744B2BFE5}"/>
    <cellStyle name="Legenda de Real" xfId="56" xr:uid="{6EDB7C17-DDD5-4A8A-B9FC-4BAF323784BB}"/>
    <cellStyle name="Legenda de Real (além de plano)" xfId="58" xr:uid="{12507438-A251-4B81-B4CA-F189536C5C1A}"/>
    <cellStyle name="Legenda do plano" xfId="54" xr:uid="{799D35E5-C9A8-4F34-BAA2-3ADC2692BC93}"/>
    <cellStyle name="Moeda" xfId="15" builtinId="4" customBuiltin="1"/>
    <cellStyle name="Moeda [0]" xfId="16" builtinId="7" customBuiltin="1"/>
    <cellStyle name="Neutro" xfId="20" builtinId="28" customBuiltin="1"/>
    <cellStyle name="Nome" xfId="11" xr:uid="{B2D3C1EE-6B41-4801-AAFC-C2274E49E503}"/>
    <cellStyle name="Normal" xfId="0" builtinId="0" customBuiltin="1"/>
    <cellStyle name="Nota" xfId="27" builtinId="10" customBuiltin="1"/>
    <cellStyle name="Porcentagem" xfId="2" builtinId="5" customBuiltin="1"/>
    <cellStyle name="Rótulo" xfId="55" xr:uid="{13C2792D-3BFD-45FB-81D5-39B677A5EA70}"/>
    <cellStyle name="Ruim" xfId="19" builtinId="27" customBuiltin="1"/>
    <cellStyle name="Saída" xfId="22" builtinId="21" customBuiltin="1"/>
    <cellStyle name="Separador de milhares [0]" xfId="14" builtinId="6" customBuiltin="1"/>
    <cellStyle name="Tarefa" xfId="12" xr:uid="{6391D789-272B-4DD2-9BF3-2CDCF610FA41}"/>
    <cellStyle name="Texto de Aviso" xfId="26" builtinId="11" customBuiltin="1"/>
    <cellStyle name="Texto Explicativo" xfId="28" builtinId="53" customBuiltin="1"/>
    <cellStyle name="Título" xfId="5" builtinId="15" customBuiltin="1"/>
    <cellStyle name="Título 1" xfId="6" builtinId="16" customBuiltin="1"/>
    <cellStyle name="Título 2" xfId="7" builtinId="17" customBuiltin="1"/>
    <cellStyle name="Título 3" xfId="8" builtinId="18" customBuiltin="1"/>
    <cellStyle name="Título 4" xfId="17" builtinId="19" customBuiltin="1"/>
    <cellStyle name="Total" xfId="29" builtinId="25" customBuiltin="1"/>
    <cellStyle name="Vírgula" xfId="4" builtinId="3" customBuiltin="1"/>
    <cellStyle name="zTextoOculto" xfId="3" xr:uid="{26E66EE6-E33F-4D77-BAE4-0FB4F5BBF673}"/>
  </cellStyles>
  <dxfs count="31">
    <dxf>
      <font>
        <b/>
        <strike val="0"/>
        <outline val="0"/>
        <shadow val="0"/>
        <u val="none"/>
        <vertAlign val="baseline"/>
        <sz val="18"/>
        <color rgb="FF00B050"/>
        <name val="Calibri"/>
        <family val="2"/>
        <scheme val="minor"/>
      </font>
      <alignment horizontal="center" vertical="center" textRotation="0" wrapText="0" indent="0" justifyLastLine="0" shrinkToFit="0" readingOrder="0"/>
      <border diagonalUp="0" diagonalDown="0">
        <left style="thin">
          <color rgb="FFFFC000"/>
        </left>
        <right style="thin">
          <color rgb="FFFFC000"/>
        </right>
        <top/>
        <bottom/>
        <vertical style="thin">
          <color rgb="FFFFC000"/>
        </vertical>
        <horizontal/>
      </border>
    </dxf>
    <dxf>
      <font>
        <b/>
        <strike val="0"/>
        <outline val="0"/>
        <shadow val="0"/>
        <u val="none"/>
        <vertAlign val="baseline"/>
        <sz val="11"/>
        <color theme="0" tint="-0.499984740745262"/>
        <name val="Calibri"/>
        <family val="2"/>
        <scheme val="minor"/>
      </font>
      <numFmt numFmtId="19" formatCode="dd/mm/yyyy"/>
      <alignment horizontal="center" vertical="center" textRotation="0" wrapText="0" indent="0" justifyLastLine="0" shrinkToFit="0" readingOrder="0"/>
      <border diagonalUp="0" diagonalDown="0" outline="0">
        <left style="thin">
          <color rgb="FFFFC000"/>
        </left>
        <right style="thin">
          <color rgb="FFFFC000"/>
        </right>
        <top/>
        <bottom/>
      </border>
    </dxf>
    <dxf>
      <font>
        <b/>
        <strike val="0"/>
        <outline val="0"/>
        <shadow val="0"/>
        <u val="none"/>
        <vertAlign val="baseline"/>
        <sz val="11"/>
        <color theme="0" tint="-0.34998626667073579"/>
        <name val="Calibri"/>
        <family val="2"/>
        <scheme val="minor"/>
      </font>
      <alignment horizontal="center" vertical="center" textRotation="0" wrapText="0" indent="0" justifyLastLine="0" shrinkToFit="0" readingOrder="0"/>
      <border diagonalUp="0" diagonalDown="0" outline="0">
        <left style="thin">
          <color rgb="FFFFC000"/>
        </left>
        <right style="thin">
          <color rgb="FFFFC000"/>
        </right>
        <top/>
        <bottom/>
      </border>
    </dxf>
    <dxf>
      <font>
        <b/>
        <strike val="0"/>
        <outline val="0"/>
        <shadow val="0"/>
        <u val="none"/>
        <vertAlign val="baseline"/>
        <sz val="11"/>
        <color theme="0" tint="-0.34998626667073579"/>
        <name val="Calibri"/>
        <family val="2"/>
        <scheme val="minor"/>
      </font>
      <alignment horizontal="center" vertical="center" textRotation="0" wrapText="0" indent="0" justifyLastLine="0" shrinkToFit="0" readingOrder="0"/>
      <border diagonalUp="0" diagonalDown="0" outline="0">
        <left style="thin">
          <color rgb="FFFFC000"/>
        </left>
        <right style="thin">
          <color rgb="FFFFC000"/>
        </right>
        <top/>
        <bottom/>
      </border>
    </dxf>
    <dxf>
      <font>
        <b/>
        <strike val="0"/>
        <outline val="0"/>
        <shadow val="0"/>
        <u val="none"/>
        <vertAlign val="baseline"/>
        <sz val="11"/>
        <color theme="0" tint="-0.34998626667073579"/>
        <name val="Calibri"/>
        <family val="2"/>
        <scheme val="minor"/>
      </font>
      <numFmt numFmtId="0" formatCode="General"/>
      <alignment horizontal="center" vertical="center" textRotation="0" wrapText="0" indent="0" justifyLastLine="0" shrinkToFit="0" readingOrder="0"/>
      <border diagonalUp="0" diagonalDown="0" outline="0">
        <left style="thin">
          <color rgb="FFFFC000"/>
        </left>
        <right style="thin">
          <color rgb="FFFFC000"/>
        </right>
        <top/>
        <bottom/>
      </border>
    </dxf>
    <dxf>
      <font>
        <b/>
        <strike val="0"/>
        <outline val="0"/>
        <shadow val="0"/>
        <u val="none"/>
        <vertAlign val="baseline"/>
        <sz val="16"/>
        <color theme="0" tint="-0.499984740745262"/>
        <name val="Calibri"/>
        <family val="2"/>
        <scheme val="minor"/>
      </font>
      <numFmt numFmtId="0" formatCode="General"/>
      <fill>
        <patternFill patternType="solid">
          <fgColor indexed="64"/>
          <bgColor rgb="FFFFFFCC"/>
        </patternFill>
      </fill>
      <alignment horizontal="center" vertical="center" textRotation="0" wrapText="0" indent="0" justifyLastLine="0" shrinkToFit="0" readingOrder="0"/>
      <border diagonalUp="0" diagonalDown="0" outline="0">
        <left style="thin">
          <color rgb="FFFFC000"/>
        </left>
        <right style="thin">
          <color rgb="FFFFC000"/>
        </right>
        <top/>
        <bottom/>
      </border>
    </dxf>
    <dxf>
      <font>
        <b/>
        <strike val="0"/>
        <outline val="0"/>
        <shadow val="0"/>
        <u val="none"/>
        <vertAlign val="baseline"/>
        <sz val="16"/>
        <color theme="0" tint="-0.499984740745262"/>
        <name val="Calibri"/>
        <family val="2"/>
        <scheme val="minor"/>
      </font>
      <numFmt numFmtId="19" formatCode="dd/mm/yyyy"/>
      <fill>
        <patternFill patternType="solid">
          <fgColor indexed="64"/>
          <bgColor rgb="FFFFFFCC"/>
        </patternFill>
      </fill>
      <alignment horizontal="center" vertical="center" textRotation="0" wrapText="0" indent="0" justifyLastLine="0" shrinkToFit="0" readingOrder="0"/>
      <border diagonalUp="0" diagonalDown="0" outline="0">
        <left style="thin">
          <color rgb="FFFFC000"/>
        </left>
        <right style="thin">
          <color rgb="FFFFC000"/>
        </right>
        <top/>
        <bottom/>
      </border>
    </dxf>
    <dxf>
      <font>
        <b/>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rgb="FFFFC000"/>
        </left>
        <right style="thin">
          <color rgb="FFFFC000"/>
        </right>
        <top/>
        <bottom/>
      </border>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ont>
        <strike val="0"/>
        <outline val="0"/>
        <shadow val="0"/>
        <u val="none"/>
        <vertAlign val="baseline"/>
        <sz val="10"/>
        <color theme="1"/>
        <name val="Calibri"/>
        <family val="2"/>
        <scheme val="minor"/>
      </font>
      <numFmt numFmtId="19" formatCode="dd/mm/yyyy"/>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ill>
        <patternFill patternType="lightUp">
          <fgColor rgb="FFFF0000"/>
        </patternFill>
      </fill>
      <border>
        <left style="thin">
          <color rgb="FFFF0000"/>
        </left>
        <right style="thin">
          <color rgb="FFFF0000"/>
        </right>
      </border>
    </dxf>
    <dxf>
      <font>
        <strike/>
      </font>
    </dxf>
    <dxf>
      <font>
        <color rgb="FFFF0000"/>
      </font>
    </dxf>
    <dxf>
      <fill>
        <patternFill patternType="lightUp">
          <fgColor theme="7"/>
        </patternFill>
      </fill>
      <border>
        <left style="thin">
          <color theme="0"/>
        </left>
        <right style="thin">
          <color theme="0"/>
        </right>
        <top style="thin">
          <color theme="0"/>
        </top>
        <bottom style="thin">
          <color theme="0"/>
        </bottom>
      </border>
    </dxf>
    <dxf>
      <fill>
        <patternFill patternType="lightUp">
          <fgColor theme="7" tint="-0.24994659260841701"/>
          <bgColor theme="9" tint="0.39994506668294322"/>
        </patternFill>
      </fill>
      <border>
        <left style="thin">
          <color theme="0"/>
        </left>
        <right style="thin">
          <color theme="0"/>
        </right>
        <top style="thin">
          <color theme="0"/>
        </top>
        <bottom style="thin">
          <color theme="0"/>
        </bottom>
        <vertical/>
        <horizontal/>
      </border>
    </dxf>
    <dxf>
      <fill>
        <patternFill patternType="solid">
          <fgColor auto="1"/>
          <bgColor theme="6" tint="0.39994506668294322"/>
        </patternFill>
      </fill>
      <border>
        <left style="thin">
          <color theme="0"/>
        </left>
        <right style="thin">
          <color theme="0"/>
        </right>
        <top style="thin">
          <color theme="0"/>
        </top>
        <bottom style="thin">
          <color theme="0"/>
        </bottom>
      </border>
    </dxf>
    <dxf>
      <fill>
        <patternFill>
          <bgColor theme="9" tint="-0.24994659260841701"/>
        </patternFill>
      </fill>
      <border>
        <left style="thin">
          <color theme="0"/>
        </left>
        <right style="thin">
          <color theme="0"/>
        </right>
        <top style="thin">
          <color theme="0"/>
        </top>
        <bottom style="thin">
          <color theme="0"/>
        </bottom>
      </border>
    </dxf>
    <dxf>
      <fill>
        <patternFill patternType="lightUp">
          <fgColor rgb="FF7030A0"/>
          <bgColor theme="4" tint="0.39988402966399123"/>
        </patternFill>
      </fill>
      <border>
        <left style="thin">
          <color theme="0"/>
        </left>
        <right style="thin">
          <color theme="0"/>
        </right>
        <top style="thin">
          <color theme="0"/>
        </top>
        <bottom style="thin">
          <color theme="0"/>
        </bottom>
      </border>
    </dxf>
    <dxf>
      <border>
        <left style="thin">
          <color theme="5" tint="0.39994506668294322"/>
        </left>
        <right style="thin">
          <color theme="5" tint="0.39994506668294322"/>
        </right>
        <vertical/>
        <horizontal/>
      </border>
    </dxf>
    <dxf>
      <border>
        <left style="thin">
          <color theme="0" tint="-0.24994659260841701"/>
        </left>
      </border>
    </dxf>
    <dxf>
      <border>
        <left style="thin">
          <color theme="0" tint="-0.24994659260841701"/>
        </left>
      </border>
    </dxf>
    <dxf>
      <border>
        <top style="thin">
          <color theme="4" tint="0.39994506668294322"/>
        </top>
      </border>
    </dxf>
    <dxf>
      <fill>
        <patternFill>
          <bgColor theme="0" tint="-4.9989318521683403E-2"/>
        </patternFill>
      </fill>
      <border>
        <top style="thin">
          <color theme="4" tint="0.39994506668294322"/>
        </top>
      </border>
    </dxf>
    <dxf>
      <font>
        <b/>
        <color theme="1"/>
      </font>
    </dxf>
    <dxf>
      <font>
        <b val="0"/>
        <i val="0"/>
        <color theme="1"/>
      </font>
      <border>
        <left style="thin">
          <color theme="4"/>
        </left>
      </border>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border>
    </dxf>
  </dxfs>
  <tableStyles count="2" defaultTableStyle="TableStyleMedium2" defaultPivotStyle="PivotStyleLight16">
    <tableStyle name="Invisible" pivot="0" table="0" count="0" xr9:uid="{4E987415-0DA8-4E43-8725-2C1EB5823041}"/>
    <tableStyle name="ListaDeTarefasPendentes" pivot="0" count="9" xr9:uid="{00000000-0011-0000-FFFF-FFFF00000000}">
      <tableStyleElement type="wholeTable" dxfId="30"/>
      <tableStyleElement type="headerRow" dxfId="29"/>
      <tableStyleElement type="totalRow" dxfId="28"/>
      <tableStyleElement type="firstColumn" dxfId="27"/>
      <tableStyleElement type="lastColumn" dxfId="26"/>
      <tableStyleElement type="firstRowStripe" dxfId="25"/>
      <tableStyleElement type="secondRowStripe" dxfId="24"/>
      <tableStyleElement type="firstColumnStripe" dxfId="23"/>
      <tableStyleElement type="secondColumnStripe" dxfId="2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5FF25F"/>
      <rgbColor rgb="000000FF"/>
      <rgbColor rgb="00FFFF00"/>
      <rgbColor rgb="00DE3018"/>
      <rgbColor rgb="0053D4C9"/>
      <rgbColor rgb="006B0C00"/>
      <rgbColor rgb="00006500"/>
      <rgbColor rgb="00182C63"/>
      <rgbColor rgb="00819C00"/>
      <rgbColor rgb="00C9B783"/>
      <rgbColor rgb="00007F74"/>
      <rgbColor rgb="00F0F0F0"/>
      <rgbColor rgb="00666666"/>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799FC4"/>
      <rgbColor rgb="00C1F1ED"/>
      <rgbColor rgb="00D6F4D9"/>
      <rgbColor rgb="00FFFFCC"/>
      <rgbColor rgb="00C9DAFB"/>
      <rgbColor rgb="00FAC8D7"/>
      <rgbColor rgb="00F3F0E4"/>
      <rgbColor rgb="00E4E8F3"/>
      <rgbColor rgb="001849B5"/>
      <rgbColor rgb="0036ACA2"/>
      <rgbColor rgb="00F0BA00"/>
      <rgbColor rgb="00BCC5E1"/>
      <rgbColor rgb="008394C9"/>
      <rgbColor rgb="003B4E87"/>
      <rgbColor rgb="0087743B"/>
      <rgbColor rgb="00C0C0C0"/>
      <rgbColor rgb="00003366"/>
      <rgbColor rgb="00109618"/>
      <rgbColor rgb="00085108"/>
      <rgbColor rgb="00635100"/>
      <rgbColor rgb="00273359"/>
      <rgbColor rgb="00E1D8BC"/>
      <rgbColor rgb="00594C27"/>
      <rgbColor rgb="00333333"/>
    </indexedColors>
    <mruColors>
      <color rgb="FF0A66C2"/>
      <color rgb="FFFF6969"/>
      <color rgb="FF58A7F6"/>
      <color rgb="FFED2868"/>
      <color rgb="FFFFFF00"/>
      <color rgb="FF00B050"/>
      <color rgb="FF7F7F7F"/>
      <color rgb="FF9F0360"/>
      <color rgb="FF8E0C37"/>
      <color rgb="FFF36D9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55954274812860161"/>
          <c:y val="0.116500550334434"/>
          <c:w val="0.37408652727935482"/>
          <c:h val="0.88349944966556604"/>
        </c:manualLayout>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B812-4FA8-9885-77AB58648D0E}"/>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4-B812-4FA8-9885-77AB58648D0E}"/>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B812-4FA8-9885-77AB58648D0E}"/>
              </c:ext>
            </c:extLst>
          </c:dPt>
          <c:dPt>
            <c:idx val="3"/>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B812-4FA8-9885-77AB58648D0E}"/>
              </c:ext>
            </c:extLst>
          </c:dPt>
          <c:dLbls>
            <c:delete val="1"/>
          </c:dLbls>
          <c:cat>
            <c:strRef>
              <c:f>Dash!$F$3:$F$6</c:f>
              <c:strCache>
                <c:ptCount val="4"/>
                <c:pt idx="0">
                  <c:v>CONCLUIDO</c:v>
                </c:pt>
                <c:pt idx="1">
                  <c:v>EM ANDAMENTO (DENTO DO PRAZO)</c:v>
                </c:pt>
                <c:pt idx="2">
                  <c:v>EM ANDAMENTO (ACIMA DO PRAZO)</c:v>
                </c:pt>
                <c:pt idx="3">
                  <c:v>NÃO INICIADOS</c:v>
                </c:pt>
              </c:strCache>
            </c:strRef>
          </c:cat>
          <c:val>
            <c:numRef>
              <c:f>Dash!$G$3:$G$6</c:f>
              <c:numCache>
                <c:formatCode>0%</c:formatCode>
                <c:ptCount val="4"/>
                <c:pt idx="0">
                  <c:v>0</c:v>
                </c:pt>
                <c:pt idx="1">
                  <c:v>0</c:v>
                </c:pt>
                <c:pt idx="2">
                  <c:v>0</c:v>
                </c:pt>
                <c:pt idx="3">
                  <c:v>1</c:v>
                </c:pt>
              </c:numCache>
            </c:numRef>
          </c:val>
          <c:extLst>
            <c:ext xmlns:c16="http://schemas.microsoft.com/office/drawing/2014/chart" uri="{C3380CC4-5D6E-409C-BE32-E72D297353CC}">
              <c16:uniqueId val="{00000000-B812-4FA8-9885-77AB58648D0E}"/>
            </c:ext>
          </c:extLst>
        </c:ser>
        <c:dLbls>
          <c:showLegendKey val="0"/>
          <c:showVal val="1"/>
          <c:showCatName val="0"/>
          <c:showSerName val="0"/>
          <c:showPercent val="0"/>
          <c:showBubbleSize val="0"/>
          <c:showLeaderLines val="1"/>
        </c:dLbls>
        <c:firstSliceAng val="0"/>
        <c:holeSize val="78"/>
      </c:doughnutChart>
      <c:spPr>
        <a:noFill/>
        <a:ln>
          <a:noFill/>
        </a:ln>
        <a:effectLst/>
      </c:spPr>
    </c:plotArea>
    <c:legend>
      <c:legendPos val="b"/>
      <c:layout>
        <c:manualLayout>
          <c:xMode val="edge"/>
          <c:yMode val="edge"/>
          <c:x val="6.2926766453550503E-3"/>
          <c:y val="0.38714723562780456"/>
          <c:w val="0.41557721036666245"/>
          <c:h val="0.5743504191957433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2" fmlaLink="$H$3" max="200" min="1" page="10"/>
</file>

<file path=xl/ctrlProps/ctrlProp2.xml><?xml version="1.0" encoding="utf-8"?>
<formControlPr xmlns="http://schemas.microsoft.com/office/spreadsheetml/2009/9/main" objectType="CheckBox" fmlaLink="$M$2" lockText="1" noThreeD="1"/>
</file>

<file path=xl/ctrlProps/ctrlProp3.xml><?xml version="1.0" encoding="utf-8"?>
<formControlPr xmlns="http://schemas.microsoft.com/office/spreadsheetml/2009/9/main" objectType="CheckBox" fmlaLink="$C$1" lockText="1" noThreeD="1"/>
</file>

<file path=xl/ctrlProps/ctrlProp4.xml><?xml version="1.0" encoding="utf-8"?>
<formControlPr xmlns="http://schemas.microsoft.com/office/spreadsheetml/2009/9/main" objectType="CheckBox" fmlaLink="$A$1" lockText="1" noThreeD="1"/>
</file>

<file path=xl/ctrlProps/ctrlProp5.xml><?xml version="1.0" encoding="utf-8"?>
<formControlPr xmlns="http://schemas.microsoft.com/office/spreadsheetml/2009/9/main" objectType="CheckBox" fmlaLink="$B$1"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3.gif"/><Relationship Id="rId3" Type="http://schemas.openxmlformats.org/officeDocument/2006/relationships/hyperlink" Target="#Feriados!A3"/><Relationship Id="rId7" Type="http://schemas.openxmlformats.org/officeDocument/2006/relationships/hyperlink" Target="#Sobre!A1"/><Relationship Id="rId2" Type="http://schemas.openxmlformats.org/officeDocument/2006/relationships/hyperlink" Target="#Calculadora!A4"/><Relationship Id="rId1" Type="http://schemas.openxmlformats.org/officeDocument/2006/relationships/image" Target="../media/image1.png"/><Relationship Id="rId6" Type="http://schemas.openxmlformats.org/officeDocument/2006/relationships/image" Target="../media/image2.gif"/><Relationship Id="rId5" Type="http://schemas.openxmlformats.org/officeDocument/2006/relationships/hyperlink" Target="#Dash!K1"/><Relationship Id="rId10" Type="http://schemas.openxmlformats.org/officeDocument/2006/relationships/image" Target="../media/image5.svg"/><Relationship Id="rId4" Type="http://schemas.openxmlformats.org/officeDocument/2006/relationships/hyperlink" Target="#Anota&#231;&#245;es!A2"/><Relationship Id="rId9"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hyperlink" Target="#Anota&#231;&#245;es!A2"/><Relationship Id="rId2" Type="http://schemas.openxmlformats.org/officeDocument/2006/relationships/hyperlink" Target="#Calculadora!A4"/><Relationship Id="rId1" Type="http://schemas.openxmlformats.org/officeDocument/2006/relationships/hyperlink" Target="#Cronograma!A6"/></Relationships>
</file>

<file path=xl/drawings/_rels/drawing3.xml.rels><?xml version="1.0" encoding="UTF-8" standalone="yes"?>
<Relationships xmlns="http://schemas.openxmlformats.org/package/2006/relationships"><Relationship Id="rId3" Type="http://schemas.openxmlformats.org/officeDocument/2006/relationships/hyperlink" Target="#Anota&#231;&#245;es!A2"/><Relationship Id="rId2" Type="http://schemas.openxmlformats.org/officeDocument/2006/relationships/hyperlink" Target="#Feriados!A3"/><Relationship Id="rId1" Type="http://schemas.openxmlformats.org/officeDocument/2006/relationships/hyperlink" Target="#Cronograma!A6"/></Relationships>
</file>

<file path=xl/drawings/_rels/drawing4.xml.rels><?xml version="1.0" encoding="UTF-8" standalone="yes"?>
<Relationships xmlns="http://schemas.openxmlformats.org/package/2006/relationships"><Relationship Id="rId3" Type="http://schemas.openxmlformats.org/officeDocument/2006/relationships/hyperlink" Target="#Feriados!A3"/><Relationship Id="rId2" Type="http://schemas.openxmlformats.org/officeDocument/2006/relationships/hyperlink" Target="#Calculadora!A4"/><Relationship Id="rId1" Type="http://schemas.openxmlformats.org/officeDocument/2006/relationships/hyperlink" Target="#Cronograma!A6"/></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8.png"/><Relationship Id="rId2" Type="http://schemas.openxmlformats.org/officeDocument/2006/relationships/hyperlink" Target="https://www.youtube.com/@pereirao.oficial/videos" TargetMode="External"/><Relationship Id="rId1" Type="http://schemas.openxmlformats.org/officeDocument/2006/relationships/hyperlink" Target="#Cronograma!A6"/><Relationship Id="rId6" Type="http://schemas.openxmlformats.org/officeDocument/2006/relationships/hyperlink" Target="https://github.com/dpereiraENG/planilhas_excel" TargetMode="External"/><Relationship Id="rId5" Type="http://schemas.openxmlformats.org/officeDocument/2006/relationships/image" Target="../media/image7.png"/><Relationship Id="rId4" Type="http://schemas.openxmlformats.org/officeDocument/2006/relationships/hyperlink" Target="https://www.linkedin.com/in/daniel-pereira-64016b58/" TargetMode="External"/></Relationships>
</file>

<file path=xl/drawings/_rels/drawing6.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svg"/><Relationship Id="rId18" Type="http://schemas.openxmlformats.org/officeDocument/2006/relationships/image" Target="../media/image24.svg"/><Relationship Id="rId3" Type="http://schemas.openxmlformats.org/officeDocument/2006/relationships/image" Target="../media/image11.gif"/><Relationship Id="rId7" Type="http://schemas.openxmlformats.org/officeDocument/2006/relationships/image" Target="../media/image14.svg"/><Relationship Id="rId12" Type="http://schemas.openxmlformats.org/officeDocument/2006/relationships/image" Target="../media/image19.png"/><Relationship Id="rId17" Type="http://schemas.openxmlformats.org/officeDocument/2006/relationships/image" Target="../media/image23.png"/><Relationship Id="rId2" Type="http://schemas.openxmlformats.org/officeDocument/2006/relationships/image" Target="../media/image10.gif"/><Relationship Id="rId16" Type="http://schemas.openxmlformats.org/officeDocument/2006/relationships/image" Target="../media/image22.svg"/><Relationship Id="rId1" Type="http://schemas.openxmlformats.org/officeDocument/2006/relationships/image" Target="../media/image9.gif"/><Relationship Id="rId6" Type="http://schemas.openxmlformats.org/officeDocument/2006/relationships/image" Target="../media/image13.png"/><Relationship Id="rId11" Type="http://schemas.openxmlformats.org/officeDocument/2006/relationships/image" Target="../media/image18.svg"/><Relationship Id="rId5" Type="http://schemas.openxmlformats.org/officeDocument/2006/relationships/hyperlink" Target="#Cronograma!A6"/><Relationship Id="rId15" Type="http://schemas.openxmlformats.org/officeDocument/2006/relationships/image" Target="../media/image21.png"/><Relationship Id="rId10" Type="http://schemas.openxmlformats.org/officeDocument/2006/relationships/image" Target="../media/image17.png"/><Relationship Id="rId19" Type="http://schemas.openxmlformats.org/officeDocument/2006/relationships/image" Target="../media/image25.svg"/><Relationship Id="rId4" Type="http://schemas.openxmlformats.org/officeDocument/2006/relationships/image" Target="../media/image12.gif"/><Relationship Id="rId9" Type="http://schemas.openxmlformats.org/officeDocument/2006/relationships/image" Target="../media/image16.svg"/><Relationship Id="rId14"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xdr:colOff>
          <xdr:row>2</xdr:row>
          <xdr:rowOff>19050</xdr:rowOff>
        </xdr:from>
        <xdr:to>
          <xdr:col>8</xdr:col>
          <xdr:colOff>723900</xdr:colOff>
          <xdr:row>3</xdr:row>
          <xdr:rowOff>9525</xdr:rowOff>
        </xdr:to>
        <xdr:sp macro="" textlink="">
          <xdr:nvSpPr>
            <xdr:cNvPr id="2049" name="Spinner 1"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w="9525">
              <a:miter lim="800000"/>
              <a:headEnd/>
              <a:tailEnd/>
            </a:ln>
          </xdr:spPr>
        </xdr:sp>
        <xdr:clientData fLocksWithSheet="0"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161925</xdr:colOff>
          <xdr:row>1</xdr:row>
          <xdr:rowOff>219075</xdr:rowOff>
        </xdr:from>
        <xdr:to>
          <xdr:col>26</xdr:col>
          <xdr:colOff>133350</xdr:colOff>
          <xdr:row>2</xdr:row>
          <xdr:rowOff>47625</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0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pt-BR" sz="800" b="0" i="0" u="none" strike="noStrike" baseline="0">
                  <a:solidFill>
                    <a:srgbClr val="000000"/>
                  </a:solidFill>
                  <a:latin typeface="Segoe UI"/>
                  <a:cs typeface="Segoe UI"/>
                </a:rPr>
                <a:t>Mostrar os feriados</a:t>
              </a:r>
            </a:p>
          </xdr:txBody>
        </xdr:sp>
        <xdr:clientData/>
      </xdr:twoCellAnchor>
    </mc:Choice>
    <mc:Fallback/>
  </mc:AlternateContent>
  <xdr:twoCellAnchor editAs="oneCell">
    <xdr:from>
      <xdr:col>18</xdr:col>
      <xdr:colOff>152401</xdr:colOff>
      <xdr:row>1</xdr:row>
      <xdr:rowOff>95057</xdr:rowOff>
    </xdr:from>
    <xdr:to>
      <xdr:col>58</xdr:col>
      <xdr:colOff>152401</xdr:colOff>
      <xdr:row>1</xdr:row>
      <xdr:rowOff>419057</xdr:rowOff>
    </xdr:to>
    <xdr:pic>
      <xdr:nvPicPr>
        <xdr:cNvPr id="2" name="Imagem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420226" y="1190432"/>
          <a:ext cx="6858000" cy="324000"/>
        </a:xfrm>
        <a:prstGeom prst="rect">
          <a:avLst/>
        </a:prstGeom>
      </xdr:spPr>
    </xdr:pic>
    <xdr:clientData/>
  </xdr:twoCellAnchor>
  <xdr:twoCellAnchor editAs="absolute">
    <xdr:from>
      <xdr:col>0</xdr:col>
      <xdr:colOff>0</xdr:colOff>
      <xdr:row>0</xdr:row>
      <xdr:rowOff>0</xdr:rowOff>
    </xdr:from>
    <xdr:to>
      <xdr:col>80</xdr:col>
      <xdr:colOff>38100</xdr:colOff>
      <xdr:row>0</xdr:row>
      <xdr:rowOff>1057275</xdr:rowOff>
    </xdr:to>
    <xdr:grpSp>
      <xdr:nvGrpSpPr>
        <xdr:cNvPr id="40" name="Agrupar 39">
          <a:extLst>
            <a:ext uri="{FF2B5EF4-FFF2-40B4-BE49-F238E27FC236}">
              <a16:creationId xmlns:a16="http://schemas.microsoft.com/office/drawing/2014/main" id="{00000000-0008-0000-0000-000028000000}"/>
            </a:ext>
          </a:extLst>
        </xdr:cNvPr>
        <xdr:cNvGrpSpPr/>
      </xdr:nvGrpSpPr>
      <xdr:grpSpPr>
        <a:xfrm>
          <a:off x="0" y="0"/>
          <a:ext cx="21897975" cy="1057275"/>
          <a:chOff x="0" y="0"/>
          <a:chExt cx="21897975" cy="1057275"/>
        </a:xfrm>
      </xdr:grpSpPr>
      <xdr:sp macro="" textlink="">
        <xdr:nvSpPr>
          <xdr:cNvPr id="41" name="Retângulo 40">
            <a:extLst>
              <a:ext uri="{FF2B5EF4-FFF2-40B4-BE49-F238E27FC236}">
                <a16:creationId xmlns:a16="http://schemas.microsoft.com/office/drawing/2014/main" id="{00000000-0008-0000-0000-000029000000}"/>
              </a:ext>
            </a:extLst>
          </xdr:cNvPr>
          <xdr:cNvSpPr/>
        </xdr:nvSpPr>
        <xdr:spPr>
          <a:xfrm>
            <a:off x="0" y="0"/>
            <a:ext cx="21897975" cy="105727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2000" baseline="0">
                <a:solidFill>
                  <a:sysClr val="windowText" lastClr="000000"/>
                </a:solidFill>
              </a:rPr>
              <a:t>Planejamento</a:t>
            </a:r>
            <a:endParaRPr lang="pt-BR" sz="2000">
              <a:solidFill>
                <a:sysClr val="windowText" lastClr="000000"/>
              </a:solidFill>
            </a:endParaRPr>
          </a:p>
        </xdr:txBody>
      </xdr:sp>
      <xdr:sp macro="" textlink="">
        <xdr:nvSpPr>
          <xdr:cNvPr id="42" name="Retângulo 41">
            <a:extLst>
              <a:ext uri="{FF2B5EF4-FFF2-40B4-BE49-F238E27FC236}">
                <a16:creationId xmlns:a16="http://schemas.microsoft.com/office/drawing/2014/main" id="{00000000-0008-0000-0000-00002A000000}"/>
              </a:ext>
            </a:extLst>
          </xdr:cNvPr>
          <xdr:cNvSpPr/>
        </xdr:nvSpPr>
        <xdr:spPr>
          <a:xfrm>
            <a:off x="38100" y="581375"/>
            <a:ext cx="1528950" cy="432000"/>
          </a:xfrm>
          <a:prstGeom prst="rect">
            <a:avLst/>
          </a:prstGeom>
          <a:solidFill>
            <a:srgbClr val="F79646"/>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100" b="1">
                <a:solidFill>
                  <a:schemeClr val="lt1"/>
                </a:solidFill>
                <a:latin typeface="+mn-lt"/>
                <a:ea typeface="+mn-ea"/>
                <a:cs typeface="+mn-cs"/>
              </a:rPr>
              <a:t>Cronograma</a:t>
            </a:r>
          </a:p>
        </xdr:txBody>
      </xdr:sp>
      <xdr:sp macro="" textlink="">
        <xdr:nvSpPr>
          <xdr:cNvPr id="43" name="Retângulo 42">
            <a:hlinkClick xmlns:r="http://schemas.openxmlformats.org/officeDocument/2006/relationships" r:id="rId2"/>
            <a:extLst>
              <a:ext uri="{FF2B5EF4-FFF2-40B4-BE49-F238E27FC236}">
                <a16:creationId xmlns:a16="http://schemas.microsoft.com/office/drawing/2014/main" id="{00000000-0008-0000-0000-00002B000000}"/>
              </a:ext>
            </a:extLst>
          </xdr:cNvPr>
          <xdr:cNvSpPr/>
        </xdr:nvSpPr>
        <xdr:spPr>
          <a:xfrm>
            <a:off x="3217020"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a:solidFill>
                  <a:schemeClr val="lt1"/>
                </a:solidFill>
                <a:effectLst/>
                <a:latin typeface="+mn-lt"/>
                <a:ea typeface="+mn-ea"/>
                <a:cs typeface="+mn-cs"/>
              </a:rPr>
              <a:t>Calculadora de dias</a:t>
            </a:r>
            <a:endParaRPr lang="pt-BR">
              <a:effectLst/>
            </a:endParaRPr>
          </a:p>
        </xdr:txBody>
      </xdr:sp>
      <xdr:sp macro="" textlink="">
        <xdr:nvSpPr>
          <xdr:cNvPr id="44" name="Retângulo 43">
            <a:hlinkClick xmlns:r="http://schemas.openxmlformats.org/officeDocument/2006/relationships" r:id="rId3"/>
            <a:extLst>
              <a:ext uri="{FF2B5EF4-FFF2-40B4-BE49-F238E27FC236}">
                <a16:creationId xmlns:a16="http://schemas.microsoft.com/office/drawing/2014/main" id="{00000000-0008-0000-0000-00002C000000}"/>
              </a:ext>
            </a:extLst>
          </xdr:cNvPr>
          <xdr:cNvSpPr/>
        </xdr:nvSpPr>
        <xdr:spPr>
          <a:xfrm>
            <a:off x="1618035"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r>
              <a:rPr lang="pt-BR" sz="1100">
                <a:solidFill>
                  <a:schemeClr val="lt1"/>
                </a:solidFill>
                <a:latin typeface="+mn-lt"/>
                <a:ea typeface="+mn-ea"/>
                <a:cs typeface="+mn-cs"/>
              </a:rPr>
              <a:t>Feriados</a:t>
            </a:r>
          </a:p>
        </xdr:txBody>
      </xdr:sp>
      <xdr:sp macro="" textlink="">
        <xdr:nvSpPr>
          <xdr:cNvPr id="45" name="Retângulo 44">
            <a:hlinkClick xmlns:r="http://schemas.openxmlformats.org/officeDocument/2006/relationships" r:id="rId4"/>
            <a:extLst>
              <a:ext uri="{FF2B5EF4-FFF2-40B4-BE49-F238E27FC236}">
                <a16:creationId xmlns:a16="http://schemas.microsoft.com/office/drawing/2014/main" id="{00000000-0008-0000-0000-00002D000000}"/>
              </a:ext>
            </a:extLst>
          </xdr:cNvPr>
          <xdr:cNvSpPr/>
        </xdr:nvSpPr>
        <xdr:spPr>
          <a:xfrm>
            <a:off x="4817220"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a:solidFill>
                  <a:schemeClr val="lt1"/>
                </a:solidFill>
                <a:effectLst/>
                <a:latin typeface="+mn-lt"/>
                <a:ea typeface="+mn-ea"/>
                <a:cs typeface="+mn-cs"/>
              </a:rPr>
              <a:t>Anotações</a:t>
            </a:r>
            <a:endParaRPr lang="pt-BR">
              <a:effectLst/>
            </a:endParaRPr>
          </a:p>
        </xdr:txBody>
      </xdr:sp>
    </xdr:grpSp>
    <xdr:clientData/>
  </xdr:twoCellAnchor>
  <xdr:twoCellAnchor editAs="oneCell">
    <xdr:from>
      <xdr:col>1</xdr:col>
      <xdr:colOff>2981326</xdr:colOff>
      <xdr:row>2</xdr:row>
      <xdr:rowOff>0</xdr:rowOff>
    </xdr:from>
    <xdr:to>
      <xdr:col>2</xdr:col>
      <xdr:colOff>0</xdr:colOff>
      <xdr:row>3</xdr:row>
      <xdr:rowOff>28574</xdr:rowOff>
    </xdr:to>
    <xdr:pic>
      <xdr:nvPicPr>
        <xdr:cNvPr id="5" name="Imagem 4">
          <a:hlinkClick xmlns:r="http://schemas.openxmlformats.org/officeDocument/2006/relationships" r:id="rId5"/>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62301" y="1552575"/>
          <a:ext cx="409574" cy="409574"/>
        </a:xfrm>
        <a:prstGeom prst="rect">
          <a:avLst/>
        </a:prstGeom>
      </xdr:spPr>
    </xdr:pic>
    <xdr:clientData/>
  </xdr:twoCellAnchor>
  <xdr:twoCellAnchor editAs="absolute">
    <xdr:from>
      <xdr:col>1</xdr:col>
      <xdr:colOff>1866900</xdr:colOff>
      <xdr:row>1</xdr:row>
      <xdr:rowOff>1</xdr:rowOff>
    </xdr:from>
    <xdr:to>
      <xdr:col>1</xdr:col>
      <xdr:colOff>3086100</xdr:colOff>
      <xdr:row>2</xdr:row>
      <xdr:rowOff>95251</xdr:rowOff>
    </xdr:to>
    <xdr:sp macro="" textlink="">
      <xdr:nvSpPr>
        <xdr:cNvPr id="6" name="Balão de Fala: Retângulo com Cantos Arredondados 5">
          <a:extLst>
            <a:ext uri="{FF2B5EF4-FFF2-40B4-BE49-F238E27FC236}">
              <a16:creationId xmlns:a16="http://schemas.microsoft.com/office/drawing/2014/main" id="{00000000-0008-0000-0000-000006000000}"/>
            </a:ext>
          </a:extLst>
        </xdr:cNvPr>
        <xdr:cNvSpPr/>
      </xdr:nvSpPr>
      <xdr:spPr>
        <a:xfrm>
          <a:off x="2047875" y="1095376"/>
          <a:ext cx="1219200" cy="552450"/>
        </a:xfrm>
        <a:prstGeom prst="wedgeRoundRectCallout">
          <a:avLst>
            <a:gd name="adj1" fmla="val -20833"/>
            <a:gd name="adj2" fmla="val 84534"/>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Insira um nome para o seu projeto.</a:t>
          </a:r>
        </a:p>
      </xdr:txBody>
    </xdr:sp>
    <xdr:clientData fPrintsWithSheet="0"/>
  </xdr:twoCellAnchor>
  <xdr:twoCellAnchor editAs="oneCell">
    <xdr:from>
      <xdr:col>2</xdr:col>
      <xdr:colOff>161926</xdr:colOff>
      <xdr:row>2</xdr:row>
      <xdr:rowOff>57150</xdr:rowOff>
    </xdr:from>
    <xdr:to>
      <xdr:col>2</xdr:col>
      <xdr:colOff>476250</xdr:colOff>
      <xdr:row>2</xdr:row>
      <xdr:rowOff>371474</xdr:rowOff>
    </xdr:to>
    <xdr:pic>
      <xdr:nvPicPr>
        <xdr:cNvPr id="8" name="Imagem 7">
          <a:hlinkClick xmlns:r="http://schemas.openxmlformats.org/officeDocument/2006/relationships" r:id="rId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733801" y="1609725"/>
          <a:ext cx="314324" cy="314324"/>
        </a:xfrm>
        <a:prstGeom prst="rect">
          <a:avLst/>
        </a:prstGeom>
      </xdr:spPr>
    </xdr:pic>
    <xdr:clientData/>
  </xdr:twoCellAnchor>
  <xdr:twoCellAnchor>
    <xdr:from>
      <xdr:col>1</xdr:col>
      <xdr:colOff>3209925</xdr:colOff>
      <xdr:row>2</xdr:row>
      <xdr:rowOff>333375</xdr:rowOff>
    </xdr:from>
    <xdr:to>
      <xdr:col>3</xdr:col>
      <xdr:colOff>85725</xdr:colOff>
      <xdr:row>3</xdr:row>
      <xdr:rowOff>114300</xdr:rowOff>
    </xdr:to>
    <xdr:sp macro="" textlink="">
      <xdr:nvSpPr>
        <xdr:cNvPr id="9" name="CaixaDeTexto 8">
          <a:extLst>
            <a:ext uri="{FF2B5EF4-FFF2-40B4-BE49-F238E27FC236}">
              <a16:creationId xmlns:a16="http://schemas.microsoft.com/office/drawing/2014/main" id="{00000000-0008-0000-0000-000009000000}"/>
            </a:ext>
          </a:extLst>
        </xdr:cNvPr>
        <xdr:cNvSpPr txBox="1"/>
      </xdr:nvSpPr>
      <xdr:spPr>
        <a:xfrm>
          <a:off x="3390900" y="1885950"/>
          <a:ext cx="1028700"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800"/>
            <a:t>SOBRE</a:t>
          </a:r>
        </a:p>
      </xdr:txBody>
    </xdr:sp>
    <xdr:clientData/>
  </xdr:twoCellAnchor>
  <xdr:twoCellAnchor>
    <xdr:from>
      <xdr:col>1</xdr:col>
      <xdr:colOff>2667000</xdr:colOff>
      <xdr:row>2</xdr:row>
      <xdr:rowOff>333375</xdr:rowOff>
    </xdr:from>
    <xdr:to>
      <xdr:col>2</xdr:col>
      <xdr:colOff>304800</xdr:colOff>
      <xdr:row>3</xdr:row>
      <xdr:rowOff>114300</xdr:rowOff>
    </xdr:to>
    <xdr:sp macro="" textlink="">
      <xdr:nvSpPr>
        <xdr:cNvPr id="10" name="CaixaDeTexto 9">
          <a:extLst>
            <a:ext uri="{FF2B5EF4-FFF2-40B4-BE49-F238E27FC236}">
              <a16:creationId xmlns:a16="http://schemas.microsoft.com/office/drawing/2014/main" id="{00000000-0008-0000-0000-00000A000000}"/>
            </a:ext>
          </a:extLst>
        </xdr:cNvPr>
        <xdr:cNvSpPr txBox="1"/>
      </xdr:nvSpPr>
      <xdr:spPr>
        <a:xfrm>
          <a:off x="2847975" y="1885950"/>
          <a:ext cx="1028700"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800"/>
            <a:t>DASH</a:t>
          </a:r>
        </a:p>
      </xdr:txBody>
    </xdr:sp>
    <xdr:clientData/>
  </xdr:twoCellAnchor>
  <xdr:twoCellAnchor editAs="absolute">
    <xdr:from>
      <xdr:col>8</xdr:col>
      <xdr:colOff>104774</xdr:colOff>
      <xdr:row>0</xdr:row>
      <xdr:rowOff>476251</xdr:rowOff>
    </xdr:from>
    <xdr:to>
      <xdr:col>12</xdr:col>
      <xdr:colOff>66674</xdr:colOff>
      <xdr:row>0</xdr:row>
      <xdr:rowOff>1028701</xdr:rowOff>
    </xdr:to>
    <xdr:sp macro="" textlink="">
      <xdr:nvSpPr>
        <xdr:cNvPr id="12" name="Balão de Fala: Retângulo com Cantos Arredondados 11">
          <a:extLst>
            <a:ext uri="{FF2B5EF4-FFF2-40B4-BE49-F238E27FC236}">
              <a16:creationId xmlns:a16="http://schemas.microsoft.com/office/drawing/2014/main" id="{00000000-0008-0000-0000-00000C000000}"/>
            </a:ext>
          </a:extLst>
        </xdr:cNvPr>
        <xdr:cNvSpPr/>
      </xdr:nvSpPr>
      <xdr:spPr>
        <a:xfrm>
          <a:off x="8420099" y="476251"/>
          <a:ext cx="1590675" cy="552450"/>
        </a:xfrm>
        <a:prstGeom prst="wedgeRoundRectCallout">
          <a:avLst>
            <a:gd name="adj1" fmla="val -20833"/>
            <a:gd name="adj2" fmla="val 84534"/>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Essa data é automática, pegará a data de inicia.</a:t>
          </a:r>
        </a:p>
      </xdr:txBody>
    </xdr:sp>
    <xdr:clientData fPrintsWithSheet="0"/>
  </xdr:twoCellAnchor>
  <xdr:twoCellAnchor editAs="absolute">
    <xdr:from>
      <xdr:col>3</xdr:col>
      <xdr:colOff>828675</xdr:colOff>
      <xdr:row>1</xdr:row>
      <xdr:rowOff>1</xdr:rowOff>
    </xdr:from>
    <xdr:to>
      <xdr:col>5</xdr:col>
      <xdr:colOff>76200</xdr:colOff>
      <xdr:row>2</xdr:row>
      <xdr:rowOff>95251</xdr:rowOff>
    </xdr:to>
    <xdr:sp macro="" textlink="">
      <xdr:nvSpPr>
        <xdr:cNvPr id="13" name="Balão de Fala: Retângulo com Cantos Arredondados 12">
          <a:extLst>
            <a:ext uri="{FF2B5EF4-FFF2-40B4-BE49-F238E27FC236}">
              <a16:creationId xmlns:a16="http://schemas.microsoft.com/office/drawing/2014/main" id="{00000000-0008-0000-0000-00000D000000}"/>
            </a:ext>
          </a:extLst>
        </xdr:cNvPr>
        <xdr:cNvSpPr/>
      </xdr:nvSpPr>
      <xdr:spPr>
        <a:xfrm>
          <a:off x="5162550" y="1095376"/>
          <a:ext cx="1219200" cy="552450"/>
        </a:xfrm>
        <a:prstGeom prst="wedgeRoundRectCallout">
          <a:avLst>
            <a:gd name="adj1" fmla="val 44792"/>
            <a:gd name="adj2" fmla="val 69017"/>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Navegue pelas semanas.</a:t>
          </a:r>
        </a:p>
      </xdr:txBody>
    </xdr:sp>
    <xdr:clientData fPrintsWithSheet="0"/>
  </xdr:twoCellAnchor>
  <xdr:twoCellAnchor editAs="absolute">
    <xdr:from>
      <xdr:col>13</xdr:col>
      <xdr:colOff>28574</xdr:colOff>
      <xdr:row>0</xdr:row>
      <xdr:rowOff>571501</xdr:rowOff>
    </xdr:from>
    <xdr:to>
      <xdr:col>22</xdr:col>
      <xdr:colOff>76199</xdr:colOff>
      <xdr:row>1</xdr:row>
      <xdr:rowOff>28576</xdr:rowOff>
    </xdr:to>
    <xdr:sp macro="" textlink="">
      <xdr:nvSpPr>
        <xdr:cNvPr id="14" name="Balão de Fala: Retângulo com Cantos Arredondados 13">
          <a:extLst>
            <a:ext uri="{FF2B5EF4-FFF2-40B4-BE49-F238E27FC236}">
              <a16:creationId xmlns:a16="http://schemas.microsoft.com/office/drawing/2014/main" id="{00000000-0008-0000-0000-00000E000000}"/>
            </a:ext>
          </a:extLst>
        </xdr:cNvPr>
        <xdr:cNvSpPr/>
      </xdr:nvSpPr>
      <xdr:spPr>
        <a:xfrm>
          <a:off x="10144124" y="571501"/>
          <a:ext cx="1590675" cy="552450"/>
        </a:xfrm>
        <a:prstGeom prst="wedgeRoundRectCallout">
          <a:avLst>
            <a:gd name="adj1" fmla="val -41192"/>
            <a:gd name="adj2" fmla="val 98327"/>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Visualize os feriados no calendário.</a:t>
          </a:r>
        </a:p>
      </xdr:txBody>
    </xdr:sp>
    <xdr:clientData fPrintsWithSheet="0"/>
  </xdr:twoCellAnchor>
  <xdr:twoCellAnchor editAs="oneCell">
    <xdr:from>
      <xdr:col>2</xdr:col>
      <xdr:colOff>295275</xdr:colOff>
      <xdr:row>4</xdr:row>
      <xdr:rowOff>161924</xdr:rowOff>
    </xdr:from>
    <xdr:to>
      <xdr:col>2</xdr:col>
      <xdr:colOff>514350</xdr:colOff>
      <xdr:row>4</xdr:row>
      <xdr:rowOff>380999</xdr:rowOff>
    </xdr:to>
    <xdr:pic>
      <xdr:nvPicPr>
        <xdr:cNvPr id="17" name="Gráfico 16" descr="Usuários com preenchimento sólido">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67150" y="2285999"/>
          <a:ext cx="219075" cy="219075"/>
        </a:xfrm>
        <a:prstGeom prst="rect">
          <a:avLst/>
        </a:prstGeom>
      </xdr:spPr>
    </xdr:pic>
    <xdr:clientData/>
  </xdr:twoCellAnchor>
  <xdr:twoCellAnchor editAs="oneCell">
    <xdr:from>
      <xdr:col>1</xdr:col>
      <xdr:colOff>1590675</xdr:colOff>
      <xdr:row>4</xdr:row>
      <xdr:rowOff>161924</xdr:rowOff>
    </xdr:from>
    <xdr:to>
      <xdr:col>1</xdr:col>
      <xdr:colOff>1809750</xdr:colOff>
      <xdr:row>4</xdr:row>
      <xdr:rowOff>380999</xdr:rowOff>
    </xdr:to>
    <xdr:pic>
      <xdr:nvPicPr>
        <xdr:cNvPr id="18" name="Gráfico 17" descr="Usuários com preenchimento sólido">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71650" y="2285999"/>
          <a:ext cx="219075" cy="219075"/>
        </a:xfrm>
        <a:prstGeom prst="rect">
          <a:avLst/>
        </a:prstGeom>
      </xdr:spPr>
    </xdr:pic>
    <xdr:clientData/>
  </xdr:twoCellAnchor>
  <xdr:twoCellAnchor editAs="oneCell">
    <xdr:from>
      <xdr:col>3</xdr:col>
      <xdr:colOff>609600</xdr:colOff>
      <xdr:row>4</xdr:row>
      <xdr:rowOff>161924</xdr:rowOff>
    </xdr:from>
    <xdr:to>
      <xdr:col>3</xdr:col>
      <xdr:colOff>828675</xdr:colOff>
      <xdr:row>4</xdr:row>
      <xdr:rowOff>380999</xdr:rowOff>
    </xdr:to>
    <xdr:pic>
      <xdr:nvPicPr>
        <xdr:cNvPr id="19" name="Gráfico 18" descr="Usuários com preenchimento sólido">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943475" y="2285999"/>
          <a:ext cx="219075" cy="219075"/>
        </a:xfrm>
        <a:prstGeom prst="rect">
          <a:avLst/>
        </a:prstGeom>
      </xdr:spPr>
    </xdr:pic>
    <xdr:clientData/>
  </xdr:twoCellAnchor>
  <xdr:twoCellAnchor editAs="oneCell">
    <xdr:from>
      <xdr:col>6</xdr:col>
      <xdr:colOff>228600</xdr:colOff>
      <xdr:row>4</xdr:row>
      <xdr:rowOff>161924</xdr:rowOff>
    </xdr:from>
    <xdr:to>
      <xdr:col>6</xdr:col>
      <xdr:colOff>447675</xdr:colOff>
      <xdr:row>4</xdr:row>
      <xdr:rowOff>380999</xdr:rowOff>
    </xdr:to>
    <xdr:pic>
      <xdr:nvPicPr>
        <xdr:cNvPr id="20" name="Gráfico 19" descr="Usuários com preenchimento sólido">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124700" y="2285999"/>
          <a:ext cx="219075" cy="219075"/>
        </a:xfrm>
        <a:prstGeom prst="rect">
          <a:avLst/>
        </a:prstGeom>
      </xdr:spPr>
    </xdr:pic>
    <xdr:clientData/>
  </xdr:twoCellAnchor>
  <xdr:twoCellAnchor editAs="oneCell">
    <xdr:from>
      <xdr:col>5</xdr:col>
      <xdr:colOff>180975</xdr:colOff>
      <xdr:row>4</xdr:row>
      <xdr:rowOff>161924</xdr:rowOff>
    </xdr:from>
    <xdr:to>
      <xdr:col>5</xdr:col>
      <xdr:colOff>400050</xdr:colOff>
      <xdr:row>4</xdr:row>
      <xdr:rowOff>380999</xdr:rowOff>
    </xdr:to>
    <xdr:pic>
      <xdr:nvPicPr>
        <xdr:cNvPr id="21" name="Gráfico 20" descr="Usuários com preenchimento sólido">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486525" y="2285999"/>
          <a:ext cx="219075" cy="219075"/>
        </a:xfrm>
        <a:prstGeom prst="rect">
          <a:avLst/>
        </a:prstGeom>
      </xdr:spPr>
    </xdr:pic>
    <xdr:clientData/>
  </xdr:twoCellAnchor>
  <xdr:twoCellAnchor editAs="oneCell">
    <xdr:from>
      <xdr:col>7</xdr:col>
      <xdr:colOff>285750</xdr:colOff>
      <xdr:row>4</xdr:row>
      <xdr:rowOff>161924</xdr:rowOff>
    </xdr:from>
    <xdr:to>
      <xdr:col>7</xdr:col>
      <xdr:colOff>504825</xdr:colOff>
      <xdr:row>4</xdr:row>
      <xdr:rowOff>380999</xdr:rowOff>
    </xdr:to>
    <xdr:pic>
      <xdr:nvPicPr>
        <xdr:cNvPr id="22" name="Gráfico 21" descr="Usuários com preenchimento sólido">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877175" y="2285999"/>
          <a:ext cx="219075" cy="219075"/>
        </a:xfrm>
        <a:prstGeom prst="rect">
          <a:avLst/>
        </a:prstGeom>
      </xdr:spPr>
    </xdr:pic>
    <xdr:clientData/>
  </xdr:twoCellAnchor>
  <xdr:twoCellAnchor editAs="oneCell">
    <xdr:from>
      <xdr:col>9</xdr:col>
      <xdr:colOff>295275</xdr:colOff>
      <xdr:row>4</xdr:row>
      <xdr:rowOff>161924</xdr:rowOff>
    </xdr:from>
    <xdr:to>
      <xdr:col>9</xdr:col>
      <xdr:colOff>514350</xdr:colOff>
      <xdr:row>4</xdr:row>
      <xdr:rowOff>380999</xdr:rowOff>
    </xdr:to>
    <xdr:pic>
      <xdr:nvPicPr>
        <xdr:cNvPr id="23" name="Gráfico 22" descr="Usuários com preenchimento sólido">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505950" y="2285999"/>
          <a:ext cx="219075" cy="219075"/>
        </a:xfrm>
        <a:prstGeom prst="rect">
          <a:avLst/>
        </a:prstGeom>
      </xdr:spPr>
    </xdr:pic>
    <xdr:clientData/>
  </xdr:twoCellAnchor>
  <xdr:twoCellAnchor editAs="absolute">
    <xdr:from>
      <xdr:col>1</xdr:col>
      <xdr:colOff>76200</xdr:colOff>
      <xdr:row>2</xdr:row>
      <xdr:rowOff>257176</xdr:rowOff>
    </xdr:from>
    <xdr:to>
      <xdr:col>1</xdr:col>
      <xdr:colOff>1409700</xdr:colOff>
      <xdr:row>4</xdr:row>
      <xdr:rowOff>123826</xdr:rowOff>
    </xdr:to>
    <xdr:sp macro="" textlink="">
      <xdr:nvSpPr>
        <xdr:cNvPr id="24" name="Balão de Fala: Retângulo com Cantos Arredondados 23">
          <a:extLst>
            <a:ext uri="{FF2B5EF4-FFF2-40B4-BE49-F238E27FC236}">
              <a16:creationId xmlns:a16="http://schemas.microsoft.com/office/drawing/2014/main" id="{00000000-0008-0000-0000-000018000000}"/>
            </a:ext>
          </a:extLst>
        </xdr:cNvPr>
        <xdr:cNvSpPr/>
      </xdr:nvSpPr>
      <xdr:spPr>
        <a:xfrm>
          <a:off x="257175" y="1809751"/>
          <a:ext cx="1333500" cy="438150"/>
        </a:xfrm>
        <a:prstGeom prst="wedgeRoundRectCallout">
          <a:avLst>
            <a:gd name="adj1" fmla="val 64792"/>
            <a:gd name="adj2" fmla="val 84926"/>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900">
              <a:solidFill>
                <a:schemeClr val="tx1">
                  <a:lumMod val="85000"/>
                  <a:lumOff val="15000"/>
                </a:schemeClr>
              </a:solidFill>
            </a:rPr>
            <a:t>Campo de</a:t>
          </a:r>
          <a:r>
            <a:rPr lang="pt-BR" sz="900" baseline="0">
              <a:solidFill>
                <a:schemeClr val="tx1">
                  <a:lumMod val="85000"/>
                  <a:lumOff val="15000"/>
                </a:schemeClr>
              </a:solidFill>
            </a:rPr>
            <a:t> preenchimento *</a:t>
          </a:r>
          <a:endParaRPr lang="pt-BR" sz="900">
            <a:solidFill>
              <a:schemeClr val="tx1">
                <a:lumMod val="85000"/>
                <a:lumOff val="15000"/>
              </a:schemeClr>
            </a:solidFill>
          </a:endParaRPr>
        </a:p>
      </xdr:txBody>
    </xdr:sp>
    <xdr:clientData fPrintsWithSheet="0"/>
  </xdr:twoCellAnchor>
  <xdr:twoCellAnchor editAs="absolute">
    <xdr:from>
      <xdr:col>8</xdr:col>
      <xdr:colOff>133350</xdr:colOff>
      <xdr:row>6</xdr:row>
      <xdr:rowOff>47626</xdr:rowOff>
    </xdr:from>
    <xdr:to>
      <xdr:col>9</xdr:col>
      <xdr:colOff>542925</xdr:colOff>
      <xdr:row>8</xdr:row>
      <xdr:rowOff>66676</xdr:rowOff>
    </xdr:to>
    <xdr:sp macro="" textlink="">
      <xdr:nvSpPr>
        <xdr:cNvPr id="25" name="Balão de Fala: Retângulo com Cantos Arredondados 24">
          <a:extLst>
            <a:ext uri="{FF2B5EF4-FFF2-40B4-BE49-F238E27FC236}">
              <a16:creationId xmlns:a16="http://schemas.microsoft.com/office/drawing/2014/main" id="{00000000-0008-0000-0000-000019000000}"/>
            </a:ext>
          </a:extLst>
        </xdr:cNvPr>
        <xdr:cNvSpPr/>
      </xdr:nvSpPr>
      <xdr:spPr>
        <a:xfrm>
          <a:off x="8534400" y="2857501"/>
          <a:ext cx="1219200" cy="552450"/>
        </a:xfrm>
        <a:prstGeom prst="wedgeRoundRectCallout">
          <a:avLst>
            <a:gd name="adj1" fmla="val -29427"/>
            <a:gd name="adj2" fmla="val -108569"/>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Coluna término previsto possui fórmulas.</a:t>
          </a:r>
        </a:p>
      </xdr:txBody>
    </xdr:sp>
    <xdr:clientData fPrintsWithSheet="0"/>
  </xdr:twoCellAnchor>
  <xdr:twoCellAnchor editAs="absolute">
    <xdr:from>
      <xdr:col>6</xdr:col>
      <xdr:colOff>676275</xdr:colOff>
      <xdr:row>8</xdr:row>
      <xdr:rowOff>219075</xdr:rowOff>
    </xdr:from>
    <xdr:to>
      <xdr:col>8</xdr:col>
      <xdr:colOff>390525</xdr:colOff>
      <xdr:row>12</xdr:row>
      <xdr:rowOff>123826</xdr:rowOff>
    </xdr:to>
    <xdr:sp macro="" textlink="">
      <xdr:nvSpPr>
        <xdr:cNvPr id="3" name="Balão de Fala: Retângulo com Cantos Arredondados 2">
          <a:extLst>
            <a:ext uri="{FF2B5EF4-FFF2-40B4-BE49-F238E27FC236}">
              <a16:creationId xmlns:a16="http://schemas.microsoft.com/office/drawing/2014/main" id="{00000000-0008-0000-0000-000003000000}"/>
            </a:ext>
          </a:extLst>
        </xdr:cNvPr>
        <xdr:cNvSpPr/>
      </xdr:nvSpPr>
      <xdr:spPr>
        <a:xfrm>
          <a:off x="7572375" y="3562350"/>
          <a:ext cx="1219200" cy="971551"/>
        </a:xfrm>
        <a:prstGeom prst="wedgeRoundRectCallout">
          <a:avLst>
            <a:gd name="adj1" fmla="val -66927"/>
            <a:gd name="adj2" fmla="val 96603"/>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 Quando projeto ou fase, está formulado com a média das tarefas e subtarefas</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266700</xdr:colOff>
      <xdr:row>0</xdr:row>
      <xdr:rowOff>1057275</xdr:rowOff>
    </xdr:to>
    <xdr:grpSp>
      <xdr:nvGrpSpPr>
        <xdr:cNvPr id="26" name="Agrupar 25">
          <a:extLst>
            <a:ext uri="{FF2B5EF4-FFF2-40B4-BE49-F238E27FC236}">
              <a16:creationId xmlns:a16="http://schemas.microsoft.com/office/drawing/2014/main" id="{00000000-0008-0000-0100-00001A000000}"/>
            </a:ext>
          </a:extLst>
        </xdr:cNvPr>
        <xdr:cNvGrpSpPr/>
      </xdr:nvGrpSpPr>
      <xdr:grpSpPr>
        <a:xfrm>
          <a:off x="0" y="0"/>
          <a:ext cx="21897975" cy="1057275"/>
          <a:chOff x="0" y="0"/>
          <a:chExt cx="21897975" cy="1057275"/>
        </a:xfrm>
      </xdr:grpSpPr>
      <xdr:sp macro="" textlink="">
        <xdr:nvSpPr>
          <xdr:cNvPr id="27" name="Retângulo 26">
            <a:extLst>
              <a:ext uri="{FF2B5EF4-FFF2-40B4-BE49-F238E27FC236}">
                <a16:creationId xmlns:a16="http://schemas.microsoft.com/office/drawing/2014/main" id="{00000000-0008-0000-0100-00001B000000}"/>
              </a:ext>
            </a:extLst>
          </xdr:cNvPr>
          <xdr:cNvSpPr/>
        </xdr:nvSpPr>
        <xdr:spPr>
          <a:xfrm>
            <a:off x="0" y="0"/>
            <a:ext cx="21897975" cy="105727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2000" baseline="0">
                <a:solidFill>
                  <a:sysClr val="windowText" lastClr="000000"/>
                </a:solidFill>
              </a:rPr>
              <a:t>Planejamento</a:t>
            </a:r>
            <a:endParaRPr lang="pt-BR" sz="2000">
              <a:solidFill>
                <a:sysClr val="windowText" lastClr="000000"/>
              </a:solidFill>
            </a:endParaRPr>
          </a:p>
        </xdr:txBody>
      </xdr:sp>
      <xdr:sp macro="" textlink="">
        <xdr:nvSpPr>
          <xdr:cNvPr id="28" name="Retângulo 27">
            <a:hlinkClick xmlns:r="http://schemas.openxmlformats.org/officeDocument/2006/relationships" r:id="rId1"/>
            <a:extLst>
              <a:ext uri="{FF2B5EF4-FFF2-40B4-BE49-F238E27FC236}">
                <a16:creationId xmlns:a16="http://schemas.microsoft.com/office/drawing/2014/main" id="{00000000-0008-0000-0100-00001C000000}"/>
              </a:ext>
            </a:extLst>
          </xdr:cNvPr>
          <xdr:cNvSpPr/>
        </xdr:nvSpPr>
        <xdr:spPr>
          <a:xfrm>
            <a:off x="38100" y="581375"/>
            <a:ext cx="152895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100">
                <a:solidFill>
                  <a:schemeClr val="lt1"/>
                </a:solidFill>
                <a:effectLst/>
                <a:latin typeface="+mn-lt"/>
                <a:ea typeface="+mn-ea"/>
                <a:cs typeface="+mn-cs"/>
              </a:rPr>
              <a:t>Cronograma</a:t>
            </a:r>
          </a:p>
        </xdr:txBody>
      </xdr:sp>
      <xdr:sp macro="" textlink="">
        <xdr:nvSpPr>
          <xdr:cNvPr id="29" name="Retângulo 28">
            <a:hlinkClick xmlns:r="http://schemas.openxmlformats.org/officeDocument/2006/relationships" r:id="rId2"/>
            <a:extLst>
              <a:ext uri="{FF2B5EF4-FFF2-40B4-BE49-F238E27FC236}">
                <a16:creationId xmlns:a16="http://schemas.microsoft.com/office/drawing/2014/main" id="{00000000-0008-0000-0100-00001D000000}"/>
              </a:ext>
            </a:extLst>
          </xdr:cNvPr>
          <xdr:cNvSpPr/>
        </xdr:nvSpPr>
        <xdr:spPr>
          <a:xfrm>
            <a:off x="3217020"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a:solidFill>
                  <a:schemeClr val="lt1"/>
                </a:solidFill>
                <a:effectLst/>
                <a:latin typeface="+mn-lt"/>
                <a:ea typeface="+mn-ea"/>
                <a:cs typeface="+mn-cs"/>
              </a:rPr>
              <a:t>Calculadora de dias</a:t>
            </a:r>
            <a:endParaRPr lang="pt-BR">
              <a:effectLst/>
            </a:endParaRPr>
          </a:p>
        </xdr:txBody>
      </xdr:sp>
      <xdr:sp macro="" textlink="">
        <xdr:nvSpPr>
          <xdr:cNvPr id="30" name="Retângulo 29">
            <a:extLst>
              <a:ext uri="{FF2B5EF4-FFF2-40B4-BE49-F238E27FC236}">
                <a16:creationId xmlns:a16="http://schemas.microsoft.com/office/drawing/2014/main" id="{00000000-0008-0000-0100-00001E000000}"/>
              </a:ext>
            </a:extLst>
          </xdr:cNvPr>
          <xdr:cNvSpPr/>
        </xdr:nvSpPr>
        <xdr:spPr>
          <a:xfrm>
            <a:off x="1618035" y="581375"/>
            <a:ext cx="1548000" cy="432000"/>
          </a:xfrm>
          <a:prstGeom prst="rect">
            <a:avLst/>
          </a:prstGeom>
          <a:solidFill>
            <a:srgbClr val="F79646"/>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100" b="1">
                <a:solidFill>
                  <a:schemeClr val="lt1"/>
                </a:solidFill>
                <a:latin typeface="+mn-lt"/>
                <a:ea typeface="+mn-ea"/>
                <a:cs typeface="+mn-cs"/>
              </a:rPr>
              <a:t>Feriados</a:t>
            </a:r>
          </a:p>
        </xdr:txBody>
      </xdr:sp>
      <xdr:sp macro="" textlink="">
        <xdr:nvSpPr>
          <xdr:cNvPr id="31" name="Retângulo 30">
            <a:hlinkClick xmlns:r="http://schemas.openxmlformats.org/officeDocument/2006/relationships" r:id="rId3"/>
            <a:extLst>
              <a:ext uri="{FF2B5EF4-FFF2-40B4-BE49-F238E27FC236}">
                <a16:creationId xmlns:a16="http://schemas.microsoft.com/office/drawing/2014/main" id="{00000000-0008-0000-0100-00001F000000}"/>
              </a:ext>
            </a:extLst>
          </xdr:cNvPr>
          <xdr:cNvSpPr/>
        </xdr:nvSpPr>
        <xdr:spPr>
          <a:xfrm>
            <a:off x="4817220"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a:solidFill>
                  <a:schemeClr val="lt1"/>
                </a:solidFill>
                <a:effectLst/>
                <a:latin typeface="+mn-lt"/>
                <a:ea typeface="+mn-ea"/>
                <a:cs typeface="+mn-cs"/>
              </a:rPr>
              <a:t>Anotações</a:t>
            </a:r>
            <a:endParaRPr lang="pt-BR">
              <a:effectLst/>
            </a:endParaRPr>
          </a:p>
        </xdr:txBody>
      </xdr:sp>
    </xdr:grpSp>
    <xdr:clientData/>
  </xdr:twoCellAnchor>
  <xdr:twoCellAnchor>
    <xdr:from>
      <xdr:col>3</xdr:col>
      <xdr:colOff>76200</xdr:colOff>
      <xdr:row>3</xdr:row>
      <xdr:rowOff>142874</xdr:rowOff>
    </xdr:from>
    <xdr:to>
      <xdr:col>5</xdr:col>
      <xdr:colOff>76200</xdr:colOff>
      <xdr:row>7</xdr:row>
      <xdr:rowOff>95249</xdr:rowOff>
    </xdr:to>
    <xdr:sp macro="" textlink="">
      <xdr:nvSpPr>
        <xdr:cNvPr id="2" name="Balão de Fala: Retângulo com Cantos Arredondados 1">
          <a:extLst>
            <a:ext uri="{FF2B5EF4-FFF2-40B4-BE49-F238E27FC236}">
              <a16:creationId xmlns:a16="http://schemas.microsoft.com/office/drawing/2014/main" id="{00000000-0008-0000-0100-000002000000}"/>
            </a:ext>
          </a:extLst>
        </xdr:cNvPr>
        <xdr:cNvSpPr/>
      </xdr:nvSpPr>
      <xdr:spPr>
        <a:xfrm>
          <a:off x="4638675" y="1628774"/>
          <a:ext cx="1219200" cy="714375"/>
        </a:xfrm>
        <a:prstGeom prst="wedgeRoundRectCallout">
          <a:avLst>
            <a:gd name="adj1" fmla="val -46615"/>
            <a:gd name="adj2" fmla="val 73155"/>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Insira feriados, pontes e pontos facultativos.</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161925</xdr:colOff>
          <xdr:row>3</xdr:row>
          <xdr:rowOff>857250</xdr:rowOff>
        </xdr:from>
        <xdr:to>
          <xdr:col>5</xdr:col>
          <xdr:colOff>142875</xdr:colOff>
          <xdr:row>4</xdr:row>
          <xdr:rowOff>228600</xdr:rowOff>
        </xdr:to>
        <xdr:sp macro="" textlink="">
          <xdr:nvSpPr>
            <xdr:cNvPr id="5121" name="Check Box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pt-BR" sz="800" b="0" i="0" u="none" strike="noStrike" baseline="0">
                  <a:solidFill>
                    <a:srgbClr val="000000"/>
                  </a:solidFill>
                  <a:latin typeface="Segoe UI"/>
                  <a:cs typeface="Segoe UI"/>
                </a:rPr>
                <a:t>Feriado como dia de projeto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133350</xdr:colOff>
          <xdr:row>3</xdr:row>
          <xdr:rowOff>885825</xdr:rowOff>
        </xdr:from>
        <xdr:to>
          <xdr:col>3</xdr:col>
          <xdr:colOff>114300</xdr:colOff>
          <xdr:row>4</xdr:row>
          <xdr:rowOff>257175</xdr:rowOff>
        </xdr:to>
        <xdr:sp macro="" textlink="">
          <xdr:nvSpPr>
            <xdr:cNvPr id="5122" name="Check Box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pt-BR" sz="800" b="0" i="0" u="none" strike="noStrike" baseline="0">
                  <a:solidFill>
                    <a:srgbClr val="000000"/>
                  </a:solidFill>
                  <a:latin typeface="Segoe UI"/>
                  <a:cs typeface="Segoe UI"/>
                </a:rPr>
                <a:t>Sábado como dia de projeto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66675</xdr:colOff>
          <xdr:row>3</xdr:row>
          <xdr:rowOff>857250</xdr:rowOff>
        </xdr:from>
        <xdr:to>
          <xdr:col>4</xdr:col>
          <xdr:colOff>47625</xdr:colOff>
          <xdr:row>4</xdr:row>
          <xdr:rowOff>228600</xdr:rowOff>
        </xdr:to>
        <xdr:sp macro="" textlink="">
          <xdr:nvSpPr>
            <xdr:cNvPr id="5127" name="Check Box 7" hidden="1">
              <a:extLst>
                <a:ext uri="{63B3BB69-23CF-44E3-9099-C40C66FF867C}">
                  <a14:compatExt spid="_x0000_s5127"/>
                </a:ext>
                <a:ext uri="{FF2B5EF4-FFF2-40B4-BE49-F238E27FC236}">
                  <a16:creationId xmlns:a16="http://schemas.microsoft.com/office/drawing/2014/main" id="{00000000-0008-0000-0200-000007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pt-BR" sz="800" b="0" i="0" u="none" strike="noStrike" baseline="0">
                  <a:solidFill>
                    <a:srgbClr val="000000"/>
                  </a:solidFill>
                  <a:latin typeface="Segoe UI"/>
                  <a:cs typeface="Segoe UI"/>
                </a:rPr>
                <a:t>Domingo como dia de projeto</a:t>
              </a:r>
            </a:p>
          </xdr:txBody>
        </xdr:sp>
        <xdr:clientData/>
      </xdr:twoCellAnchor>
    </mc:Choice>
    <mc:Fallback/>
  </mc:AlternateContent>
  <xdr:twoCellAnchor editAs="absolute">
    <xdr:from>
      <xdr:col>0</xdr:col>
      <xdr:colOff>0</xdr:colOff>
      <xdr:row>0</xdr:row>
      <xdr:rowOff>0</xdr:rowOff>
    </xdr:from>
    <xdr:to>
      <xdr:col>12</xdr:col>
      <xdr:colOff>352425</xdr:colOff>
      <xdr:row>1</xdr:row>
      <xdr:rowOff>19050</xdr:rowOff>
    </xdr:to>
    <xdr:grpSp>
      <xdr:nvGrpSpPr>
        <xdr:cNvPr id="18" name="Agrupar 17">
          <a:extLst>
            <a:ext uri="{FF2B5EF4-FFF2-40B4-BE49-F238E27FC236}">
              <a16:creationId xmlns:a16="http://schemas.microsoft.com/office/drawing/2014/main" id="{00000000-0008-0000-0200-000012000000}"/>
            </a:ext>
          </a:extLst>
        </xdr:cNvPr>
        <xdr:cNvGrpSpPr/>
      </xdr:nvGrpSpPr>
      <xdr:grpSpPr>
        <a:xfrm>
          <a:off x="0" y="0"/>
          <a:ext cx="21897975" cy="1057275"/>
          <a:chOff x="0" y="0"/>
          <a:chExt cx="21897975" cy="1057275"/>
        </a:xfrm>
      </xdr:grpSpPr>
      <xdr:sp macro="" textlink="">
        <xdr:nvSpPr>
          <xdr:cNvPr id="19" name="Retângulo 18">
            <a:extLst>
              <a:ext uri="{FF2B5EF4-FFF2-40B4-BE49-F238E27FC236}">
                <a16:creationId xmlns:a16="http://schemas.microsoft.com/office/drawing/2014/main" id="{00000000-0008-0000-0200-000013000000}"/>
              </a:ext>
            </a:extLst>
          </xdr:cNvPr>
          <xdr:cNvSpPr/>
        </xdr:nvSpPr>
        <xdr:spPr>
          <a:xfrm>
            <a:off x="0" y="0"/>
            <a:ext cx="21897975" cy="105727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2000" baseline="0">
                <a:solidFill>
                  <a:sysClr val="windowText" lastClr="000000"/>
                </a:solidFill>
              </a:rPr>
              <a:t>Planejamento</a:t>
            </a:r>
            <a:endParaRPr lang="pt-BR" sz="2000">
              <a:solidFill>
                <a:sysClr val="windowText" lastClr="000000"/>
              </a:solidFill>
            </a:endParaRPr>
          </a:p>
        </xdr:txBody>
      </xdr:sp>
      <xdr:sp macro="" textlink="">
        <xdr:nvSpPr>
          <xdr:cNvPr id="20" name="Retângulo 19">
            <a:hlinkClick xmlns:r="http://schemas.openxmlformats.org/officeDocument/2006/relationships" r:id="rId1"/>
            <a:extLst>
              <a:ext uri="{FF2B5EF4-FFF2-40B4-BE49-F238E27FC236}">
                <a16:creationId xmlns:a16="http://schemas.microsoft.com/office/drawing/2014/main" id="{00000000-0008-0000-0200-000014000000}"/>
              </a:ext>
            </a:extLst>
          </xdr:cNvPr>
          <xdr:cNvSpPr/>
        </xdr:nvSpPr>
        <xdr:spPr>
          <a:xfrm>
            <a:off x="38100" y="581375"/>
            <a:ext cx="152895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100">
                <a:solidFill>
                  <a:schemeClr val="lt1"/>
                </a:solidFill>
                <a:latin typeface="+mn-lt"/>
                <a:ea typeface="+mn-ea"/>
                <a:cs typeface="+mn-cs"/>
              </a:rPr>
              <a:t>Cronograma</a:t>
            </a:r>
          </a:p>
        </xdr:txBody>
      </xdr:sp>
      <xdr:sp macro="" textlink="">
        <xdr:nvSpPr>
          <xdr:cNvPr id="21" name="Retângulo 20">
            <a:extLst>
              <a:ext uri="{FF2B5EF4-FFF2-40B4-BE49-F238E27FC236}">
                <a16:creationId xmlns:a16="http://schemas.microsoft.com/office/drawing/2014/main" id="{00000000-0008-0000-0200-000015000000}"/>
              </a:ext>
            </a:extLst>
          </xdr:cNvPr>
          <xdr:cNvSpPr/>
        </xdr:nvSpPr>
        <xdr:spPr>
          <a:xfrm>
            <a:off x="3217020" y="581375"/>
            <a:ext cx="1548000" cy="432000"/>
          </a:xfrm>
          <a:prstGeom prst="rect">
            <a:avLst/>
          </a:prstGeom>
          <a:solidFill>
            <a:srgbClr val="F79646"/>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b="1">
                <a:solidFill>
                  <a:schemeClr val="lt1"/>
                </a:solidFill>
                <a:effectLst/>
                <a:latin typeface="+mn-lt"/>
                <a:ea typeface="+mn-ea"/>
                <a:cs typeface="+mn-cs"/>
              </a:rPr>
              <a:t>Calculadora</a:t>
            </a:r>
            <a:r>
              <a:rPr lang="pt-BR" sz="1100">
                <a:solidFill>
                  <a:schemeClr val="lt1"/>
                </a:solidFill>
                <a:effectLst/>
                <a:latin typeface="+mn-lt"/>
                <a:ea typeface="+mn-ea"/>
                <a:cs typeface="+mn-cs"/>
              </a:rPr>
              <a:t> de dias</a:t>
            </a:r>
            <a:endParaRPr lang="pt-BR">
              <a:effectLst/>
            </a:endParaRPr>
          </a:p>
        </xdr:txBody>
      </xdr:sp>
      <xdr:sp macro="" textlink="">
        <xdr:nvSpPr>
          <xdr:cNvPr id="22" name="Retângulo 21">
            <a:hlinkClick xmlns:r="http://schemas.openxmlformats.org/officeDocument/2006/relationships" r:id="rId2"/>
            <a:extLst>
              <a:ext uri="{FF2B5EF4-FFF2-40B4-BE49-F238E27FC236}">
                <a16:creationId xmlns:a16="http://schemas.microsoft.com/office/drawing/2014/main" id="{00000000-0008-0000-0200-000016000000}"/>
              </a:ext>
            </a:extLst>
          </xdr:cNvPr>
          <xdr:cNvSpPr/>
        </xdr:nvSpPr>
        <xdr:spPr>
          <a:xfrm>
            <a:off x="1618035"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r>
              <a:rPr lang="pt-BR" sz="1100">
                <a:solidFill>
                  <a:schemeClr val="lt1"/>
                </a:solidFill>
                <a:latin typeface="+mn-lt"/>
                <a:ea typeface="+mn-ea"/>
                <a:cs typeface="+mn-cs"/>
              </a:rPr>
              <a:t>Feriados</a:t>
            </a:r>
          </a:p>
        </xdr:txBody>
      </xdr:sp>
      <xdr:sp macro="" textlink="">
        <xdr:nvSpPr>
          <xdr:cNvPr id="23" name="Retângulo 22">
            <a:hlinkClick xmlns:r="http://schemas.openxmlformats.org/officeDocument/2006/relationships" r:id="rId3"/>
            <a:extLst>
              <a:ext uri="{FF2B5EF4-FFF2-40B4-BE49-F238E27FC236}">
                <a16:creationId xmlns:a16="http://schemas.microsoft.com/office/drawing/2014/main" id="{00000000-0008-0000-0200-000017000000}"/>
              </a:ext>
            </a:extLst>
          </xdr:cNvPr>
          <xdr:cNvSpPr/>
        </xdr:nvSpPr>
        <xdr:spPr>
          <a:xfrm>
            <a:off x="4817220"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a:solidFill>
                  <a:schemeClr val="lt1"/>
                </a:solidFill>
                <a:effectLst/>
                <a:latin typeface="+mn-lt"/>
                <a:ea typeface="+mn-ea"/>
                <a:cs typeface="+mn-cs"/>
              </a:rPr>
              <a:t>Anotações</a:t>
            </a:r>
            <a:endParaRPr lang="pt-BR">
              <a:effectLst/>
            </a:endParaRPr>
          </a:p>
        </xdr:txBody>
      </xdr:sp>
    </xdr:grpSp>
    <xdr:clientData/>
  </xdr:twoCellAnchor>
  <xdr:twoCellAnchor>
    <xdr:from>
      <xdr:col>0</xdr:col>
      <xdr:colOff>1504950</xdr:colOff>
      <xdr:row>4</xdr:row>
      <xdr:rowOff>485775</xdr:rowOff>
    </xdr:from>
    <xdr:to>
      <xdr:col>1</xdr:col>
      <xdr:colOff>962025</xdr:colOff>
      <xdr:row>7</xdr:row>
      <xdr:rowOff>0</xdr:rowOff>
    </xdr:to>
    <xdr:sp macro="" textlink="">
      <xdr:nvSpPr>
        <xdr:cNvPr id="2" name="Balão de Fala: Retângulo com Cantos Arredondados 1">
          <a:extLst>
            <a:ext uri="{FF2B5EF4-FFF2-40B4-BE49-F238E27FC236}">
              <a16:creationId xmlns:a16="http://schemas.microsoft.com/office/drawing/2014/main" id="{00000000-0008-0000-0200-000002000000}"/>
            </a:ext>
          </a:extLst>
        </xdr:cNvPr>
        <xdr:cNvSpPr/>
      </xdr:nvSpPr>
      <xdr:spPr>
        <a:xfrm>
          <a:off x="1504950" y="3114675"/>
          <a:ext cx="1219200" cy="1028700"/>
        </a:xfrm>
        <a:prstGeom prst="wedgeRoundRectCallout">
          <a:avLst>
            <a:gd name="adj1" fmla="val -29427"/>
            <a:gd name="adj2" fmla="val -87880"/>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Somente os campos em amarelo deverão ser alterados pelo usuario.</a:t>
          </a: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35</xdr:col>
      <xdr:colOff>561975</xdr:colOff>
      <xdr:row>0</xdr:row>
      <xdr:rowOff>1057275</xdr:rowOff>
    </xdr:to>
    <xdr:grpSp>
      <xdr:nvGrpSpPr>
        <xdr:cNvPr id="8" name="Agrupar 7">
          <a:extLst>
            <a:ext uri="{FF2B5EF4-FFF2-40B4-BE49-F238E27FC236}">
              <a16:creationId xmlns:a16="http://schemas.microsoft.com/office/drawing/2014/main" id="{00000000-0008-0000-0300-000008000000}"/>
            </a:ext>
          </a:extLst>
        </xdr:cNvPr>
        <xdr:cNvGrpSpPr/>
      </xdr:nvGrpSpPr>
      <xdr:grpSpPr>
        <a:xfrm>
          <a:off x="0" y="0"/>
          <a:ext cx="21897975" cy="1057275"/>
          <a:chOff x="0" y="0"/>
          <a:chExt cx="21897975" cy="1057275"/>
        </a:xfrm>
      </xdr:grpSpPr>
      <xdr:sp macro="" textlink="">
        <xdr:nvSpPr>
          <xdr:cNvPr id="9" name="Retângulo 8">
            <a:extLst>
              <a:ext uri="{FF2B5EF4-FFF2-40B4-BE49-F238E27FC236}">
                <a16:creationId xmlns:a16="http://schemas.microsoft.com/office/drawing/2014/main" id="{00000000-0008-0000-0300-000009000000}"/>
              </a:ext>
            </a:extLst>
          </xdr:cNvPr>
          <xdr:cNvSpPr/>
        </xdr:nvSpPr>
        <xdr:spPr>
          <a:xfrm>
            <a:off x="0" y="0"/>
            <a:ext cx="21897975" cy="105727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2000" baseline="0">
                <a:solidFill>
                  <a:sysClr val="windowText" lastClr="000000"/>
                </a:solidFill>
              </a:rPr>
              <a:t>Planejamento</a:t>
            </a:r>
            <a:endParaRPr lang="pt-BR" sz="2000">
              <a:solidFill>
                <a:sysClr val="windowText" lastClr="000000"/>
              </a:solidFill>
            </a:endParaRPr>
          </a:p>
        </xdr:txBody>
      </xdr:sp>
      <xdr:sp macro="" textlink="">
        <xdr:nvSpPr>
          <xdr:cNvPr id="10" name="Retângulo 9">
            <a:hlinkClick xmlns:r="http://schemas.openxmlformats.org/officeDocument/2006/relationships" r:id="rId1"/>
            <a:extLst>
              <a:ext uri="{FF2B5EF4-FFF2-40B4-BE49-F238E27FC236}">
                <a16:creationId xmlns:a16="http://schemas.microsoft.com/office/drawing/2014/main" id="{00000000-0008-0000-0300-00000A000000}"/>
              </a:ext>
            </a:extLst>
          </xdr:cNvPr>
          <xdr:cNvSpPr/>
        </xdr:nvSpPr>
        <xdr:spPr>
          <a:xfrm>
            <a:off x="38100" y="581375"/>
            <a:ext cx="152895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100">
                <a:solidFill>
                  <a:schemeClr val="lt1"/>
                </a:solidFill>
                <a:latin typeface="+mn-lt"/>
                <a:ea typeface="+mn-ea"/>
                <a:cs typeface="+mn-cs"/>
              </a:rPr>
              <a:t>Cronograma</a:t>
            </a:r>
          </a:p>
        </xdr:txBody>
      </xdr:sp>
      <xdr:sp macro="" textlink="">
        <xdr:nvSpPr>
          <xdr:cNvPr id="11" name="Retângulo 10">
            <a:hlinkClick xmlns:r="http://schemas.openxmlformats.org/officeDocument/2006/relationships" r:id="rId2"/>
            <a:extLst>
              <a:ext uri="{FF2B5EF4-FFF2-40B4-BE49-F238E27FC236}">
                <a16:creationId xmlns:a16="http://schemas.microsoft.com/office/drawing/2014/main" id="{00000000-0008-0000-0300-00000B000000}"/>
              </a:ext>
            </a:extLst>
          </xdr:cNvPr>
          <xdr:cNvSpPr/>
        </xdr:nvSpPr>
        <xdr:spPr>
          <a:xfrm>
            <a:off x="3217020"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a:solidFill>
                  <a:schemeClr val="lt1"/>
                </a:solidFill>
                <a:effectLst/>
                <a:latin typeface="+mn-lt"/>
                <a:ea typeface="+mn-ea"/>
                <a:cs typeface="+mn-cs"/>
              </a:rPr>
              <a:t>Calculadora de dias</a:t>
            </a:r>
            <a:endParaRPr lang="pt-BR">
              <a:effectLst/>
            </a:endParaRPr>
          </a:p>
        </xdr:txBody>
      </xdr:sp>
      <xdr:sp macro="" textlink="">
        <xdr:nvSpPr>
          <xdr:cNvPr id="12" name="Retângulo 11">
            <a:hlinkClick xmlns:r="http://schemas.openxmlformats.org/officeDocument/2006/relationships" r:id="rId3"/>
            <a:extLst>
              <a:ext uri="{FF2B5EF4-FFF2-40B4-BE49-F238E27FC236}">
                <a16:creationId xmlns:a16="http://schemas.microsoft.com/office/drawing/2014/main" id="{00000000-0008-0000-0300-00000C000000}"/>
              </a:ext>
            </a:extLst>
          </xdr:cNvPr>
          <xdr:cNvSpPr/>
        </xdr:nvSpPr>
        <xdr:spPr>
          <a:xfrm>
            <a:off x="1618035"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r>
              <a:rPr lang="pt-BR" sz="1100">
                <a:solidFill>
                  <a:schemeClr val="lt1"/>
                </a:solidFill>
                <a:latin typeface="+mn-lt"/>
                <a:ea typeface="+mn-ea"/>
                <a:cs typeface="+mn-cs"/>
              </a:rPr>
              <a:t>Feriados</a:t>
            </a:r>
          </a:p>
        </xdr:txBody>
      </xdr:sp>
      <xdr:sp macro="" textlink="">
        <xdr:nvSpPr>
          <xdr:cNvPr id="13" name="Retângulo 12">
            <a:extLst>
              <a:ext uri="{FF2B5EF4-FFF2-40B4-BE49-F238E27FC236}">
                <a16:creationId xmlns:a16="http://schemas.microsoft.com/office/drawing/2014/main" id="{00000000-0008-0000-0300-00000D000000}"/>
              </a:ext>
            </a:extLst>
          </xdr:cNvPr>
          <xdr:cNvSpPr/>
        </xdr:nvSpPr>
        <xdr:spPr>
          <a:xfrm>
            <a:off x="4817220" y="581375"/>
            <a:ext cx="1548000" cy="432000"/>
          </a:xfrm>
          <a:prstGeom prst="rect">
            <a:avLst/>
          </a:prstGeom>
          <a:solidFill>
            <a:srgbClr val="F79646"/>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b="1">
                <a:solidFill>
                  <a:schemeClr val="lt1"/>
                </a:solidFill>
                <a:effectLst/>
                <a:latin typeface="+mn-lt"/>
                <a:ea typeface="+mn-ea"/>
                <a:cs typeface="+mn-cs"/>
              </a:rPr>
              <a:t>Anotações</a:t>
            </a:r>
            <a:endParaRPr lang="pt-BR" b="1">
              <a:effectLst/>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9525</xdr:colOff>
      <xdr:row>0</xdr:row>
      <xdr:rowOff>9525</xdr:rowOff>
    </xdr:from>
    <xdr:to>
      <xdr:col>76</xdr:col>
      <xdr:colOff>190500</xdr:colOff>
      <xdr:row>1</xdr:row>
      <xdr:rowOff>142875</xdr:rowOff>
    </xdr:to>
    <xdr:grpSp>
      <xdr:nvGrpSpPr>
        <xdr:cNvPr id="14" name="Agrupar 13">
          <a:extLst>
            <a:ext uri="{FF2B5EF4-FFF2-40B4-BE49-F238E27FC236}">
              <a16:creationId xmlns:a16="http://schemas.microsoft.com/office/drawing/2014/main" id="{00000000-0008-0000-0400-00000E000000}"/>
            </a:ext>
          </a:extLst>
        </xdr:cNvPr>
        <xdr:cNvGrpSpPr/>
      </xdr:nvGrpSpPr>
      <xdr:grpSpPr>
        <a:xfrm>
          <a:off x="9525" y="9525"/>
          <a:ext cx="21897975" cy="1057275"/>
          <a:chOff x="0" y="0"/>
          <a:chExt cx="21897975" cy="1057275"/>
        </a:xfrm>
      </xdr:grpSpPr>
      <xdr:sp macro="" textlink="">
        <xdr:nvSpPr>
          <xdr:cNvPr id="15" name="Retângulo 14">
            <a:extLst>
              <a:ext uri="{FF2B5EF4-FFF2-40B4-BE49-F238E27FC236}">
                <a16:creationId xmlns:a16="http://schemas.microsoft.com/office/drawing/2014/main" id="{00000000-0008-0000-0400-00000F000000}"/>
              </a:ext>
            </a:extLst>
          </xdr:cNvPr>
          <xdr:cNvSpPr/>
        </xdr:nvSpPr>
        <xdr:spPr>
          <a:xfrm>
            <a:off x="0" y="0"/>
            <a:ext cx="21897975" cy="105727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2000" baseline="0">
                <a:solidFill>
                  <a:sysClr val="windowText" lastClr="000000"/>
                </a:solidFill>
              </a:rPr>
              <a:t>Sobre</a:t>
            </a:r>
            <a:endParaRPr lang="pt-BR" sz="2000">
              <a:solidFill>
                <a:sysClr val="windowText" lastClr="000000"/>
              </a:solidFill>
            </a:endParaRPr>
          </a:p>
        </xdr:txBody>
      </xdr:sp>
      <xdr:sp macro="" textlink="">
        <xdr:nvSpPr>
          <xdr:cNvPr id="16" name="Retângulo 15">
            <a:hlinkClick xmlns:r="http://schemas.openxmlformats.org/officeDocument/2006/relationships" r:id="rId1"/>
            <a:extLst>
              <a:ext uri="{FF2B5EF4-FFF2-40B4-BE49-F238E27FC236}">
                <a16:creationId xmlns:a16="http://schemas.microsoft.com/office/drawing/2014/main" id="{00000000-0008-0000-0400-000010000000}"/>
              </a:ext>
            </a:extLst>
          </xdr:cNvPr>
          <xdr:cNvSpPr/>
        </xdr:nvSpPr>
        <xdr:spPr>
          <a:xfrm>
            <a:off x="38100" y="581375"/>
            <a:ext cx="152895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100">
                <a:solidFill>
                  <a:schemeClr val="lt1"/>
                </a:solidFill>
                <a:effectLst/>
                <a:latin typeface="+mn-lt"/>
                <a:ea typeface="+mn-ea"/>
                <a:cs typeface="+mn-cs"/>
              </a:rPr>
              <a:t>Cronograma</a:t>
            </a:r>
          </a:p>
        </xdr:txBody>
      </xdr:sp>
    </xdr:grpSp>
    <xdr:clientData/>
  </xdr:twoCellAnchor>
  <xdr:twoCellAnchor editAs="oneCell">
    <xdr:from>
      <xdr:col>7</xdr:col>
      <xdr:colOff>180975</xdr:colOff>
      <xdr:row>8</xdr:row>
      <xdr:rowOff>161925</xdr:rowOff>
    </xdr:from>
    <xdr:to>
      <xdr:col>11</xdr:col>
      <xdr:colOff>152400</xdr:colOff>
      <xdr:row>14</xdr:row>
      <xdr:rowOff>76200</xdr:rowOff>
    </xdr:to>
    <xdr:pic>
      <xdr:nvPicPr>
        <xdr:cNvPr id="21" name="Imagem 20">
          <a:hlinkClick xmlns:r="http://schemas.openxmlformats.org/officeDocument/2006/relationships" r:id="rId2"/>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81225" y="2447925"/>
          <a:ext cx="1114425" cy="1114425"/>
        </a:xfrm>
        <a:prstGeom prst="rect">
          <a:avLst/>
        </a:prstGeom>
      </xdr:spPr>
    </xdr:pic>
    <xdr:clientData/>
  </xdr:twoCellAnchor>
  <xdr:twoCellAnchor editAs="oneCell">
    <xdr:from>
      <xdr:col>1</xdr:col>
      <xdr:colOff>95250</xdr:colOff>
      <xdr:row>8</xdr:row>
      <xdr:rowOff>57150</xdr:rowOff>
    </xdr:from>
    <xdr:to>
      <xdr:col>5</xdr:col>
      <xdr:colOff>209321</xdr:colOff>
      <xdr:row>14</xdr:row>
      <xdr:rowOff>114071</xdr:rowOff>
    </xdr:to>
    <xdr:pic>
      <xdr:nvPicPr>
        <xdr:cNvPr id="23" name="Imagem 22">
          <a:hlinkClick xmlns:r="http://schemas.openxmlformats.org/officeDocument/2006/relationships" r:id="rId4"/>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81000" y="2343150"/>
          <a:ext cx="1257071" cy="1257071"/>
        </a:xfrm>
        <a:prstGeom prst="rect">
          <a:avLst/>
        </a:prstGeom>
      </xdr:spPr>
    </xdr:pic>
    <xdr:clientData/>
  </xdr:twoCellAnchor>
  <xdr:twoCellAnchor editAs="oneCell">
    <xdr:from>
      <xdr:col>13</xdr:col>
      <xdr:colOff>133350</xdr:colOff>
      <xdr:row>8</xdr:row>
      <xdr:rowOff>123825</xdr:rowOff>
    </xdr:from>
    <xdr:to>
      <xdr:col>17</xdr:col>
      <xdr:colOff>209398</xdr:colOff>
      <xdr:row>14</xdr:row>
      <xdr:rowOff>142723</xdr:rowOff>
    </xdr:to>
    <xdr:pic>
      <xdr:nvPicPr>
        <xdr:cNvPr id="4" name="Imagem 3">
          <a:hlinkClick xmlns:r="http://schemas.openxmlformats.org/officeDocument/2006/relationships" r:id="rId6"/>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48100" y="2409825"/>
          <a:ext cx="1219048" cy="121904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47625</xdr:colOff>
      <xdr:row>0</xdr:row>
      <xdr:rowOff>23812</xdr:rowOff>
    </xdr:from>
    <xdr:to>
      <xdr:col>12</xdr:col>
      <xdr:colOff>597167</xdr:colOff>
      <xdr:row>39</xdr:row>
      <xdr:rowOff>155394</xdr:rowOff>
    </xdr:to>
    <xdr:grpSp>
      <xdr:nvGrpSpPr>
        <xdr:cNvPr id="142" name="Agrupar 141">
          <a:extLst>
            <a:ext uri="{FF2B5EF4-FFF2-40B4-BE49-F238E27FC236}">
              <a16:creationId xmlns:a16="http://schemas.microsoft.com/office/drawing/2014/main" id="{00000000-0008-0000-0500-00008E000000}"/>
            </a:ext>
          </a:extLst>
        </xdr:cNvPr>
        <xdr:cNvGrpSpPr/>
      </xdr:nvGrpSpPr>
      <xdr:grpSpPr>
        <a:xfrm>
          <a:off x="47625" y="23812"/>
          <a:ext cx="9798317" cy="7542032"/>
          <a:chOff x="10646352" y="58449"/>
          <a:chExt cx="9711295" cy="7543800"/>
        </a:xfrm>
      </xdr:grpSpPr>
      <xdr:grpSp>
        <xdr:nvGrpSpPr>
          <xdr:cNvPr id="137" name="Agrupar 136">
            <a:extLst>
              <a:ext uri="{FF2B5EF4-FFF2-40B4-BE49-F238E27FC236}">
                <a16:creationId xmlns:a16="http://schemas.microsoft.com/office/drawing/2014/main" id="{00000000-0008-0000-0500-000089000000}"/>
              </a:ext>
            </a:extLst>
          </xdr:cNvPr>
          <xdr:cNvGrpSpPr/>
        </xdr:nvGrpSpPr>
        <xdr:grpSpPr>
          <a:xfrm>
            <a:off x="10646352" y="58449"/>
            <a:ext cx="9711295" cy="7543800"/>
            <a:chOff x="15543068" y="1000125"/>
            <a:chExt cx="9856335" cy="7537306"/>
          </a:xfrm>
        </xdr:grpSpPr>
        <xdr:grpSp>
          <xdr:nvGrpSpPr>
            <xdr:cNvPr id="136" name="Agrupar 135">
              <a:extLst>
                <a:ext uri="{FF2B5EF4-FFF2-40B4-BE49-F238E27FC236}">
                  <a16:creationId xmlns:a16="http://schemas.microsoft.com/office/drawing/2014/main" id="{00000000-0008-0000-0500-000088000000}"/>
                </a:ext>
              </a:extLst>
            </xdr:cNvPr>
            <xdr:cNvGrpSpPr/>
          </xdr:nvGrpSpPr>
          <xdr:grpSpPr>
            <a:xfrm>
              <a:off x="15543068" y="1000125"/>
              <a:ext cx="9856335" cy="7537306"/>
              <a:chOff x="7741227" y="1112198"/>
              <a:chExt cx="9711295" cy="7543800"/>
            </a:xfrm>
          </xdr:grpSpPr>
          <xdr:grpSp>
            <xdr:nvGrpSpPr>
              <xdr:cNvPr id="135" name="Agrupar 134">
                <a:extLst>
                  <a:ext uri="{FF2B5EF4-FFF2-40B4-BE49-F238E27FC236}">
                    <a16:creationId xmlns:a16="http://schemas.microsoft.com/office/drawing/2014/main" id="{00000000-0008-0000-0500-000087000000}"/>
                  </a:ext>
                </a:extLst>
              </xdr:cNvPr>
              <xdr:cNvGrpSpPr/>
            </xdr:nvGrpSpPr>
            <xdr:grpSpPr>
              <a:xfrm>
                <a:off x="7741227" y="1112198"/>
                <a:ext cx="9711295" cy="7543800"/>
                <a:chOff x="10009909" y="1354653"/>
                <a:chExt cx="9711295" cy="7543800"/>
              </a:xfrm>
            </xdr:grpSpPr>
            <xdr:grpSp>
              <xdr:nvGrpSpPr>
                <xdr:cNvPr id="134" name="Agrupar 133">
                  <a:extLst>
                    <a:ext uri="{FF2B5EF4-FFF2-40B4-BE49-F238E27FC236}">
                      <a16:creationId xmlns:a16="http://schemas.microsoft.com/office/drawing/2014/main" id="{00000000-0008-0000-0500-000086000000}"/>
                    </a:ext>
                  </a:extLst>
                </xdr:cNvPr>
                <xdr:cNvGrpSpPr/>
              </xdr:nvGrpSpPr>
              <xdr:grpSpPr>
                <a:xfrm>
                  <a:off x="10009909" y="1354653"/>
                  <a:ext cx="9711295" cy="7543800"/>
                  <a:chOff x="0" y="1185182"/>
                  <a:chExt cx="9778093" cy="7543800"/>
                </a:xfrm>
              </xdr:grpSpPr>
              <xdr:grpSp>
                <xdr:nvGrpSpPr>
                  <xdr:cNvPr id="67" name="Agrupar 66">
                    <a:extLst>
                      <a:ext uri="{FF2B5EF4-FFF2-40B4-BE49-F238E27FC236}">
                        <a16:creationId xmlns:a16="http://schemas.microsoft.com/office/drawing/2014/main" id="{00000000-0008-0000-0500-000043000000}"/>
                      </a:ext>
                    </a:extLst>
                  </xdr:cNvPr>
                  <xdr:cNvGrpSpPr>
                    <a:grpSpLocks noChangeAspect="1"/>
                  </xdr:cNvGrpSpPr>
                </xdr:nvGrpSpPr>
                <xdr:grpSpPr>
                  <a:xfrm>
                    <a:off x="0" y="1185182"/>
                    <a:ext cx="9778093" cy="7543800"/>
                    <a:chOff x="57150" y="1371600"/>
                    <a:chExt cx="9734550" cy="7543800"/>
                  </a:xfrm>
                </xdr:grpSpPr>
                <xdr:grpSp>
                  <xdr:nvGrpSpPr>
                    <xdr:cNvPr id="66" name="Agrupar 65">
                      <a:extLst>
                        <a:ext uri="{FF2B5EF4-FFF2-40B4-BE49-F238E27FC236}">
                          <a16:creationId xmlns:a16="http://schemas.microsoft.com/office/drawing/2014/main" id="{00000000-0008-0000-0500-000042000000}"/>
                        </a:ext>
                      </a:extLst>
                    </xdr:cNvPr>
                    <xdr:cNvGrpSpPr/>
                  </xdr:nvGrpSpPr>
                  <xdr:grpSpPr>
                    <a:xfrm>
                      <a:off x="57150" y="1371600"/>
                      <a:ext cx="9734550" cy="7543800"/>
                      <a:chOff x="9525" y="638175"/>
                      <a:chExt cx="9734550" cy="7543800"/>
                    </a:xfrm>
                  </xdr:grpSpPr>
                  <xdr:grpSp>
                    <xdr:nvGrpSpPr>
                      <xdr:cNvPr id="12" name="Agrupar 11">
                        <a:extLst>
                          <a:ext uri="{FF2B5EF4-FFF2-40B4-BE49-F238E27FC236}">
                            <a16:creationId xmlns:a16="http://schemas.microsoft.com/office/drawing/2014/main" id="{00000000-0008-0000-0500-00000C000000}"/>
                          </a:ext>
                        </a:extLst>
                      </xdr:cNvPr>
                      <xdr:cNvGrpSpPr/>
                    </xdr:nvGrpSpPr>
                    <xdr:grpSpPr>
                      <a:xfrm>
                        <a:off x="9525" y="638175"/>
                        <a:ext cx="9734550" cy="7543800"/>
                        <a:chOff x="9525" y="638175"/>
                        <a:chExt cx="9734550" cy="7543800"/>
                      </a:xfrm>
                    </xdr:grpSpPr>
                    <xdr:grpSp>
                      <xdr:nvGrpSpPr>
                        <xdr:cNvPr id="10" name="Agrupar 9">
                          <a:extLst>
                            <a:ext uri="{FF2B5EF4-FFF2-40B4-BE49-F238E27FC236}">
                              <a16:creationId xmlns:a16="http://schemas.microsoft.com/office/drawing/2014/main" id="{00000000-0008-0000-0500-00000A000000}"/>
                            </a:ext>
                          </a:extLst>
                        </xdr:cNvPr>
                        <xdr:cNvGrpSpPr/>
                      </xdr:nvGrpSpPr>
                      <xdr:grpSpPr>
                        <a:xfrm>
                          <a:off x="9525" y="638175"/>
                          <a:ext cx="9734550" cy="7543800"/>
                          <a:chOff x="9525" y="638175"/>
                          <a:chExt cx="9734550" cy="7543800"/>
                        </a:xfrm>
                      </xdr:grpSpPr>
                      <xdr:grpSp>
                        <xdr:nvGrpSpPr>
                          <xdr:cNvPr id="3" name="Agrupar 2">
                            <a:extLst>
                              <a:ext uri="{FF2B5EF4-FFF2-40B4-BE49-F238E27FC236}">
                                <a16:creationId xmlns:a16="http://schemas.microsoft.com/office/drawing/2014/main" id="{00000000-0008-0000-0500-000003000000}"/>
                              </a:ext>
                            </a:extLst>
                          </xdr:cNvPr>
                          <xdr:cNvGrpSpPr/>
                        </xdr:nvGrpSpPr>
                        <xdr:grpSpPr>
                          <a:xfrm>
                            <a:off x="9525" y="638175"/>
                            <a:ext cx="9734550" cy="7543800"/>
                            <a:chOff x="9525" y="638175"/>
                            <a:chExt cx="9734550" cy="7543800"/>
                          </a:xfrm>
                        </xdr:grpSpPr>
                        <xdr:sp macro="" textlink="">
                          <xdr:nvSpPr>
                            <xdr:cNvPr id="18" name="Retângulo: Cantos Arredondados 17">
                              <a:extLst>
                                <a:ext uri="{FF2B5EF4-FFF2-40B4-BE49-F238E27FC236}">
                                  <a16:creationId xmlns:a16="http://schemas.microsoft.com/office/drawing/2014/main" id="{00000000-0008-0000-0500-000012000000}"/>
                                </a:ext>
                              </a:extLst>
                            </xdr:cNvPr>
                            <xdr:cNvSpPr/>
                          </xdr:nvSpPr>
                          <xdr:spPr>
                            <a:xfrm>
                              <a:off x="9525" y="638175"/>
                              <a:ext cx="9734550" cy="7543800"/>
                            </a:xfrm>
                            <a:prstGeom prst="roundRect">
                              <a:avLst>
                                <a:gd name="adj" fmla="val 3150"/>
                              </a:avLst>
                            </a:prstGeom>
                            <a:solidFill>
                              <a:schemeClr val="bg1">
                                <a:lumMod val="95000"/>
                              </a:schemeClr>
                            </a:soli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pt-BR" sz="1100"/>
                            </a:p>
                          </xdr:txBody>
                        </xdr:sp>
                        <xdr:sp macro="" textlink="">
                          <xdr:nvSpPr>
                            <xdr:cNvPr id="2" name="Retângulo: Cantos Arredondados 1">
                              <a:extLst>
                                <a:ext uri="{FF2B5EF4-FFF2-40B4-BE49-F238E27FC236}">
                                  <a16:creationId xmlns:a16="http://schemas.microsoft.com/office/drawing/2014/main" id="{00000000-0008-0000-0500-000002000000}"/>
                                </a:ext>
                              </a:extLst>
                            </xdr:cNvPr>
                            <xdr:cNvSpPr/>
                          </xdr:nvSpPr>
                          <xdr:spPr>
                            <a:xfrm>
                              <a:off x="1295400" y="638175"/>
                              <a:ext cx="7162800" cy="1152525"/>
                            </a:xfrm>
                            <a:prstGeom prst="roundRect">
                              <a:avLst>
                                <a:gd name="adj" fmla="val 7576"/>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sp macro="" textlink="">
                        <xdr:nvSpPr>
                          <xdr:cNvPr id="5" name="Retângulo: Cantos Arredondados 4">
                            <a:extLst>
                              <a:ext uri="{FF2B5EF4-FFF2-40B4-BE49-F238E27FC236}">
                                <a16:creationId xmlns:a16="http://schemas.microsoft.com/office/drawing/2014/main" id="{00000000-0008-0000-0500-000005000000}"/>
                              </a:ext>
                            </a:extLst>
                          </xdr:cNvPr>
                          <xdr:cNvSpPr/>
                        </xdr:nvSpPr>
                        <xdr:spPr>
                          <a:xfrm>
                            <a:off x="7829550" y="1166813"/>
                            <a:ext cx="571500" cy="200025"/>
                          </a:xfrm>
                          <a:prstGeom prst="roundRect">
                            <a:avLst/>
                          </a:prstGeom>
                          <a:solidFill>
                            <a:srgbClr val="ED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700"/>
                              <a:t>PROJETO</a:t>
                            </a:r>
                          </a:p>
                        </xdr:txBody>
                      </xdr:sp>
                      <xdr:sp macro="" textlink="">
                        <xdr:nvSpPr>
                          <xdr:cNvPr id="6" name="Retângulo: Cantos Arredondados 5">
                            <a:extLst>
                              <a:ext uri="{FF2B5EF4-FFF2-40B4-BE49-F238E27FC236}">
                                <a16:creationId xmlns:a16="http://schemas.microsoft.com/office/drawing/2014/main" id="{00000000-0008-0000-0500-000006000000}"/>
                              </a:ext>
                            </a:extLst>
                          </xdr:cNvPr>
                          <xdr:cNvSpPr/>
                        </xdr:nvSpPr>
                        <xdr:spPr>
                          <a:xfrm>
                            <a:off x="7232650" y="1166813"/>
                            <a:ext cx="571500" cy="200025"/>
                          </a:xfrm>
                          <a:prstGeom prst="roundRect">
                            <a:avLst/>
                          </a:prstGeom>
                          <a:solidFill>
                            <a:srgbClr val="ED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700"/>
                              <a:t>FASE</a:t>
                            </a:r>
                          </a:p>
                        </xdr:txBody>
                      </xdr:sp>
                      <xdr:sp macro="" textlink="">
                        <xdr:nvSpPr>
                          <xdr:cNvPr id="7" name="Retângulo: Cantos Arredondados 6">
                            <a:extLst>
                              <a:ext uri="{FF2B5EF4-FFF2-40B4-BE49-F238E27FC236}">
                                <a16:creationId xmlns:a16="http://schemas.microsoft.com/office/drawing/2014/main" id="{00000000-0008-0000-0500-000007000000}"/>
                              </a:ext>
                            </a:extLst>
                          </xdr:cNvPr>
                          <xdr:cNvSpPr/>
                        </xdr:nvSpPr>
                        <xdr:spPr>
                          <a:xfrm>
                            <a:off x="6635750" y="1166813"/>
                            <a:ext cx="571500" cy="200025"/>
                          </a:xfrm>
                          <a:prstGeom prst="roundRect">
                            <a:avLst/>
                          </a:prstGeom>
                          <a:solidFill>
                            <a:srgbClr val="ED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700"/>
                              <a:t>TAREFA</a:t>
                            </a:r>
                          </a:p>
                        </xdr:txBody>
                      </xdr:sp>
                      <xdr:sp macro="" textlink="">
                        <xdr:nvSpPr>
                          <xdr:cNvPr id="8" name="Retângulo: Cantos Arredondados 7">
                            <a:extLst>
                              <a:ext uri="{FF2B5EF4-FFF2-40B4-BE49-F238E27FC236}">
                                <a16:creationId xmlns:a16="http://schemas.microsoft.com/office/drawing/2014/main" id="{00000000-0008-0000-0500-000008000000}"/>
                              </a:ext>
                            </a:extLst>
                          </xdr:cNvPr>
                          <xdr:cNvSpPr/>
                        </xdr:nvSpPr>
                        <xdr:spPr>
                          <a:xfrm>
                            <a:off x="6038850" y="1166813"/>
                            <a:ext cx="571500" cy="200025"/>
                          </a:xfrm>
                          <a:prstGeom prst="roundRect">
                            <a:avLst/>
                          </a:prstGeom>
                          <a:solidFill>
                            <a:srgbClr val="ED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600"/>
                              <a:t>SUBTAREFA</a:t>
                            </a:r>
                          </a:p>
                        </xdr:txBody>
                      </xdr:sp>
                      <xdr:sp macro="" textlink="">
                        <xdr:nvSpPr>
                          <xdr:cNvPr id="73" name="Retângulo: Cantos Arredondados 72">
                            <a:extLst>
                              <a:ext uri="{FF2B5EF4-FFF2-40B4-BE49-F238E27FC236}">
                                <a16:creationId xmlns:a16="http://schemas.microsoft.com/office/drawing/2014/main" id="{00000000-0008-0000-0500-000049000000}"/>
                              </a:ext>
                            </a:extLst>
                          </xdr:cNvPr>
                          <xdr:cNvSpPr/>
                        </xdr:nvSpPr>
                        <xdr:spPr>
                          <a:xfrm>
                            <a:off x="1063625" y="2898321"/>
                            <a:ext cx="698500" cy="252413"/>
                          </a:xfrm>
                          <a:prstGeom prst="roundRect">
                            <a:avLst/>
                          </a:prstGeom>
                          <a:solidFill>
                            <a:srgbClr val="ED2868"/>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900"/>
                              <a:t>TAREFA</a:t>
                            </a:r>
                          </a:p>
                        </xdr:txBody>
                      </xdr:sp>
                      <xdr:sp macro="" textlink="">
                        <xdr:nvSpPr>
                          <xdr:cNvPr id="74" name="Retângulo: Cantos Arredondados 73">
                            <a:extLst>
                              <a:ext uri="{FF2B5EF4-FFF2-40B4-BE49-F238E27FC236}">
                                <a16:creationId xmlns:a16="http://schemas.microsoft.com/office/drawing/2014/main" id="{00000000-0008-0000-0500-00004A000000}"/>
                              </a:ext>
                            </a:extLst>
                          </xdr:cNvPr>
                          <xdr:cNvSpPr/>
                        </xdr:nvSpPr>
                        <xdr:spPr>
                          <a:xfrm>
                            <a:off x="323850" y="2898321"/>
                            <a:ext cx="698500" cy="252413"/>
                          </a:xfrm>
                          <a:prstGeom prst="roundRect">
                            <a:avLst/>
                          </a:prstGeom>
                          <a:solidFill>
                            <a:srgbClr val="ED2868"/>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800"/>
                              <a:t>SUBTAREFA</a:t>
                            </a:r>
                          </a:p>
                        </xdr:txBody>
                      </xdr:sp>
                    </xdr:grpSp>
                    <xdr:sp macro="" textlink="">
                      <xdr:nvSpPr>
                        <xdr:cNvPr id="11" name="CaixaDeTexto 10">
                          <a:extLst>
                            <a:ext uri="{FF2B5EF4-FFF2-40B4-BE49-F238E27FC236}">
                              <a16:creationId xmlns:a16="http://schemas.microsoft.com/office/drawing/2014/main" id="{00000000-0008-0000-0500-00000B000000}"/>
                            </a:ext>
                          </a:extLst>
                        </xdr:cNvPr>
                        <xdr:cNvSpPr txBox="1"/>
                      </xdr:nvSpPr>
                      <xdr:spPr>
                        <a:xfrm>
                          <a:off x="6296026" y="981075"/>
                          <a:ext cx="18288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a:solidFill>
                                <a:schemeClr val="bg1">
                                  <a:lumMod val="95000"/>
                                </a:schemeClr>
                              </a:solidFill>
                              <a:latin typeface="Humnst777 Cn BT" panose="020B0506030504020204" pitchFamily="34" charset="0"/>
                              <a:ea typeface="Adobe Ming Std L" panose="02020300000000000000" pitchFamily="18" charset="-128"/>
                            </a:rPr>
                            <a:t>TIPOS DE ENTREGA</a:t>
                          </a:r>
                        </a:p>
                      </xdr:txBody>
                    </xdr:sp>
                    <xdr:sp macro="" textlink="">
                      <xdr:nvSpPr>
                        <xdr:cNvPr id="13" name="CaixaDeTexto 12">
                          <a:extLst>
                            <a:ext uri="{FF2B5EF4-FFF2-40B4-BE49-F238E27FC236}">
                              <a16:creationId xmlns:a16="http://schemas.microsoft.com/office/drawing/2014/main" id="{00000000-0008-0000-0500-00000D000000}"/>
                            </a:ext>
                          </a:extLst>
                        </xdr:cNvPr>
                        <xdr:cNvSpPr txBox="1"/>
                      </xdr:nvSpPr>
                      <xdr:spPr>
                        <a:xfrm>
                          <a:off x="1952626" y="771525"/>
                          <a:ext cx="3495674"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1800">
                              <a:solidFill>
                                <a:schemeClr val="bg1">
                                  <a:lumMod val="95000"/>
                                </a:schemeClr>
                              </a:solidFill>
                              <a:latin typeface="Humnst777 Cn BT" panose="020B0506030504020204" pitchFamily="34" charset="0"/>
                              <a:ea typeface="Adobe Ming Std L" panose="02020300000000000000" pitchFamily="18" charset="-128"/>
                            </a:rPr>
                            <a:t>DASHOBOAR DO CRONOGRAMA</a:t>
                          </a:r>
                        </a:p>
                      </xdr:txBody>
                    </xdr:sp>
                    <xdr:sp macro="" textlink="">
                      <xdr:nvSpPr>
                        <xdr:cNvPr id="14" name="CaixaDeTexto 13">
                          <a:extLst>
                            <a:ext uri="{FF2B5EF4-FFF2-40B4-BE49-F238E27FC236}">
                              <a16:creationId xmlns:a16="http://schemas.microsoft.com/office/drawing/2014/main" id="{00000000-0008-0000-0500-00000E000000}"/>
                            </a:ext>
                          </a:extLst>
                        </xdr:cNvPr>
                        <xdr:cNvSpPr txBox="1"/>
                      </xdr:nvSpPr>
                      <xdr:spPr>
                        <a:xfrm>
                          <a:off x="2095501" y="952500"/>
                          <a:ext cx="18288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800">
                              <a:solidFill>
                                <a:schemeClr val="bg1">
                                  <a:lumMod val="95000"/>
                                </a:schemeClr>
                              </a:solidFill>
                              <a:latin typeface="+mj-lt"/>
                              <a:ea typeface="Adobe Ming Std L" panose="02020300000000000000" pitchFamily="18" charset="-128"/>
                            </a:rPr>
                            <a:t>PRINCIPAIS</a:t>
                          </a:r>
                          <a:r>
                            <a:rPr lang="pt-BR" sz="800" baseline="0">
                              <a:solidFill>
                                <a:schemeClr val="bg1">
                                  <a:lumMod val="95000"/>
                                </a:schemeClr>
                              </a:solidFill>
                              <a:latin typeface="+mj-lt"/>
                              <a:ea typeface="Adobe Ming Std L" panose="02020300000000000000" pitchFamily="18" charset="-128"/>
                            </a:rPr>
                            <a:t> MÉTRICAS DO PROJETO</a:t>
                          </a:r>
                          <a:endParaRPr lang="pt-BR" sz="800">
                            <a:solidFill>
                              <a:schemeClr val="bg1">
                                <a:lumMod val="95000"/>
                              </a:schemeClr>
                            </a:solidFill>
                            <a:latin typeface="+mj-lt"/>
                            <a:ea typeface="Adobe Ming Std L" panose="02020300000000000000" pitchFamily="18" charset="-128"/>
                          </a:endParaRPr>
                        </a:p>
                      </xdr:txBody>
                    </xdr:sp>
                  </xdr:grpSp>
                  <xdr:grpSp>
                    <xdr:nvGrpSpPr>
                      <xdr:cNvPr id="38" name="Agrupar 37">
                        <a:extLst>
                          <a:ext uri="{FF2B5EF4-FFF2-40B4-BE49-F238E27FC236}">
                            <a16:creationId xmlns:a16="http://schemas.microsoft.com/office/drawing/2014/main" id="{00000000-0008-0000-0500-000026000000}"/>
                          </a:ext>
                        </a:extLst>
                      </xdr:cNvPr>
                      <xdr:cNvGrpSpPr/>
                    </xdr:nvGrpSpPr>
                    <xdr:grpSpPr>
                      <a:xfrm>
                        <a:off x="209583" y="1533526"/>
                        <a:ext cx="2628868" cy="6126503"/>
                        <a:chOff x="1181133" y="1533526"/>
                        <a:chExt cx="2628868" cy="6126503"/>
                      </a:xfrm>
                    </xdr:grpSpPr>
                    <xdr:grpSp>
                      <xdr:nvGrpSpPr>
                        <xdr:cNvPr id="15" name="Agrupar 14">
                          <a:extLst>
                            <a:ext uri="{FF2B5EF4-FFF2-40B4-BE49-F238E27FC236}">
                              <a16:creationId xmlns:a16="http://schemas.microsoft.com/office/drawing/2014/main" id="{00000000-0008-0000-0500-00000F000000}"/>
                            </a:ext>
                          </a:extLst>
                        </xdr:cNvPr>
                        <xdr:cNvGrpSpPr/>
                      </xdr:nvGrpSpPr>
                      <xdr:grpSpPr>
                        <a:xfrm>
                          <a:off x="1181133" y="1533526"/>
                          <a:ext cx="2628868" cy="6126503"/>
                          <a:chOff x="-266667" y="733426"/>
                          <a:chExt cx="2628868" cy="6126503"/>
                        </a:xfrm>
                      </xdr:grpSpPr>
                      <xdr:sp macro="" textlink="">
                        <xdr:nvSpPr>
                          <xdr:cNvPr id="16" name="Retângulo: Cantos Arredondados 15">
                            <a:extLst>
                              <a:ext uri="{FF2B5EF4-FFF2-40B4-BE49-F238E27FC236}">
                                <a16:creationId xmlns:a16="http://schemas.microsoft.com/office/drawing/2014/main" id="{00000000-0008-0000-0500-000010000000}"/>
                              </a:ext>
                            </a:extLst>
                          </xdr:cNvPr>
                          <xdr:cNvSpPr/>
                        </xdr:nvSpPr>
                        <xdr:spPr>
                          <a:xfrm>
                            <a:off x="276225" y="733426"/>
                            <a:ext cx="1981200" cy="952500"/>
                          </a:xfrm>
                          <a:prstGeom prst="roundRect">
                            <a:avLst/>
                          </a:prstGeom>
                          <a:solidFill>
                            <a:srgbClr val="FFFFFF"/>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A2">
                        <xdr:nvSpPr>
                          <xdr:cNvPr id="17" name="CaixaDeTexto 16">
                            <a:extLst>
                              <a:ext uri="{FF2B5EF4-FFF2-40B4-BE49-F238E27FC236}">
                                <a16:creationId xmlns:a16="http://schemas.microsoft.com/office/drawing/2014/main" id="{00000000-0008-0000-0500-000011000000}"/>
                              </a:ext>
                            </a:extLst>
                          </xdr:cNvPr>
                          <xdr:cNvSpPr txBox="1"/>
                        </xdr:nvSpPr>
                        <xdr:spPr>
                          <a:xfrm>
                            <a:off x="1143000" y="1000125"/>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742AC34-E4D9-4780-AD1A-A091BACF5947}" type="TxLink">
                              <a:rPr lang="en-US" sz="4000" b="0" i="0" u="none" strike="noStrike">
                                <a:solidFill>
                                  <a:srgbClr val="000000"/>
                                </a:solidFill>
                                <a:latin typeface="3ds" panose="02000503020000020004" pitchFamily="2" charset="0"/>
                                <a:ea typeface="Calibri"/>
                                <a:cs typeface="Calibri"/>
                              </a:rPr>
                              <a:pPr algn="ctr"/>
                              <a:t>5</a:t>
                            </a:fld>
                            <a:endParaRPr lang="pt-BR" sz="4000">
                              <a:latin typeface="3ds" panose="02000503020000020004" pitchFamily="2" charset="0"/>
                            </a:endParaRPr>
                          </a:p>
                        </xdr:txBody>
                      </xdr:sp>
                      <xdr:sp macro="" textlink="">
                        <xdr:nvSpPr>
                          <xdr:cNvPr id="34" name="CaixaDeTexto 33">
                            <a:extLst>
                              <a:ext uri="{FF2B5EF4-FFF2-40B4-BE49-F238E27FC236}">
                                <a16:creationId xmlns:a16="http://schemas.microsoft.com/office/drawing/2014/main" id="{00000000-0008-0000-0500-000022000000}"/>
                              </a:ext>
                            </a:extLst>
                          </xdr:cNvPr>
                          <xdr:cNvSpPr txBox="1"/>
                        </xdr:nvSpPr>
                        <xdr:spPr>
                          <a:xfrm>
                            <a:off x="876301" y="838200"/>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800">
                                <a:solidFill>
                                  <a:schemeClr val="dk1"/>
                                </a:solidFill>
                                <a:effectLst/>
                                <a:latin typeface="Adobe Heiti Std R" panose="020B0400000000000000" pitchFamily="34" charset="-128"/>
                                <a:ea typeface="Adobe Heiti Std R" panose="020B0400000000000000" pitchFamily="34" charset="-128"/>
                                <a:cs typeface="+mn-cs"/>
                              </a:rPr>
                              <a:t>TOTAL PROJETOS  </a:t>
                            </a:r>
                            <a:r>
                              <a:rPr lang="pt-BR" sz="800">
                                <a:solidFill>
                                  <a:srgbClr val="ED2868"/>
                                </a:solidFill>
                                <a:effectLst/>
                                <a:latin typeface="Adobe Heiti Std R" panose="020B0400000000000000" pitchFamily="34" charset="-128"/>
                                <a:ea typeface="Adobe Heiti Std R" panose="020B0400000000000000" pitchFamily="34" charset="-128"/>
                                <a:cs typeface="+mn-cs"/>
                              </a:rPr>
                              <a:t>"P"</a:t>
                            </a:r>
                            <a:endParaRPr lang="pt-BR" sz="1800">
                              <a:solidFill>
                                <a:srgbClr val="ED2868"/>
                              </a:solidFill>
                              <a:effectLst/>
                              <a:latin typeface="Adobe Heiti Std R" panose="020B0400000000000000" pitchFamily="34" charset="-128"/>
                              <a:ea typeface="Adobe Heiti Std R" panose="020B0400000000000000" pitchFamily="34" charset="-128"/>
                            </a:endParaRPr>
                          </a:p>
                        </xdr:txBody>
                      </xdr:sp>
                      <xdr:sp macro="" textlink="">
                        <xdr:nvSpPr>
                          <xdr:cNvPr id="69" name="Retângulo: Cantos Arredondados 68">
                            <a:extLst>
                              <a:ext uri="{FF2B5EF4-FFF2-40B4-BE49-F238E27FC236}">
                                <a16:creationId xmlns:a16="http://schemas.microsoft.com/office/drawing/2014/main" id="{00000000-0008-0000-0500-000045000000}"/>
                              </a:ext>
                            </a:extLst>
                          </xdr:cNvPr>
                          <xdr:cNvSpPr/>
                        </xdr:nvSpPr>
                        <xdr:spPr>
                          <a:xfrm>
                            <a:off x="-238125" y="2495551"/>
                            <a:ext cx="1638300" cy="900000"/>
                          </a:xfrm>
                          <a:prstGeom prst="roundRect">
                            <a:avLst>
                              <a:gd name="adj" fmla="val 11017"/>
                            </a:avLst>
                          </a:prstGeom>
                          <a:solidFill>
                            <a:srgbClr val="1B9EA4"/>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E$3">
                        <xdr:nvSpPr>
                          <xdr:cNvPr id="70" name="CaixaDeTexto 69">
                            <a:extLst>
                              <a:ext uri="{FF2B5EF4-FFF2-40B4-BE49-F238E27FC236}">
                                <a16:creationId xmlns:a16="http://schemas.microsoft.com/office/drawing/2014/main" id="{00000000-0008-0000-0500-000046000000}"/>
                              </a:ext>
                            </a:extLst>
                          </xdr:cNvPr>
                          <xdr:cNvSpPr txBox="1"/>
                        </xdr:nvSpPr>
                        <xdr:spPr>
                          <a:xfrm>
                            <a:off x="-171369" y="2724150"/>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32DD02-B7DB-4A5B-80A6-42DDBA726557}" type="TxLink">
                              <a:rPr lang="en-US" sz="4000" b="0" i="0" u="none" strike="noStrike">
                                <a:solidFill>
                                  <a:srgbClr val="304D53"/>
                                </a:solidFill>
                                <a:latin typeface="Calibri"/>
                                <a:ea typeface="Calibri"/>
                                <a:cs typeface="Calibri"/>
                              </a:rPr>
                              <a:pPr algn="ctr"/>
                              <a:t>0</a:t>
                            </a:fld>
                            <a:endParaRPr lang="pt-BR" sz="4000" b="0">
                              <a:solidFill>
                                <a:srgbClr val="304D53"/>
                              </a:solidFill>
                              <a:latin typeface="Arial Narrow" panose="020B0606020202030204" pitchFamily="34" charset="0"/>
                            </a:endParaRPr>
                          </a:p>
                        </xdr:txBody>
                      </xdr:sp>
                      <xdr:sp macro="" textlink="">
                        <xdr:nvSpPr>
                          <xdr:cNvPr id="71" name="CaixaDeTexto 70">
                            <a:extLst>
                              <a:ext uri="{FF2B5EF4-FFF2-40B4-BE49-F238E27FC236}">
                                <a16:creationId xmlns:a16="http://schemas.microsoft.com/office/drawing/2014/main" id="{00000000-0008-0000-0500-000047000000}"/>
                              </a:ext>
                            </a:extLst>
                          </xdr:cNvPr>
                          <xdr:cNvSpPr txBox="1"/>
                        </xdr:nvSpPr>
                        <xdr:spPr>
                          <a:xfrm>
                            <a:off x="-266667" y="2524125"/>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1000">
                                <a:solidFill>
                                  <a:schemeClr val="accent5">
                                    <a:lumMod val="20000"/>
                                    <a:lumOff val="80000"/>
                                  </a:schemeClr>
                                </a:solidFill>
                                <a:effectLst/>
                                <a:latin typeface="Adobe Heiti Std R" panose="020B0400000000000000" pitchFamily="34" charset="-128"/>
                                <a:ea typeface="Adobe Heiti Std R" panose="020B0400000000000000" pitchFamily="34" charset="-128"/>
                                <a:cs typeface="+mn-cs"/>
                              </a:rPr>
                              <a:t>TOTAL</a:t>
                            </a:r>
                            <a:r>
                              <a:rPr lang="pt-BR" sz="1000" baseline="0">
                                <a:solidFill>
                                  <a:schemeClr val="accent5">
                                    <a:lumMod val="20000"/>
                                    <a:lumOff val="80000"/>
                                  </a:schemeClr>
                                </a:solidFill>
                                <a:effectLst/>
                                <a:latin typeface="Adobe Heiti Std R" panose="020B0400000000000000" pitchFamily="34" charset="-128"/>
                                <a:ea typeface="Adobe Heiti Std R" panose="020B0400000000000000" pitchFamily="34" charset="-128"/>
                                <a:cs typeface="+mn-cs"/>
                              </a:rPr>
                              <a:t> </a:t>
                            </a:r>
                            <a:r>
                              <a:rPr lang="pt-BR" sz="1000">
                                <a:solidFill>
                                  <a:schemeClr val="accent5">
                                    <a:lumMod val="20000"/>
                                    <a:lumOff val="80000"/>
                                  </a:schemeClr>
                                </a:solidFill>
                                <a:effectLst/>
                                <a:latin typeface="Adobe Heiti Std R" panose="020B0400000000000000" pitchFamily="34" charset="-128"/>
                                <a:ea typeface="Adobe Heiti Std R" panose="020B0400000000000000" pitchFamily="34" charset="-128"/>
                                <a:cs typeface="+mn-cs"/>
                              </a:rPr>
                              <a:t>FINALIZADAS</a:t>
                            </a:r>
                            <a:endParaRPr lang="pt-BR" sz="1800">
                              <a:solidFill>
                                <a:schemeClr val="accent5">
                                  <a:lumMod val="20000"/>
                                  <a:lumOff val="80000"/>
                                </a:schemeClr>
                              </a:solidFill>
                              <a:effectLst/>
                              <a:latin typeface="Adobe Heiti Std R" panose="020B0400000000000000" pitchFamily="34" charset="-128"/>
                              <a:ea typeface="Adobe Heiti Std R" panose="020B0400000000000000" pitchFamily="34" charset="-128"/>
                            </a:endParaRPr>
                          </a:p>
                        </xdr:txBody>
                      </xdr:sp>
                      <xdr:sp macro="" textlink="">
                        <xdr:nvSpPr>
                          <xdr:cNvPr id="76" name="Retângulo: Cantos Arredondados 75">
                            <a:extLst>
                              <a:ext uri="{FF2B5EF4-FFF2-40B4-BE49-F238E27FC236}">
                                <a16:creationId xmlns:a16="http://schemas.microsoft.com/office/drawing/2014/main" id="{00000000-0008-0000-0500-00004C000000}"/>
                              </a:ext>
                            </a:extLst>
                          </xdr:cNvPr>
                          <xdr:cNvSpPr/>
                        </xdr:nvSpPr>
                        <xdr:spPr>
                          <a:xfrm>
                            <a:off x="-238125" y="3627666"/>
                            <a:ext cx="1638300" cy="900000"/>
                          </a:xfrm>
                          <a:prstGeom prst="roundRect">
                            <a:avLst>
                              <a:gd name="adj" fmla="val 11017"/>
                            </a:avLst>
                          </a:prstGeom>
                          <a:solidFill>
                            <a:srgbClr val="474B5C"/>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E$4">
                        <xdr:nvSpPr>
                          <xdr:cNvPr id="77" name="CaixaDeTexto 76">
                            <a:extLst>
                              <a:ext uri="{FF2B5EF4-FFF2-40B4-BE49-F238E27FC236}">
                                <a16:creationId xmlns:a16="http://schemas.microsoft.com/office/drawing/2014/main" id="{00000000-0008-0000-0500-00004D000000}"/>
                              </a:ext>
                            </a:extLst>
                          </xdr:cNvPr>
                          <xdr:cNvSpPr txBox="1"/>
                        </xdr:nvSpPr>
                        <xdr:spPr>
                          <a:xfrm>
                            <a:off x="-152325" y="3837215"/>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E88D135-675C-49CC-BA96-8D4B081EA051}" type="TxLink">
                              <a:rPr lang="en-US" sz="4000" b="0" i="0" u="none" strike="noStrike">
                                <a:solidFill>
                                  <a:schemeClr val="bg1">
                                    <a:lumMod val="95000"/>
                                  </a:schemeClr>
                                </a:solidFill>
                                <a:latin typeface="Arial Narrow" panose="020B0606020202030204" pitchFamily="34" charset="0"/>
                                <a:ea typeface="Calibri"/>
                                <a:cs typeface="Calibri"/>
                              </a:rPr>
                              <a:pPr algn="ctr"/>
                              <a:t>0</a:t>
                            </a:fld>
                            <a:endParaRPr lang="pt-BR" sz="4000" b="0">
                              <a:solidFill>
                                <a:schemeClr val="bg1">
                                  <a:lumMod val="95000"/>
                                </a:schemeClr>
                              </a:solidFill>
                              <a:latin typeface="Arial Narrow" panose="020B0606020202030204" pitchFamily="34" charset="0"/>
                            </a:endParaRPr>
                          </a:p>
                        </xdr:txBody>
                      </xdr:sp>
                      <xdr:sp macro="" textlink="">
                        <xdr:nvSpPr>
                          <xdr:cNvPr id="78" name="CaixaDeTexto 77">
                            <a:extLst>
                              <a:ext uri="{FF2B5EF4-FFF2-40B4-BE49-F238E27FC236}">
                                <a16:creationId xmlns:a16="http://schemas.microsoft.com/office/drawing/2014/main" id="{00000000-0008-0000-0500-00004E000000}"/>
                              </a:ext>
                            </a:extLst>
                          </xdr:cNvPr>
                          <xdr:cNvSpPr txBox="1"/>
                        </xdr:nvSpPr>
                        <xdr:spPr>
                          <a:xfrm>
                            <a:off x="-257145" y="3656240"/>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900">
                                <a:solidFill>
                                  <a:schemeClr val="bg1">
                                    <a:lumMod val="95000"/>
                                  </a:schemeClr>
                                </a:solidFill>
                                <a:effectLst/>
                                <a:latin typeface="Adobe Heiti Std R" panose="020B0400000000000000" pitchFamily="34" charset="-128"/>
                                <a:ea typeface="Adobe Heiti Std R" panose="020B0400000000000000" pitchFamily="34" charset="-128"/>
                                <a:cs typeface="+mn-cs"/>
                              </a:rPr>
                              <a:t>TOTAL EM</a:t>
                            </a:r>
                            <a:r>
                              <a:rPr lang="pt-BR" sz="900" baseline="0">
                                <a:solidFill>
                                  <a:schemeClr val="bg1">
                                    <a:lumMod val="95000"/>
                                  </a:schemeClr>
                                </a:solidFill>
                                <a:effectLst/>
                                <a:latin typeface="Adobe Heiti Std R" panose="020B0400000000000000" pitchFamily="34" charset="-128"/>
                                <a:ea typeface="Adobe Heiti Std R" panose="020B0400000000000000" pitchFamily="34" charset="-128"/>
                                <a:cs typeface="+mn-cs"/>
                              </a:rPr>
                              <a:t> ANDAMENTO</a:t>
                            </a:r>
                            <a:endParaRPr lang="pt-BR" sz="900">
                              <a:solidFill>
                                <a:schemeClr val="bg1">
                                  <a:lumMod val="95000"/>
                                </a:schemeClr>
                              </a:solidFill>
                              <a:effectLst/>
                              <a:latin typeface="Adobe Heiti Std R" panose="020B0400000000000000" pitchFamily="34" charset="-128"/>
                              <a:ea typeface="Adobe Heiti Std R" panose="020B0400000000000000" pitchFamily="34" charset="-128"/>
                            </a:endParaRPr>
                          </a:p>
                        </xdr:txBody>
                      </xdr:sp>
                      <xdr:sp macro="" textlink="">
                        <xdr:nvSpPr>
                          <xdr:cNvPr id="79" name="Retângulo: Cantos Arredondados 78">
                            <a:extLst>
                              <a:ext uri="{FF2B5EF4-FFF2-40B4-BE49-F238E27FC236}">
                                <a16:creationId xmlns:a16="http://schemas.microsoft.com/office/drawing/2014/main" id="{00000000-0008-0000-0500-00004F000000}"/>
                              </a:ext>
                            </a:extLst>
                          </xdr:cNvPr>
                          <xdr:cNvSpPr/>
                        </xdr:nvSpPr>
                        <xdr:spPr>
                          <a:xfrm>
                            <a:off x="-238125" y="4781551"/>
                            <a:ext cx="1638300" cy="900000"/>
                          </a:xfrm>
                          <a:prstGeom prst="roundRect">
                            <a:avLst>
                              <a:gd name="adj" fmla="val 11017"/>
                            </a:avLst>
                          </a:prstGeom>
                          <a:solidFill>
                            <a:schemeClr val="accent6">
                              <a:lumMod val="75000"/>
                            </a:schemeClr>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E$5">
                        <xdr:nvSpPr>
                          <xdr:cNvPr id="80" name="CaixaDeTexto 79">
                            <a:extLst>
                              <a:ext uri="{FF2B5EF4-FFF2-40B4-BE49-F238E27FC236}">
                                <a16:creationId xmlns:a16="http://schemas.microsoft.com/office/drawing/2014/main" id="{00000000-0008-0000-0500-000050000000}"/>
                              </a:ext>
                            </a:extLst>
                          </xdr:cNvPr>
                          <xdr:cNvSpPr txBox="1"/>
                        </xdr:nvSpPr>
                        <xdr:spPr>
                          <a:xfrm>
                            <a:off x="-95191" y="4981575"/>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5904C8-918C-48BD-9D0E-9C42447D1416}" type="TxLink">
                              <a:rPr lang="en-US" sz="4000" b="0" i="0" u="none" strike="noStrike">
                                <a:solidFill>
                                  <a:srgbClr val="000000"/>
                                </a:solidFill>
                                <a:latin typeface="Arial Narrow" panose="020B0606020202030204" pitchFamily="34" charset="0"/>
                                <a:ea typeface="Calibri"/>
                                <a:cs typeface="Calibri"/>
                              </a:rPr>
                              <a:pPr algn="ctr"/>
                              <a:t>0</a:t>
                            </a:fld>
                            <a:endParaRPr lang="en-US" sz="4000" b="0" i="0" u="none" strike="noStrike">
                              <a:solidFill>
                                <a:schemeClr val="tx1"/>
                              </a:solidFill>
                              <a:latin typeface="Arial Narrow" panose="020B0606020202030204" pitchFamily="34" charset="0"/>
                              <a:ea typeface="Calibri"/>
                              <a:cs typeface="Calibri"/>
                            </a:endParaRPr>
                          </a:p>
                        </xdr:txBody>
                      </xdr:sp>
                      <xdr:sp macro="" textlink="">
                        <xdr:nvSpPr>
                          <xdr:cNvPr id="81" name="CaixaDeTexto 80">
                            <a:extLst>
                              <a:ext uri="{FF2B5EF4-FFF2-40B4-BE49-F238E27FC236}">
                                <a16:creationId xmlns:a16="http://schemas.microsoft.com/office/drawing/2014/main" id="{00000000-0008-0000-0500-000051000000}"/>
                              </a:ext>
                            </a:extLst>
                          </xdr:cNvPr>
                          <xdr:cNvSpPr txBox="1"/>
                        </xdr:nvSpPr>
                        <xdr:spPr>
                          <a:xfrm>
                            <a:off x="-266667" y="4800600"/>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pt-BR" sz="900">
                                <a:solidFill>
                                  <a:schemeClr val="tx1"/>
                                </a:solidFill>
                                <a:effectLst/>
                                <a:latin typeface="Adobe Heiti Std R" panose="020B0400000000000000" pitchFamily="34" charset="-128"/>
                                <a:ea typeface="Adobe Heiti Std R" panose="020B0400000000000000" pitchFamily="34" charset="-128"/>
                                <a:cs typeface="+mn-cs"/>
                              </a:rPr>
                              <a:t>TOTAL EM ANDAMENTO</a:t>
                            </a:r>
                          </a:p>
                          <a:p>
                            <a:pPr algn="l"/>
                            <a:endParaRPr lang="pt-BR" sz="2000">
                              <a:solidFill>
                                <a:schemeClr val="tx1"/>
                              </a:solidFill>
                              <a:effectLst/>
                              <a:latin typeface="Adobe Heiti Std R" panose="020B0400000000000000" pitchFamily="34" charset="-128"/>
                              <a:ea typeface="Adobe Heiti Std R" panose="020B0400000000000000" pitchFamily="34" charset="-128"/>
                            </a:endParaRPr>
                          </a:p>
                        </xdr:txBody>
                      </xdr:sp>
                      <xdr:sp macro="" textlink="">
                        <xdr:nvSpPr>
                          <xdr:cNvPr id="82" name="Retângulo: Cantos Arredondados 81">
                            <a:extLst>
                              <a:ext uri="{FF2B5EF4-FFF2-40B4-BE49-F238E27FC236}">
                                <a16:creationId xmlns:a16="http://schemas.microsoft.com/office/drawing/2014/main" id="{00000000-0008-0000-0500-000052000000}"/>
                              </a:ext>
                            </a:extLst>
                          </xdr:cNvPr>
                          <xdr:cNvSpPr/>
                        </xdr:nvSpPr>
                        <xdr:spPr>
                          <a:xfrm>
                            <a:off x="-238125" y="5959929"/>
                            <a:ext cx="1638300" cy="900000"/>
                          </a:xfrm>
                          <a:prstGeom prst="roundRect">
                            <a:avLst>
                              <a:gd name="adj" fmla="val 11017"/>
                            </a:avLst>
                          </a:prstGeom>
                          <a:solidFill>
                            <a:srgbClr val="F36D9A"/>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E$6">
                        <xdr:nvSpPr>
                          <xdr:cNvPr id="83" name="CaixaDeTexto 82">
                            <a:extLst>
                              <a:ext uri="{FF2B5EF4-FFF2-40B4-BE49-F238E27FC236}">
                                <a16:creationId xmlns:a16="http://schemas.microsoft.com/office/drawing/2014/main" id="{00000000-0008-0000-0500-000053000000}"/>
                              </a:ext>
                            </a:extLst>
                          </xdr:cNvPr>
                          <xdr:cNvSpPr txBox="1"/>
                        </xdr:nvSpPr>
                        <xdr:spPr>
                          <a:xfrm>
                            <a:off x="-66624" y="6150428"/>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04DEE4-80D5-46EC-8035-B7168BA91CAB}" type="TxLink">
                              <a:rPr lang="en-US" sz="4000" b="0" i="0" u="none" strike="noStrike">
                                <a:solidFill>
                                  <a:srgbClr val="9F0360"/>
                                </a:solidFill>
                                <a:latin typeface="Calibri"/>
                                <a:ea typeface="Calibri"/>
                                <a:cs typeface="Calibri"/>
                              </a:rPr>
                              <a:pPr algn="ctr"/>
                              <a:t>215</a:t>
                            </a:fld>
                            <a:endParaRPr lang="pt-BR" sz="4000" b="0">
                              <a:solidFill>
                                <a:srgbClr val="9F0360"/>
                              </a:solidFill>
                              <a:latin typeface="Arial Narrow" panose="020B0606020202030204" pitchFamily="34" charset="0"/>
                            </a:endParaRPr>
                          </a:p>
                        </xdr:txBody>
                      </xdr:sp>
                      <xdr:sp macro="" textlink="">
                        <xdr:nvSpPr>
                          <xdr:cNvPr id="84" name="CaixaDeTexto 83">
                            <a:extLst>
                              <a:ext uri="{FF2B5EF4-FFF2-40B4-BE49-F238E27FC236}">
                                <a16:creationId xmlns:a16="http://schemas.microsoft.com/office/drawing/2014/main" id="{00000000-0008-0000-0500-000054000000}"/>
                              </a:ext>
                            </a:extLst>
                          </xdr:cNvPr>
                          <xdr:cNvSpPr txBox="1"/>
                        </xdr:nvSpPr>
                        <xdr:spPr>
                          <a:xfrm>
                            <a:off x="-257145" y="5978978"/>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800">
                                <a:solidFill>
                                  <a:schemeClr val="bg1">
                                    <a:lumMod val="95000"/>
                                  </a:schemeClr>
                                </a:solidFill>
                                <a:effectLst/>
                                <a:latin typeface="Adobe Heiti Std R" panose="020B0400000000000000" pitchFamily="34" charset="-128"/>
                                <a:ea typeface="Adobe Heiti Std R" panose="020B0400000000000000" pitchFamily="34" charset="-128"/>
                                <a:cs typeface="+mn-cs"/>
                              </a:rPr>
                              <a:t>NÃO </a:t>
                            </a:r>
                            <a:r>
                              <a:rPr lang="pt-BR" sz="900">
                                <a:solidFill>
                                  <a:schemeClr val="bg1">
                                    <a:lumMod val="95000"/>
                                  </a:schemeClr>
                                </a:solidFill>
                                <a:effectLst/>
                                <a:latin typeface="Adobe Heiti Std R" panose="020B0400000000000000" pitchFamily="34" charset="-128"/>
                                <a:ea typeface="Adobe Heiti Std R" panose="020B0400000000000000" pitchFamily="34" charset="-128"/>
                                <a:cs typeface="+mn-cs"/>
                              </a:rPr>
                              <a:t>INICIADOS</a:t>
                            </a:r>
                            <a:endParaRPr lang="pt-BR" sz="1800">
                              <a:solidFill>
                                <a:schemeClr val="bg1">
                                  <a:lumMod val="95000"/>
                                </a:schemeClr>
                              </a:solidFill>
                              <a:effectLst/>
                              <a:latin typeface="Adobe Heiti Std R" panose="020B0400000000000000" pitchFamily="34" charset="-128"/>
                              <a:ea typeface="Adobe Heiti Std R" panose="020B0400000000000000" pitchFamily="34" charset="-128"/>
                            </a:endParaRPr>
                          </a:p>
                        </xdr:txBody>
                      </xdr:sp>
                      <xdr:sp macro="" textlink="">
                        <xdr:nvSpPr>
                          <xdr:cNvPr id="86" name="CaixaDeTexto 85">
                            <a:extLst>
                              <a:ext uri="{FF2B5EF4-FFF2-40B4-BE49-F238E27FC236}">
                                <a16:creationId xmlns:a16="http://schemas.microsoft.com/office/drawing/2014/main" id="{00000000-0008-0000-0500-000056000000}"/>
                              </a:ext>
                            </a:extLst>
                          </xdr:cNvPr>
                          <xdr:cNvSpPr txBox="1"/>
                        </xdr:nvSpPr>
                        <xdr:spPr>
                          <a:xfrm>
                            <a:off x="-9564" y="3114675"/>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600">
                                <a:solidFill>
                                  <a:schemeClr val="accent5">
                                    <a:lumMod val="40000"/>
                                    <a:lumOff val="60000"/>
                                  </a:schemeClr>
                                </a:solidFill>
                                <a:effectLst/>
                                <a:latin typeface="Adobe Heiti Std R" panose="020B0400000000000000" pitchFamily="34" charset="-128"/>
                                <a:ea typeface="Adobe Heiti Std R" panose="020B0400000000000000" pitchFamily="34" charset="-128"/>
                                <a:cs typeface="+mn-cs"/>
                              </a:rPr>
                              <a:t>CONCLUIDOS</a:t>
                            </a:r>
                            <a:endParaRPr lang="pt-BR" sz="1400">
                              <a:solidFill>
                                <a:schemeClr val="accent5">
                                  <a:lumMod val="40000"/>
                                  <a:lumOff val="60000"/>
                                </a:schemeClr>
                              </a:solidFill>
                              <a:effectLst/>
                              <a:latin typeface="Adobe Heiti Std R" panose="020B0400000000000000" pitchFamily="34" charset="-128"/>
                              <a:ea typeface="Adobe Heiti Std R" panose="020B0400000000000000" pitchFamily="34" charset="-128"/>
                            </a:endParaRPr>
                          </a:p>
                        </xdr:txBody>
                      </xdr:sp>
                      <xdr:sp macro="" textlink="">
                        <xdr:nvSpPr>
                          <xdr:cNvPr id="101" name="CaixaDeTexto 100">
                            <a:extLst>
                              <a:ext uri="{FF2B5EF4-FFF2-40B4-BE49-F238E27FC236}">
                                <a16:creationId xmlns:a16="http://schemas.microsoft.com/office/drawing/2014/main" id="{00000000-0008-0000-0500-000065000000}"/>
                              </a:ext>
                            </a:extLst>
                          </xdr:cNvPr>
                          <xdr:cNvSpPr txBox="1"/>
                        </xdr:nvSpPr>
                        <xdr:spPr>
                          <a:xfrm>
                            <a:off x="-47653" y="4257675"/>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600">
                                <a:solidFill>
                                  <a:schemeClr val="bg1"/>
                                </a:solidFill>
                                <a:effectLst/>
                                <a:latin typeface="Adobe Heiti Std R" panose="020B0400000000000000" pitchFamily="34" charset="-128"/>
                                <a:ea typeface="Adobe Heiti Std R" panose="020B0400000000000000" pitchFamily="34" charset="-128"/>
                                <a:cs typeface="+mn-cs"/>
                              </a:rPr>
                              <a:t>DENTRO DO PRAZO</a:t>
                            </a:r>
                            <a:endParaRPr lang="pt-BR" sz="1400">
                              <a:solidFill>
                                <a:schemeClr val="bg1"/>
                              </a:solidFill>
                              <a:effectLst/>
                              <a:latin typeface="Adobe Heiti Std R" panose="020B0400000000000000" pitchFamily="34" charset="-128"/>
                              <a:ea typeface="Adobe Heiti Std R" panose="020B0400000000000000" pitchFamily="34" charset="-128"/>
                            </a:endParaRPr>
                          </a:p>
                        </xdr:txBody>
                      </xdr:sp>
                      <xdr:sp macro="" textlink="">
                        <xdr:nvSpPr>
                          <xdr:cNvPr id="106" name="CaixaDeTexto 105">
                            <a:extLst>
                              <a:ext uri="{FF2B5EF4-FFF2-40B4-BE49-F238E27FC236}">
                                <a16:creationId xmlns:a16="http://schemas.microsoft.com/office/drawing/2014/main" id="{00000000-0008-0000-0500-00006A000000}"/>
                              </a:ext>
                            </a:extLst>
                          </xdr:cNvPr>
                          <xdr:cNvSpPr txBox="1"/>
                        </xdr:nvSpPr>
                        <xdr:spPr>
                          <a:xfrm>
                            <a:off x="-42" y="5410200"/>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600">
                                <a:solidFill>
                                  <a:schemeClr val="tx1"/>
                                </a:solidFill>
                                <a:effectLst/>
                                <a:latin typeface="Adobe Heiti Std R" panose="020B0400000000000000" pitchFamily="34" charset="-128"/>
                                <a:ea typeface="Adobe Heiti Std R" panose="020B0400000000000000" pitchFamily="34" charset="-128"/>
                                <a:cs typeface="+mn-cs"/>
                              </a:rPr>
                              <a:t>ACIMA DO PRAZO</a:t>
                            </a:r>
                            <a:endParaRPr lang="pt-BR" sz="1400">
                              <a:solidFill>
                                <a:schemeClr val="tx1"/>
                              </a:solidFill>
                              <a:effectLst/>
                              <a:latin typeface="Adobe Heiti Std R" panose="020B0400000000000000" pitchFamily="34" charset="-128"/>
                              <a:ea typeface="Adobe Heiti Std R" panose="020B0400000000000000" pitchFamily="34" charset="-128"/>
                            </a:endParaRPr>
                          </a:p>
                        </xdr:txBody>
                      </xdr:sp>
                      <xdr:sp macro="" textlink="">
                        <xdr:nvSpPr>
                          <xdr:cNvPr id="111" name="CaixaDeTexto 110">
                            <a:extLst>
                              <a:ext uri="{FF2B5EF4-FFF2-40B4-BE49-F238E27FC236}">
                                <a16:creationId xmlns:a16="http://schemas.microsoft.com/office/drawing/2014/main" id="{00000000-0008-0000-0500-00006F000000}"/>
                              </a:ext>
                            </a:extLst>
                          </xdr:cNvPr>
                          <xdr:cNvSpPr txBox="1"/>
                        </xdr:nvSpPr>
                        <xdr:spPr>
                          <a:xfrm>
                            <a:off x="-57176" y="6581775"/>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600">
                                <a:solidFill>
                                  <a:schemeClr val="bg1">
                                    <a:lumMod val="95000"/>
                                  </a:schemeClr>
                                </a:solidFill>
                                <a:effectLst/>
                                <a:latin typeface="Adobe Heiti Std R" panose="020B0400000000000000" pitchFamily="34" charset="-128"/>
                                <a:ea typeface="Adobe Heiti Std R" panose="020B0400000000000000" pitchFamily="34" charset="-128"/>
                                <a:cs typeface="+mn-cs"/>
                              </a:rPr>
                              <a:t>AGUARDANDO INICIO</a:t>
                            </a:r>
                            <a:endParaRPr lang="pt-BR" sz="1400">
                              <a:solidFill>
                                <a:schemeClr val="bg1">
                                  <a:lumMod val="95000"/>
                                </a:schemeClr>
                              </a:solidFill>
                              <a:effectLst/>
                              <a:latin typeface="Adobe Heiti Std R" panose="020B0400000000000000" pitchFamily="34" charset="-128"/>
                              <a:ea typeface="Adobe Heiti Std R" panose="020B0400000000000000" pitchFamily="34" charset="-128"/>
                            </a:endParaRPr>
                          </a:p>
                        </xdr:txBody>
                      </xdr:sp>
                    </xdr:grpSp>
                    <xdr:pic>
                      <xdr:nvPicPr>
                        <xdr:cNvPr id="37" name="Imagem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49" y="1666873"/>
                          <a:ext cx="720000" cy="720000"/>
                        </a:xfrm>
                        <a:prstGeom prst="rect">
                          <a:avLst/>
                        </a:prstGeom>
                      </xdr:spPr>
                    </xdr:pic>
                  </xdr:grpSp>
                  <xdr:grpSp>
                    <xdr:nvGrpSpPr>
                      <xdr:cNvPr id="63" name="Agrupar 62">
                        <a:extLst>
                          <a:ext uri="{FF2B5EF4-FFF2-40B4-BE49-F238E27FC236}">
                            <a16:creationId xmlns:a16="http://schemas.microsoft.com/office/drawing/2014/main" id="{00000000-0008-0000-0500-00003F000000}"/>
                          </a:ext>
                        </a:extLst>
                      </xdr:cNvPr>
                      <xdr:cNvGrpSpPr/>
                    </xdr:nvGrpSpPr>
                    <xdr:grpSpPr>
                      <a:xfrm>
                        <a:off x="2203629" y="1533526"/>
                        <a:ext cx="7413935" cy="6449785"/>
                        <a:chOff x="2203629" y="1533526"/>
                        <a:chExt cx="7413935" cy="6449785"/>
                      </a:xfrm>
                    </xdr:grpSpPr>
                    <xdr:grpSp>
                      <xdr:nvGrpSpPr>
                        <xdr:cNvPr id="40" name="Agrupar 39">
                          <a:extLst>
                            <a:ext uri="{FF2B5EF4-FFF2-40B4-BE49-F238E27FC236}">
                              <a16:creationId xmlns:a16="http://schemas.microsoft.com/office/drawing/2014/main" id="{00000000-0008-0000-0500-000028000000}"/>
                            </a:ext>
                          </a:extLst>
                        </xdr:cNvPr>
                        <xdr:cNvGrpSpPr/>
                      </xdr:nvGrpSpPr>
                      <xdr:grpSpPr>
                        <a:xfrm>
                          <a:off x="2203629" y="1533526"/>
                          <a:ext cx="7413935" cy="6449785"/>
                          <a:chOff x="-361771" y="733426"/>
                          <a:chExt cx="7413935" cy="6449785"/>
                        </a:xfrm>
                      </xdr:grpSpPr>
                      <xdr:sp macro="" textlink="">
                        <xdr:nvSpPr>
                          <xdr:cNvPr id="42" name="Retângulo: Cantos Arredondados 41">
                            <a:extLst>
                              <a:ext uri="{FF2B5EF4-FFF2-40B4-BE49-F238E27FC236}">
                                <a16:creationId xmlns:a16="http://schemas.microsoft.com/office/drawing/2014/main" id="{00000000-0008-0000-0500-00002A000000}"/>
                              </a:ext>
                            </a:extLst>
                          </xdr:cNvPr>
                          <xdr:cNvSpPr/>
                        </xdr:nvSpPr>
                        <xdr:spPr>
                          <a:xfrm>
                            <a:off x="276225" y="733426"/>
                            <a:ext cx="1981200" cy="952500"/>
                          </a:xfrm>
                          <a:prstGeom prst="roundRect">
                            <a:avLst/>
                          </a:prstGeom>
                          <a:solidFill>
                            <a:srgbClr val="FFFFFF"/>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B2">
                        <xdr:nvSpPr>
                          <xdr:cNvPr id="43" name="CaixaDeTexto 42">
                            <a:extLst>
                              <a:ext uri="{FF2B5EF4-FFF2-40B4-BE49-F238E27FC236}">
                                <a16:creationId xmlns:a16="http://schemas.microsoft.com/office/drawing/2014/main" id="{00000000-0008-0000-0500-00002B000000}"/>
                              </a:ext>
                            </a:extLst>
                          </xdr:cNvPr>
                          <xdr:cNvSpPr txBox="1"/>
                        </xdr:nvSpPr>
                        <xdr:spPr>
                          <a:xfrm>
                            <a:off x="1143000" y="1000125"/>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6243B-D6FF-47D9-8139-D18A26314471}" type="TxLink">
                              <a:rPr lang="en-US" sz="4000" b="0" i="0" u="none" strike="noStrike">
                                <a:solidFill>
                                  <a:srgbClr val="000000"/>
                                </a:solidFill>
                                <a:latin typeface="Calibri"/>
                                <a:ea typeface="Calibri"/>
                                <a:cs typeface="Calibri"/>
                              </a:rPr>
                              <a:pPr algn="ctr"/>
                              <a:t>25</a:t>
                            </a:fld>
                            <a:endParaRPr lang="pt-BR" sz="4000">
                              <a:latin typeface="3ds" panose="02000503020000020004" pitchFamily="2" charset="0"/>
                            </a:endParaRPr>
                          </a:p>
                        </xdr:txBody>
                      </xdr:sp>
                      <xdr:sp macro="" textlink="">
                        <xdr:nvSpPr>
                          <xdr:cNvPr id="44" name="CaixaDeTexto 43">
                            <a:extLst>
                              <a:ext uri="{FF2B5EF4-FFF2-40B4-BE49-F238E27FC236}">
                                <a16:creationId xmlns:a16="http://schemas.microsoft.com/office/drawing/2014/main" id="{00000000-0008-0000-0500-00002C000000}"/>
                              </a:ext>
                            </a:extLst>
                          </xdr:cNvPr>
                          <xdr:cNvSpPr txBox="1"/>
                        </xdr:nvSpPr>
                        <xdr:spPr>
                          <a:xfrm>
                            <a:off x="876301" y="838200"/>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800">
                                <a:solidFill>
                                  <a:schemeClr val="dk1"/>
                                </a:solidFill>
                                <a:effectLst/>
                                <a:latin typeface="Adobe Heiti Std R" panose="020B0400000000000000" pitchFamily="34" charset="-128"/>
                                <a:ea typeface="Adobe Heiti Std R" panose="020B0400000000000000" pitchFamily="34" charset="-128"/>
                                <a:cs typeface="+mn-cs"/>
                              </a:rPr>
                              <a:t>TOTAL FASES  </a:t>
                            </a:r>
                            <a:r>
                              <a:rPr lang="pt-BR" sz="800">
                                <a:solidFill>
                                  <a:srgbClr val="ED2868"/>
                                </a:solidFill>
                                <a:effectLst/>
                                <a:latin typeface="Adobe Heiti Std R" panose="020B0400000000000000" pitchFamily="34" charset="-128"/>
                                <a:ea typeface="Adobe Heiti Std R" panose="020B0400000000000000" pitchFamily="34" charset="-128"/>
                                <a:cs typeface="+mn-cs"/>
                              </a:rPr>
                              <a:t>"F"</a:t>
                            </a:r>
                            <a:endParaRPr lang="pt-BR" sz="1800">
                              <a:solidFill>
                                <a:srgbClr val="ED2868"/>
                              </a:solidFill>
                              <a:effectLst/>
                              <a:latin typeface="Adobe Heiti Std R" panose="020B0400000000000000" pitchFamily="34" charset="-128"/>
                              <a:ea typeface="Adobe Heiti Std R" panose="020B0400000000000000" pitchFamily="34" charset="-128"/>
                            </a:endParaRPr>
                          </a:p>
                        </xdr:txBody>
                      </xdr:sp>
                      <xdr:sp macro="" textlink="">
                        <xdr:nvSpPr>
                          <xdr:cNvPr id="113" name="Retângulo: Cantos Arredondados 112">
                            <a:extLst>
                              <a:ext uri="{FF2B5EF4-FFF2-40B4-BE49-F238E27FC236}">
                                <a16:creationId xmlns:a16="http://schemas.microsoft.com/office/drawing/2014/main" id="{00000000-0008-0000-0500-000071000000}"/>
                              </a:ext>
                            </a:extLst>
                          </xdr:cNvPr>
                          <xdr:cNvSpPr/>
                        </xdr:nvSpPr>
                        <xdr:spPr>
                          <a:xfrm>
                            <a:off x="-361771" y="2095500"/>
                            <a:ext cx="7413935" cy="5087711"/>
                          </a:xfrm>
                          <a:prstGeom prst="roundRect">
                            <a:avLst>
                              <a:gd name="adj" fmla="val 5434"/>
                            </a:avLst>
                          </a:prstGeom>
                          <a:solidFill>
                            <a:srgbClr val="FFFFFF"/>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grpSp>
                    <xdr:pic>
                      <xdr:nvPicPr>
                        <xdr:cNvPr id="58" name="Imagem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86075" y="1628775"/>
                          <a:ext cx="720000" cy="720000"/>
                        </a:xfrm>
                        <a:prstGeom prst="rect">
                          <a:avLst/>
                        </a:prstGeom>
                      </xdr:spPr>
                    </xdr:pic>
                  </xdr:grpSp>
                  <xdr:grpSp>
                    <xdr:nvGrpSpPr>
                      <xdr:cNvPr id="64" name="Agrupar 63">
                        <a:extLst>
                          <a:ext uri="{FF2B5EF4-FFF2-40B4-BE49-F238E27FC236}">
                            <a16:creationId xmlns:a16="http://schemas.microsoft.com/office/drawing/2014/main" id="{00000000-0008-0000-0500-000040000000}"/>
                          </a:ext>
                        </a:extLst>
                      </xdr:cNvPr>
                      <xdr:cNvGrpSpPr/>
                    </xdr:nvGrpSpPr>
                    <xdr:grpSpPr>
                      <a:xfrm>
                        <a:off x="4930775" y="1533526"/>
                        <a:ext cx="2085976" cy="952500"/>
                        <a:chOff x="4930775" y="1533526"/>
                        <a:chExt cx="2085976" cy="952500"/>
                      </a:xfrm>
                    </xdr:grpSpPr>
                    <xdr:grpSp>
                      <xdr:nvGrpSpPr>
                        <xdr:cNvPr id="46" name="Agrupar 45">
                          <a:extLst>
                            <a:ext uri="{FF2B5EF4-FFF2-40B4-BE49-F238E27FC236}">
                              <a16:creationId xmlns:a16="http://schemas.microsoft.com/office/drawing/2014/main" id="{00000000-0008-0000-0500-00002E000000}"/>
                            </a:ext>
                          </a:extLst>
                        </xdr:cNvPr>
                        <xdr:cNvGrpSpPr/>
                      </xdr:nvGrpSpPr>
                      <xdr:grpSpPr>
                        <a:xfrm>
                          <a:off x="4930775" y="1533526"/>
                          <a:ext cx="2085976" cy="952500"/>
                          <a:chOff x="276225" y="733426"/>
                          <a:chExt cx="2085976" cy="952500"/>
                        </a:xfrm>
                      </xdr:grpSpPr>
                      <xdr:sp macro="" textlink="">
                        <xdr:nvSpPr>
                          <xdr:cNvPr id="48" name="Retângulo: Cantos Arredondados 47">
                            <a:extLst>
                              <a:ext uri="{FF2B5EF4-FFF2-40B4-BE49-F238E27FC236}">
                                <a16:creationId xmlns:a16="http://schemas.microsoft.com/office/drawing/2014/main" id="{00000000-0008-0000-0500-000030000000}"/>
                              </a:ext>
                            </a:extLst>
                          </xdr:cNvPr>
                          <xdr:cNvSpPr/>
                        </xdr:nvSpPr>
                        <xdr:spPr>
                          <a:xfrm>
                            <a:off x="276225" y="733426"/>
                            <a:ext cx="1981200" cy="952500"/>
                          </a:xfrm>
                          <a:prstGeom prst="roundRect">
                            <a:avLst/>
                          </a:prstGeom>
                          <a:solidFill>
                            <a:srgbClr val="FFFFFF"/>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C2">
                        <xdr:nvSpPr>
                          <xdr:cNvPr id="49" name="CaixaDeTexto 48">
                            <a:extLst>
                              <a:ext uri="{FF2B5EF4-FFF2-40B4-BE49-F238E27FC236}">
                                <a16:creationId xmlns:a16="http://schemas.microsoft.com/office/drawing/2014/main" id="{00000000-0008-0000-0500-000031000000}"/>
                              </a:ext>
                            </a:extLst>
                          </xdr:cNvPr>
                          <xdr:cNvSpPr txBox="1"/>
                        </xdr:nvSpPr>
                        <xdr:spPr>
                          <a:xfrm>
                            <a:off x="1143000" y="1000125"/>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58166F-5373-4CFC-AAED-3CC5D70E3EDA}" type="TxLink">
                              <a:rPr lang="en-US" sz="4000" b="0" i="0" u="none" strike="noStrike">
                                <a:solidFill>
                                  <a:srgbClr val="000000"/>
                                </a:solidFill>
                                <a:latin typeface="Calibri"/>
                                <a:ea typeface="Calibri"/>
                                <a:cs typeface="Calibri"/>
                              </a:rPr>
                              <a:pPr algn="ctr"/>
                              <a:t>215</a:t>
                            </a:fld>
                            <a:endParaRPr lang="pt-BR" sz="4000">
                              <a:latin typeface="3ds" panose="02000503020000020004" pitchFamily="2" charset="0"/>
                            </a:endParaRPr>
                          </a:p>
                        </xdr:txBody>
                      </xdr:sp>
                      <xdr:sp macro="" textlink="">
                        <xdr:nvSpPr>
                          <xdr:cNvPr id="50" name="CaixaDeTexto 49">
                            <a:extLst>
                              <a:ext uri="{FF2B5EF4-FFF2-40B4-BE49-F238E27FC236}">
                                <a16:creationId xmlns:a16="http://schemas.microsoft.com/office/drawing/2014/main" id="{00000000-0008-0000-0500-000032000000}"/>
                              </a:ext>
                            </a:extLst>
                          </xdr:cNvPr>
                          <xdr:cNvSpPr txBox="1"/>
                        </xdr:nvSpPr>
                        <xdr:spPr>
                          <a:xfrm>
                            <a:off x="876301" y="838200"/>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800">
                                <a:solidFill>
                                  <a:schemeClr val="dk1"/>
                                </a:solidFill>
                                <a:effectLst/>
                                <a:latin typeface="Adobe Heiti Std R" panose="020B0400000000000000" pitchFamily="34" charset="-128"/>
                                <a:ea typeface="Adobe Heiti Std R" panose="020B0400000000000000" pitchFamily="34" charset="-128"/>
                                <a:cs typeface="+mn-cs"/>
                              </a:rPr>
                              <a:t>TOTAL TAREFAS  </a:t>
                            </a:r>
                            <a:r>
                              <a:rPr lang="pt-BR" sz="800">
                                <a:solidFill>
                                  <a:srgbClr val="ED2868"/>
                                </a:solidFill>
                                <a:effectLst/>
                                <a:latin typeface="Adobe Heiti Std R" panose="020B0400000000000000" pitchFamily="34" charset="-128"/>
                                <a:ea typeface="Adobe Heiti Std R" panose="020B0400000000000000" pitchFamily="34" charset="-128"/>
                                <a:cs typeface="+mn-cs"/>
                              </a:rPr>
                              <a:t>"T"</a:t>
                            </a:r>
                            <a:endParaRPr lang="pt-BR" sz="1800">
                              <a:solidFill>
                                <a:srgbClr val="ED2868"/>
                              </a:solidFill>
                              <a:effectLst/>
                              <a:latin typeface="Adobe Heiti Std R" panose="020B0400000000000000" pitchFamily="34" charset="-128"/>
                              <a:ea typeface="Adobe Heiti Std R" panose="020B0400000000000000" pitchFamily="34" charset="-128"/>
                            </a:endParaRPr>
                          </a:p>
                        </xdr:txBody>
                      </xdr:sp>
                    </xdr:grpSp>
                    <xdr:pic>
                      <xdr:nvPicPr>
                        <xdr:cNvPr id="60" name="Imagem 59">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81575" y="1638300"/>
                          <a:ext cx="720000" cy="720000"/>
                        </a:xfrm>
                        <a:prstGeom prst="rect">
                          <a:avLst/>
                        </a:prstGeom>
                      </xdr:spPr>
                    </xdr:pic>
                  </xdr:grpSp>
                  <xdr:grpSp>
                    <xdr:nvGrpSpPr>
                      <xdr:cNvPr id="65" name="Agrupar 64">
                        <a:extLst>
                          <a:ext uri="{FF2B5EF4-FFF2-40B4-BE49-F238E27FC236}">
                            <a16:creationId xmlns:a16="http://schemas.microsoft.com/office/drawing/2014/main" id="{00000000-0008-0000-0500-000041000000}"/>
                          </a:ext>
                        </a:extLst>
                      </xdr:cNvPr>
                      <xdr:cNvGrpSpPr/>
                    </xdr:nvGrpSpPr>
                    <xdr:grpSpPr>
                      <a:xfrm>
                        <a:off x="7019925" y="1533526"/>
                        <a:ext cx="2085976" cy="952500"/>
                        <a:chOff x="7019925" y="1533526"/>
                        <a:chExt cx="2085976" cy="952500"/>
                      </a:xfrm>
                    </xdr:grpSpPr>
                    <xdr:grpSp>
                      <xdr:nvGrpSpPr>
                        <xdr:cNvPr id="52" name="Agrupar 51">
                          <a:extLst>
                            <a:ext uri="{FF2B5EF4-FFF2-40B4-BE49-F238E27FC236}">
                              <a16:creationId xmlns:a16="http://schemas.microsoft.com/office/drawing/2014/main" id="{00000000-0008-0000-0500-000034000000}"/>
                            </a:ext>
                          </a:extLst>
                        </xdr:cNvPr>
                        <xdr:cNvGrpSpPr/>
                      </xdr:nvGrpSpPr>
                      <xdr:grpSpPr>
                        <a:xfrm>
                          <a:off x="7019925" y="1533526"/>
                          <a:ext cx="2085976" cy="952500"/>
                          <a:chOff x="276225" y="733426"/>
                          <a:chExt cx="2085976" cy="952500"/>
                        </a:xfrm>
                      </xdr:grpSpPr>
                      <xdr:sp macro="" textlink="">
                        <xdr:nvSpPr>
                          <xdr:cNvPr id="54" name="Retângulo: Cantos Arredondados 53">
                            <a:extLst>
                              <a:ext uri="{FF2B5EF4-FFF2-40B4-BE49-F238E27FC236}">
                                <a16:creationId xmlns:a16="http://schemas.microsoft.com/office/drawing/2014/main" id="{00000000-0008-0000-0500-000036000000}"/>
                              </a:ext>
                            </a:extLst>
                          </xdr:cNvPr>
                          <xdr:cNvSpPr/>
                        </xdr:nvSpPr>
                        <xdr:spPr>
                          <a:xfrm>
                            <a:off x="276225" y="733426"/>
                            <a:ext cx="1981200" cy="952500"/>
                          </a:xfrm>
                          <a:prstGeom prst="roundRect">
                            <a:avLst/>
                          </a:prstGeom>
                          <a:solidFill>
                            <a:srgbClr val="FFFFFF"/>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D2">
                        <xdr:nvSpPr>
                          <xdr:cNvPr id="55" name="CaixaDeTexto 54">
                            <a:extLst>
                              <a:ext uri="{FF2B5EF4-FFF2-40B4-BE49-F238E27FC236}">
                                <a16:creationId xmlns:a16="http://schemas.microsoft.com/office/drawing/2014/main" id="{00000000-0008-0000-0500-000037000000}"/>
                              </a:ext>
                            </a:extLst>
                          </xdr:cNvPr>
                          <xdr:cNvSpPr txBox="1"/>
                        </xdr:nvSpPr>
                        <xdr:spPr>
                          <a:xfrm>
                            <a:off x="1143000" y="1000125"/>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5797EB-45D7-41C9-8C5B-382BEC992E52}" type="TxLink">
                              <a:rPr lang="en-US" sz="4000" b="0" i="0" u="none" strike="noStrike">
                                <a:solidFill>
                                  <a:srgbClr val="000000"/>
                                </a:solidFill>
                                <a:latin typeface="Calibri"/>
                                <a:ea typeface="Calibri"/>
                                <a:cs typeface="Calibri"/>
                              </a:rPr>
                              <a:pPr algn="ctr"/>
                              <a:t>0</a:t>
                            </a:fld>
                            <a:endParaRPr lang="pt-BR" sz="4000">
                              <a:latin typeface="3ds" panose="02000503020000020004" pitchFamily="2" charset="0"/>
                            </a:endParaRPr>
                          </a:p>
                        </xdr:txBody>
                      </xdr:sp>
                      <xdr:sp macro="" textlink="">
                        <xdr:nvSpPr>
                          <xdr:cNvPr id="56" name="CaixaDeTexto 55">
                            <a:extLst>
                              <a:ext uri="{FF2B5EF4-FFF2-40B4-BE49-F238E27FC236}">
                                <a16:creationId xmlns:a16="http://schemas.microsoft.com/office/drawing/2014/main" id="{00000000-0008-0000-0500-000038000000}"/>
                              </a:ext>
                            </a:extLst>
                          </xdr:cNvPr>
                          <xdr:cNvSpPr txBox="1"/>
                        </xdr:nvSpPr>
                        <xdr:spPr>
                          <a:xfrm>
                            <a:off x="876301" y="838200"/>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800">
                                <a:solidFill>
                                  <a:schemeClr val="dk1"/>
                                </a:solidFill>
                                <a:effectLst/>
                                <a:latin typeface="Adobe Heiti Std R" panose="020B0400000000000000" pitchFamily="34" charset="-128"/>
                                <a:ea typeface="Adobe Heiti Std R" panose="020B0400000000000000" pitchFamily="34" charset="-128"/>
                                <a:cs typeface="+mn-cs"/>
                              </a:rPr>
                              <a:t>TOTAL SUBTAREFAS </a:t>
                            </a:r>
                            <a:r>
                              <a:rPr lang="pt-BR" sz="800">
                                <a:solidFill>
                                  <a:srgbClr val="ED2868"/>
                                </a:solidFill>
                                <a:effectLst/>
                                <a:latin typeface="Adobe Heiti Std R" panose="020B0400000000000000" pitchFamily="34" charset="-128"/>
                                <a:ea typeface="Adobe Heiti Std R" panose="020B0400000000000000" pitchFamily="34" charset="-128"/>
                                <a:cs typeface="+mn-cs"/>
                              </a:rPr>
                              <a:t>"S"</a:t>
                            </a:r>
                            <a:endParaRPr lang="pt-BR" sz="1800">
                              <a:solidFill>
                                <a:srgbClr val="ED2868"/>
                              </a:solidFill>
                              <a:effectLst/>
                              <a:latin typeface="Adobe Heiti Std R" panose="020B0400000000000000" pitchFamily="34" charset="-128"/>
                              <a:ea typeface="Adobe Heiti Std R" panose="020B0400000000000000" pitchFamily="34" charset="-128"/>
                            </a:endParaRPr>
                          </a:p>
                        </xdr:txBody>
                      </xdr:sp>
                    </xdr:grpSp>
                    <xdr:pic>
                      <xdr:nvPicPr>
                        <xdr:cNvPr id="62" name="Imagem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58025" y="1657350"/>
                          <a:ext cx="720000" cy="720000"/>
                        </a:xfrm>
                        <a:prstGeom prst="rect">
                          <a:avLst/>
                        </a:prstGeom>
                      </xdr:spPr>
                    </xdr:pic>
                  </xdr:grpSp>
                </xdr:grpSp>
                <xdr:sp macro="" textlink="">
                  <xdr:nvSpPr>
                    <xdr:cNvPr id="4" name="Retângulo 3">
                      <a:hlinkClick xmlns:r="http://schemas.openxmlformats.org/officeDocument/2006/relationships" r:id="rId5"/>
                      <a:extLst>
                        <a:ext uri="{FF2B5EF4-FFF2-40B4-BE49-F238E27FC236}">
                          <a16:creationId xmlns:a16="http://schemas.microsoft.com/office/drawing/2014/main" id="{00000000-0008-0000-0500-000004000000}"/>
                        </a:ext>
                      </a:extLst>
                    </xdr:cNvPr>
                    <xdr:cNvSpPr/>
                  </xdr:nvSpPr>
                  <xdr:spPr>
                    <a:xfrm>
                      <a:off x="8714305" y="1676750"/>
                      <a:ext cx="934522" cy="237775"/>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pt-BR" sz="1100">
                          <a:solidFill>
                            <a:schemeClr val="lt1"/>
                          </a:solidFill>
                          <a:effectLst/>
                          <a:latin typeface="+mn-lt"/>
                          <a:ea typeface="+mn-ea"/>
                          <a:cs typeface="+mn-cs"/>
                        </a:rPr>
                        <a:t>Cronograma</a:t>
                      </a:r>
                    </a:p>
                  </xdr:txBody>
                </xdr:sp>
              </xdr:grpSp>
              <xdr:pic>
                <xdr:nvPicPr>
                  <xdr:cNvPr id="92" name="Gráfico 91" descr="Concluído com preenchimento sólido">
                    <a:extLst>
                      <a:ext uri="{FF2B5EF4-FFF2-40B4-BE49-F238E27FC236}">
                        <a16:creationId xmlns:a16="http://schemas.microsoft.com/office/drawing/2014/main" id="{00000000-0008-0000-0500-00005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0446" y="3953518"/>
                    <a:ext cx="919843" cy="914400"/>
                  </a:xfrm>
                  <a:prstGeom prst="rect">
                    <a:avLst/>
                  </a:prstGeom>
                  <a:effectLst>
                    <a:outerShdw blurRad="50800" dist="38100" dir="2700000" algn="tl" rotWithShape="0">
                      <a:prstClr val="black">
                        <a:alpha val="40000"/>
                      </a:prstClr>
                    </a:outerShdw>
                  </a:effectLst>
                </xdr:spPr>
              </xdr:pic>
              <xdr:pic>
                <xdr:nvPicPr>
                  <xdr:cNvPr id="98" name="Gráfico 97" descr="Prancheta Parcialmente Marcada com preenchimento sólido">
                    <a:extLst>
                      <a:ext uri="{FF2B5EF4-FFF2-40B4-BE49-F238E27FC236}">
                        <a16:creationId xmlns:a16="http://schemas.microsoft.com/office/drawing/2014/main" id="{00000000-0008-0000-0500-00006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348468" y="5129892"/>
                    <a:ext cx="659946" cy="657225"/>
                  </a:xfrm>
                  <a:prstGeom prst="rect">
                    <a:avLst/>
                  </a:prstGeom>
                  <a:effectLst>
                    <a:outerShdw blurRad="50800" dist="38100" algn="l" rotWithShape="0">
                      <a:prstClr val="black">
                        <a:alpha val="40000"/>
                      </a:prstClr>
                    </a:outerShdw>
                  </a:effectLst>
                </xdr:spPr>
              </xdr:pic>
              <xdr:pic>
                <xdr:nvPicPr>
                  <xdr:cNvPr id="100" name="Gráfico 99" descr="Ampulheta cheia com preenchimento sólido">
                    <a:extLst>
                      <a:ext uri="{FF2B5EF4-FFF2-40B4-BE49-F238E27FC236}">
                        <a16:creationId xmlns:a16="http://schemas.microsoft.com/office/drawing/2014/main" id="{00000000-0008-0000-0500-00006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384167" y="7515868"/>
                    <a:ext cx="643296" cy="640575"/>
                  </a:xfrm>
                  <a:prstGeom prst="rect">
                    <a:avLst/>
                  </a:prstGeom>
                  <a:effectLst>
                    <a:outerShdw blurRad="50800" dist="38100" algn="l" rotWithShape="0">
                      <a:prstClr val="black">
                        <a:alpha val="40000"/>
                      </a:prstClr>
                    </a:outerShdw>
                  </a:effectLst>
                </xdr:spPr>
              </xdr:pic>
              <xdr:pic>
                <xdr:nvPicPr>
                  <xdr:cNvPr id="108" name="Gráfico 107" descr="Cronômetro 75% com preenchimento sólido">
                    <a:extLst>
                      <a:ext uri="{FF2B5EF4-FFF2-40B4-BE49-F238E27FC236}">
                        <a16:creationId xmlns:a16="http://schemas.microsoft.com/office/drawing/2014/main" id="{00000000-0008-0000-0500-00006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300843" y="6301468"/>
                    <a:ext cx="707571" cy="704850"/>
                  </a:xfrm>
                  <a:prstGeom prst="rect">
                    <a:avLst/>
                  </a:prstGeom>
                  <a:effectLst>
                    <a:outerShdw blurRad="50800" dist="38100" dir="18900000" algn="bl" rotWithShape="0">
                      <a:prstClr val="black">
                        <a:alpha val="40000"/>
                      </a:prstClr>
                    </a:outerShdw>
                  </a:effectLst>
                </xdr:spPr>
              </xdr:pic>
              <xdr:graphicFrame macro="">
                <xdr:nvGraphicFramePr>
                  <xdr:cNvPr id="115" name="Gráfico 114">
                    <a:extLst>
                      <a:ext uri="{FF2B5EF4-FFF2-40B4-BE49-F238E27FC236}">
                        <a16:creationId xmlns:a16="http://schemas.microsoft.com/office/drawing/2014/main" id="{00000000-0008-0000-0500-000073000000}"/>
                      </a:ext>
                    </a:extLst>
                  </xdr:cNvPr>
                  <xdr:cNvGraphicFramePr/>
                </xdr:nvGraphicFramePr>
                <xdr:xfrm>
                  <a:off x="2469694" y="3497037"/>
                  <a:ext cx="6973662" cy="2952750"/>
                </xdr:xfrm>
                <a:graphic>
                  <a:graphicData uri="http://schemas.openxmlformats.org/drawingml/2006/chart">
                    <c:chart xmlns:c="http://schemas.openxmlformats.org/drawingml/2006/chart" xmlns:r="http://schemas.openxmlformats.org/officeDocument/2006/relationships" r:id="rId14"/>
                  </a:graphicData>
                </a:graphic>
              </xdr:graphicFrame>
              <xdr:sp macro="" textlink="$G$3">
                <xdr:nvSpPr>
                  <xdr:cNvPr id="120" name="CaixaDeTexto 119">
                    <a:extLst>
                      <a:ext uri="{FF2B5EF4-FFF2-40B4-BE49-F238E27FC236}">
                        <a16:creationId xmlns:a16="http://schemas.microsoft.com/office/drawing/2014/main" id="{00000000-0008-0000-0500-000078000000}"/>
                      </a:ext>
                    </a:extLst>
                  </xdr:cNvPr>
                  <xdr:cNvSpPr txBox="1"/>
                </xdr:nvSpPr>
                <xdr:spPr>
                  <a:xfrm>
                    <a:off x="3823607" y="4626428"/>
                    <a:ext cx="648000" cy="39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D59A7E-CBAC-49FB-A6DF-2297AFDA36A6}" type="TxLink">
                      <a:rPr lang="en-US" sz="1600" b="1" i="0" u="none" strike="noStrike">
                        <a:solidFill>
                          <a:srgbClr val="00B050"/>
                        </a:solidFill>
                        <a:latin typeface="Calibri"/>
                        <a:ea typeface="Calibri"/>
                        <a:cs typeface="Calibri"/>
                      </a:rPr>
                      <a:pPr algn="ctr"/>
                      <a:t>0%</a:t>
                    </a:fld>
                    <a:endParaRPr lang="pt-BR" sz="1600" b="1">
                      <a:solidFill>
                        <a:srgbClr val="00B050"/>
                      </a:solidFill>
                    </a:endParaRPr>
                  </a:p>
                </xdr:txBody>
              </xdr:sp>
              <xdr:sp macro="" textlink="$G$4">
                <xdr:nvSpPr>
                  <xdr:cNvPr id="121" name="CaixaDeTexto 120">
                    <a:extLst>
                      <a:ext uri="{FF2B5EF4-FFF2-40B4-BE49-F238E27FC236}">
                        <a16:creationId xmlns:a16="http://schemas.microsoft.com/office/drawing/2014/main" id="{00000000-0008-0000-0500-000079000000}"/>
                      </a:ext>
                    </a:extLst>
                  </xdr:cNvPr>
                  <xdr:cNvSpPr txBox="1"/>
                </xdr:nvSpPr>
                <xdr:spPr>
                  <a:xfrm>
                    <a:off x="5102679" y="5075464"/>
                    <a:ext cx="648000" cy="39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389741-EC6D-412D-8547-F2DD2D7DFE7C}" type="TxLink">
                      <a:rPr lang="en-US" sz="1600" b="1" i="0" u="none" strike="noStrike">
                        <a:solidFill>
                          <a:schemeClr val="accent5">
                            <a:lumMod val="50000"/>
                          </a:schemeClr>
                        </a:solidFill>
                        <a:latin typeface="Calibri"/>
                        <a:ea typeface="Calibri"/>
                        <a:cs typeface="Calibri"/>
                      </a:rPr>
                      <a:pPr algn="ctr"/>
                      <a:t>0%</a:t>
                    </a:fld>
                    <a:endParaRPr lang="en-US" sz="1600" b="1" i="0" u="none" strike="noStrike">
                      <a:solidFill>
                        <a:schemeClr val="accent5">
                          <a:lumMod val="50000"/>
                        </a:schemeClr>
                      </a:solidFill>
                      <a:latin typeface="Calibri"/>
                      <a:ea typeface="Calibri"/>
                      <a:cs typeface="Calibri"/>
                    </a:endParaRPr>
                  </a:p>
                </xdr:txBody>
              </xdr:sp>
              <xdr:sp macro="" textlink="$G$5">
                <xdr:nvSpPr>
                  <xdr:cNvPr id="122" name="CaixaDeTexto 121">
                    <a:extLst>
                      <a:ext uri="{FF2B5EF4-FFF2-40B4-BE49-F238E27FC236}">
                        <a16:creationId xmlns:a16="http://schemas.microsoft.com/office/drawing/2014/main" id="{00000000-0008-0000-0500-00007A000000}"/>
                      </a:ext>
                    </a:extLst>
                  </xdr:cNvPr>
                  <xdr:cNvSpPr txBox="1"/>
                </xdr:nvSpPr>
                <xdr:spPr>
                  <a:xfrm>
                    <a:off x="5116286" y="5483678"/>
                    <a:ext cx="648000" cy="39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3C3047-FAE8-4DA7-9BF5-C309A129BDE1}" type="TxLink">
                      <a:rPr lang="en-US" sz="1600" b="1" i="0" u="none" strike="noStrike">
                        <a:solidFill>
                          <a:schemeClr val="accent6">
                            <a:lumMod val="50000"/>
                          </a:schemeClr>
                        </a:solidFill>
                        <a:latin typeface="Calibri"/>
                        <a:ea typeface="Calibri"/>
                        <a:cs typeface="Calibri"/>
                      </a:rPr>
                      <a:pPr algn="ctr"/>
                      <a:t>0%</a:t>
                    </a:fld>
                    <a:endParaRPr lang="en-US" sz="1600" b="1" i="0" u="none" strike="noStrike">
                      <a:solidFill>
                        <a:schemeClr val="accent6">
                          <a:lumMod val="50000"/>
                        </a:schemeClr>
                      </a:solidFill>
                      <a:latin typeface="Calibri"/>
                      <a:ea typeface="Calibri"/>
                      <a:cs typeface="Calibri"/>
                    </a:endParaRPr>
                  </a:p>
                </xdr:txBody>
              </xdr:sp>
              <xdr:sp macro="" textlink="$G$6">
                <xdr:nvSpPr>
                  <xdr:cNvPr id="123" name="CaixaDeTexto 122">
                    <a:extLst>
                      <a:ext uri="{FF2B5EF4-FFF2-40B4-BE49-F238E27FC236}">
                        <a16:creationId xmlns:a16="http://schemas.microsoft.com/office/drawing/2014/main" id="{00000000-0008-0000-0500-00007B000000}"/>
                      </a:ext>
                    </a:extLst>
                  </xdr:cNvPr>
                  <xdr:cNvSpPr txBox="1"/>
                </xdr:nvSpPr>
                <xdr:spPr>
                  <a:xfrm>
                    <a:off x="3932465" y="5891892"/>
                    <a:ext cx="648000" cy="39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3BD838-D0A6-478C-B579-7EB49FD70677}" type="TxLink">
                      <a:rPr lang="en-US" sz="1600" b="1" i="0" u="none" strike="noStrike">
                        <a:solidFill>
                          <a:schemeClr val="tx1">
                            <a:lumMod val="85000"/>
                            <a:lumOff val="15000"/>
                          </a:schemeClr>
                        </a:solidFill>
                        <a:latin typeface="Calibri"/>
                        <a:ea typeface="Calibri"/>
                        <a:cs typeface="Calibri"/>
                      </a:rPr>
                      <a:pPr algn="ctr"/>
                      <a:t>100%</a:t>
                    </a:fld>
                    <a:endParaRPr lang="en-US" sz="1600" b="1" i="0" u="none" strike="noStrike">
                      <a:solidFill>
                        <a:schemeClr val="tx1">
                          <a:lumMod val="85000"/>
                          <a:lumOff val="15000"/>
                        </a:schemeClr>
                      </a:solidFill>
                      <a:latin typeface="Calibri"/>
                      <a:ea typeface="Calibri"/>
                      <a:cs typeface="Calibri"/>
                    </a:endParaRPr>
                  </a:p>
                </xdr:txBody>
              </xdr:sp>
              <xdr:sp macro="" textlink="">
                <xdr:nvSpPr>
                  <xdr:cNvPr id="125" name="CaixaDeTexto 124">
                    <a:extLst>
                      <a:ext uri="{FF2B5EF4-FFF2-40B4-BE49-F238E27FC236}">
                        <a16:creationId xmlns:a16="http://schemas.microsoft.com/office/drawing/2014/main" id="{00000000-0008-0000-0500-00007D000000}"/>
                      </a:ext>
                    </a:extLst>
                  </xdr:cNvPr>
                  <xdr:cNvSpPr txBox="1"/>
                </xdr:nvSpPr>
                <xdr:spPr>
                  <a:xfrm>
                    <a:off x="2422070" y="3456215"/>
                    <a:ext cx="4857752" cy="639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2800">
                        <a:latin typeface="3ds" panose="02000503020000020004" pitchFamily="2" charset="0"/>
                      </a:rPr>
                      <a:t>PERCENTUAL</a:t>
                    </a:r>
                    <a:r>
                      <a:rPr lang="pt-BR" sz="2800" baseline="0">
                        <a:latin typeface="3ds" panose="02000503020000020004" pitchFamily="2" charset="0"/>
                      </a:rPr>
                      <a:t> DO </a:t>
                    </a:r>
                    <a:r>
                      <a:rPr lang="pt-BR" sz="3200" b="1" baseline="0">
                        <a:solidFill>
                          <a:srgbClr val="ED2868"/>
                        </a:solidFill>
                        <a:latin typeface="3ds" panose="02000503020000020004" pitchFamily="2" charset="0"/>
                      </a:rPr>
                      <a:t>PROJETO	</a:t>
                    </a:r>
                    <a:endParaRPr lang="pt-BR" sz="3200" b="1">
                      <a:solidFill>
                        <a:srgbClr val="ED2868"/>
                      </a:solidFill>
                      <a:latin typeface="3ds" panose="02000503020000020004" pitchFamily="2" charset="0"/>
                    </a:endParaRPr>
                  </a:p>
                </xdr:txBody>
              </xdr:sp>
              <xdr:sp macro="" textlink="">
                <xdr:nvSpPr>
                  <xdr:cNvPr id="126" name="CaixaDeTexto 125">
                    <a:extLst>
                      <a:ext uri="{FF2B5EF4-FFF2-40B4-BE49-F238E27FC236}">
                        <a16:creationId xmlns:a16="http://schemas.microsoft.com/office/drawing/2014/main" id="{00000000-0008-0000-0500-00007E000000}"/>
                      </a:ext>
                    </a:extLst>
                  </xdr:cNvPr>
                  <xdr:cNvSpPr txBox="1"/>
                </xdr:nvSpPr>
                <xdr:spPr>
                  <a:xfrm>
                    <a:off x="2435677" y="3619501"/>
                    <a:ext cx="4857752" cy="639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1200">
                        <a:solidFill>
                          <a:schemeClr val="tx1">
                            <a:lumMod val="75000"/>
                            <a:lumOff val="25000"/>
                          </a:schemeClr>
                        </a:solidFill>
                        <a:latin typeface="3ds" panose="02000503020000020004" pitchFamily="2" charset="0"/>
                      </a:rPr>
                      <a:t>SOBRE AS TAREFAS E SUBTAREFAS</a:t>
                    </a:r>
                    <a:r>
                      <a:rPr lang="pt-BR" sz="2800" b="1" baseline="0">
                        <a:solidFill>
                          <a:srgbClr val="ED2868"/>
                        </a:solidFill>
                        <a:latin typeface="3ds" panose="02000503020000020004" pitchFamily="2" charset="0"/>
                      </a:rPr>
                      <a:t>	</a:t>
                    </a:r>
                    <a:endParaRPr lang="pt-BR" sz="2800" b="1">
                      <a:solidFill>
                        <a:srgbClr val="ED2868"/>
                      </a:solidFill>
                      <a:latin typeface="3ds" panose="02000503020000020004" pitchFamily="2" charset="0"/>
                    </a:endParaRPr>
                  </a:p>
                </xdr:txBody>
              </xdr:sp>
              <xdr:pic>
                <xdr:nvPicPr>
                  <xdr:cNvPr id="128" name="Gráfico 127" descr="Selo Tick1 com preenchimento sólido">
                    <a:extLst>
                      <a:ext uri="{FF2B5EF4-FFF2-40B4-BE49-F238E27FC236}">
                        <a16:creationId xmlns:a16="http://schemas.microsoft.com/office/drawing/2014/main" id="{00000000-0008-0000-0500-00008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075964" y="3437163"/>
                    <a:ext cx="586099" cy="576943"/>
                  </a:xfrm>
                  <a:prstGeom prst="rect">
                    <a:avLst/>
                  </a:prstGeom>
                </xdr:spPr>
              </xdr:pic>
              <xdr:sp macro="" textlink="">
                <xdr:nvSpPr>
                  <xdr:cNvPr id="132" name="CaixaDeTexto 131">
                    <a:extLst>
                      <a:ext uri="{FF2B5EF4-FFF2-40B4-BE49-F238E27FC236}">
                        <a16:creationId xmlns:a16="http://schemas.microsoft.com/office/drawing/2014/main" id="{00000000-0008-0000-0500-000084000000}"/>
                      </a:ext>
                    </a:extLst>
                  </xdr:cNvPr>
                  <xdr:cNvSpPr txBox="1"/>
                </xdr:nvSpPr>
                <xdr:spPr>
                  <a:xfrm>
                    <a:off x="6276153" y="4347473"/>
                    <a:ext cx="2966359" cy="748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2000">
                        <a:solidFill>
                          <a:schemeClr val="tx1">
                            <a:lumMod val="75000"/>
                            <a:lumOff val="25000"/>
                          </a:schemeClr>
                        </a:solidFill>
                        <a:latin typeface="3ds" panose="02000503020000020004" pitchFamily="2" charset="0"/>
                      </a:rPr>
                      <a:t>[TEXTO]</a:t>
                    </a:r>
                    <a:r>
                      <a:rPr lang="pt-BR" sz="4400" b="1" baseline="0">
                        <a:solidFill>
                          <a:srgbClr val="ED2868"/>
                        </a:solidFill>
                        <a:latin typeface="3ds" panose="02000503020000020004" pitchFamily="2" charset="0"/>
                      </a:rPr>
                      <a:t>	</a:t>
                    </a:r>
                    <a:endParaRPr lang="pt-BR" sz="4400" b="1">
                      <a:solidFill>
                        <a:srgbClr val="ED2868"/>
                      </a:solidFill>
                      <a:latin typeface="3ds" panose="02000503020000020004" pitchFamily="2" charset="0"/>
                    </a:endParaRPr>
                  </a:p>
                </xdr:txBody>
              </xdr:sp>
              <xdr:sp macro="" textlink="">
                <xdr:nvSpPr>
                  <xdr:cNvPr id="133" name="CaixaDeTexto 132">
                    <a:extLst>
                      <a:ext uri="{FF2B5EF4-FFF2-40B4-BE49-F238E27FC236}">
                        <a16:creationId xmlns:a16="http://schemas.microsoft.com/office/drawing/2014/main" id="{00000000-0008-0000-0500-000085000000}"/>
                      </a:ext>
                    </a:extLst>
                  </xdr:cNvPr>
                  <xdr:cNvSpPr txBox="1"/>
                </xdr:nvSpPr>
                <xdr:spPr>
                  <a:xfrm>
                    <a:off x="6595362" y="5007453"/>
                    <a:ext cx="2966359" cy="748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0" baseline="0">
                        <a:solidFill>
                          <a:schemeClr val="bg1">
                            <a:lumMod val="75000"/>
                          </a:schemeClr>
                        </a:solidFill>
                        <a:latin typeface="3ds" panose="02000503020000020004" pitchFamily="2" charset="0"/>
                      </a:rPr>
                      <a:t>[TEXTO]</a:t>
                    </a:r>
                    <a:endParaRPr lang="pt-BR" sz="2400" b="1">
                      <a:solidFill>
                        <a:schemeClr val="bg1">
                          <a:lumMod val="75000"/>
                        </a:schemeClr>
                      </a:solidFill>
                      <a:latin typeface="3ds" panose="02000503020000020004" pitchFamily="2" charset="0"/>
                    </a:endParaRPr>
                  </a:p>
                </xdr:txBody>
              </xdr:sp>
            </xdr:grpSp>
            <xdr:sp macro="" textlink="Cronograma!$B$3">
              <xdr:nvSpPr>
                <xdr:cNvPr id="131" name="CaixaDeTexto 130">
                  <a:extLst>
                    <a:ext uri="{FF2B5EF4-FFF2-40B4-BE49-F238E27FC236}">
                      <a16:creationId xmlns:a16="http://schemas.microsoft.com/office/drawing/2014/main" id="{00000000-0008-0000-0500-000083000000}"/>
                    </a:ext>
                  </a:extLst>
                </xdr:cNvPr>
                <xdr:cNvSpPr txBox="1"/>
              </xdr:nvSpPr>
              <xdr:spPr>
                <a:xfrm>
                  <a:off x="16623020" y="5151423"/>
                  <a:ext cx="2119697" cy="352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3FFD06-22F5-48F4-A860-6F7C70109087}" type="TxLink">
                    <a:rPr lang="en-US" sz="1600" b="1" i="0" u="none" strike="noStrike">
                      <a:solidFill>
                        <a:srgbClr val="ED2868"/>
                      </a:solidFill>
                      <a:latin typeface="Calibri"/>
                      <a:ea typeface="Calibri"/>
                      <a:cs typeface="Calibri"/>
                    </a:rPr>
                    <a:pPr/>
                    <a:t>[NOME DO PROJETO]</a:t>
                  </a:fld>
                  <a:endParaRPr lang="pt-BR" sz="4000" b="1">
                    <a:solidFill>
                      <a:srgbClr val="ED2868"/>
                    </a:solidFill>
                    <a:latin typeface="3ds" panose="02000503020000020004" pitchFamily="2" charset="0"/>
                  </a:endParaRPr>
                </a:p>
              </xdr:txBody>
            </xdr:sp>
          </xdr:grpSp>
          <xdr:sp macro="" textlink="">
            <xdr:nvSpPr>
              <xdr:cNvPr id="116" name="Retângulo: Cantos Arredondados 115">
                <a:extLst>
                  <a:ext uri="{FF2B5EF4-FFF2-40B4-BE49-F238E27FC236}">
                    <a16:creationId xmlns:a16="http://schemas.microsoft.com/office/drawing/2014/main" id="{00000000-0008-0000-0500-000074000000}"/>
                  </a:ext>
                </a:extLst>
              </xdr:cNvPr>
              <xdr:cNvSpPr/>
            </xdr:nvSpPr>
            <xdr:spPr>
              <a:xfrm>
                <a:off x="11547516" y="4553445"/>
                <a:ext cx="648000" cy="396000"/>
              </a:xfrm>
              <a:prstGeom prst="roundRect">
                <a:avLst/>
              </a:prstGeom>
              <a:solidFill>
                <a:srgbClr val="00B050">
                  <a:alpha val="2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117" name="Retângulo: Cantos Arredondados 116">
                <a:extLst>
                  <a:ext uri="{FF2B5EF4-FFF2-40B4-BE49-F238E27FC236}">
                    <a16:creationId xmlns:a16="http://schemas.microsoft.com/office/drawing/2014/main" id="{00000000-0008-0000-0500-000075000000}"/>
                  </a:ext>
                </a:extLst>
              </xdr:cNvPr>
              <xdr:cNvSpPr/>
            </xdr:nvSpPr>
            <xdr:spPr>
              <a:xfrm>
                <a:off x="12826587" y="4988873"/>
                <a:ext cx="649237" cy="396000"/>
              </a:xfrm>
              <a:prstGeom prst="roundRect">
                <a:avLst/>
              </a:prstGeom>
              <a:solidFill>
                <a:schemeClr val="accent5">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118" name="Retângulo: Cantos Arredondados 117">
                <a:extLst>
                  <a:ext uri="{FF2B5EF4-FFF2-40B4-BE49-F238E27FC236}">
                    <a16:creationId xmlns:a16="http://schemas.microsoft.com/office/drawing/2014/main" id="{00000000-0008-0000-0500-000076000000}"/>
                  </a:ext>
                </a:extLst>
              </xdr:cNvPr>
              <xdr:cNvSpPr/>
            </xdr:nvSpPr>
            <xdr:spPr>
              <a:xfrm>
                <a:off x="12826587" y="5424302"/>
                <a:ext cx="649237" cy="396000"/>
              </a:xfrm>
              <a:prstGeom prst="roundRect">
                <a:avLst/>
              </a:prstGeom>
              <a:solidFill>
                <a:schemeClr val="accent6">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119" name="Retângulo: Cantos Arredondados 118">
                <a:extLst>
                  <a:ext uri="{FF2B5EF4-FFF2-40B4-BE49-F238E27FC236}">
                    <a16:creationId xmlns:a16="http://schemas.microsoft.com/office/drawing/2014/main" id="{00000000-0008-0000-0500-000077000000}"/>
                  </a:ext>
                </a:extLst>
              </xdr:cNvPr>
              <xdr:cNvSpPr/>
            </xdr:nvSpPr>
            <xdr:spPr>
              <a:xfrm>
                <a:off x="11656372" y="5818909"/>
                <a:ext cx="648000" cy="396000"/>
              </a:xfrm>
              <a:prstGeom prst="roundRect">
                <a:avLst/>
              </a:prstGeom>
              <a:solidFill>
                <a:schemeClr val="tx1">
                  <a:lumMod val="50000"/>
                  <a:lumOff val="50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sp macro="" textlink="">
          <xdr:nvSpPr>
            <xdr:cNvPr id="127" name="Retângulo 126">
              <a:extLst>
                <a:ext uri="{FF2B5EF4-FFF2-40B4-BE49-F238E27FC236}">
                  <a16:creationId xmlns:a16="http://schemas.microsoft.com/office/drawing/2014/main" id="{00000000-0008-0000-0500-00007F000000}"/>
                </a:ext>
              </a:extLst>
            </xdr:cNvPr>
            <xdr:cNvSpPr/>
          </xdr:nvSpPr>
          <xdr:spPr>
            <a:xfrm>
              <a:off x="17982948" y="3449442"/>
              <a:ext cx="88446" cy="489858"/>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pic>
        <xdr:nvPicPr>
          <xdr:cNvPr id="103" name="Gráfico 102" descr="Selo Tick1 com preenchimento sólido">
            <a:extLst>
              <a:ext uri="{FF2B5EF4-FFF2-40B4-BE49-F238E27FC236}">
                <a16:creationId xmlns:a16="http://schemas.microsoft.com/office/drawing/2014/main" id="{00000000-0008-0000-0500-000067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335952" y="2717773"/>
            <a:ext cx="167986" cy="171450"/>
          </a:xfrm>
          <a:prstGeom prst="rect">
            <a:avLst/>
          </a:prstGeom>
        </xdr:spPr>
      </xdr:pic>
      <xdr:pic>
        <xdr:nvPicPr>
          <xdr:cNvPr id="104" name="Gráfico 103" descr="Selo Tick1 com preenchimento sólido">
            <a:extLst>
              <a:ext uri="{FF2B5EF4-FFF2-40B4-BE49-F238E27FC236}">
                <a16:creationId xmlns:a16="http://schemas.microsoft.com/office/drawing/2014/main" id="{00000000-0008-0000-0500-000068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335952" y="3860772"/>
            <a:ext cx="167986" cy="171450"/>
          </a:xfrm>
          <a:prstGeom prst="rect">
            <a:avLst/>
          </a:prstGeom>
        </xdr:spPr>
      </xdr:pic>
      <xdr:pic>
        <xdr:nvPicPr>
          <xdr:cNvPr id="105" name="Gráfico 104" descr="Selo Tick1 com preenchimento sólido">
            <a:extLst>
              <a:ext uri="{FF2B5EF4-FFF2-40B4-BE49-F238E27FC236}">
                <a16:creationId xmlns:a16="http://schemas.microsoft.com/office/drawing/2014/main" id="{00000000-0008-0000-0500-000069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2326427" y="5013298"/>
            <a:ext cx="167986" cy="171450"/>
          </a:xfrm>
          <a:prstGeom prst="rect">
            <a:avLst/>
          </a:prstGeom>
        </xdr:spPr>
      </xdr:pic>
      <xdr:pic>
        <xdr:nvPicPr>
          <xdr:cNvPr id="112" name="Gráfico 111" descr="Selo Tick1 com preenchimento sólido">
            <a:extLst>
              <a:ext uri="{FF2B5EF4-FFF2-40B4-BE49-F238E27FC236}">
                <a16:creationId xmlns:a16="http://schemas.microsoft.com/office/drawing/2014/main" id="{00000000-0008-0000-0500-000070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2326427" y="6194398"/>
            <a:ext cx="167986" cy="171450"/>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171449</xdr:colOff>
      <xdr:row>8</xdr:row>
      <xdr:rowOff>104775</xdr:rowOff>
    </xdr:from>
    <xdr:to>
      <xdr:col>52</xdr:col>
      <xdr:colOff>150554</xdr:colOff>
      <xdr:row>22</xdr:row>
      <xdr:rowOff>142875</xdr:rowOff>
    </xdr:to>
    <xdr:pic>
      <xdr:nvPicPr>
        <xdr:cNvPr id="3" name="Imagem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857249" y="2238375"/>
          <a:ext cx="11180505" cy="37719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0B0560-839E-4BC5-AA8D-2FB851ECE58F}" name="tbCalendario" displayName="tbCalendario" ref="A3:C1191" totalsRowShown="0" dataDxfId="12">
  <autoFilter ref="A3:C1191" xr:uid="{5E0B0560-839E-4BC5-AA8D-2FB851ECE58F}"/>
  <tableColumns count="3">
    <tableColumn id="1" xr3:uid="{1567685D-875B-4F3F-A74E-28301CAB1F09}" name="Data" dataDxfId="11"/>
    <tableColumn id="2" xr3:uid="{18A08ABD-2D3B-4A58-9B31-749AFEC8DD7B}" name="Dia da Semana" dataDxfId="10"/>
    <tableColumn id="3" xr3:uid="{960AD212-578F-4EAB-8B2D-FD8E5F3CF201}" name="Feriado" dataDxfId="9"/>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4CEF107-B39B-402A-9F46-664292FAA08C}" name="Tabela2" displayName="Tabela2" ref="A3:G4" totalsRowShown="0" headerRowDxfId="8" dataDxfId="7">
  <autoFilter ref="A3:G4" xr:uid="{E4CEF107-B39B-402A-9F46-664292FAA08C}"/>
  <tableColumns count="7">
    <tableColumn id="1" xr3:uid="{ABF38F17-C16F-44FD-9766-B922E2E6B6C4}" name="Data inicial" dataDxfId="6">
      <calculatedColumnFormula>TODAY()</calculatedColumnFormula>
    </tableColumn>
    <tableColumn id="2" xr3:uid="{E3C9F913-313F-4AC4-A6D3-D7281B23CD3D}" name="Dias estimado de projeto" dataDxfId="5"/>
    <tableColumn id="3" xr3:uid="{5D48CE84-E8FD-4DA9-A0D8-3A2B8A11BED1}" name="Toal de sábados no período" dataDxfId="4">
      <calculatedColumnFormula>IF(A1=TRUE,0,ABS(NETWORKDAYS.INTL(A4,A4+B4,17)-B4))</calculatedColumnFormula>
    </tableColumn>
    <tableColumn id="4" xr3:uid="{329DC1BD-7619-489D-8161-053C2F6DD759}" name="Toal de domingos no período" dataDxfId="3">
      <calculatedColumnFormula>IF(B1=TRUE,0,ABS(NETWORKDAYS.INTL(A4,A4+B4,11)-B4))</calculatedColumnFormula>
    </tableColumn>
    <tableColumn id="5" xr3:uid="{10E9FEE5-30D6-4B1F-B6A9-800AF5BCFE44}" name="Toal de fariados no período" dataDxfId="2">
      <calculatedColumnFormula array="1">IF(C1=TRUE,0,SUMPRODUCT((tbCalendario[Data]&gt;=Calculadora!A4)*(tbCalendario[Data]&lt;=(Calculadora!A4+Calculadora!B4))))</calculatedColumnFormula>
    </tableColumn>
    <tableColumn id="6" xr3:uid="{011E6EDB-6046-4187-BE4E-25C6E5F7FBF9}" name="Data estimada de término" dataDxfId="1">
      <calculatedColumnFormula>A4+B4+C4+D4+E4</calculatedColumnFormula>
    </tableColumn>
    <tableColumn id="7" xr3:uid="{349B10F2-5BBB-4849-A836-39B630C89A71}" name="Quantidade de dias para alimentar cronograma" dataDxfId="0">
      <calculatedColumnFormula>F4-A4</calculatedColumnFormula>
    </tableColumn>
  </tableColumns>
  <tableStyleInfo name="TableStyleDark11"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3.xml"/><Relationship Id="rId2" Type="http://schemas.openxmlformats.org/officeDocument/2006/relationships/vmlDrawing" Target="../drawings/vmlDrawing2.vml"/><Relationship Id="rId1" Type="http://schemas.openxmlformats.org/officeDocument/2006/relationships/drawing" Target="../drawings/drawing3.xml"/><Relationship Id="rId6" Type="http://schemas.openxmlformats.org/officeDocument/2006/relationships/table" Target="../tables/table2.xml"/><Relationship Id="rId5" Type="http://schemas.openxmlformats.org/officeDocument/2006/relationships/ctrlProp" Target="../ctrlProps/ctrlProp5.xml"/><Relationship Id="rId4" Type="http://schemas.openxmlformats.org/officeDocument/2006/relationships/ctrlProp" Target="../ctrlProps/ctrlProp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CD251"/>
  <sheetViews>
    <sheetView showGridLines="0" showRuler="0" zoomScaleNormal="100" zoomScalePageLayoutView="70" workbookViewId="0">
      <pane ySplit="5" topLeftCell="A6" activePane="bottomLeft" state="frozen"/>
      <selection pane="bottomLeft" activeCell="A6" sqref="A6"/>
    </sheetView>
  </sheetViews>
  <sheetFormatPr defaultRowHeight="21" customHeight="1" outlineLevelRow="2" x14ac:dyDescent="0.25"/>
  <cols>
    <col min="1" max="1" width="2.7109375" style="27" customWidth="1"/>
    <col min="2" max="2" width="50.85546875" style="162" customWidth="1"/>
    <col min="3" max="3" width="11.42578125" style="162" customWidth="1"/>
    <col min="4" max="4" width="20.140625" style="162" bestFit="1" customWidth="1"/>
    <col min="5" max="5" width="9.42578125" style="162" customWidth="1"/>
    <col min="6" max="6" width="8.85546875" style="162" customWidth="1"/>
    <col min="7" max="7" width="10.42578125" style="162" customWidth="1"/>
    <col min="8" max="8" width="12.140625" style="163" customWidth="1"/>
    <col min="9" max="9" width="12.140625" style="74" customWidth="1"/>
    <col min="10" max="10" width="12.140625" style="171" customWidth="1"/>
    <col min="11" max="11" width="2.7109375" customWidth="1"/>
    <col min="12" max="12" width="6.140625" hidden="1" customWidth="1"/>
    <col min="13" max="82" width="2.5703125" customWidth="1"/>
    <col min="87" max="88" width="10.28515625"/>
  </cols>
  <sheetData>
    <row r="1" spans="1:82" ht="86.25" customHeight="1" x14ac:dyDescent="0.3">
      <c r="A1" s="27" t="s">
        <v>0</v>
      </c>
      <c r="B1" s="28"/>
      <c r="C1" s="28"/>
      <c r="D1" s="28"/>
      <c r="E1"/>
      <c r="F1"/>
      <c r="G1"/>
      <c r="H1" s="29"/>
      <c r="I1"/>
      <c r="J1"/>
      <c r="M1" s="2"/>
    </row>
    <row r="2" spans="1:82" ht="36" customHeight="1" x14ac:dyDescent="0.25">
      <c r="A2" s="27" t="s">
        <v>1</v>
      </c>
      <c r="B2" s="30"/>
      <c r="C2" s="30"/>
      <c r="D2" s="31"/>
      <c r="E2" s="32"/>
      <c r="F2" s="32"/>
      <c r="G2" s="33" t="s">
        <v>11</v>
      </c>
      <c r="H2" s="180">
        <f ca="1">IF(COUNT(H6:H250)=0,TODAY(),MIN(H6:H250))</f>
        <v>45102</v>
      </c>
      <c r="I2" s="181"/>
      <c r="J2" s="34"/>
      <c r="M2" t="b">
        <v>0</v>
      </c>
    </row>
    <row r="3" spans="1:82" ht="30" customHeight="1" x14ac:dyDescent="0.25">
      <c r="A3" s="35" t="s">
        <v>2</v>
      </c>
      <c r="B3" s="36" t="s">
        <v>87</v>
      </c>
      <c r="C3"/>
      <c r="D3"/>
      <c r="E3" s="32"/>
      <c r="F3" s="32"/>
      <c r="G3" s="33" t="s">
        <v>12</v>
      </c>
      <c r="H3" s="37">
        <v>1</v>
      </c>
      <c r="I3"/>
      <c r="J3"/>
      <c r="M3" s="177">
        <f ca="1">M4</f>
        <v>45102</v>
      </c>
      <c r="N3" s="178"/>
      <c r="O3" s="178"/>
      <c r="P3" s="178"/>
      <c r="Q3" s="178"/>
      <c r="R3" s="178"/>
      <c r="S3" s="179"/>
      <c r="T3" s="177">
        <f ca="1">T4</f>
        <v>45109</v>
      </c>
      <c r="U3" s="178"/>
      <c r="V3" s="178"/>
      <c r="W3" s="178"/>
      <c r="X3" s="178"/>
      <c r="Y3" s="178"/>
      <c r="Z3" s="179"/>
      <c r="AA3" s="177">
        <f ca="1">AA4</f>
        <v>45116</v>
      </c>
      <c r="AB3" s="178"/>
      <c r="AC3" s="178"/>
      <c r="AD3" s="178"/>
      <c r="AE3" s="178"/>
      <c r="AF3" s="178"/>
      <c r="AG3" s="179"/>
      <c r="AH3" s="177">
        <f ca="1">AH4</f>
        <v>45123</v>
      </c>
      <c r="AI3" s="178"/>
      <c r="AJ3" s="178"/>
      <c r="AK3" s="178"/>
      <c r="AL3" s="178"/>
      <c r="AM3" s="178"/>
      <c r="AN3" s="179"/>
      <c r="AO3" s="177">
        <f ca="1">AO4</f>
        <v>45130</v>
      </c>
      <c r="AP3" s="178"/>
      <c r="AQ3" s="178"/>
      <c r="AR3" s="178"/>
      <c r="AS3" s="178"/>
      <c r="AT3" s="178"/>
      <c r="AU3" s="179"/>
      <c r="AV3" s="177">
        <f ca="1">AV4</f>
        <v>45137</v>
      </c>
      <c r="AW3" s="178"/>
      <c r="AX3" s="178"/>
      <c r="AY3" s="178"/>
      <c r="AZ3" s="178"/>
      <c r="BA3" s="178"/>
      <c r="BB3" s="179"/>
      <c r="BC3" s="177">
        <f ca="1">BC4</f>
        <v>45144</v>
      </c>
      <c r="BD3" s="178"/>
      <c r="BE3" s="178"/>
      <c r="BF3" s="178"/>
      <c r="BG3" s="178"/>
      <c r="BH3" s="178"/>
      <c r="BI3" s="179"/>
      <c r="BJ3" s="177">
        <f ca="1">BJ4</f>
        <v>45151</v>
      </c>
      <c r="BK3" s="178"/>
      <c r="BL3" s="178"/>
      <c r="BM3" s="178"/>
      <c r="BN3" s="178"/>
      <c r="BO3" s="178"/>
      <c r="BP3" s="179"/>
      <c r="BQ3" s="177">
        <f ca="1">BQ4</f>
        <v>45158</v>
      </c>
      <c r="BR3" s="178"/>
      <c r="BS3" s="178"/>
      <c r="BT3" s="178"/>
      <c r="BU3" s="178"/>
      <c r="BV3" s="178"/>
      <c r="BW3" s="179"/>
      <c r="BX3" s="177">
        <f ca="1">BX4</f>
        <v>45165</v>
      </c>
      <c r="BY3" s="178"/>
      <c r="BZ3" s="178"/>
      <c r="CA3" s="178"/>
      <c r="CB3" s="178"/>
      <c r="CC3" s="178"/>
      <c r="CD3" s="179"/>
    </row>
    <row r="4" spans="1:82" s="40" customFormat="1" ht="15" customHeight="1" x14ac:dyDescent="0.2">
      <c r="A4" s="38" t="s">
        <v>3</v>
      </c>
      <c r="B4" s="39"/>
      <c r="C4" s="39"/>
      <c r="D4" s="39"/>
      <c r="E4" s="39"/>
      <c r="F4" s="39"/>
      <c r="G4" s="39"/>
      <c r="H4" s="39"/>
      <c r="I4" s="39"/>
      <c r="J4" s="39"/>
      <c r="M4" s="41">
        <f ca="1">Início_do_projeto-WEEKDAY(Início_do_projeto,1)+1+7*(Semana_de_exibição-1)</f>
        <v>45102</v>
      </c>
      <c r="N4" s="42">
        <f ca="1">M4+1</f>
        <v>45103</v>
      </c>
      <c r="O4" s="42">
        <f t="shared" ref="O4:BZ4" ca="1" si="0">N4+1</f>
        <v>45104</v>
      </c>
      <c r="P4" s="42">
        <f t="shared" ca="1" si="0"/>
        <v>45105</v>
      </c>
      <c r="Q4" s="42">
        <f t="shared" ca="1" si="0"/>
        <v>45106</v>
      </c>
      <c r="R4" s="42">
        <f t="shared" ca="1" si="0"/>
        <v>45107</v>
      </c>
      <c r="S4" s="43">
        <f t="shared" ca="1" si="0"/>
        <v>45108</v>
      </c>
      <c r="T4" s="41">
        <f t="shared" ca="1" si="0"/>
        <v>45109</v>
      </c>
      <c r="U4" s="42">
        <f t="shared" ca="1" si="0"/>
        <v>45110</v>
      </c>
      <c r="V4" s="42">
        <f t="shared" ca="1" si="0"/>
        <v>45111</v>
      </c>
      <c r="W4" s="42">
        <f t="shared" ca="1" si="0"/>
        <v>45112</v>
      </c>
      <c r="X4" s="42">
        <f t="shared" ca="1" si="0"/>
        <v>45113</v>
      </c>
      <c r="Y4" s="42">
        <f t="shared" ca="1" si="0"/>
        <v>45114</v>
      </c>
      <c r="Z4" s="43">
        <f t="shared" ca="1" si="0"/>
        <v>45115</v>
      </c>
      <c r="AA4" s="41">
        <f t="shared" ca="1" si="0"/>
        <v>45116</v>
      </c>
      <c r="AB4" s="42">
        <f t="shared" ca="1" si="0"/>
        <v>45117</v>
      </c>
      <c r="AC4" s="42">
        <f t="shared" ca="1" si="0"/>
        <v>45118</v>
      </c>
      <c r="AD4" s="42">
        <f t="shared" ca="1" si="0"/>
        <v>45119</v>
      </c>
      <c r="AE4" s="42">
        <f t="shared" ca="1" si="0"/>
        <v>45120</v>
      </c>
      <c r="AF4" s="42">
        <f t="shared" ca="1" si="0"/>
        <v>45121</v>
      </c>
      <c r="AG4" s="43">
        <f t="shared" ca="1" si="0"/>
        <v>45122</v>
      </c>
      <c r="AH4" s="41">
        <f t="shared" ca="1" si="0"/>
        <v>45123</v>
      </c>
      <c r="AI4" s="42">
        <f t="shared" ca="1" si="0"/>
        <v>45124</v>
      </c>
      <c r="AJ4" s="42">
        <f t="shared" ca="1" si="0"/>
        <v>45125</v>
      </c>
      <c r="AK4" s="42">
        <f t="shared" ca="1" si="0"/>
        <v>45126</v>
      </c>
      <c r="AL4" s="42">
        <f t="shared" ca="1" si="0"/>
        <v>45127</v>
      </c>
      <c r="AM4" s="42">
        <f t="shared" ca="1" si="0"/>
        <v>45128</v>
      </c>
      <c r="AN4" s="43">
        <f t="shared" ca="1" si="0"/>
        <v>45129</v>
      </c>
      <c r="AO4" s="41">
        <f t="shared" ca="1" si="0"/>
        <v>45130</v>
      </c>
      <c r="AP4" s="42">
        <f t="shared" ca="1" si="0"/>
        <v>45131</v>
      </c>
      <c r="AQ4" s="42">
        <f t="shared" ca="1" si="0"/>
        <v>45132</v>
      </c>
      <c r="AR4" s="42">
        <f t="shared" ca="1" si="0"/>
        <v>45133</v>
      </c>
      <c r="AS4" s="42">
        <f t="shared" ca="1" si="0"/>
        <v>45134</v>
      </c>
      <c r="AT4" s="42">
        <f t="shared" ca="1" si="0"/>
        <v>45135</v>
      </c>
      <c r="AU4" s="43">
        <f t="shared" ca="1" si="0"/>
        <v>45136</v>
      </c>
      <c r="AV4" s="41">
        <f t="shared" ca="1" si="0"/>
        <v>45137</v>
      </c>
      <c r="AW4" s="42">
        <f t="shared" ca="1" si="0"/>
        <v>45138</v>
      </c>
      <c r="AX4" s="42">
        <f t="shared" ca="1" si="0"/>
        <v>45139</v>
      </c>
      <c r="AY4" s="42">
        <f t="shared" ca="1" si="0"/>
        <v>45140</v>
      </c>
      <c r="AZ4" s="42">
        <f t="shared" ca="1" si="0"/>
        <v>45141</v>
      </c>
      <c r="BA4" s="42">
        <f t="shared" ca="1" si="0"/>
        <v>45142</v>
      </c>
      <c r="BB4" s="43">
        <f t="shared" ca="1" si="0"/>
        <v>45143</v>
      </c>
      <c r="BC4" s="41">
        <f t="shared" ca="1" si="0"/>
        <v>45144</v>
      </c>
      <c r="BD4" s="42">
        <f t="shared" ca="1" si="0"/>
        <v>45145</v>
      </c>
      <c r="BE4" s="42">
        <f t="shared" ca="1" si="0"/>
        <v>45146</v>
      </c>
      <c r="BF4" s="42">
        <f t="shared" ca="1" si="0"/>
        <v>45147</v>
      </c>
      <c r="BG4" s="42">
        <f t="shared" ca="1" si="0"/>
        <v>45148</v>
      </c>
      <c r="BH4" s="42">
        <f t="shared" ca="1" si="0"/>
        <v>45149</v>
      </c>
      <c r="BI4" s="43">
        <f t="shared" ca="1" si="0"/>
        <v>45150</v>
      </c>
      <c r="BJ4" s="41">
        <f t="shared" ca="1" si="0"/>
        <v>45151</v>
      </c>
      <c r="BK4" s="42">
        <f t="shared" ca="1" si="0"/>
        <v>45152</v>
      </c>
      <c r="BL4" s="42">
        <f t="shared" ca="1" si="0"/>
        <v>45153</v>
      </c>
      <c r="BM4" s="42">
        <f t="shared" ca="1" si="0"/>
        <v>45154</v>
      </c>
      <c r="BN4" s="42">
        <f t="shared" ca="1" si="0"/>
        <v>45155</v>
      </c>
      <c r="BO4" s="42">
        <f t="shared" ca="1" si="0"/>
        <v>45156</v>
      </c>
      <c r="BP4" s="43">
        <f t="shared" ca="1" si="0"/>
        <v>45157</v>
      </c>
      <c r="BQ4" s="41">
        <f t="shared" ca="1" si="0"/>
        <v>45158</v>
      </c>
      <c r="BR4" s="42">
        <f t="shared" ca="1" si="0"/>
        <v>45159</v>
      </c>
      <c r="BS4" s="42">
        <f t="shared" ca="1" si="0"/>
        <v>45160</v>
      </c>
      <c r="BT4" s="42">
        <f t="shared" ca="1" si="0"/>
        <v>45161</v>
      </c>
      <c r="BU4" s="42">
        <f t="shared" ca="1" si="0"/>
        <v>45162</v>
      </c>
      <c r="BV4" s="42">
        <f t="shared" ca="1" si="0"/>
        <v>45163</v>
      </c>
      <c r="BW4" s="43">
        <f t="shared" ca="1" si="0"/>
        <v>45164</v>
      </c>
      <c r="BX4" s="41">
        <f t="shared" ca="1" si="0"/>
        <v>45165</v>
      </c>
      <c r="BY4" s="42">
        <f t="shared" ca="1" si="0"/>
        <v>45166</v>
      </c>
      <c r="BZ4" s="42">
        <f t="shared" ca="1" si="0"/>
        <v>45167</v>
      </c>
      <c r="CA4" s="42">
        <f t="shared" ref="CA4:CD4" ca="1" si="1">BZ4+1</f>
        <v>45168</v>
      </c>
      <c r="CB4" s="42">
        <f t="shared" ca="1" si="1"/>
        <v>45169</v>
      </c>
      <c r="CC4" s="42">
        <f t="shared" ca="1" si="1"/>
        <v>45170</v>
      </c>
      <c r="CD4" s="43">
        <f t="shared" ca="1" si="1"/>
        <v>45171</v>
      </c>
    </row>
    <row r="5" spans="1:82" s="7" customFormat="1" ht="33" customHeight="1" x14ac:dyDescent="0.25">
      <c r="A5" s="81" t="s">
        <v>4</v>
      </c>
      <c r="B5" s="78" t="s">
        <v>113</v>
      </c>
      <c r="C5" s="79" t="s">
        <v>59</v>
      </c>
      <c r="D5" s="79" t="s">
        <v>57</v>
      </c>
      <c r="E5" s="80" t="s">
        <v>58</v>
      </c>
      <c r="F5" s="80" t="s">
        <v>22</v>
      </c>
      <c r="G5" s="80" t="s">
        <v>13</v>
      </c>
      <c r="H5" s="80" t="s">
        <v>14</v>
      </c>
      <c r="I5" s="82" t="s">
        <v>20</v>
      </c>
      <c r="J5" s="77" t="s">
        <v>21</v>
      </c>
      <c r="K5" s="44"/>
      <c r="L5" s="45" t="s">
        <v>15</v>
      </c>
      <c r="M5" s="176" t="s">
        <v>16</v>
      </c>
      <c r="N5" s="175" t="s">
        <v>17</v>
      </c>
      <c r="O5" s="46" t="s">
        <v>18</v>
      </c>
      <c r="P5" s="46" t="s">
        <v>19</v>
      </c>
      <c r="Q5" s="46" t="s">
        <v>19</v>
      </c>
      <c r="R5" s="46" t="s">
        <v>17</v>
      </c>
      <c r="S5" s="47" t="s">
        <v>17</v>
      </c>
      <c r="T5" s="176" t="s">
        <v>16</v>
      </c>
      <c r="U5" s="175" t="s">
        <v>17</v>
      </c>
      <c r="V5" s="46" t="s">
        <v>18</v>
      </c>
      <c r="W5" s="46" t="s">
        <v>19</v>
      </c>
      <c r="X5" s="46" t="s">
        <v>19</v>
      </c>
      <c r="Y5" s="46" t="s">
        <v>17</v>
      </c>
      <c r="Z5" s="47" t="s">
        <v>17</v>
      </c>
      <c r="AA5" s="176" t="s">
        <v>16</v>
      </c>
      <c r="AB5" s="175" t="s">
        <v>17</v>
      </c>
      <c r="AC5" s="46" t="s">
        <v>18</v>
      </c>
      <c r="AD5" s="46" t="s">
        <v>19</v>
      </c>
      <c r="AE5" s="46" t="s">
        <v>19</v>
      </c>
      <c r="AF5" s="46" t="s">
        <v>17</v>
      </c>
      <c r="AG5" s="47" t="s">
        <v>17</v>
      </c>
      <c r="AH5" s="176" t="s">
        <v>16</v>
      </c>
      <c r="AI5" s="175" t="s">
        <v>17</v>
      </c>
      <c r="AJ5" s="46" t="s">
        <v>18</v>
      </c>
      <c r="AK5" s="46" t="s">
        <v>19</v>
      </c>
      <c r="AL5" s="46" t="s">
        <v>19</v>
      </c>
      <c r="AM5" s="46" t="s">
        <v>17</v>
      </c>
      <c r="AN5" s="47" t="s">
        <v>17</v>
      </c>
      <c r="AO5" s="176" t="s">
        <v>16</v>
      </c>
      <c r="AP5" s="175" t="s">
        <v>17</v>
      </c>
      <c r="AQ5" s="46" t="s">
        <v>18</v>
      </c>
      <c r="AR5" s="46" t="s">
        <v>19</v>
      </c>
      <c r="AS5" s="46" t="s">
        <v>19</v>
      </c>
      <c r="AT5" s="46" t="s">
        <v>17</v>
      </c>
      <c r="AU5" s="47" t="s">
        <v>17</v>
      </c>
      <c r="AV5" s="176" t="s">
        <v>16</v>
      </c>
      <c r="AW5" s="175" t="s">
        <v>17</v>
      </c>
      <c r="AX5" s="46" t="s">
        <v>18</v>
      </c>
      <c r="AY5" s="46" t="s">
        <v>19</v>
      </c>
      <c r="AZ5" s="46" t="s">
        <v>19</v>
      </c>
      <c r="BA5" s="46" t="s">
        <v>17</v>
      </c>
      <c r="BB5" s="47" t="s">
        <v>17</v>
      </c>
      <c r="BC5" s="176" t="s">
        <v>16</v>
      </c>
      <c r="BD5" s="175" t="s">
        <v>17</v>
      </c>
      <c r="BE5" s="46" t="s">
        <v>18</v>
      </c>
      <c r="BF5" s="46" t="s">
        <v>19</v>
      </c>
      <c r="BG5" s="46" t="s">
        <v>19</v>
      </c>
      <c r="BH5" s="46" t="s">
        <v>17</v>
      </c>
      <c r="BI5" s="47" t="s">
        <v>17</v>
      </c>
      <c r="BJ5" s="176" t="s">
        <v>16</v>
      </c>
      <c r="BK5" s="175" t="s">
        <v>17</v>
      </c>
      <c r="BL5" s="46" t="s">
        <v>18</v>
      </c>
      <c r="BM5" s="46" t="s">
        <v>19</v>
      </c>
      <c r="BN5" s="46" t="s">
        <v>19</v>
      </c>
      <c r="BO5" s="46" t="s">
        <v>17</v>
      </c>
      <c r="BP5" s="47" t="s">
        <v>17</v>
      </c>
      <c r="BQ5" s="176" t="s">
        <v>16</v>
      </c>
      <c r="BR5" s="175" t="s">
        <v>17</v>
      </c>
      <c r="BS5" s="46" t="s">
        <v>18</v>
      </c>
      <c r="BT5" s="46" t="s">
        <v>19</v>
      </c>
      <c r="BU5" s="46" t="s">
        <v>19</v>
      </c>
      <c r="BV5" s="46" t="s">
        <v>17</v>
      </c>
      <c r="BW5" s="47" t="s">
        <v>17</v>
      </c>
      <c r="BX5" s="176" t="s">
        <v>16</v>
      </c>
      <c r="BY5" s="175" t="s">
        <v>17</v>
      </c>
      <c r="BZ5" s="46" t="s">
        <v>18</v>
      </c>
      <c r="CA5" s="46" t="s">
        <v>19</v>
      </c>
      <c r="CB5" s="46" t="s">
        <v>19</v>
      </c>
      <c r="CC5" s="46" t="s">
        <v>17</v>
      </c>
      <c r="CD5" s="47" t="s">
        <v>17</v>
      </c>
    </row>
    <row r="6" spans="1:82" s="54" customFormat="1" ht="21" customHeight="1" thickBot="1" x14ac:dyDescent="0.3">
      <c r="A6" s="48" t="s">
        <v>5</v>
      </c>
      <c r="B6" s="83" t="s">
        <v>75</v>
      </c>
      <c r="C6" s="83"/>
      <c r="D6" s="84"/>
      <c r="E6" s="85" t="s">
        <v>48</v>
      </c>
      <c r="F6" s="84"/>
      <c r="G6" s="86">
        <f>AVERAGE(G7:G13)</f>
        <v>0</v>
      </c>
      <c r="H6" s="87" t="str">
        <f>IF(COUNT(H7:H13)=0,"",MIN(H7:H13))</f>
        <v/>
      </c>
      <c r="I6" s="49" t="str">
        <f>IF(H6="","",MAX(I7:I13))</f>
        <v/>
      </c>
      <c r="J6" s="87" t="str">
        <f>IF(G6&lt;1,"",MAX(J7:J13))</f>
        <v/>
      </c>
      <c r="K6" s="50"/>
      <c r="L6" s="51" t="e">
        <f t="shared" ref="L6:L30" si="2">IF(OR(ISBLANK(Início_da_tarefa),ISBLANK(Término_previsto_tarefa)),"",Término_previsto_tarefa-Início_da_tarefa+1)</f>
        <v>#VALUE!</v>
      </c>
      <c r="M6" s="52"/>
      <c r="N6" s="52"/>
      <c r="O6" s="52"/>
      <c r="P6" s="52"/>
      <c r="Q6" s="52"/>
      <c r="R6" s="52"/>
      <c r="S6" s="52"/>
      <c r="T6" s="52"/>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c r="AU6" s="53"/>
      <c r="AV6" s="53"/>
      <c r="AW6" s="53"/>
      <c r="AX6" s="53"/>
      <c r="AY6" s="53"/>
      <c r="AZ6" s="53"/>
      <c r="BA6" s="53"/>
      <c r="BB6" s="53"/>
      <c r="BC6" s="53"/>
      <c r="BD6" s="53"/>
      <c r="BE6" s="53"/>
      <c r="BF6" s="53"/>
      <c r="BG6" s="53"/>
      <c r="BH6" s="53"/>
      <c r="BI6" s="53"/>
      <c r="BJ6" s="53"/>
      <c r="BK6" s="53"/>
      <c r="BL6" s="53"/>
      <c r="BM6" s="53"/>
      <c r="BN6" s="53"/>
      <c r="BO6" s="53"/>
      <c r="BP6" s="53"/>
      <c r="BQ6" s="53"/>
      <c r="BR6" s="53"/>
      <c r="BS6" s="53"/>
      <c r="BT6" s="53"/>
      <c r="BU6" s="53"/>
      <c r="BV6" s="53"/>
      <c r="BW6" s="53"/>
      <c r="BX6" s="53"/>
      <c r="BY6" s="53"/>
      <c r="BZ6" s="53"/>
      <c r="CA6" s="53"/>
      <c r="CB6" s="53"/>
      <c r="CC6" s="53"/>
      <c r="CD6" s="53"/>
    </row>
    <row r="7" spans="1:82" s="57" customFormat="1" ht="21" customHeight="1" outlineLevel="1" thickBot="1" x14ac:dyDescent="0.3">
      <c r="A7" s="35" t="s">
        <v>6</v>
      </c>
      <c r="B7" s="88" t="s">
        <v>80</v>
      </c>
      <c r="C7" s="88" t="s">
        <v>56</v>
      </c>
      <c r="D7" s="89" t="s">
        <v>88</v>
      </c>
      <c r="E7" s="90" t="s">
        <v>26</v>
      </c>
      <c r="F7" s="89">
        <v>0</v>
      </c>
      <c r="G7" s="91">
        <v>0</v>
      </c>
      <c r="H7" s="92"/>
      <c r="I7" s="55" t="str">
        <f t="shared" ref="I7:I13" si="3">IF(H7="","",H7+F7)</f>
        <v/>
      </c>
      <c r="J7" s="92"/>
      <c r="K7" s="56"/>
      <c r="L7" s="56" t="str">
        <f t="shared" si="2"/>
        <v/>
      </c>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c r="AX7" s="52"/>
      <c r="AY7" s="52"/>
      <c r="AZ7" s="52"/>
      <c r="BA7" s="52"/>
      <c r="BB7" s="52"/>
      <c r="BC7" s="52"/>
      <c r="BD7" s="52"/>
      <c r="BE7" s="52"/>
      <c r="BF7" s="52"/>
      <c r="BG7" s="52"/>
      <c r="BH7" s="52"/>
      <c r="BI7" s="52"/>
      <c r="BJ7" s="52"/>
      <c r="BK7" s="52"/>
      <c r="BL7" s="52"/>
      <c r="BM7" s="52"/>
      <c r="BN7" s="52"/>
      <c r="BO7" s="52"/>
      <c r="BP7" s="52"/>
      <c r="BQ7" s="52"/>
      <c r="BR7" s="52"/>
      <c r="BS7" s="52"/>
      <c r="BT7" s="52"/>
      <c r="BU7" s="52"/>
      <c r="BV7" s="52"/>
      <c r="BW7" s="52"/>
      <c r="BX7" s="52"/>
      <c r="BY7" s="52"/>
      <c r="BZ7" s="52"/>
      <c r="CA7" s="52"/>
      <c r="CB7" s="52"/>
      <c r="CC7" s="52"/>
      <c r="CD7" s="52"/>
    </row>
    <row r="8" spans="1:82" s="57" customFormat="1" ht="21" customHeight="1" outlineLevel="1" thickBot="1" x14ac:dyDescent="0.3">
      <c r="A8" s="35" t="s">
        <v>7</v>
      </c>
      <c r="B8" s="88" t="s">
        <v>81</v>
      </c>
      <c r="C8" s="88" t="s">
        <v>56</v>
      </c>
      <c r="D8" s="89" t="s">
        <v>88</v>
      </c>
      <c r="E8" s="90" t="s">
        <v>26</v>
      </c>
      <c r="F8" s="89">
        <v>0</v>
      </c>
      <c r="G8" s="91">
        <v>0</v>
      </c>
      <c r="H8" s="92"/>
      <c r="I8" s="55" t="str">
        <f t="shared" si="3"/>
        <v/>
      </c>
      <c r="J8" s="92"/>
      <c r="K8" s="56"/>
      <c r="L8" s="56" t="str">
        <f t="shared" si="2"/>
        <v/>
      </c>
      <c r="M8" s="52"/>
      <c r="N8" s="52"/>
      <c r="O8" s="52"/>
      <c r="P8" s="52"/>
      <c r="Q8" s="52"/>
      <c r="R8" s="52"/>
      <c r="S8" s="52"/>
      <c r="T8" s="52"/>
      <c r="U8" s="52"/>
      <c r="V8" s="52"/>
      <c r="W8" s="52"/>
      <c r="X8" s="52"/>
      <c r="Y8" s="58"/>
      <c r="Z8" s="58"/>
      <c r="AA8" s="52"/>
      <c r="AB8" s="52"/>
      <c r="AC8" s="52"/>
      <c r="AD8" s="52"/>
      <c r="AE8" s="52"/>
      <c r="AF8" s="58"/>
      <c r="AG8" s="58"/>
      <c r="AH8" s="52"/>
      <c r="AI8" s="52"/>
      <c r="AJ8" s="52"/>
      <c r="AK8" s="52"/>
      <c r="AL8" s="52"/>
      <c r="AM8" s="58"/>
      <c r="AN8" s="58"/>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row>
    <row r="9" spans="1:82" s="57" customFormat="1" ht="21" customHeight="1" outlineLevel="1" thickBot="1" x14ac:dyDescent="0.3">
      <c r="A9" s="27"/>
      <c r="B9" s="88" t="s">
        <v>82</v>
      </c>
      <c r="C9" s="88" t="s">
        <v>56</v>
      </c>
      <c r="D9" s="89" t="s">
        <v>88</v>
      </c>
      <c r="E9" s="90" t="s">
        <v>26</v>
      </c>
      <c r="F9" s="89">
        <v>0</v>
      </c>
      <c r="G9" s="91">
        <v>0</v>
      </c>
      <c r="H9" s="92"/>
      <c r="I9" s="55" t="str">
        <f t="shared" si="3"/>
        <v/>
      </c>
      <c r="J9" s="92"/>
      <c r="K9" s="56"/>
      <c r="L9" s="56" t="str">
        <f t="shared" si="2"/>
        <v/>
      </c>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row>
    <row r="10" spans="1:82" s="57" customFormat="1" ht="21" customHeight="1" outlineLevel="1" thickBot="1" x14ac:dyDescent="0.3">
      <c r="A10" s="27"/>
      <c r="B10" s="88" t="s">
        <v>83</v>
      </c>
      <c r="C10" s="88" t="s">
        <v>56</v>
      </c>
      <c r="D10" s="89" t="s">
        <v>88</v>
      </c>
      <c r="E10" s="90" t="s">
        <v>26</v>
      </c>
      <c r="F10" s="89">
        <v>0</v>
      </c>
      <c r="G10" s="91">
        <v>0</v>
      </c>
      <c r="H10" s="92"/>
      <c r="I10" s="55" t="str">
        <f t="shared" si="3"/>
        <v/>
      </c>
      <c r="J10" s="92"/>
      <c r="K10" s="56"/>
      <c r="L10" s="56" t="str">
        <f t="shared" si="2"/>
        <v/>
      </c>
      <c r="M10" s="52"/>
      <c r="N10" s="52"/>
      <c r="O10" s="52"/>
      <c r="P10" s="52"/>
      <c r="Q10" s="52"/>
      <c r="R10" s="52"/>
      <c r="S10" s="52"/>
      <c r="T10" s="52"/>
      <c r="U10" s="52"/>
      <c r="V10" s="52"/>
      <c r="W10" s="52"/>
      <c r="X10" s="52"/>
      <c r="Y10" s="52"/>
      <c r="Z10" s="52"/>
      <c r="AA10" s="52"/>
      <c r="AB10" s="52"/>
      <c r="AC10" s="52"/>
      <c r="AD10" s="52"/>
      <c r="AE10" s="52"/>
      <c r="AF10" s="52"/>
      <c r="AG10" s="52"/>
      <c r="AH10" s="52"/>
      <c r="AI10" s="52"/>
      <c r="AJ10" s="52"/>
      <c r="AK10" s="52"/>
      <c r="AL10" s="52"/>
      <c r="AM10" s="52"/>
      <c r="AN10" s="52"/>
      <c r="AO10" s="52"/>
      <c r="AP10" s="52"/>
      <c r="AQ10" s="58"/>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row>
    <row r="11" spans="1:82" s="57" customFormat="1" ht="21" customHeight="1" outlineLevel="1" thickBot="1" x14ac:dyDescent="0.3">
      <c r="A11" s="27"/>
      <c r="B11" s="88" t="s">
        <v>84</v>
      </c>
      <c r="C11" s="88" t="s">
        <v>56</v>
      </c>
      <c r="D11" s="89" t="s">
        <v>88</v>
      </c>
      <c r="E11" s="90" t="s">
        <v>26</v>
      </c>
      <c r="F11" s="89">
        <v>0</v>
      </c>
      <c r="G11" s="91">
        <v>0</v>
      </c>
      <c r="H11" s="92"/>
      <c r="I11" s="55" t="str">
        <f t="shared" si="3"/>
        <v/>
      </c>
      <c r="J11" s="92"/>
      <c r="K11" s="56"/>
      <c r="L11" s="56" t="str">
        <f t="shared" si="2"/>
        <v/>
      </c>
      <c r="M11" s="52"/>
      <c r="N11" s="52"/>
      <c r="O11" s="52"/>
      <c r="P11" s="52"/>
      <c r="Q11" s="52"/>
      <c r="R11" s="52"/>
      <c r="S11" s="52"/>
      <c r="T11" s="52"/>
      <c r="U11" s="52"/>
      <c r="V11" s="52"/>
      <c r="W11" s="52"/>
      <c r="X11" s="52"/>
      <c r="Y11" s="52"/>
      <c r="Z11" s="52"/>
      <c r="AA11" s="52"/>
      <c r="AB11" s="52"/>
      <c r="AC11" s="52"/>
      <c r="AD11" s="52"/>
      <c r="AE11" s="52"/>
      <c r="AF11" s="52"/>
      <c r="AG11" s="52"/>
      <c r="AH11" s="52"/>
      <c r="AI11" s="52"/>
      <c r="AJ11" s="52"/>
      <c r="AK11" s="52"/>
      <c r="AL11" s="52"/>
      <c r="AM11" s="52"/>
      <c r="AN11" s="52"/>
      <c r="AO11" s="52"/>
      <c r="AP11" s="52"/>
      <c r="AQ11" s="52"/>
      <c r="AR11" s="52"/>
      <c r="AS11" s="52"/>
      <c r="AT11" s="52"/>
      <c r="AU11" s="52"/>
      <c r="AV11" s="52"/>
      <c r="AW11" s="52"/>
      <c r="AX11" s="52"/>
      <c r="AY11" s="52"/>
      <c r="AZ11" s="52"/>
      <c r="BA11" s="52"/>
      <c r="BB11" s="52"/>
      <c r="BC11" s="52"/>
      <c r="BD11" s="52"/>
      <c r="BE11" s="52"/>
      <c r="BF11" s="52"/>
      <c r="BG11" s="52"/>
      <c r="BH11" s="52"/>
      <c r="BI11" s="52"/>
      <c r="BJ11" s="52"/>
      <c r="BK11" s="52"/>
      <c r="BL11" s="52"/>
      <c r="BM11" s="52"/>
      <c r="BN11" s="52"/>
      <c r="BO11" s="52"/>
      <c r="BP11" s="52"/>
      <c r="BQ11" s="52"/>
      <c r="BR11" s="52"/>
      <c r="BS11" s="52"/>
      <c r="BT11" s="52"/>
      <c r="BU11" s="52"/>
      <c r="BV11" s="52"/>
      <c r="BW11" s="52"/>
      <c r="BX11" s="52"/>
      <c r="BY11" s="52"/>
      <c r="BZ11" s="52"/>
      <c r="CA11" s="52"/>
      <c r="CB11" s="52"/>
      <c r="CC11" s="52"/>
      <c r="CD11" s="52"/>
    </row>
    <row r="12" spans="1:82" s="54" customFormat="1" ht="21" customHeight="1" outlineLevel="1" thickBot="1" x14ac:dyDescent="0.3">
      <c r="A12" s="48" t="s">
        <v>8</v>
      </c>
      <c r="B12" s="88" t="s">
        <v>85</v>
      </c>
      <c r="C12" s="88" t="s">
        <v>56</v>
      </c>
      <c r="D12" s="89" t="s">
        <v>88</v>
      </c>
      <c r="E12" s="90" t="s">
        <v>26</v>
      </c>
      <c r="F12" s="89">
        <v>0</v>
      </c>
      <c r="G12" s="91">
        <v>0</v>
      </c>
      <c r="H12" s="92"/>
      <c r="I12" s="55" t="str">
        <f t="shared" si="3"/>
        <v/>
      </c>
      <c r="J12" s="92"/>
      <c r="K12" s="51"/>
      <c r="L12" s="51" t="str">
        <f t="shared" si="2"/>
        <v/>
      </c>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c r="BG12" s="53"/>
      <c r="BH12" s="53"/>
      <c r="BI12" s="53"/>
      <c r="BJ12" s="53"/>
      <c r="BK12" s="53"/>
      <c r="BL12" s="53"/>
      <c r="BM12" s="53"/>
      <c r="BN12" s="53"/>
      <c r="BO12" s="53"/>
      <c r="BP12" s="53"/>
      <c r="BQ12" s="53"/>
      <c r="BR12" s="53"/>
      <c r="BS12" s="53"/>
      <c r="BT12" s="53"/>
      <c r="BU12" s="53"/>
      <c r="BV12" s="53"/>
      <c r="BW12" s="53"/>
      <c r="BX12" s="53"/>
      <c r="BY12" s="53"/>
      <c r="BZ12" s="53"/>
      <c r="CA12" s="53"/>
      <c r="CB12" s="53"/>
      <c r="CC12" s="53"/>
      <c r="CD12" s="53"/>
    </row>
    <row r="13" spans="1:82" s="57" customFormat="1" ht="21" customHeight="1" outlineLevel="1" thickBot="1" x14ac:dyDescent="0.3">
      <c r="A13" s="35"/>
      <c r="B13" s="88" t="s">
        <v>86</v>
      </c>
      <c r="C13" s="88" t="s">
        <v>56</v>
      </c>
      <c r="D13" s="89" t="s">
        <v>88</v>
      </c>
      <c r="E13" s="90" t="s">
        <v>26</v>
      </c>
      <c r="F13" s="89">
        <v>0</v>
      </c>
      <c r="G13" s="91">
        <v>0</v>
      </c>
      <c r="H13" s="92"/>
      <c r="I13" s="55" t="str">
        <f t="shared" si="3"/>
        <v/>
      </c>
      <c r="J13" s="92"/>
      <c r="K13" s="56"/>
      <c r="L13" s="56" t="str">
        <f t="shared" si="2"/>
        <v/>
      </c>
      <c r="M13" s="52"/>
      <c r="N13" s="52"/>
      <c r="O13" s="52"/>
      <c r="P13" s="52"/>
      <c r="Q13" s="52"/>
      <c r="R13" s="52"/>
      <c r="S13" s="52"/>
      <c r="T13" s="52"/>
      <c r="U13" s="52"/>
      <c r="V13" s="52"/>
      <c r="W13" s="52"/>
      <c r="X13" s="52"/>
      <c r="Y13" s="52"/>
      <c r="Z13" s="52"/>
      <c r="AA13" s="52"/>
      <c r="AB13" s="52"/>
      <c r="AC13" s="52"/>
      <c r="AD13" s="52"/>
      <c r="AE13" s="52"/>
      <c r="AF13" s="52"/>
      <c r="AG13" s="52"/>
      <c r="AH13" s="52"/>
      <c r="AI13" s="52"/>
      <c r="AJ13" s="52"/>
      <c r="AK13" s="52"/>
      <c r="AL13" s="52"/>
      <c r="AM13" s="52"/>
      <c r="AN13" s="52"/>
      <c r="AO13" s="52"/>
      <c r="AP13" s="52"/>
      <c r="AQ13" s="52"/>
      <c r="AR13" s="52"/>
      <c r="AS13" s="52"/>
      <c r="AT13" s="52"/>
      <c r="AU13" s="52"/>
      <c r="AV13" s="52"/>
      <c r="AW13" s="52"/>
      <c r="AX13" s="52"/>
      <c r="AY13" s="52"/>
      <c r="AZ13" s="52"/>
      <c r="BA13" s="52"/>
      <c r="BB13" s="52"/>
      <c r="BC13" s="52"/>
      <c r="BD13" s="52"/>
      <c r="BE13" s="52"/>
      <c r="BF13" s="52"/>
      <c r="BG13" s="52"/>
      <c r="BH13" s="52"/>
      <c r="BI13" s="52"/>
      <c r="BJ13" s="52"/>
      <c r="BK13" s="52"/>
      <c r="BL13" s="52"/>
      <c r="BM13" s="52"/>
      <c r="BN13" s="52"/>
      <c r="BO13" s="52"/>
      <c r="BP13" s="52"/>
      <c r="BQ13" s="52"/>
      <c r="BR13" s="52"/>
      <c r="BS13" s="52"/>
      <c r="BT13" s="52"/>
      <c r="BU13" s="52"/>
      <c r="BV13" s="52"/>
      <c r="BW13" s="52"/>
      <c r="BX13" s="52"/>
      <c r="BY13" s="52"/>
      <c r="BZ13" s="52"/>
      <c r="CA13" s="52"/>
      <c r="CB13" s="52"/>
      <c r="CC13" s="52"/>
      <c r="CD13" s="52"/>
    </row>
    <row r="14" spans="1:82" s="57" customFormat="1" ht="21" customHeight="1" thickBot="1" x14ac:dyDescent="0.3">
      <c r="A14" s="27"/>
      <c r="B14" s="93" t="s">
        <v>76</v>
      </c>
      <c r="C14" s="93"/>
      <c r="D14" s="94"/>
      <c r="E14" s="95" t="s">
        <v>48</v>
      </c>
      <c r="F14" s="94"/>
      <c r="G14" s="96">
        <f>AVERAGE(G15,G20,G30,G46,G61,G77,G92,G107,G122,G135)</f>
        <v>0</v>
      </c>
      <c r="H14" s="97" t="str">
        <f>IF(COUNT(H15:H148)=0,"",MIN(H15:H148))</f>
        <v/>
      </c>
      <c r="I14" s="59" t="str">
        <f>IF(H14="","",MAX(I15:I48))</f>
        <v/>
      </c>
      <c r="J14" s="97" t="str">
        <f>IF(G14&lt;1,"",MAX(J15:J148))</f>
        <v/>
      </c>
      <c r="K14" s="56"/>
      <c r="L14" s="56" t="e">
        <f t="shared" si="2"/>
        <v>#VALUE!</v>
      </c>
      <c r="M14" s="52"/>
      <c r="N14" s="52"/>
      <c r="O14" s="52"/>
      <c r="P14" s="52"/>
      <c r="Q14" s="52"/>
      <c r="R14" s="52"/>
      <c r="S14" s="52"/>
      <c r="T14" s="52"/>
      <c r="U14" s="52"/>
      <c r="V14" s="52"/>
      <c r="W14" s="52"/>
      <c r="X14" s="52"/>
      <c r="Y14" s="58"/>
      <c r="Z14" s="58"/>
      <c r="AA14" s="52"/>
      <c r="AB14" s="52"/>
      <c r="AC14" s="52"/>
      <c r="AD14" s="52"/>
      <c r="AE14" s="52"/>
      <c r="AF14" s="58"/>
      <c r="AG14" s="58"/>
      <c r="AH14" s="52"/>
      <c r="AI14" s="52"/>
      <c r="AJ14" s="52"/>
      <c r="AK14" s="52"/>
      <c r="AL14" s="52"/>
      <c r="AM14" s="58"/>
      <c r="AN14" s="58"/>
      <c r="AO14" s="52"/>
      <c r="AP14" s="52"/>
      <c r="AQ14" s="52"/>
      <c r="AR14" s="52"/>
      <c r="AS14" s="52"/>
      <c r="AT14" s="52"/>
      <c r="AU14" s="52"/>
      <c r="AV14" s="52"/>
      <c r="AW14" s="52"/>
      <c r="AX14" s="52"/>
      <c r="AY14" s="52"/>
      <c r="AZ14" s="52"/>
      <c r="BA14" s="52"/>
      <c r="BB14" s="52"/>
      <c r="BC14" s="52"/>
      <c r="BD14" s="52"/>
      <c r="BE14" s="52"/>
      <c r="BF14" s="52"/>
      <c r="BG14" s="52"/>
      <c r="BH14" s="52"/>
      <c r="BI14" s="52"/>
      <c r="BJ14" s="52"/>
      <c r="BK14" s="52"/>
      <c r="BL14" s="52"/>
      <c r="BM14" s="52"/>
      <c r="BN14" s="52"/>
      <c r="BO14" s="52"/>
      <c r="BP14" s="52"/>
      <c r="BQ14" s="52"/>
      <c r="BR14" s="52"/>
      <c r="BS14" s="52"/>
      <c r="BT14" s="52"/>
      <c r="BU14" s="52"/>
      <c r="BV14" s="52"/>
      <c r="BW14" s="52"/>
      <c r="BX14" s="52"/>
      <c r="BY14" s="52"/>
      <c r="BZ14" s="52"/>
      <c r="CA14" s="52"/>
      <c r="CB14" s="52"/>
      <c r="CC14" s="52"/>
      <c r="CD14" s="52"/>
    </row>
    <row r="15" spans="1:82" s="57" customFormat="1" ht="21" customHeight="1" outlineLevel="1" thickBot="1" x14ac:dyDescent="0.3">
      <c r="A15" s="27"/>
      <c r="B15" s="98" t="s">
        <v>89</v>
      </c>
      <c r="C15" s="98"/>
      <c r="D15" s="99"/>
      <c r="E15" s="100" t="s">
        <v>25</v>
      </c>
      <c r="F15" s="99"/>
      <c r="G15" s="101">
        <f>AVERAGE(G16:G19)</f>
        <v>0</v>
      </c>
      <c r="H15" s="102" t="str">
        <f>IF(COUNTA(H16:H19)=0,"",MIN(H16:H19))</f>
        <v/>
      </c>
      <c r="I15" s="61" t="str">
        <f>IF(H15="","",MAX(I16:I19))</f>
        <v/>
      </c>
      <c r="J15" s="164" t="str">
        <f>IF(COUNTA(J16:J19)=0,"",MAX(J16:J19))</f>
        <v/>
      </c>
      <c r="K15" s="56"/>
      <c r="L15" s="56" t="e">
        <f t="shared" si="2"/>
        <v>#VALUE!</v>
      </c>
      <c r="M15" s="52"/>
      <c r="N15" s="52"/>
      <c r="O15" s="52"/>
      <c r="P15" s="52"/>
      <c r="Q15" s="52"/>
      <c r="R15" s="52"/>
      <c r="S15" s="52"/>
      <c r="T15" s="52"/>
      <c r="U15" s="52"/>
      <c r="V15" s="52"/>
      <c r="W15" s="52"/>
      <c r="X15" s="52"/>
      <c r="Y15" s="52"/>
      <c r="Z15" s="52"/>
      <c r="AA15" s="52"/>
      <c r="AB15" s="52"/>
      <c r="AC15" s="52"/>
      <c r="AD15" s="52"/>
      <c r="AE15" s="52"/>
      <c r="AF15" s="52"/>
      <c r="AG15" s="52"/>
      <c r="AH15" s="52"/>
      <c r="AI15" s="52"/>
      <c r="AJ15" s="52"/>
      <c r="AK15" s="52"/>
      <c r="AL15" s="52"/>
      <c r="AM15" s="52"/>
      <c r="AN15" s="52"/>
      <c r="AO15" s="52"/>
      <c r="AP15" s="52"/>
      <c r="AQ15" s="52"/>
      <c r="AR15" s="52"/>
      <c r="AS15" s="52"/>
      <c r="AT15" s="52"/>
      <c r="AU15" s="52"/>
      <c r="AV15" s="52"/>
      <c r="AW15" s="52"/>
      <c r="AX15" s="52"/>
      <c r="AY15" s="52"/>
      <c r="AZ15" s="52"/>
      <c r="BA15" s="52"/>
      <c r="BB15" s="52"/>
      <c r="BC15" s="52"/>
      <c r="BD15" s="52"/>
      <c r="BE15" s="52"/>
      <c r="BF15" s="52"/>
      <c r="BG15" s="52"/>
      <c r="BH15" s="52"/>
      <c r="BI15" s="52"/>
      <c r="BJ15" s="52"/>
      <c r="BK15" s="52"/>
      <c r="BL15" s="52"/>
      <c r="BM15" s="52"/>
      <c r="BN15" s="52"/>
      <c r="BO15" s="52"/>
      <c r="BP15" s="52"/>
      <c r="BQ15" s="52"/>
      <c r="BR15" s="52"/>
      <c r="BS15" s="52"/>
      <c r="BT15" s="52"/>
      <c r="BU15" s="52"/>
      <c r="BV15" s="52"/>
      <c r="BW15" s="52"/>
      <c r="BX15" s="52"/>
      <c r="BY15" s="52"/>
      <c r="BZ15" s="52"/>
      <c r="CA15" s="52"/>
      <c r="CB15" s="52"/>
      <c r="CC15" s="52"/>
      <c r="CD15" s="52"/>
    </row>
    <row r="16" spans="1:82" s="57" customFormat="1" ht="21" customHeight="1" outlineLevel="2" thickBot="1" x14ac:dyDescent="0.3">
      <c r="A16" s="27"/>
      <c r="B16" s="103" t="s">
        <v>80</v>
      </c>
      <c r="C16" s="103" t="s">
        <v>56</v>
      </c>
      <c r="D16" s="104" t="s">
        <v>88</v>
      </c>
      <c r="E16" s="105" t="s">
        <v>26</v>
      </c>
      <c r="F16" s="104">
        <v>0</v>
      </c>
      <c r="G16" s="106">
        <v>0</v>
      </c>
      <c r="H16" s="107"/>
      <c r="I16" s="62" t="str">
        <f>IF(H16="","",H16+F16)</f>
        <v/>
      </c>
      <c r="J16" s="165"/>
      <c r="K16" s="56"/>
      <c r="L16" s="56" t="str">
        <f t="shared" si="2"/>
        <v/>
      </c>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2"/>
      <c r="AN16" s="52"/>
      <c r="AO16" s="52"/>
      <c r="AP16" s="52"/>
      <c r="AQ16" s="58"/>
      <c r="AR16" s="52"/>
      <c r="AS16" s="52"/>
      <c r="AT16" s="52"/>
      <c r="AU16" s="52"/>
      <c r="AV16" s="52"/>
      <c r="AW16" s="52"/>
      <c r="AX16" s="52"/>
      <c r="AY16" s="52"/>
      <c r="AZ16" s="52"/>
      <c r="BA16" s="52"/>
      <c r="BB16" s="52"/>
      <c r="BC16" s="52"/>
      <c r="BD16" s="52"/>
      <c r="BE16" s="52"/>
      <c r="BF16" s="52"/>
      <c r="BG16" s="52"/>
      <c r="BH16" s="52"/>
      <c r="BI16" s="52"/>
      <c r="BJ16" s="52"/>
      <c r="BK16" s="52"/>
      <c r="BL16" s="52"/>
      <c r="BM16" s="52"/>
      <c r="BN16" s="52"/>
      <c r="BO16" s="52"/>
      <c r="BP16" s="52"/>
      <c r="BQ16" s="52"/>
      <c r="BR16" s="52"/>
      <c r="BS16" s="52"/>
      <c r="BT16" s="52"/>
      <c r="BU16" s="52"/>
      <c r="BV16" s="52"/>
      <c r="BW16" s="52"/>
      <c r="BX16" s="52"/>
      <c r="BY16" s="52"/>
      <c r="BZ16" s="52"/>
      <c r="CA16" s="52"/>
      <c r="CB16" s="52"/>
      <c r="CC16" s="52"/>
      <c r="CD16" s="52"/>
    </row>
    <row r="17" spans="1:82" s="57" customFormat="1" ht="21" customHeight="1" outlineLevel="2" thickBot="1" x14ac:dyDescent="0.3">
      <c r="A17" s="27"/>
      <c r="B17" s="103" t="s">
        <v>81</v>
      </c>
      <c r="C17" s="103" t="s">
        <v>56</v>
      </c>
      <c r="D17" s="104" t="s">
        <v>88</v>
      </c>
      <c r="E17" s="105" t="s">
        <v>26</v>
      </c>
      <c r="F17" s="104">
        <v>0</v>
      </c>
      <c r="G17" s="106">
        <v>0</v>
      </c>
      <c r="H17" s="107"/>
      <c r="I17" s="62" t="str">
        <f t="shared" ref="I17:I19" si="4">IF(H17="","",H17+F17)</f>
        <v/>
      </c>
      <c r="J17" s="165"/>
      <c r="K17" s="56"/>
      <c r="L17" s="56" t="str">
        <f t="shared" si="2"/>
        <v/>
      </c>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2"/>
      <c r="BH17" s="52"/>
      <c r="BI17" s="52"/>
      <c r="BJ17" s="52"/>
      <c r="BK17" s="52"/>
      <c r="BL17" s="52"/>
      <c r="BM17" s="52"/>
      <c r="BN17" s="52"/>
      <c r="BO17" s="52"/>
      <c r="BP17" s="52"/>
      <c r="BQ17" s="52"/>
      <c r="BR17" s="52"/>
      <c r="BS17" s="52"/>
      <c r="BT17" s="52"/>
      <c r="BU17" s="52"/>
      <c r="BV17" s="52"/>
      <c r="BW17" s="52"/>
      <c r="BX17" s="52"/>
      <c r="BY17" s="52"/>
      <c r="BZ17" s="52"/>
      <c r="CA17" s="52"/>
      <c r="CB17" s="52"/>
      <c r="CC17" s="52"/>
      <c r="CD17" s="52"/>
    </row>
    <row r="18" spans="1:82" s="54" customFormat="1" ht="21" customHeight="1" outlineLevel="2" thickBot="1" x14ac:dyDescent="0.3">
      <c r="A18" s="63" t="s">
        <v>9</v>
      </c>
      <c r="B18" s="103" t="s">
        <v>82</v>
      </c>
      <c r="C18" s="103" t="s">
        <v>56</v>
      </c>
      <c r="D18" s="104" t="s">
        <v>88</v>
      </c>
      <c r="E18" s="105" t="s">
        <v>26</v>
      </c>
      <c r="F18" s="104">
        <v>0</v>
      </c>
      <c r="G18" s="106">
        <v>0</v>
      </c>
      <c r="H18" s="107"/>
      <c r="I18" s="62" t="str">
        <f t="shared" si="4"/>
        <v/>
      </c>
      <c r="J18" s="165"/>
      <c r="K18" s="51"/>
      <c r="L18" s="51" t="str">
        <f t="shared" si="2"/>
        <v/>
      </c>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c r="BT18" s="53"/>
      <c r="BU18" s="53"/>
      <c r="BV18" s="53"/>
      <c r="BW18" s="53"/>
      <c r="BX18" s="53"/>
      <c r="BY18" s="53"/>
      <c r="BZ18" s="53"/>
      <c r="CA18" s="53"/>
      <c r="CB18" s="53"/>
      <c r="CC18" s="53"/>
      <c r="CD18" s="53"/>
    </row>
    <row r="19" spans="1:82" s="57" customFormat="1" ht="21" customHeight="1" outlineLevel="2" thickBot="1" x14ac:dyDescent="0.3">
      <c r="A19" s="27"/>
      <c r="B19" s="103" t="s">
        <v>83</v>
      </c>
      <c r="C19" s="103" t="s">
        <v>56</v>
      </c>
      <c r="D19" s="104" t="s">
        <v>88</v>
      </c>
      <c r="E19" s="105" t="s">
        <v>26</v>
      </c>
      <c r="F19" s="104">
        <v>0</v>
      </c>
      <c r="G19" s="106">
        <v>0</v>
      </c>
      <c r="H19" s="107"/>
      <c r="I19" s="62" t="str">
        <f t="shared" si="4"/>
        <v/>
      </c>
      <c r="J19" s="165"/>
      <c r="K19" s="56"/>
      <c r="L19" s="56" t="str">
        <f t="shared" si="2"/>
        <v/>
      </c>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52"/>
      <c r="BF19" s="52"/>
      <c r="BG19" s="52"/>
      <c r="BH19" s="52"/>
      <c r="BI19" s="52"/>
      <c r="BJ19" s="52"/>
      <c r="BK19" s="52"/>
      <c r="BL19" s="52"/>
      <c r="BM19" s="52"/>
      <c r="BN19" s="52"/>
      <c r="BO19" s="52"/>
      <c r="BP19" s="52"/>
      <c r="BQ19" s="52"/>
      <c r="BR19" s="52"/>
      <c r="BS19" s="52"/>
      <c r="BT19" s="52"/>
      <c r="BU19" s="52"/>
      <c r="BV19" s="52"/>
      <c r="BW19" s="52"/>
      <c r="BX19" s="52"/>
      <c r="BY19" s="52"/>
      <c r="BZ19" s="52"/>
      <c r="CA19" s="52"/>
      <c r="CB19" s="52"/>
      <c r="CC19" s="52"/>
      <c r="CD19" s="52"/>
    </row>
    <row r="20" spans="1:82" s="57" customFormat="1" ht="21" customHeight="1" outlineLevel="1" thickBot="1" x14ac:dyDescent="0.3">
      <c r="A20" s="27"/>
      <c r="B20" s="98" t="s">
        <v>90</v>
      </c>
      <c r="C20" s="98"/>
      <c r="D20" s="99"/>
      <c r="E20" s="100" t="s">
        <v>25</v>
      </c>
      <c r="F20" s="99"/>
      <c r="G20" s="101">
        <f>AVERAGE(G21:G29)</f>
        <v>0</v>
      </c>
      <c r="H20" s="102" t="str">
        <f>IF(COUNTA(H21:H29)=0,"",MIN(H21:H29))</f>
        <v/>
      </c>
      <c r="I20" s="60" t="str">
        <f>IF(H20="","",MAX(I21:I29))</f>
        <v/>
      </c>
      <c r="J20" s="102" t="str">
        <f>IF(COUNTA(J21:J29)=0,"",MAX(J21:J29))</f>
        <v/>
      </c>
      <c r="K20" s="56"/>
      <c r="L20" s="56" t="e">
        <f t="shared" si="2"/>
        <v>#VALUE!</v>
      </c>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row>
    <row r="21" spans="1:82" s="57" customFormat="1" ht="21" customHeight="1" outlineLevel="2" thickBot="1" x14ac:dyDescent="0.3">
      <c r="A21" s="27"/>
      <c r="B21" s="103" t="s">
        <v>80</v>
      </c>
      <c r="C21" s="103" t="s">
        <v>56</v>
      </c>
      <c r="D21" s="104" t="s">
        <v>88</v>
      </c>
      <c r="E21" s="105" t="s">
        <v>26</v>
      </c>
      <c r="F21" s="104">
        <v>0</v>
      </c>
      <c r="G21" s="106">
        <v>0</v>
      </c>
      <c r="H21" s="107"/>
      <c r="I21" s="62" t="str">
        <f>IF(H21="","",H21+F21)</f>
        <v/>
      </c>
      <c r="J21" s="165"/>
      <c r="K21" s="56"/>
      <c r="L21" s="56" t="str">
        <f t="shared" si="2"/>
        <v/>
      </c>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row>
    <row r="22" spans="1:82" s="57" customFormat="1" ht="21" customHeight="1" outlineLevel="2" thickBot="1" x14ac:dyDescent="0.3">
      <c r="A22" s="27"/>
      <c r="B22" s="103" t="s">
        <v>81</v>
      </c>
      <c r="C22" s="103" t="s">
        <v>56</v>
      </c>
      <c r="D22" s="104" t="s">
        <v>88</v>
      </c>
      <c r="E22" s="105" t="s">
        <v>26</v>
      </c>
      <c r="F22" s="104">
        <v>0</v>
      </c>
      <c r="G22" s="106">
        <v>0</v>
      </c>
      <c r="H22" s="107"/>
      <c r="I22" s="62" t="str">
        <f t="shared" ref="I22:I29" si="5">IF(H22="","",H22+F22)</f>
        <v/>
      </c>
      <c r="J22" s="165"/>
      <c r="K22" s="56"/>
      <c r="L22" s="56" t="str">
        <f t="shared" si="2"/>
        <v/>
      </c>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row>
    <row r="23" spans="1:82" s="57" customFormat="1" ht="21" customHeight="1" outlineLevel="2" thickBot="1" x14ac:dyDescent="0.3">
      <c r="A23" s="27"/>
      <c r="B23" s="103" t="s">
        <v>82</v>
      </c>
      <c r="C23" s="103" t="s">
        <v>56</v>
      </c>
      <c r="D23" s="104" t="s">
        <v>88</v>
      </c>
      <c r="E23" s="105" t="s">
        <v>26</v>
      </c>
      <c r="F23" s="104">
        <v>0</v>
      </c>
      <c r="G23" s="106">
        <v>0</v>
      </c>
      <c r="H23" s="107"/>
      <c r="I23" s="62" t="str">
        <f t="shared" si="5"/>
        <v/>
      </c>
      <c r="J23" s="165"/>
      <c r="K23" s="56"/>
      <c r="L23" s="56" t="str">
        <f t="shared" si="2"/>
        <v/>
      </c>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row>
    <row r="24" spans="1:82" s="54" customFormat="1" ht="21" customHeight="1" outlineLevel="2" thickBot="1" x14ac:dyDescent="0.3">
      <c r="A24" s="63" t="s">
        <v>9</v>
      </c>
      <c r="B24" s="103" t="s">
        <v>83</v>
      </c>
      <c r="C24" s="103" t="s">
        <v>56</v>
      </c>
      <c r="D24" s="104" t="s">
        <v>88</v>
      </c>
      <c r="E24" s="105" t="s">
        <v>26</v>
      </c>
      <c r="F24" s="104">
        <v>0</v>
      </c>
      <c r="G24" s="106">
        <v>0</v>
      </c>
      <c r="H24" s="107"/>
      <c r="I24" s="62" t="str">
        <f t="shared" si="5"/>
        <v/>
      </c>
      <c r="J24" s="165"/>
      <c r="K24" s="51"/>
      <c r="L24" s="51" t="str">
        <f t="shared" si="2"/>
        <v/>
      </c>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c r="BG24" s="53"/>
      <c r="BH24" s="53"/>
      <c r="BI24" s="53"/>
      <c r="BJ24" s="53"/>
      <c r="BK24" s="53"/>
      <c r="BL24" s="53"/>
      <c r="BM24" s="53"/>
      <c r="BN24" s="53"/>
      <c r="BO24" s="53"/>
      <c r="BP24" s="53"/>
      <c r="BQ24" s="53"/>
      <c r="BR24" s="53"/>
      <c r="BS24" s="53"/>
      <c r="BT24" s="53"/>
      <c r="BU24" s="53"/>
      <c r="BV24" s="53"/>
      <c r="BW24" s="53"/>
      <c r="BX24" s="53"/>
      <c r="BY24" s="53"/>
      <c r="BZ24" s="53"/>
      <c r="CA24" s="53"/>
      <c r="CB24" s="53"/>
      <c r="CC24" s="53"/>
      <c r="CD24" s="53"/>
    </row>
    <row r="25" spans="1:82" s="57" customFormat="1" ht="21" customHeight="1" outlineLevel="2" thickBot="1" x14ac:dyDescent="0.3">
      <c r="A25" s="27"/>
      <c r="B25" s="103" t="s">
        <v>84</v>
      </c>
      <c r="C25" s="103" t="s">
        <v>56</v>
      </c>
      <c r="D25" s="104" t="s">
        <v>88</v>
      </c>
      <c r="E25" s="105" t="s">
        <v>26</v>
      </c>
      <c r="F25" s="104">
        <v>0</v>
      </c>
      <c r="G25" s="106">
        <v>0</v>
      </c>
      <c r="H25" s="107"/>
      <c r="I25" s="62" t="str">
        <f t="shared" si="5"/>
        <v/>
      </c>
      <c r="J25" s="165"/>
      <c r="K25" s="56"/>
      <c r="L25" s="56" t="str">
        <f t="shared" si="2"/>
        <v/>
      </c>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row>
    <row r="26" spans="1:82" s="57" customFormat="1" ht="21" customHeight="1" outlineLevel="2" thickBot="1" x14ac:dyDescent="0.3">
      <c r="A26" s="27"/>
      <c r="B26" s="103" t="s">
        <v>85</v>
      </c>
      <c r="C26" s="103" t="s">
        <v>56</v>
      </c>
      <c r="D26" s="104" t="s">
        <v>88</v>
      </c>
      <c r="E26" s="105" t="s">
        <v>26</v>
      </c>
      <c r="F26" s="104">
        <v>0</v>
      </c>
      <c r="G26" s="106">
        <v>0</v>
      </c>
      <c r="H26" s="107"/>
      <c r="I26" s="62" t="str">
        <f t="shared" si="5"/>
        <v/>
      </c>
      <c r="J26" s="165"/>
      <c r="K26" s="56"/>
      <c r="L26" s="56" t="str">
        <f t="shared" si="2"/>
        <v/>
      </c>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row>
    <row r="27" spans="1:82" s="57" customFormat="1" ht="21" customHeight="1" outlineLevel="2" thickBot="1" x14ac:dyDescent="0.3">
      <c r="A27" s="27"/>
      <c r="B27" s="103" t="s">
        <v>86</v>
      </c>
      <c r="C27" s="103" t="s">
        <v>56</v>
      </c>
      <c r="D27" s="104" t="s">
        <v>88</v>
      </c>
      <c r="E27" s="105" t="s">
        <v>26</v>
      </c>
      <c r="F27" s="104">
        <v>0</v>
      </c>
      <c r="G27" s="106">
        <v>0</v>
      </c>
      <c r="H27" s="107"/>
      <c r="I27" s="62" t="str">
        <f t="shared" si="5"/>
        <v/>
      </c>
      <c r="J27" s="165"/>
      <c r="K27" s="56"/>
      <c r="L27" s="56" t="str">
        <f t="shared" si="2"/>
        <v/>
      </c>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row>
    <row r="28" spans="1:82" s="57" customFormat="1" ht="21" customHeight="1" outlineLevel="2" thickBot="1" x14ac:dyDescent="0.3">
      <c r="A28" s="27"/>
      <c r="B28" s="103" t="s">
        <v>99</v>
      </c>
      <c r="C28" s="103" t="s">
        <v>56</v>
      </c>
      <c r="D28" s="104" t="s">
        <v>88</v>
      </c>
      <c r="E28" s="105" t="s">
        <v>26</v>
      </c>
      <c r="F28" s="104">
        <v>0</v>
      </c>
      <c r="G28" s="106">
        <v>0</v>
      </c>
      <c r="H28" s="107"/>
      <c r="I28" s="62" t="str">
        <f t="shared" si="5"/>
        <v/>
      </c>
      <c r="J28" s="165"/>
      <c r="K28" s="56"/>
      <c r="L28" s="56" t="str">
        <f t="shared" si="2"/>
        <v/>
      </c>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c r="BJ28" s="52"/>
      <c r="BK28" s="52"/>
      <c r="BL28" s="52"/>
      <c r="BM28" s="52"/>
      <c r="BN28" s="52"/>
      <c r="BO28" s="52"/>
      <c r="BP28" s="52"/>
      <c r="BQ28" s="52"/>
      <c r="BR28" s="52"/>
      <c r="BS28" s="52"/>
      <c r="BT28" s="52"/>
      <c r="BU28" s="52"/>
      <c r="BV28" s="52"/>
      <c r="BW28" s="52"/>
      <c r="BX28" s="52"/>
      <c r="BY28" s="52"/>
      <c r="BZ28" s="52"/>
      <c r="CA28" s="52"/>
      <c r="CB28" s="52"/>
      <c r="CC28" s="52"/>
      <c r="CD28" s="52"/>
    </row>
    <row r="29" spans="1:82" s="57" customFormat="1" ht="21" customHeight="1" outlineLevel="2" thickBot="1" x14ac:dyDescent="0.3">
      <c r="A29" s="27"/>
      <c r="B29" s="103" t="s">
        <v>100</v>
      </c>
      <c r="C29" s="103" t="s">
        <v>56</v>
      </c>
      <c r="D29" s="104" t="s">
        <v>88</v>
      </c>
      <c r="E29" s="105" t="s">
        <v>26</v>
      </c>
      <c r="F29" s="104">
        <v>0</v>
      </c>
      <c r="G29" s="106">
        <v>0</v>
      </c>
      <c r="H29" s="107"/>
      <c r="I29" s="62" t="str">
        <f t="shared" si="5"/>
        <v/>
      </c>
      <c r="J29" s="165"/>
      <c r="K29" s="56"/>
      <c r="L29" s="56" t="str">
        <f t="shared" si="2"/>
        <v/>
      </c>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52"/>
      <c r="BD29" s="52"/>
      <c r="BE29" s="52"/>
      <c r="BF29" s="52"/>
      <c r="BG29" s="52"/>
      <c r="BH29" s="52"/>
      <c r="BI29" s="52"/>
      <c r="BJ29" s="52"/>
      <c r="BK29" s="52"/>
      <c r="BL29" s="52"/>
      <c r="BM29" s="52"/>
      <c r="BN29" s="52"/>
      <c r="BO29" s="52"/>
      <c r="BP29" s="52"/>
      <c r="BQ29" s="52"/>
      <c r="BR29" s="52"/>
      <c r="BS29" s="52"/>
      <c r="BT29" s="52"/>
      <c r="BU29" s="52"/>
      <c r="BV29" s="52"/>
      <c r="BW29" s="52"/>
      <c r="BX29" s="52"/>
      <c r="BY29" s="52"/>
      <c r="BZ29" s="52"/>
      <c r="CA29" s="52"/>
      <c r="CB29" s="52"/>
      <c r="CC29" s="52"/>
      <c r="CD29" s="52"/>
    </row>
    <row r="30" spans="1:82" s="57" customFormat="1" ht="21" customHeight="1" outlineLevel="1" thickBot="1" x14ac:dyDescent="0.3">
      <c r="A30" s="27" t="s">
        <v>10</v>
      </c>
      <c r="B30" s="98" t="s">
        <v>91</v>
      </c>
      <c r="C30" s="98"/>
      <c r="D30" s="98"/>
      <c r="E30" s="100" t="s">
        <v>25</v>
      </c>
      <c r="F30" s="98"/>
      <c r="G30" s="108">
        <f>AVERAGE(G31:G45)</f>
        <v>0</v>
      </c>
      <c r="H30" s="102" t="str">
        <f>IF(COUNTA(H31:H45)=0,"",MIN(H31:H45))</f>
        <v/>
      </c>
      <c r="I30" s="60" t="str">
        <f>IF(H30="","",MAX(I31:I45))</f>
        <v/>
      </c>
      <c r="J30" s="102" t="str">
        <f>IF(COUNTA(J31:J45)=0,"",MAX(J31:J45))</f>
        <v/>
      </c>
      <c r="K30" s="56"/>
      <c r="L30" s="56" t="e">
        <f t="shared" si="2"/>
        <v>#VALUE!</v>
      </c>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c r="AP30" s="52"/>
      <c r="AQ30" s="52"/>
      <c r="AR30" s="52"/>
      <c r="AS30" s="52"/>
      <c r="AT30" s="52"/>
      <c r="AU30" s="52"/>
      <c r="AV30" s="52"/>
      <c r="AW30" s="52"/>
      <c r="AX30" s="52"/>
      <c r="AY30" s="52"/>
      <c r="AZ30" s="52"/>
      <c r="BA30" s="52"/>
      <c r="BB30" s="52"/>
      <c r="BC30" s="52"/>
      <c r="BD30" s="52"/>
      <c r="BE30" s="52"/>
      <c r="BF30" s="52"/>
      <c r="BG30" s="52"/>
      <c r="BH30" s="52"/>
      <c r="BI30" s="52"/>
      <c r="BJ30" s="52"/>
      <c r="BK30" s="52"/>
      <c r="BL30" s="52"/>
      <c r="BM30" s="52"/>
      <c r="BN30" s="52"/>
      <c r="BO30" s="52"/>
      <c r="BP30" s="52"/>
      <c r="BQ30" s="52"/>
      <c r="BR30" s="52"/>
      <c r="BS30" s="52"/>
      <c r="BT30" s="52"/>
      <c r="BU30" s="52"/>
      <c r="BV30" s="52"/>
      <c r="BW30" s="52"/>
      <c r="BX30" s="52"/>
      <c r="BY30" s="52"/>
      <c r="BZ30" s="52"/>
      <c r="CA30" s="52"/>
      <c r="CB30" s="52"/>
      <c r="CC30" s="52"/>
      <c r="CD30" s="52"/>
    </row>
    <row r="31" spans="1:82" ht="21" customHeight="1" outlineLevel="2" thickBot="1" x14ac:dyDescent="0.3">
      <c r="B31" s="103" t="s">
        <v>80</v>
      </c>
      <c r="C31" s="103" t="s">
        <v>56</v>
      </c>
      <c r="D31" s="104" t="s">
        <v>88</v>
      </c>
      <c r="E31" s="105" t="s">
        <v>26</v>
      </c>
      <c r="F31" s="104">
        <v>0</v>
      </c>
      <c r="G31" s="106">
        <v>0</v>
      </c>
      <c r="H31" s="107"/>
      <c r="I31" s="62" t="str">
        <f>IF(H31="","",H31+F31)</f>
        <v/>
      </c>
      <c r="J31" s="165"/>
      <c r="K31" s="1"/>
    </row>
    <row r="32" spans="1:82" ht="21" customHeight="1" outlineLevel="2" thickBot="1" x14ac:dyDescent="0.3">
      <c r="B32" s="103" t="s">
        <v>81</v>
      </c>
      <c r="C32" s="103" t="s">
        <v>56</v>
      </c>
      <c r="D32" s="104" t="s">
        <v>88</v>
      </c>
      <c r="E32" s="105" t="s">
        <v>26</v>
      </c>
      <c r="F32" s="104">
        <v>0</v>
      </c>
      <c r="G32" s="106">
        <v>0</v>
      </c>
      <c r="H32" s="107"/>
      <c r="I32" s="62" t="str">
        <f t="shared" ref="I32:I45" si="6">IF(H32="","",H32+F32)</f>
        <v/>
      </c>
      <c r="J32" s="165"/>
    </row>
    <row r="33" spans="2:10" ht="21" customHeight="1" outlineLevel="2" thickBot="1" x14ac:dyDescent="0.3">
      <c r="B33" s="103" t="s">
        <v>82</v>
      </c>
      <c r="C33" s="103" t="s">
        <v>56</v>
      </c>
      <c r="D33" s="104" t="s">
        <v>88</v>
      </c>
      <c r="E33" s="105" t="s">
        <v>26</v>
      </c>
      <c r="F33" s="104">
        <v>0</v>
      </c>
      <c r="G33" s="106">
        <v>0</v>
      </c>
      <c r="H33" s="107"/>
      <c r="I33" s="62" t="str">
        <f t="shared" si="6"/>
        <v/>
      </c>
      <c r="J33" s="165"/>
    </row>
    <row r="34" spans="2:10" ht="21" customHeight="1" outlineLevel="2" thickBot="1" x14ac:dyDescent="0.3">
      <c r="B34" s="103" t="s">
        <v>83</v>
      </c>
      <c r="C34" s="103" t="s">
        <v>56</v>
      </c>
      <c r="D34" s="104" t="s">
        <v>88</v>
      </c>
      <c r="E34" s="105" t="s">
        <v>26</v>
      </c>
      <c r="F34" s="104">
        <v>0</v>
      </c>
      <c r="G34" s="106">
        <v>0</v>
      </c>
      <c r="H34" s="107"/>
      <c r="I34" s="62" t="str">
        <f t="shared" si="6"/>
        <v/>
      </c>
      <c r="J34" s="165"/>
    </row>
    <row r="35" spans="2:10" ht="21" customHeight="1" outlineLevel="2" thickBot="1" x14ac:dyDescent="0.3">
      <c r="B35" s="103" t="s">
        <v>84</v>
      </c>
      <c r="C35" s="103" t="s">
        <v>56</v>
      </c>
      <c r="D35" s="104" t="s">
        <v>88</v>
      </c>
      <c r="E35" s="105" t="s">
        <v>26</v>
      </c>
      <c r="F35" s="104">
        <v>0</v>
      </c>
      <c r="G35" s="106">
        <v>0</v>
      </c>
      <c r="H35" s="107"/>
      <c r="I35" s="62" t="str">
        <f t="shared" si="6"/>
        <v/>
      </c>
      <c r="J35" s="165"/>
    </row>
    <row r="36" spans="2:10" ht="21" customHeight="1" outlineLevel="2" thickBot="1" x14ac:dyDescent="0.3">
      <c r="B36" s="103" t="s">
        <v>85</v>
      </c>
      <c r="C36" s="103" t="s">
        <v>56</v>
      </c>
      <c r="D36" s="104" t="s">
        <v>88</v>
      </c>
      <c r="E36" s="105" t="s">
        <v>26</v>
      </c>
      <c r="F36" s="104">
        <v>0</v>
      </c>
      <c r="G36" s="106">
        <v>0</v>
      </c>
      <c r="H36" s="107"/>
      <c r="I36" s="62" t="str">
        <f t="shared" si="6"/>
        <v/>
      </c>
      <c r="J36" s="165"/>
    </row>
    <row r="37" spans="2:10" ht="21" customHeight="1" outlineLevel="2" thickBot="1" x14ac:dyDescent="0.3">
      <c r="B37" s="103" t="s">
        <v>86</v>
      </c>
      <c r="C37" s="103" t="s">
        <v>56</v>
      </c>
      <c r="D37" s="104" t="s">
        <v>88</v>
      </c>
      <c r="E37" s="105" t="s">
        <v>26</v>
      </c>
      <c r="F37" s="104">
        <v>0</v>
      </c>
      <c r="G37" s="106">
        <v>0</v>
      </c>
      <c r="H37" s="107"/>
      <c r="I37" s="62" t="str">
        <f t="shared" si="6"/>
        <v/>
      </c>
      <c r="J37" s="165"/>
    </row>
    <row r="38" spans="2:10" ht="21" customHeight="1" outlineLevel="2" thickBot="1" x14ac:dyDescent="0.3">
      <c r="B38" s="103" t="s">
        <v>99</v>
      </c>
      <c r="C38" s="103" t="s">
        <v>56</v>
      </c>
      <c r="D38" s="104" t="s">
        <v>88</v>
      </c>
      <c r="E38" s="105" t="s">
        <v>26</v>
      </c>
      <c r="F38" s="104">
        <v>0</v>
      </c>
      <c r="G38" s="106">
        <v>0</v>
      </c>
      <c r="H38" s="107"/>
      <c r="I38" s="62" t="str">
        <f t="shared" si="6"/>
        <v/>
      </c>
      <c r="J38" s="165"/>
    </row>
    <row r="39" spans="2:10" ht="21" customHeight="1" outlineLevel="2" thickBot="1" x14ac:dyDescent="0.3">
      <c r="B39" s="103" t="s">
        <v>100</v>
      </c>
      <c r="C39" s="103" t="s">
        <v>56</v>
      </c>
      <c r="D39" s="104" t="s">
        <v>88</v>
      </c>
      <c r="E39" s="105" t="s">
        <v>26</v>
      </c>
      <c r="F39" s="104">
        <v>0</v>
      </c>
      <c r="G39" s="106">
        <v>0</v>
      </c>
      <c r="H39" s="107"/>
      <c r="I39" s="62" t="str">
        <f t="shared" si="6"/>
        <v/>
      </c>
      <c r="J39" s="165"/>
    </row>
    <row r="40" spans="2:10" ht="21" customHeight="1" outlineLevel="2" thickBot="1" x14ac:dyDescent="0.3">
      <c r="B40" s="103" t="s">
        <v>101</v>
      </c>
      <c r="C40" s="103" t="s">
        <v>56</v>
      </c>
      <c r="D40" s="104" t="s">
        <v>88</v>
      </c>
      <c r="E40" s="105" t="s">
        <v>26</v>
      </c>
      <c r="F40" s="104">
        <v>0</v>
      </c>
      <c r="G40" s="106">
        <v>0</v>
      </c>
      <c r="H40" s="107"/>
      <c r="I40" s="62" t="str">
        <f t="shared" si="6"/>
        <v/>
      </c>
      <c r="J40" s="165"/>
    </row>
    <row r="41" spans="2:10" ht="21" customHeight="1" outlineLevel="2" thickBot="1" x14ac:dyDescent="0.3">
      <c r="B41" s="103" t="s">
        <v>102</v>
      </c>
      <c r="C41" s="103" t="s">
        <v>56</v>
      </c>
      <c r="D41" s="104" t="s">
        <v>88</v>
      </c>
      <c r="E41" s="105" t="s">
        <v>26</v>
      </c>
      <c r="F41" s="104">
        <v>0</v>
      </c>
      <c r="G41" s="106">
        <v>0</v>
      </c>
      <c r="H41" s="107"/>
      <c r="I41" s="62" t="str">
        <f t="shared" si="6"/>
        <v/>
      </c>
      <c r="J41" s="165"/>
    </row>
    <row r="42" spans="2:10" ht="21" customHeight="1" outlineLevel="2" thickBot="1" x14ac:dyDescent="0.3">
      <c r="B42" s="103" t="s">
        <v>103</v>
      </c>
      <c r="C42" s="103" t="s">
        <v>56</v>
      </c>
      <c r="D42" s="104" t="s">
        <v>88</v>
      </c>
      <c r="E42" s="105" t="s">
        <v>26</v>
      </c>
      <c r="F42" s="104">
        <v>0</v>
      </c>
      <c r="G42" s="106">
        <v>0</v>
      </c>
      <c r="H42" s="107"/>
      <c r="I42" s="62" t="str">
        <f>IF(H42="","",H42+F42)</f>
        <v/>
      </c>
      <c r="J42" s="165"/>
    </row>
    <row r="43" spans="2:10" ht="21" customHeight="1" outlineLevel="2" thickBot="1" x14ac:dyDescent="0.3">
      <c r="B43" s="103" t="s">
        <v>104</v>
      </c>
      <c r="C43" s="103" t="s">
        <v>56</v>
      </c>
      <c r="D43" s="104" t="s">
        <v>88</v>
      </c>
      <c r="E43" s="105" t="s">
        <v>26</v>
      </c>
      <c r="F43" s="104">
        <v>0</v>
      </c>
      <c r="G43" s="106">
        <v>0</v>
      </c>
      <c r="H43" s="107"/>
      <c r="I43" s="62" t="str">
        <f t="shared" si="6"/>
        <v/>
      </c>
      <c r="J43" s="165"/>
    </row>
    <row r="44" spans="2:10" ht="21" customHeight="1" outlineLevel="2" thickBot="1" x14ac:dyDescent="0.3">
      <c r="B44" s="103" t="s">
        <v>105</v>
      </c>
      <c r="C44" s="103" t="s">
        <v>56</v>
      </c>
      <c r="D44" s="104" t="s">
        <v>88</v>
      </c>
      <c r="E44" s="105" t="s">
        <v>26</v>
      </c>
      <c r="F44" s="104">
        <v>0</v>
      </c>
      <c r="G44" s="106">
        <v>0</v>
      </c>
      <c r="H44" s="107"/>
      <c r="I44" s="62" t="str">
        <f t="shared" si="6"/>
        <v/>
      </c>
      <c r="J44" s="165"/>
    </row>
    <row r="45" spans="2:10" ht="21" customHeight="1" outlineLevel="2" thickBot="1" x14ac:dyDescent="0.3">
      <c r="B45" s="103" t="s">
        <v>106</v>
      </c>
      <c r="C45" s="103" t="s">
        <v>56</v>
      </c>
      <c r="D45" s="104" t="s">
        <v>88</v>
      </c>
      <c r="E45" s="105" t="s">
        <v>26</v>
      </c>
      <c r="F45" s="104">
        <v>0</v>
      </c>
      <c r="G45" s="106">
        <v>0</v>
      </c>
      <c r="H45" s="107"/>
      <c r="I45" s="62" t="str">
        <f t="shared" si="6"/>
        <v/>
      </c>
      <c r="J45" s="165"/>
    </row>
    <row r="46" spans="2:10" ht="21" customHeight="1" outlineLevel="1" thickBot="1" x14ac:dyDescent="0.3">
      <c r="B46" s="98" t="s">
        <v>92</v>
      </c>
      <c r="C46" s="98"/>
      <c r="D46" s="98"/>
      <c r="E46" s="100" t="s">
        <v>25</v>
      </c>
      <c r="F46" s="98"/>
      <c r="G46" s="108">
        <f>AVERAGE(G47:G60)</f>
        <v>0</v>
      </c>
      <c r="H46" s="102" t="str">
        <f>IF(COUNTA(H47:H60)=0,"",MIN(H47:H60))</f>
        <v/>
      </c>
      <c r="I46" s="60" t="str">
        <f>IF(H46="","",MAX(I47:I60))</f>
        <v/>
      </c>
      <c r="J46" s="102" t="str">
        <f>IF(COUNTA(J47:J60)=0,"",MAX(J47:J60))</f>
        <v/>
      </c>
    </row>
    <row r="47" spans="2:10" ht="21" customHeight="1" outlineLevel="2" thickBot="1" x14ac:dyDescent="0.3">
      <c r="B47" s="103" t="s">
        <v>80</v>
      </c>
      <c r="C47" s="103" t="s">
        <v>56</v>
      </c>
      <c r="D47" s="104" t="s">
        <v>88</v>
      </c>
      <c r="E47" s="105" t="s">
        <v>26</v>
      </c>
      <c r="F47" s="104">
        <v>0</v>
      </c>
      <c r="G47" s="106">
        <v>0</v>
      </c>
      <c r="H47" s="107"/>
      <c r="I47" s="62" t="str">
        <f>IF(H47="","",H47+F47)</f>
        <v/>
      </c>
      <c r="J47" s="165"/>
    </row>
    <row r="48" spans="2:10" ht="21" customHeight="1" outlineLevel="2" thickBot="1" x14ac:dyDescent="0.3">
      <c r="B48" s="103" t="s">
        <v>81</v>
      </c>
      <c r="C48" s="103" t="s">
        <v>56</v>
      </c>
      <c r="D48" s="104" t="s">
        <v>88</v>
      </c>
      <c r="E48" s="105" t="s">
        <v>26</v>
      </c>
      <c r="F48" s="104">
        <v>0</v>
      </c>
      <c r="G48" s="106">
        <v>0</v>
      </c>
      <c r="H48" s="107"/>
      <c r="I48" s="62" t="str">
        <f t="shared" ref="I48:I60" si="7">IF(H48="","",H48+F48)</f>
        <v/>
      </c>
      <c r="J48" s="165"/>
    </row>
    <row r="49" spans="2:10" ht="21" customHeight="1" outlineLevel="2" thickBot="1" x14ac:dyDescent="0.3">
      <c r="B49" s="103" t="s">
        <v>82</v>
      </c>
      <c r="C49" s="103" t="s">
        <v>56</v>
      </c>
      <c r="D49" s="104" t="s">
        <v>88</v>
      </c>
      <c r="E49" s="105" t="s">
        <v>26</v>
      </c>
      <c r="F49" s="104">
        <v>0</v>
      </c>
      <c r="G49" s="106">
        <v>0</v>
      </c>
      <c r="H49" s="107"/>
      <c r="I49" s="62" t="str">
        <f t="shared" si="7"/>
        <v/>
      </c>
      <c r="J49" s="165"/>
    </row>
    <row r="50" spans="2:10" ht="21" customHeight="1" outlineLevel="2" thickBot="1" x14ac:dyDescent="0.3">
      <c r="B50" s="103" t="s">
        <v>83</v>
      </c>
      <c r="C50" s="103" t="s">
        <v>56</v>
      </c>
      <c r="D50" s="104" t="s">
        <v>88</v>
      </c>
      <c r="E50" s="105" t="s">
        <v>26</v>
      </c>
      <c r="F50" s="104">
        <v>0</v>
      </c>
      <c r="G50" s="106">
        <v>0</v>
      </c>
      <c r="H50" s="107"/>
      <c r="I50" s="62" t="str">
        <f t="shared" si="7"/>
        <v/>
      </c>
      <c r="J50" s="165"/>
    </row>
    <row r="51" spans="2:10" ht="21" customHeight="1" outlineLevel="2" thickBot="1" x14ac:dyDescent="0.3">
      <c r="B51" s="103" t="s">
        <v>84</v>
      </c>
      <c r="C51" s="103" t="s">
        <v>56</v>
      </c>
      <c r="D51" s="104" t="s">
        <v>88</v>
      </c>
      <c r="E51" s="105" t="s">
        <v>26</v>
      </c>
      <c r="F51" s="104">
        <v>0</v>
      </c>
      <c r="G51" s="106">
        <v>0</v>
      </c>
      <c r="H51" s="107"/>
      <c r="I51" s="62" t="str">
        <f t="shared" si="7"/>
        <v/>
      </c>
      <c r="J51" s="165"/>
    </row>
    <row r="52" spans="2:10" ht="21" customHeight="1" outlineLevel="2" thickBot="1" x14ac:dyDescent="0.3">
      <c r="B52" s="103" t="s">
        <v>85</v>
      </c>
      <c r="C52" s="103" t="s">
        <v>56</v>
      </c>
      <c r="D52" s="104" t="s">
        <v>88</v>
      </c>
      <c r="E52" s="105" t="s">
        <v>26</v>
      </c>
      <c r="F52" s="104">
        <v>0</v>
      </c>
      <c r="G52" s="106">
        <v>0</v>
      </c>
      <c r="H52" s="107"/>
      <c r="I52" s="62" t="str">
        <f t="shared" si="7"/>
        <v/>
      </c>
      <c r="J52" s="165"/>
    </row>
    <row r="53" spans="2:10" ht="21" customHeight="1" outlineLevel="2" thickBot="1" x14ac:dyDescent="0.3">
      <c r="B53" s="103" t="s">
        <v>86</v>
      </c>
      <c r="C53" s="103" t="s">
        <v>56</v>
      </c>
      <c r="D53" s="104" t="s">
        <v>88</v>
      </c>
      <c r="E53" s="105" t="s">
        <v>26</v>
      </c>
      <c r="F53" s="104">
        <v>0</v>
      </c>
      <c r="G53" s="106">
        <v>0</v>
      </c>
      <c r="H53" s="107"/>
      <c r="I53" s="62" t="str">
        <f t="shared" si="7"/>
        <v/>
      </c>
      <c r="J53" s="165"/>
    </row>
    <row r="54" spans="2:10" ht="21" customHeight="1" outlineLevel="2" thickBot="1" x14ac:dyDescent="0.3">
      <c r="B54" s="103" t="s">
        <v>99</v>
      </c>
      <c r="C54" s="103" t="s">
        <v>56</v>
      </c>
      <c r="D54" s="104" t="s">
        <v>88</v>
      </c>
      <c r="E54" s="105" t="s">
        <v>26</v>
      </c>
      <c r="F54" s="104">
        <v>0</v>
      </c>
      <c r="G54" s="106">
        <v>0</v>
      </c>
      <c r="H54" s="107"/>
      <c r="I54" s="62" t="str">
        <f t="shared" si="7"/>
        <v/>
      </c>
      <c r="J54" s="165"/>
    </row>
    <row r="55" spans="2:10" ht="21" customHeight="1" outlineLevel="2" thickBot="1" x14ac:dyDescent="0.3">
      <c r="B55" s="103" t="s">
        <v>100</v>
      </c>
      <c r="C55" s="103" t="s">
        <v>56</v>
      </c>
      <c r="D55" s="104" t="s">
        <v>88</v>
      </c>
      <c r="E55" s="105" t="s">
        <v>26</v>
      </c>
      <c r="F55" s="104">
        <v>0</v>
      </c>
      <c r="G55" s="106">
        <v>0</v>
      </c>
      <c r="H55" s="107"/>
      <c r="I55" s="62" t="str">
        <f t="shared" si="7"/>
        <v/>
      </c>
      <c r="J55" s="165"/>
    </row>
    <row r="56" spans="2:10" ht="21" customHeight="1" outlineLevel="2" thickBot="1" x14ac:dyDescent="0.3">
      <c r="B56" s="103" t="s">
        <v>101</v>
      </c>
      <c r="C56" s="103" t="s">
        <v>56</v>
      </c>
      <c r="D56" s="104" t="s">
        <v>88</v>
      </c>
      <c r="E56" s="105" t="s">
        <v>26</v>
      </c>
      <c r="F56" s="104">
        <v>0</v>
      </c>
      <c r="G56" s="106">
        <v>0</v>
      </c>
      <c r="H56" s="107"/>
      <c r="I56" s="62" t="str">
        <f t="shared" si="7"/>
        <v/>
      </c>
      <c r="J56" s="165"/>
    </row>
    <row r="57" spans="2:10" ht="21" customHeight="1" outlineLevel="2" thickBot="1" x14ac:dyDescent="0.3">
      <c r="B57" s="103" t="s">
        <v>102</v>
      </c>
      <c r="C57" s="103" t="s">
        <v>56</v>
      </c>
      <c r="D57" s="104" t="s">
        <v>88</v>
      </c>
      <c r="E57" s="105" t="s">
        <v>26</v>
      </c>
      <c r="F57" s="104">
        <v>0</v>
      </c>
      <c r="G57" s="106">
        <v>0</v>
      </c>
      <c r="H57" s="107"/>
      <c r="I57" s="62" t="str">
        <f t="shared" si="7"/>
        <v/>
      </c>
      <c r="J57" s="165"/>
    </row>
    <row r="58" spans="2:10" ht="21" customHeight="1" outlineLevel="2" thickBot="1" x14ac:dyDescent="0.3">
      <c r="B58" s="103" t="s">
        <v>103</v>
      </c>
      <c r="C58" s="103" t="s">
        <v>56</v>
      </c>
      <c r="D58" s="104" t="s">
        <v>88</v>
      </c>
      <c r="E58" s="105" t="s">
        <v>26</v>
      </c>
      <c r="F58" s="104">
        <v>0</v>
      </c>
      <c r="G58" s="106">
        <v>0</v>
      </c>
      <c r="H58" s="107"/>
      <c r="I58" s="62" t="str">
        <f>IF(H58="","",H58+F58)</f>
        <v/>
      </c>
      <c r="J58" s="165"/>
    </row>
    <row r="59" spans="2:10" ht="21" customHeight="1" outlineLevel="2" thickBot="1" x14ac:dyDescent="0.3">
      <c r="B59" s="103" t="s">
        <v>104</v>
      </c>
      <c r="C59" s="103" t="s">
        <v>56</v>
      </c>
      <c r="D59" s="104" t="s">
        <v>88</v>
      </c>
      <c r="E59" s="105" t="s">
        <v>26</v>
      </c>
      <c r="F59" s="104">
        <v>0</v>
      </c>
      <c r="G59" s="106">
        <v>0</v>
      </c>
      <c r="H59" s="107"/>
      <c r="I59" s="62" t="str">
        <f t="shared" si="7"/>
        <v/>
      </c>
      <c r="J59" s="165"/>
    </row>
    <row r="60" spans="2:10" ht="21" customHeight="1" outlineLevel="2" thickBot="1" x14ac:dyDescent="0.3">
      <c r="B60" s="103" t="s">
        <v>105</v>
      </c>
      <c r="C60" s="103" t="s">
        <v>56</v>
      </c>
      <c r="D60" s="104" t="s">
        <v>88</v>
      </c>
      <c r="E60" s="105" t="s">
        <v>26</v>
      </c>
      <c r="F60" s="104">
        <v>0</v>
      </c>
      <c r="G60" s="106">
        <v>0</v>
      </c>
      <c r="H60" s="107"/>
      <c r="I60" s="62" t="str">
        <f t="shared" si="7"/>
        <v/>
      </c>
      <c r="J60" s="165"/>
    </row>
    <row r="61" spans="2:10" ht="21" customHeight="1" outlineLevel="1" thickBot="1" x14ac:dyDescent="0.3">
      <c r="B61" s="98" t="s">
        <v>93</v>
      </c>
      <c r="C61" s="98"/>
      <c r="D61" s="98"/>
      <c r="E61" s="100" t="s">
        <v>25</v>
      </c>
      <c r="F61" s="98"/>
      <c r="G61" s="108">
        <f>AVERAGE(G62:G76)</f>
        <v>0</v>
      </c>
      <c r="H61" s="102" t="str">
        <f>IF(COUNTA(H62:H76)=0,"",MIN(H62:H76))</f>
        <v/>
      </c>
      <c r="I61" s="60" t="str">
        <f>IF(H61="","",MAX(I62:I76))</f>
        <v/>
      </c>
      <c r="J61" s="102" t="str">
        <f>IF(COUNTA(J62:J76)=0,"",MAX(J62:J76))</f>
        <v/>
      </c>
    </row>
    <row r="62" spans="2:10" ht="21" customHeight="1" outlineLevel="2" thickBot="1" x14ac:dyDescent="0.3">
      <c r="B62" s="103" t="s">
        <v>80</v>
      </c>
      <c r="C62" s="103" t="s">
        <v>56</v>
      </c>
      <c r="D62" s="104" t="s">
        <v>88</v>
      </c>
      <c r="E62" s="105" t="s">
        <v>26</v>
      </c>
      <c r="F62" s="104">
        <v>0</v>
      </c>
      <c r="G62" s="106">
        <v>0</v>
      </c>
      <c r="H62" s="107"/>
      <c r="I62" s="62" t="str">
        <f>IF(H62="","",H62+F62)</f>
        <v/>
      </c>
      <c r="J62" s="165"/>
    </row>
    <row r="63" spans="2:10" ht="21" customHeight="1" outlineLevel="2" thickBot="1" x14ac:dyDescent="0.3">
      <c r="B63" s="103" t="s">
        <v>81</v>
      </c>
      <c r="C63" s="103" t="s">
        <v>56</v>
      </c>
      <c r="D63" s="104" t="s">
        <v>88</v>
      </c>
      <c r="E63" s="105" t="s">
        <v>26</v>
      </c>
      <c r="F63" s="104">
        <v>0</v>
      </c>
      <c r="G63" s="106">
        <v>0</v>
      </c>
      <c r="H63" s="107"/>
      <c r="I63" s="62" t="str">
        <f t="shared" ref="I63:I76" si="8">IF(H63="","",H63+F63)</f>
        <v/>
      </c>
      <c r="J63" s="165"/>
    </row>
    <row r="64" spans="2:10" ht="21" customHeight="1" outlineLevel="2" thickBot="1" x14ac:dyDescent="0.3">
      <c r="B64" s="103" t="s">
        <v>82</v>
      </c>
      <c r="C64" s="103" t="s">
        <v>56</v>
      </c>
      <c r="D64" s="104" t="s">
        <v>88</v>
      </c>
      <c r="E64" s="105" t="s">
        <v>26</v>
      </c>
      <c r="F64" s="104">
        <v>0</v>
      </c>
      <c r="G64" s="106">
        <v>0</v>
      </c>
      <c r="H64" s="107"/>
      <c r="I64" s="62" t="str">
        <f t="shared" si="8"/>
        <v/>
      </c>
      <c r="J64" s="165"/>
    </row>
    <row r="65" spans="2:10" ht="21" customHeight="1" outlineLevel="2" thickBot="1" x14ac:dyDescent="0.3">
      <c r="B65" s="103" t="s">
        <v>83</v>
      </c>
      <c r="C65" s="103" t="s">
        <v>56</v>
      </c>
      <c r="D65" s="104" t="s">
        <v>88</v>
      </c>
      <c r="E65" s="105" t="s">
        <v>26</v>
      </c>
      <c r="F65" s="104">
        <v>0</v>
      </c>
      <c r="G65" s="106">
        <v>0</v>
      </c>
      <c r="H65" s="107"/>
      <c r="I65" s="62" t="str">
        <f t="shared" si="8"/>
        <v/>
      </c>
      <c r="J65" s="165"/>
    </row>
    <row r="66" spans="2:10" ht="21" customHeight="1" outlineLevel="2" thickBot="1" x14ac:dyDescent="0.3">
      <c r="B66" s="103" t="s">
        <v>84</v>
      </c>
      <c r="C66" s="103" t="s">
        <v>56</v>
      </c>
      <c r="D66" s="104" t="s">
        <v>88</v>
      </c>
      <c r="E66" s="105" t="s">
        <v>26</v>
      </c>
      <c r="F66" s="104">
        <v>0</v>
      </c>
      <c r="G66" s="106">
        <v>0</v>
      </c>
      <c r="H66" s="107"/>
      <c r="I66" s="62" t="str">
        <f t="shared" si="8"/>
        <v/>
      </c>
      <c r="J66" s="165"/>
    </row>
    <row r="67" spans="2:10" ht="21" customHeight="1" outlineLevel="2" thickBot="1" x14ac:dyDescent="0.3">
      <c r="B67" s="103" t="s">
        <v>85</v>
      </c>
      <c r="C67" s="103" t="s">
        <v>56</v>
      </c>
      <c r="D67" s="104" t="s">
        <v>88</v>
      </c>
      <c r="E67" s="105" t="s">
        <v>26</v>
      </c>
      <c r="F67" s="104">
        <v>0</v>
      </c>
      <c r="G67" s="106">
        <v>0</v>
      </c>
      <c r="H67" s="107"/>
      <c r="I67" s="62" t="str">
        <f t="shared" si="8"/>
        <v/>
      </c>
      <c r="J67" s="165"/>
    </row>
    <row r="68" spans="2:10" ht="21" customHeight="1" outlineLevel="2" thickBot="1" x14ac:dyDescent="0.3">
      <c r="B68" s="103" t="s">
        <v>86</v>
      </c>
      <c r="C68" s="103" t="s">
        <v>56</v>
      </c>
      <c r="D68" s="104" t="s">
        <v>88</v>
      </c>
      <c r="E68" s="105" t="s">
        <v>26</v>
      </c>
      <c r="F68" s="104">
        <v>0</v>
      </c>
      <c r="G68" s="106">
        <v>0</v>
      </c>
      <c r="H68" s="107"/>
      <c r="I68" s="62" t="str">
        <f t="shared" si="8"/>
        <v/>
      </c>
      <c r="J68" s="165"/>
    </row>
    <row r="69" spans="2:10" ht="21" customHeight="1" outlineLevel="2" thickBot="1" x14ac:dyDescent="0.3">
      <c r="B69" s="103" t="s">
        <v>99</v>
      </c>
      <c r="C69" s="103" t="s">
        <v>56</v>
      </c>
      <c r="D69" s="104" t="s">
        <v>88</v>
      </c>
      <c r="E69" s="105" t="s">
        <v>26</v>
      </c>
      <c r="F69" s="104">
        <v>0</v>
      </c>
      <c r="G69" s="106">
        <v>0</v>
      </c>
      <c r="H69" s="107"/>
      <c r="I69" s="62" t="str">
        <f t="shared" si="8"/>
        <v/>
      </c>
      <c r="J69" s="165"/>
    </row>
    <row r="70" spans="2:10" ht="21" customHeight="1" outlineLevel="2" thickBot="1" x14ac:dyDescent="0.3">
      <c r="B70" s="103" t="s">
        <v>100</v>
      </c>
      <c r="C70" s="103" t="s">
        <v>56</v>
      </c>
      <c r="D70" s="104" t="s">
        <v>88</v>
      </c>
      <c r="E70" s="105" t="s">
        <v>26</v>
      </c>
      <c r="F70" s="104">
        <v>0</v>
      </c>
      <c r="G70" s="106">
        <v>0</v>
      </c>
      <c r="H70" s="107"/>
      <c r="I70" s="62" t="str">
        <f t="shared" si="8"/>
        <v/>
      </c>
      <c r="J70" s="165"/>
    </row>
    <row r="71" spans="2:10" ht="21" customHeight="1" outlineLevel="2" thickBot="1" x14ac:dyDescent="0.3">
      <c r="B71" s="103" t="s">
        <v>101</v>
      </c>
      <c r="C71" s="103" t="s">
        <v>56</v>
      </c>
      <c r="D71" s="104" t="s">
        <v>88</v>
      </c>
      <c r="E71" s="105" t="s">
        <v>26</v>
      </c>
      <c r="F71" s="104">
        <v>0</v>
      </c>
      <c r="G71" s="106">
        <v>0</v>
      </c>
      <c r="H71" s="107"/>
      <c r="I71" s="62" t="str">
        <f t="shared" si="8"/>
        <v/>
      </c>
      <c r="J71" s="165"/>
    </row>
    <row r="72" spans="2:10" ht="21" customHeight="1" outlineLevel="2" thickBot="1" x14ac:dyDescent="0.3">
      <c r="B72" s="103" t="s">
        <v>102</v>
      </c>
      <c r="C72" s="103" t="s">
        <v>56</v>
      </c>
      <c r="D72" s="104" t="s">
        <v>88</v>
      </c>
      <c r="E72" s="105" t="s">
        <v>26</v>
      </c>
      <c r="F72" s="104">
        <v>0</v>
      </c>
      <c r="G72" s="106">
        <v>0</v>
      </c>
      <c r="H72" s="107"/>
      <c r="I72" s="62" t="str">
        <f>IF(H72="","",H72+F72)</f>
        <v/>
      </c>
      <c r="J72" s="165"/>
    </row>
    <row r="73" spans="2:10" ht="21" customHeight="1" outlineLevel="2" thickBot="1" x14ac:dyDescent="0.3">
      <c r="B73" s="103" t="s">
        <v>103</v>
      </c>
      <c r="C73" s="103" t="s">
        <v>56</v>
      </c>
      <c r="D73" s="104" t="s">
        <v>88</v>
      </c>
      <c r="E73" s="105" t="s">
        <v>26</v>
      </c>
      <c r="F73" s="104">
        <v>0</v>
      </c>
      <c r="G73" s="106">
        <v>0</v>
      </c>
      <c r="H73" s="107"/>
      <c r="I73" s="62" t="str">
        <f t="shared" si="8"/>
        <v/>
      </c>
      <c r="J73" s="165"/>
    </row>
    <row r="74" spans="2:10" ht="21" customHeight="1" outlineLevel="2" thickBot="1" x14ac:dyDescent="0.3">
      <c r="B74" s="103" t="s">
        <v>104</v>
      </c>
      <c r="C74" s="103" t="s">
        <v>56</v>
      </c>
      <c r="D74" s="104" t="s">
        <v>88</v>
      </c>
      <c r="E74" s="105" t="s">
        <v>26</v>
      </c>
      <c r="F74" s="104">
        <v>0</v>
      </c>
      <c r="G74" s="106">
        <v>0</v>
      </c>
      <c r="H74" s="107"/>
      <c r="I74" s="62" t="str">
        <f t="shared" si="8"/>
        <v/>
      </c>
      <c r="J74" s="165"/>
    </row>
    <row r="75" spans="2:10" ht="21" customHeight="1" outlineLevel="2" thickBot="1" x14ac:dyDescent="0.3">
      <c r="B75" s="103" t="s">
        <v>105</v>
      </c>
      <c r="C75" s="103" t="s">
        <v>56</v>
      </c>
      <c r="D75" s="104" t="s">
        <v>88</v>
      </c>
      <c r="E75" s="105" t="s">
        <v>26</v>
      </c>
      <c r="F75" s="104">
        <v>0</v>
      </c>
      <c r="G75" s="106">
        <v>0</v>
      </c>
      <c r="H75" s="107"/>
      <c r="I75" s="62" t="str">
        <f t="shared" si="8"/>
        <v/>
      </c>
      <c r="J75" s="165"/>
    </row>
    <row r="76" spans="2:10" ht="21" customHeight="1" outlineLevel="2" thickBot="1" x14ac:dyDescent="0.3">
      <c r="B76" s="103" t="s">
        <v>106</v>
      </c>
      <c r="C76" s="103" t="s">
        <v>56</v>
      </c>
      <c r="D76" s="104" t="s">
        <v>88</v>
      </c>
      <c r="E76" s="105" t="s">
        <v>26</v>
      </c>
      <c r="F76" s="104">
        <v>0</v>
      </c>
      <c r="G76" s="106">
        <v>0</v>
      </c>
      <c r="H76" s="107"/>
      <c r="I76" s="62" t="str">
        <f t="shared" si="8"/>
        <v/>
      </c>
      <c r="J76" s="165"/>
    </row>
    <row r="77" spans="2:10" ht="21" customHeight="1" outlineLevel="1" thickBot="1" x14ac:dyDescent="0.3">
      <c r="B77" s="98" t="s">
        <v>94</v>
      </c>
      <c r="C77" s="98"/>
      <c r="D77" s="98"/>
      <c r="E77" s="100" t="s">
        <v>25</v>
      </c>
      <c r="F77" s="98"/>
      <c r="G77" s="108">
        <f>AVERAGE(G78:G91)</f>
        <v>0</v>
      </c>
      <c r="H77" s="102" t="str">
        <f>IF(COUNTA(H78:H91)=0,"",MIN(H78:H91))</f>
        <v/>
      </c>
      <c r="I77" s="60" t="str">
        <f>IF(H77="","",MAX(I78:I91))</f>
        <v/>
      </c>
      <c r="J77" s="102" t="str">
        <f>IF(COUNTA(J78:J91)=0,"",MAX(J78:J91))</f>
        <v/>
      </c>
    </row>
    <row r="78" spans="2:10" ht="21" customHeight="1" outlineLevel="2" thickBot="1" x14ac:dyDescent="0.3">
      <c r="B78" s="103" t="s">
        <v>80</v>
      </c>
      <c r="C78" s="103" t="s">
        <v>56</v>
      </c>
      <c r="D78" s="104" t="s">
        <v>88</v>
      </c>
      <c r="E78" s="105" t="s">
        <v>26</v>
      </c>
      <c r="F78" s="104">
        <v>0</v>
      </c>
      <c r="G78" s="106">
        <v>0</v>
      </c>
      <c r="H78" s="107"/>
      <c r="I78" s="62" t="str">
        <f>IF(H78="","",H78+F78)</f>
        <v/>
      </c>
      <c r="J78" s="165"/>
    </row>
    <row r="79" spans="2:10" ht="21" customHeight="1" outlineLevel="2" thickBot="1" x14ac:dyDescent="0.3">
      <c r="B79" s="103" t="s">
        <v>81</v>
      </c>
      <c r="C79" s="103" t="s">
        <v>56</v>
      </c>
      <c r="D79" s="104" t="s">
        <v>88</v>
      </c>
      <c r="E79" s="105" t="s">
        <v>26</v>
      </c>
      <c r="F79" s="104">
        <v>0</v>
      </c>
      <c r="G79" s="106">
        <v>0</v>
      </c>
      <c r="H79" s="107"/>
      <c r="I79" s="62" t="str">
        <f t="shared" ref="I79:I91" si="9">IF(H79="","",H79+F79)</f>
        <v/>
      </c>
      <c r="J79" s="165"/>
    </row>
    <row r="80" spans="2:10" ht="21" customHeight="1" outlineLevel="2" thickBot="1" x14ac:dyDescent="0.3">
      <c r="B80" s="103" t="s">
        <v>82</v>
      </c>
      <c r="C80" s="103" t="s">
        <v>56</v>
      </c>
      <c r="D80" s="104" t="s">
        <v>88</v>
      </c>
      <c r="E80" s="105" t="s">
        <v>26</v>
      </c>
      <c r="F80" s="104">
        <v>0</v>
      </c>
      <c r="G80" s="106">
        <v>0</v>
      </c>
      <c r="H80" s="107"/>
      <c r="I80" s="62" t="str">
        <f t="shared" si="9"/>
        <v/>
      </c>
      <c r="J80" s="165"/>
    </row>
    <row r="81" spans="2:10" ht="21" customHeight="1" outlineLevel="2" thickBot="1" x14ac:dyDescent="0.3">
      <c r="B81" s="103" t="s">
        <v>83</v>
      </c>
      <c r="C81" s="103" t="s">
        <v>56</v>
      </c>
      <c r="D81" s="104" t="s">
        <v>88</v>
      </c>
      <c r="E81" s="105" t="s">
        <v>26</v>
      </c>
      <c r="F81" s="104">
        <v>0</v>
      </c>
      <c r="G81" s="106">
        <v>0</v>
      </c>
      <c r="H81" s="107"/>
      <c r="I81" s="62" t="str">
        <f t="shared" si="9"/>
        <v/>
      </c>
      <c r="J81" s="165"/>
    </row>
    <row r="82" spans="2:10" ht="21" customHeight="1" outlineLevel="2" thickBot="1" x14ac:dyDescent="0.3">
      <c r="B82" s="103" t="s">
        <v>84</v>
      </c>
      <c r="C82" s="103" t="s">
        <v>56</v>
      </c>
      <c r="D82" s="104" t="s">
        <v>88</v>
      </c>
      <c r="E82" s="105" t="s">
        <v>26</v>
      </c>
      <c r="F82" s="104">
        <v>0</v>
      </c>
      <c r="G82" s="106">
        <v>0</v>
      </c>
      <c r="H82" s="107"/>
      <c r="I82" s="62" t="str">
        <f t="shared" si="9"/>
        <v/>
      </c>
      <c r="J82" s="165"/>
    </row>
    <row r="83" spans="2:10" ht="21" customHeight="1" outlineLevel="2" thickBot="1" x14ac:dyDescent="0.3">
      <c r="B83" s="103" t="s">
        <v>85</v>
      </c>
      <c r="C83" s="103" t="s">
        <v>56</v>
      </c>
      <c r="D83" s="104" t="s">
        <v>88</v>
      </c>
      <c r="E83" s="105" t="s">
        <v>26</v>
      </c>
      <c r="F83" s="104">
        <v>0</v>
      </c>
      <c r="G83" s="106">
        <v>0</v>
      </c>
      <c r="H83" s="107"/>
      <c r="I83" s="62" t="str">
        <f t="shared" si="9"/>
        <v/>
      </c>
      <c r="J83" s="165"/>
    </row>
    <row r="84" spans="2:10" ht="21" customHeight="1" outlineLevel="2" thickBot="1" x14ac:dyDescent="0.3">
      <c r="B84" s="103" t="s">
        <v>86</v>
      </c>
      <c r="C84" s="103" t="s">
        <v>56</v>
      </c>
      <c r="D84" s="104" t="s">
        <v>88</v>
      </c>
      <c r="E84" s="105" t="s">
        <v>26</v>
      </c>
      <c r="F84" s="104">
        <v>0</v>
      </c>
      <c r="G84" s="106">
        <v>0</v>
      </c>
      <c r="H84" s="107"/>
      <c r="I84" s="62" t="str">
        <f t="shared" si="9"/>
        <v/>
      </c>
      <c r="J84" s="165"/>
    </row>
    <row r="85" spans="2:10" ht="21" customHeight="1" outlineLevel="2" thickBot="1" x14ac:dyDescent="0.3">
      <c r="B85" s="103" t="s">
        <v>99</v>
      </c>
      <c r="C85" s="103" t="s">
        <v>56</v>
      </c>
      <c r="D85" s="104" t="s">
        <v>88</v>
      </c>
      <c r="E85" s="105" t="s">
        <v>26</v>
      </c>
      <c r="F85" s="104">
        <v>0</v>
      </c>
      <c r="G85" s="106">
        <v>0</v>
      </c>
      <c r="H85" s="107"/>
      <c r="I85" s="62" t="str">
        <f t="shared" si="9"/>
        <v/>
      </c>
      <c r="J85" s="165"/>
    </row>
    <row r="86" spans="2:10" ht="21" customHeight="1" outlineLevel="2" thickBot="1" x14ac:dyDescent="0.3">
      <c r="B86" s="103" t="s">
        <v>100</v>
      </c>
      <c r="C86" s="103" t="s">
        <v>56</v>
      </c>
      <c r="D86" s="104" t="s">
        <v>88</v>
      </c>
      <c r="E86" s="105" t="s">
        <v>26</v>
      </c>
      <c r="F86" s="104">
        <v>0</v>
      </c>
      <c r="G86" s="106">
        <v>0</v>
      </c>
      <c r="H86" s="107"/>
      <c r="I86" s="62" t="str">
        <f>IF(H86="","",H86+F86)</f>
        <v/>
      </c>
      <c r="J86" s="165"/>
    </row>
    <row r="87" spans="2:10" ht="21" customHeight="1" outlineLevel="2" thickBot="1" x14ac:dyDescent="0.3">
      <c r="B87" s="103" t="s">
        <v>101</v>
      </c>
      <c r="C87" s="103" t="s">
        <v>56</v>
      </c>
      <c r="D87" s="104" t="s">
        <v>88</v>
      </c>
      <c r="E87" s="105" t="s">
        <v>26</v>
      </c>
      <c r="F87" s="104">
        <v>0</v>
      </c>
      <c r="G87" s="106">
        <v>0</v>
      </c>
      <c r="H87" s="107"/>
      <c r="I87" s="62" t="str">
        <f t="shared" si="9"/>
        <v/>
      </c>
      <c r="J87" s="165"/>
    </row>
    <row r="88" spans="2:10" ht="21" customHeight="1" outlineLevel="2" thickBot="1" x14ac:dyDescent="0.3">
      <c r="B88" s="103" t="s">
        <v>102</v>
      </c>
      <c r="C88" s="103" t="s">
        <v>56</v>
      </c>
      <c r="D88" s="104" t="s">
        <v>88</v>
      </c>
      <c r="E88" s="105" t="s">
        <v>26</v>
      </c>
      <c r="F88" s="104">
        <v>0</v>
      </c>
      <c r="G88" s="106">
        <v>0</v>
      </c>
      <c r="H88" s="107"/>
      <c r="I88" s="62" t="str">
        <f t="shared" si="9"/>
        <v/>
      </c>
      <c r="J88" s="165"/>
    </row>
    <row r="89" spans="2:10" ht="21" customHeight="1" outlineLevel="2" thickBot="1" x14ac:dyDescent="0.3">
      <c r="B89" s="103" t="s">
        <v>103</v>
      </c>
      <c r="C89" s="103" t="s">
        <v>56</v>
      </c>
      <c r="D89" s="104" t="s">
        <v>88</v>
      </c>
      <c r="E89" s="105" t="s">
        <v>26</v>
      </c>
      <c r="F89" s="104">
        <v>0</v>
      </c>
      <c r="G89" s="106">
        <v>0</v>
      </c>
      <c r="H89" s="107"/>
      <c r="I89" s="62" t="str">
        <f t="shared" si="9"/>
        <v/>
      </c>
      <c r="J89" s="165"/>
    </row>
    <row r="90" spans="2:10" ht="21" customHeight="1" outlineLevel="2" thickBot="1" x14ac:dyDescent="0.3">
      <c r="B90" s="103" t="s">
        <v>104</v>
      </c>
      <c r="C90" s="103" t="s">
        <v>56</v>
      </c>
      <c r="D90" s="104" t="s">
        <v>88</v>
      </c>
      <c r="E90" s="105" t="s">
        <v>26</v>
      </c>
      <c r="F90" s="104">
        <v>0</v>
      </c>
      <c r="G90" s="106">
        <v>0</v>
      </c>
      <c r="H90" s="107"/>
      <c r="I90" s="62" t="str">
        <f t="shared" si="9"/>
        <v/>
      </c>
      <c r="J90" s="165"/>
    </row>
    <row r="91" spans="2:10" ht="21" customHeight="1" outlineLevel="2" thickBot="1" x14ac:dyDescent="0.3">
      <c r="B91" s="103" t="s">
        <v>105</v>
      </c>
      <c r="C91" s="103" t="s">
        <v>56</v>
      </c>
      <c r="D91" s="104" t="s">
        <v>88</v>
      </c>
      <c r="E91" s="105" t="s">
        <v>26</v>
      </c>
      <c r="F91" s="104">
        <v>0</v>
      </c>
      <c r="G91" s="106">
        <v>0</v>
      </c>
      <c r="H91" s="107"/>
      <c r="I91" s="62" t="str">
        <f t="shared" si="9"/>
        <v/>
      </c>
      <c r="J91" s="165"/>
    </row>
    <row r="92" spans="2:10" ht="21" customHeight="1" outlineLevel="1" thickBot="1" x14ac:dyDescent="0.3">
      <c r="B92" s="98" t="s">
        <v>95</v>
      </c>
      <c r="C92" s="98"/>
      <c r="D92" s="98"/>
      <c r="E92" s="100" t="s">
        <v>25</v>
      </c>
      <c r="F92" s="98"/>
      <c r="G92" s="108">
        <f>AVERAGE(G93:G106)</f>
        <v>0</v>
      </c>
      <c r="H92" s="102" t="str">
        <f>IF(COUNTA(H93:H106)=0,"",MIN(H93:H106))</f>
        <v/>
      </c>
      <c r="I92" s="60" t="str">
        <f>IF(H92="","",MAX(I93:I106))</f>
        <v/>
      </c>
      <c r="J92" s="102" t="str">
        <f>IF(COUNTA(J93:J106)=0,"",MAX(J93:J106))</f>
        <v/>
      </c>
    </row>
    <row r="93" spans="2:10" ht="21" customHeight="1" outlineLevel="2" thickBot="1" x14ac:dyDescent="0.3">
      <c r="B93" s="103" t="s">
        <v>80</v>
      </c>
      <c r="C93" s="103" t="s">
        <v>56</v>
      </c>
      <c r="D93" s="104" t="s">
        <v>88</v>
      </c>
      <c r="E93" s="105" t="s">
        <v>26</v>
      </c>
      <c r="F93" s="104">
        <v>0</v>
      </c>
      <c r="G93" s="106">
        <v>0</v>
      </c>
      <c r="H93" s="107"/>
      <c r="I93" s="62" t="str">
        <f>IF(H93="","",H93+F93)</f>
        <v/>
      </c>
      <c r="J93" s="165"/>
    </row>
    <row r="94" spans="2:10" ht="21" customHeight="1" outlineLevel="2" thickBot="1" x14ac:dyDescent="0.3">
      <c r="B94" s="103" t="s">
        <v>81</v>
      </c>
      <c r="C94" s="103" t="s">
        <v>56</v>
      </c>
      <c r="D94" s="104" t="s">
        <v>88</v>
      </c>
      <c r="E94" s="105" t="s">
        <v>26</v>
      </c>
      <c r="F94" s="104">
        <v>0</v>
      </c>
      <c r="G94" s="106">
        <v>0</v>
      </c>
      <c r="H94" s="107"/>
      <c r="I94" s="62" t="str">
        <f t="shared" ref="I94:I106" si="10">IF(H94="","",H94+F94)</f>
        <v/>
      </c>
      <c r="J94" s="165"/>
    </row>
    <row r="95" spans="2:10" ht="21" customHeight="1" outlineLevel="2" thickBot="1" x14ac:dyDescent="0.3">
      <c r="B95" s="103" t="s">
        <v>82</v>
      </c>
      <c r="C95" s="103" t="s">
        <v>56</v>
      </c>
      <c r="D95" s="104" t="s">
        <v>88</v>
      </c>
      <c r="E95" s="105" t="s">
        <v>26</v>
      </c>
      <c r="F95" s="104">
        <v>0</v>
      </c>
      <c r="G95" s="106">
        <v>0</v>
      </c>
      <c r="H95" s="107"/>
      <c r="I95" s="62" t="str">
        <f t="shared" si="10"/>
        <v/>
      </c>
      <c r="J95" s="165"/>
    </row>
    <row r="96" spans="2:10" ht="21" customHeight="1" outlineLevel="2" thickBot="1" x14ac:dyDescent="0.3">
      <c r="B96" s="103" t="s">
        <v>83</v>
      </c>
      <c r="C96" s="103" t="s">
        <v>56</v>
      </c>
      <c r="D96" s="104" t="s">
        <v>88</v>
      </c>
      <c r="E96" s="105" t="s">
        <v>26</v>
      </c>
      <c r="F96" s="104">
        <v>0</v>
      </c>
      <c r="G96" s="106">
        <v>0</v>
      </c>
      <c r="H96" s="107"/>
      <c r="I96" s="62" t="str">
        <f t="shared" si="10"/>
        <v/>
      </c>
      <c r="J96" s="165"/>
    </row>
    <row r="97" spans="2:10" ht="21" customHeight="1" outlineLevel="2" thickBot="1" x14ac:dyDescent="0.3">
      <c r="B97" s="103" t="s">
        <v>84</v>
      </c>
      <c r="C97" s="103" t="s">
        <v>56</v>
      </c>
      <c r="D97" s="104" t="s">
        <v>88</v>
      </c>
      <c r="E97" s="105" t="s">
        <v>26</v>
      </c>
      <c r="F97" s="104">
        <v>0</v>
      </c>
      <c r="G97" s="106">
        <v>0</v>
      </c>
      <c r="H97" s="107"/>
      <c r="I97" s="62" t="str">
        <f t="shared" si="10"/>
        <v/>
      </c>
      <c r="J97" s="165"/>
    </row>
    <row r="98" spans="2:10" ht="21" customHeight="1" outlineLevel="2" thickBot="1" x14ac:dyDescent="0.3">
      <c r="B98" s="103" t="s">
        <v>85</v>
      </c>
      <c r="C98" s="103" t="s">
        <v>56</v>
      </c>
      <c r="D98" s="104" t="s">
        <v>88</v>
      </c>
      <c r="E98" s="105" t="s">
        <v>26</v>
      </c>
      <c r="F98" s="104">
        <v>0</v>
      </c>
      <c r="G98" s="106">
        <v>0</v>
      </c>
      <c r="H98" s="107"/>
      <c r="I98" s="62" t="str">
        <f t="shared" si="10"/>
        <v/>
      </c>
      <c r="J98" s="165"/>
    </row>
    <row r="99" spans="2:10" ht="21" customHeight="1" outlineLevel="2" thickBot="1" x14ac:dyDescent="0.3">
      <c r="B99" s="103" t="s">
        <v>86</v>
      </c>
      <c r="C99" s="103" t="s">
        <v>56</v>
      </c>
      <c r="D99" s="104" t="s">
        <v>88</v>
      </c>
      <c r="E99" s="105" t="s">
        <v>26</v>
      </c>
      <c r="F99" s="104">
        <v>0</v>
      </c>
      <c r="G99" s="106">
        <v>0</v>
      </c>
      <c r="H99" s="107"/>
      <c r="I99" s="62" t="str">
        <f t="shared" si="10"/>
        <v/>
      </c>
      <c r="J99" s="165"/>
    </row>
    <row r="100" spans="2:10" ht="21" customHeight="1" outlineLevel="2" thickBot="1" x14ac:dyDescent="0.3">
      <c r="B100" s="103" t="s">
        <v>99</v>
      </c>
      <c r="C100" s="103" t="s">
        <v>56</v>
      </c>
      <c r="D100" s="104" t="s">
        <v>88</v>
      </c>
      <c r="E100" s="105" t="s">
        <v>26</v>
      </c>
      <c r="F100" s="104">
        <v>0</v>
      </c>
      <c r="G100" s="106">
        <v>0</v>
      </c>
      <c r="H100" s="107"/>
      <c r="I100" s="62" t="str">
        <f>IF(H100="","",H100+F100)</f>
        <v/>
      </c>
      <c r="J100" s="165"/>
    </row>
    <row r="101" spans="2:10" ht="21" customHeight="1" outlineLevel="2" thickBot="1" x14ac:dyDescent="0.3">
      <c r="B101" s="103" t="s">
        <v>100</v>
      </c>
      <c r="C101" s="103" t="s">
        <v>56</v>
      </c>
      <c r="D101" s="104" t="s">
        <v>88</v>
      </c>
      <c r="E101" s="105" t="s">
        <v>26</v>
      </c>
      <c r="F101" s="104">
        <v>0</v>
      </c>
      <c r="G101" s="106">
        <v>0</v>
      </c>
      <c r="H101" s="107"/>
      <c r="I101" s="62" t="str">
        <f t="shared" si="10"/>
        <v/>
      </c>
      <c r="J101" s="165"/>
    </row>
    <row r="102" spans="2:10" ht="21" customHeight="1" outlineLevel="2" thickBot="1" x14ac:dyDescent="0.3">
      <c r="B102" s="103" t="s">
        <v>101</v>
      </c>
      <c r="C102" s="103" t="s">
        <v>56</v>
      </c>
      <c r="D102" s="104" t="s">
        <v>88</v>
      </c>
      <c r="E102" s="105" t="s">
        <v>26</v>
      </c>
      <c r="F102" s="104">
        <v>0</v>
      </c>
      <c r="G102" s="106">
        <v>0</v>
      </c>
      <c r="H102" s="107"/>
      <c r="I102" s="62" t="str">
        <f t="shared" si="10"/>
        <v/>
      </c>
      <c r="J102" s="165"/>
    </row>
    <row r="103" spans="2:10" ht="21" customHeight="1" outlineLevel="2" thickBot="1" x14ac:dyDescent="0.3">
      <c r="B103" s="103" t="s">
        <v>102</v>
      </c>
      <c r="C103" s="103" t="s">
        <v>56</v>
      </c>
      <c r="D103" s="104" t="s">
        <v>88</v>
      </c>
      <c r="E103" s="105" t="s">
        <v>26</v>
      </c>
      <c r="F103" s="104">
        <v>0</v>
      </c>
      <c r="G103" s="106">
        <v>0</v>
      </c>
      <c r="H103" s="107"/>
      <c r="I103" s="62" t="str">
        <f t="shared" si="10"/>
        <v/>
      </c>
      <c r="J103" s="165"/>
    </row>
    <row r="104" spans="2:10" ht="21" customHeight="1" outlineLevel="2" thickBot="1" x14ac:dyDescent="0.3">
      <c r="B104" s="103" t="s">
        <v>103</v>
      </c>
      <c r="C104" s="103" t="s">
        <v>56</v>
      </c>
      <c r="D104" s="104" t="s">
        <v>88</v>
      </c>
      <c r="E104" s="105" t="s">
        <v>26</v>
      </c>
      <c r="F104" s="104">
        <v>0</v>
      </c>
      <c r="G104" s="106">
        <v>0</v>
      </c>
      <c r="H104" s="107"/>
      <c r="I104" s="62" t="str">
        <f t="shared" si="10"/>
        <v/>
      </c>
      <c r="J104" s="165"/>
    </row>
    <row r="105" spans="2:10" ht="21" customHeight="1" outlineLevel="2" thickBot="1" x14ac:dyDescent="0.3">
      <c r="B105" s="103" t="s">
        <v>104</v>
      </c>
      <c r="C105" s="103" t="s">
        <v>56</v>
      </c>
      <c r="D105" s="104" t="s">
        <v>88</v>
      </c>
      <c r="E105" s="105" t="s">
        <v>26</v>
      </c>
      <c r="F105" s="104">
        <v>0</v>
      </c>
      <c r="G105" s="106">
        <v>0</v>
      </c>
      <c r="H105" s="107"/>
      <c r="I105" s="62" t="str">
        <f t="shared" si="10"/>
        <v/>
      </c>
      <c r="J105" s="165"/>
    </row>
    <row r="106" spans="2:10" ht="21" customHeight="1" outlineLevel="2" thickBot="1" x14ac:dyDescent="0.3">
      <c r="B106" s="103" t="s">
        <v>105</v>
      </c>
      <c r="C106" s="103" t="s">
        <v>56</v>
      </c>
      <c r="D106" s="104" t="s">
        <v>88</v>
      </c>
      <c r="E106" s="105" t="s">
        <v>26</v>
      </c>
      <c r="F106" s="104">
        <v>0</v>
      </c>
      <c r="G106" s="106">
        <v>0</v>
      </c>
      <c r="H106" s="107"/>
      <c r="I106" s="62" t="str">
        <f t="shared" si="10"/>
        <v/>
      </c>
      <c r="J106" s="165"/>
    </row>
    <row r="107" spans="2:10" ht="21" customHeight="1" outlineLevel="1" thickBot="1" x14ac:dyDescent="0.3">
      <c r="B107" s="98" t="s">
        <v>96</v>
      </c>
      <c r="C107" s="98"/>
      <c r="D107" s="98"/>
      <c r="E107" s="100" t="s">
        <v>25</v>
      </c>
      <c r="F107" s="98"/>
      <c r="G107" s="108">
        <f>AVERAGE(G108:G121)</f>
        <v>0</v>
      </c>
      <c r="H107" s="102" t="str">
        <f>IF(COUNTA(H108:H121)=0,"",MIN(H108:H121))</f>
        <v/>
      </c>
      <c r="I107" s="60" t="str">
        <f>IF(H107="","",MAX(I108:I121))</f>
        <v/>
      </c>
      <c r="J107" s="102" t="str">
        <f>IF(COUNTA(J108:J121)=0,"",MAX(J108:J121))</f>
        <v/>
      </c>
    </row>
    <row r="108" spans="2:10" ht="21" customHeight="1" outlineLevel="2" thickBot="1" x14ac:dyDescent="0.3">
      <c r="B108" s="103" t="s">
        <v>80</v>
      </c>
      <c r="C108" s="103" t="s">
        <v>56</v>
      </c>
      <c r="D108" s="104" t="s">
        <v>88</v>
      </c>
      <c r="E108" s="105" t="s">
        <v>26</v>
      </c>
      <c r="F108" s="104">
        <v>0</v>
      </c>
      <c r="G108" s="106">
        <v>0</v>
      </c>
      <c r="H108" s="107"/>
      <c r="I108" s="62" t="str">
        <f>IF(H108="","",H108+F108)</f>
        <v/>
      </c>
      <c r="J108" s="165"/>
    </row>
    <row r="109" spans="2:10" ht="21" customHeight="1" outlineLevel="2" thickBot="1" x14ac:dyDescent="0.3">
      <c r="B109" s="103" t="s">
        <v>81</v>
      </c>
      <c r="C109" s="103" t="s">
        <v>56</v>
      </c>
      <c r="D109" s="104" t="s">
        <v>88</v>
      </c>
      <c r="E109" s="105" t="s">
        <v>26</v>
      </c>
      <c r="F109" s="104">
        <v>0</v>
      </c>
      <c r="G109" s="106">
        <v>0</v>
      </c>
      <c r="H109" s="107"/>
      <c r="I109" s="62" t="str">
        <f t="shared" ref="I109:I121" si="11">IF(H109="","",H109+F109)</f>
        <v/>
      </c>
      <c r="J109" s="165"/>
    </row>
    <row r="110" spans="2:10" ht="21" customHeight="1" outlineLevel="2" thickBot="1" x14ac:dyDescent="0.3">
      <c r="B110" s="103" t="s">
        <v>82</v>
      </c>
      <c r="C110" s="103" t="s">
        <v>56</v>
      </c>
      <c r="D110" s="104" t="s">
        <v>88</v>
      </c>
      <c r="E110" s="105" t="s">
        <v>26</v>
      </c>
      <c r="F110" s="104">
        <v>0</v>
      </c>
      <c r="G110" s="106">
        <v>0</v>
      </c>
      <c r="H110" s="107"/>
      <c r="I110" s="62" t="str">
        <f t="shared" si="11"/>
        <v/>
      </c>
      <c r="J110" s="165"/>
    </row>
    <row r="111" spans="2:10" ht="21" customHeight="1" outlineLevel="2" thickBot="1" x14ac:dyDescent="0.3">
      <c r="B111" s="103" t="s">
        <v>83</v>
      </c>
      <c r="C111" s="103" t="s">
        <v>56</v>
      </c>
      <c r="D111" s="104" t="s">
        <v>88</v>
      </c>
      <c r="E111" s="105" t="s">
        <v>26</v>
      </c>
      <c r="F111" s="104">
        <v>0</v>
      </c>
      <c r="G111" s="106">
        <v>0</v>
      </c>
      <c r="H111" s="107"/>
      <c r="I111" s="62" t="str">
        <f t="shared" si="11"/>
        <v/>
      </c>
      <c r="J111" s="165"/>
    </row>
    <row r="112" spans="2:10" ht="21" customHeight="1" outlineLevel="2" thickBot="1" x14ac:dyDescent="0.3">
      <c r="B112" s="103" t="s">
        <v>84</v>
      </c>
      <c r="C112" s="103" t="s">
        <v>56</v>
      </c>
      <c r="D112" s="104" t="s">
        <v>88</v>
      </c>
      <c r="E112" s="105" t="s">
        <v>26</v>
      </c>
      <c r="F112" s="104">
        <v>0</v>
      </c>
      <c r="G112" s="106">
        <v>0</v>
      </c>
      <c r="H112" s="107"/>
      <c r="I112" s="62" t="str">
        <f t="shared" si="11"/>
        <v/>
      </c>
      <c r="J112" s="165"/>
    </row>
    <row r="113" spans="2:10" ht="21" customHeight="1" outlineLevel="2" thickBot="1" x14ac:dyDescent="0.3">
      <c r="B113" s="103" t="s">
        <v>85</v>
      </c>
      <c r="C113" s="103" t="s">
        <v>56</v>
      </c>
      <c r="D113" s="104" t="s">
        <v>88</v>
      </c>
      <c r="E113" s="105" t="s">
        <v>26</v>
      </c>
      <c r="F113" s="104">
        <v>0</v>
      </c>
      <c r="G113" s="106">
        <v>0</v>
      </c>
      <c r="H113" s="107"/>
      <c r="I113" s="62" t="str">
        <f t="shared" si="11"/>
        <v/>
      </c>
      <c r="J113" s="165"/>
    </row>
    <row r="114" spans="2:10" ht="21" customHeight="1" outlineLevel="2" thickBot="1" x14ac:dyDescent="0.3">
      <c r="B114" s="103" t="s">
        <v>86</v>
      </c>
      <c r="C114" s="103" t="s">
        <v>56</v>
      </c>
      <c r="D114" s="104" t="s">
        <v>88</v>
      </c>
      <c r="E114" s="105" t="s">
        <v>26</v>
      </c>
      <c r="F114" s="104">
        <v>0</v>
      </c>
      <c r="G114" s="106">
        <v>0</v>
      </c>
      <c r="H114" s="107"/>
      <c r="I114" s="62" t="str">
        <f t="shared" si="11"/>
        <v/>
      </c>
      <c r="J114" s="165"/>
    </row>
    <row r="115" spans="2:10" ht="21" customHeight="1" outlineLevel="2" thickBot="1" x14ac:dyDescent="0.3">
      <c r="B115" s="103" t="s">
        <v>99</v>
      </c>
      <c r="C115" s="103" t="s">
        <v>56</v>
      </c>
      <c r="D115" s="104" t="s">
        <v>88</v>
      </c>
      <c r="E115" s="105" t="s">
        <v>26</v>
      </c>
      <c r="F115" s="104">
        <v>0</v>
      </c>
      <c r="G115" s="106">
        <v>0</v>
      </c>
      <c r="H115" s="107"/>
      <c r="I115" s="62" t="str">
        <f t="shared" si="11"/>
        <v/>
      </c>
      <c r="J115" s="165"/>
    </row>
    <row r="116" spans="2:10" ht="21" customHeight="1" outlineLevel="2" thickBot="1" x14ac:dyDescent="0.3">
      <c r="B116" s="103" t="s">
        <v>100</v>
      </c>
      <c r="C116" s="103" t="s">
        <v>56</v>
      </c>
      <c r="D116" s="104" t="s">
        <v>88</v>
      </c>
      <c r="E116" s="105" t="s">
        <v>26</v>
      </c>
      <c r="F116" s="104">
        <v>0</v>
      </c>
      <c r="G116" s="106">
        <v>0</v>
      </c>
      <c r="H116" s="107"/>
      <c r="I116" s="62" t="str">
        <f t="shared" si="11"/>
        <v/>
      </c>
      <c r="J116" s="165"/>
    </row>
    <row r="117" spans="2:10" ht="21" customHeight="1" outlineLevel="2" thickBot="1" x14ac:dyDescent="0.3">
      <c r="B117" s="103" t="s">
        <v>101</v>
      </c>
      <c r="C117" s="103" t="s">
        <v>56</v>
      </c>
      <c r="D117" s="104" t="s">
        <v>88</v>
      </c>
      <c r="E117" s="105" t="s">
        <v>26</v>
      </c>
      <c r="F117" s="104">
        <v>0</v>
      </c>
      <c r="G117" s="106">
        <v>0</v>
      </c>
      <c r="H117" s="107"/>
      <c r="I117" s="62" t="str">
        <f t="shared" si="11"/>
        <v/>
      </c>
      <c r="J117" s="165"/>
    </row>
    <row r="118" spans="2:10" ht="21" customHeight="1" outlineLevel="2" thickBot="1" x14ac:dyDescent="0.3">
      <c r="B118" s="103" t="s">
        <v>102</v>
      </c>
      <c r="C118" s="103" t="s">
        <v>56</v>
      </c>
      <c r="D118" s="104" t="s">
        <v>88</v>
      </c>
      <c r="E118" s="105" t="s">
        <v>26</v>
      </c>
      <c r="F118" s="104">
        <v>0</v>
      </c>
      <c r="G118" s="106">
        <v>0</v>
      </c>
      <c r="H118" s="107"/>
      <c r="I118" s="62" t="str">
        <f t="shared" si="11"/>
        <v/>
      </c>
      <c r="J118" s="165"/>
    </row>
    <row r="119" spans="2:10" ht="21" customHeight="1" outlineLevel="2" thickBot="1" x14ac:dyDescent="0.3">
      <c r="B119" s="103" t="s">
        <v>103</v>
      </c>
      <c r="C119" s="103" t="s">
        <v>56</v>
      </c>
      <c r="D119" s="104" t="s">
        <v>88</v>
      </c>
      <c r="E119" s="105" t="s">
        <v>26</v>
      </c>
      <c r="F119" s="104">
        <v>0</v>
      </c>
      <c r="G119" s="106">
        <v>0</v>
      </c>
      <c r="H119" s="107"/>
      <c r="I119" s="62" t="str">
        <f t="shared" si="11"/>
        <v/>
      </c>
      <c r="J119" s="165"/>
    </row>
    <row r="120" spans="2:10" ht="21" customHeight="1" outlineLevel="2" thickBot="1" x14ac:dyDescent="0.3">
      <c r="B120" s="103" t="s">
        <v>104</v>
      </c>
      <c r="C120" s="103" t="s">
        <v>56</v>
      </c>
      <c r="D120" s="104" t="s">
        <v>88</v>
      </c>
      <c r="E120" s="105" t="s">
        <v>26</v>
      </c>
      <c r="F120" s="104">
        <v>0</v>
      </c>
      <c r="G120" s="106">
        <v>0</v>
      </c>
      <c r="H120" s="107"/>
      <c r="I120" s="62" t="str">
        <f t="shared" si="11"/>
        <v/>
      </c>
      <c r="J120" s="165"/>
    </row>
    <row r="121" spans="2:10" ht="21" customHeight="1" outlineLevel="2" thickBot="1" x14ac:dyDescent="0.3">
      <c r="B121" s="103" t="s">
        <v>105</v>
      </c>
      <c r="C121" s="103" t="s">
        <v>56</v>
      </c>
      <c r="D121" s="104" t="s">
        <v>88</v>
      </c>
      <c r="E121" s="105" t="s">
        <v>26</v>
      </c>
      <c r="F121" s="104">
        <v>0</v>
      </c>
      <c r="G121" s="106">
        <v>0</v>
      </c>
      <c r="H121" s="107"/>
      <c r="I121" s="62" t="str">
        <f t="shared" si="11"/>
        <v/>
      </c>
      <c r="J121" s="165"/>
    </row>
    <row r="122" spans="2:10" ht="21" customHeight="1" outlineLevel="1" thickBot="1" x14ac:dyDescent="0.3">
      <c r="B122" s="98" t="s">
        <v>97</v>
      </c>
      <c r="C122" s="98"/>
      <c r="D122" s="98"/>
      <c r="E122" s="100" t="s">
        <v>25</v>
      </c>
      <c r="F122" s="98"/>
      <c r="G122" s="108">
        <f>AVERAGE(G123:G134)</f>
        <v>0</v>
      </c>
      <c r="H122" s="102" t="str">
        <f>IF(COUNTA(H123:H134)=0,"",MIN(H123:H134))</f>
        <v/>
      </c>
      <c r="I122" s="60" t="str">
        <f>IF(H122="","",MAX(I123:I134))</f>
        <v/>
      </c>
      <c r="J122" s="102" t="str">
        <f>IF(COUNTA(J123:J134)=0,"",MAX(J123:J134))</f>
        <v/>
      </c>
    </row>
    <row r="123" spans="2:10" ht="21" customHeight="1" outlineLevel="2" thickBot="1" x14ac:dyDescent="0.3">
      <c r="B123" s="103" t="s">
        <v>80</v>
      </c>
      <c r="C123" s="103" t="s">
        <v>56</v>
      </c>
      <c r="D123" s="104" t="s">
        <v>88</v>
      </c>
      <c r="E123" s="105" t="s">
        <v>26</v>
      </c>
      <c r="F123" s="104">
        <v>0</v>
      </c>
      <c r="G123" s="106">
        <v>0</v>
      </c>
      <c r="H123" s="107"/>
      <c r="I123" s="62" t="str">
        <f>IF(H123="","",H123+F123)</f>
        <v/>
      </c>
      <c r="J123" s="165"/>
    </row>
    <row r="124" spans="2:10" ht="21" customHeight="1" outlineLevel="2" thickBot="1" x14ac:dyDescent="0.3">
      <c r="B124" s="103" t="s">
        <v>81</v>
      </c>
      <c r="C124" s="103" t="s">
        <v>56</v>
      </c>
      <c r="D124" s="104" t="s">
        <v>88</v>
      </c>
      <c r="E124" s="105" t="s">
        <v>26</v>
      </c>
      <c r="F124" s="104">
        <v>0</v>
      </c>
      <c r="G124" s="106">
        <v>0</v>
      </c>
      <c r="H124" s="107"/>
      <c r="I124" s="62" t="str">
        <f t="shared" ref="I124:I134" si="12">IF(H124="","",H124+F124)</f>
        <v/>
      </c>
      <c r="J124" s="165"/>
    </row>
    <row r="125" spans="2:10" ht="21" customHeight="1" outlineLevel="2" thickBot="1" x14ac:dyDescent="0.3">
      <c r="B125" s="103" t="s">
        <v>82</v>
      </c>
      <c r="C125" s="103" t="s">
        <v>56</v>
      </c>
      <c r="D125" s="104" t="s">
        <v>88</v>
      </c>
      <c r="E125" s="105" t="s">
        <v>26</v>
      </c>
      <c r="F125" s="104">
        <v>0</v>
      </c>
      <c r="G125" s="106">
        <v>0</v>
      </c>
      <c r="H125" s="107"/>
      <c r="I125" s="62" t="str">
        <f t="shared" si="12"/>
        <v/>
      </c>
      <c r="J125" s="165"/>
    </row>
    <row r="126" spans="2:10" ht="21" customHeight="1" outlineLevel="2" thickBot="1" x14ac:dyDescent="0.3">
      <c r="B126" s="103" t="s">
        <v>83</v>
      </c>
      <c r="C126" s="103" t="s">
        <v>56</v>
      </c>
      <c r="D126" s="104" t="s">
        <v>88</v>
      </c>
      <c r="E126" s="105" t="s">
        <v>26</v>
      </c>
      <c r="F126" s="104">
        <v>0</v>
      </c>
      <c r="G126" s="106">
        <v>0</v>
      </c>
      <c r="H126" s="107"/>
      <c r="I126" s="62" t="str">
        <f t="shared" si="12"/>
        <v/>
      </c>
      <c r="J126" s="165"/>
    </row>
    <row r="127" spans="2:10" ht="21" customHeight="1" outlineLevel="2" thickBot="1" x14ac:dyDescent="0.3">
      <c r="B127" s="103" t="s">
        <v>84</v>
      </c>
      <c r="C127" s="103" t="s">
        <v>56</v>
      </c>
      <c r="D127" s="104" t="s">
        <v>88</v>
      </c>
      <c r="E127" s="105" t="s">
        <v>26</v>
      </c>
      <c r="F127" s="104">
        <v>0</v>
      </c>
      <c r="G127" s="106">
        <v>0</v>
      </c>
      <c r="H127" s="107"/>
      <c r="I127" s="62" t="str">
        <f t="shared" si="12"/>
        <v/>
      </c>
      <c r="J127" s="165"/>
    </row>
    <row r="128" spans="2:10" ht="21" customHeight="1" outlineLevel="2" thickBot="1" x14ac:dyDescent="0.3">
      <c r="B128" s="103" t="s">
        <v>85</v>
      </c>
      <c r="C128" s="103" t="s">
        <v>56</v>
      </c>
      <c r="D128" s="104" t="s">
        <v>88</v>
      </c>
      <c r="E128" s="105" t="s">
        <v>26</v>
      </c>
      <c r="F128" s="104">
        <v>0</v>
      </c>
      <c r="G128" s="106">
        <v>0</v>
      </c>
      <c r="H128" s="107"/>
      <c r="I128" s="62" t="str">
        <f t="shared" si="12"/>
        <v/>
      </c>
      <c r="J128" s="165"/>
    </row>
    <row r="129" spans="2:10" ht="21" customHeight="1" outlineLevel="2" thickBot="1" x14ac:dyDescent="0.3">
      <c r="B129" s="103" t="s">
        <v>86</v>
      </c>
      <c r="C129" s="103" t="s">
        <v>56</v>
      </c>
      <c r="D129" s="104" t="s">
        <v>88</v>
      </c>
      <c r="E129" s="105" t="s">
        <v>26</v>
      </c>
      <c r="F129" s="104">
        <v>0</v>
      </c>
      <c r="G129" s="106">
        <v>0</v>
      </c>
      <c r="H129" s="107"/>
      <c r="I129" s="62" t="str">
        <f t="shared" si="12"/>
        <v/>
      </c>
      <c r="J129" s="165"/>
    </row>
    <row r="130" spans="2:10" ht="21" customHeight="1" outlineLevel="2" thickBot="1" x14ac:dyDescent="0.3">
      <c r="B130" s="103" t="s">
        <v>99</v>
      </c>
      <c r="C130" s="103" t="s">
        <v>56</v>
      </c>
      <c r="D130" s="104" t="s">
        <v>88</v>
      </c>
      <c r="E130" s="105" t="s">
        <v>26</v>
      </c>
      <c r="F130" s="104">
        <v>0</v>
      </c>
      <c r="G130" s="106">
        <v>0</v>
      </c>
      <c r="H130" s="107"/>
      <c r="I130" s="62" t="str">
        <f t="shared" si="12"/>
        <v/>
      </c>
      <c r="J130" s="165"/>
    </row>
    <row r="131" spans="2:10" ht="21" customHeight="1" outlineLevel="2" thickBot="1" x14ac:dyDescent="0.3">
      <c r="B131" s="103" t="s">
        <v>100</v>
      </c>
      <c r="C131" s="103" t="s">
        <v>56</v>
      </c>
      <c r="D131" s="104" t="s">
        <v>88</v>
      </c>
      <c r="E131" s="105" t="s">
        <v>26</v>
      </c>
      <c r="F131" s="104">
        <v>0</v>
      </c>
      <c r="G131" s="106">
        <v>0</v>
      </c>
      <c r="H131" s="107"/>
      <c r="I131" s="62" t="str">
        <f>IF(H131="","",H131+F131)</f>
        <v/>
      </c>
      <c r="J131" s="165"/>
    </row>
    <row r="132" spans="2:10" ht="21" customHeight="1" outlineLevel="2" thickBot="1" x14ac:dyDescent="0.3">
      <c r="B132" s="103" t="s">
        <v>101</v>
      </c>
      <c r="C132" s="103" t="s">
        <v>56</v>
      </c>
      <c r="D132" s="104" t="s">
        <v>88</v>
      </c>
      <c r="E132" s="105" t="s">
        <v>26</v>
      </c>
      <c r="F132" s="104">
        <v>0</v>
      </c>
      <c r="G132" s="106">
        <v>0</v>
      </c>
      <c r="H132" s="107"/>
      <c r="I132" s="62" t="str">
        <f t="shared" si="12"/>
        <v/>
      </c>
      <c r="J132" s="165"/>
    </row>
    <row r="133" spans="2:10" ht="21" customHeight="1" outlineLevel="2" thickBot="1" x14ac:dyDescent="0.3">
      <c r="B133" s="103" t="s">
        <v>102</v>
      </c>
      <c r="C133" s="103" t="s">
        <v>56</v>
      </c>
      <c r="D133" s="104" t="s">
        <v>88</v>
      </c>
      <c r="E133" s="105" t="s">
        <v>26</v>
      </c>
      <c r="F133" s="104">
        <v>0</v>
      </c>
      <c r="G133" s="106">
        <v>0</v>
      </c>
      <c r="H133" s="107"/>
      <c r="I133" s="62" t="str">
        <f t="shared" si="12"/>
        <v/>
      </c>
      <c r="J133" s="165"/>
    </row>
    <row r="134" spans="2:10" ht="21" customHeight="1" outlineLevel="2" thickBot="1" x14ac:dyDescent="0.3">
      <c r="B134" s="103" t="s">
        <v>103</v>
      </c>
      <c r="C134" s="103" t="s">
        <v>56</v>
      </c>
      <c r="D134" s="104" t="s">
        <v>88</v>
      </c>
      <c r="E134" s="105" t="s">
        <v>26</v>
      </c>
      <c r="F134" s="104">
        <v>0</v>
      </c>
      <c r="G134" s="106">
        <v>0</v>
      </c>
      <c r="H134" s="107"/>
      <c r="I134" s="62" t="str">
        <f t="shared" si="12"/>
        <v/>
      </c>
      <c r="J134" s="165"/>
    </row>
    <row r="135" spans="2:10" ht="21" customHeight="1" outlineLevel="1" thickBot="1" x14ac:dyDescent="0.3">
      <c r="B135" s="98" t="s">
        <v>98</v>
      </c>
      <c r="C135" s="98"/>
      <c r="D135" s="98"/>
      <c r="E135" s="100" t="s">
        <v>25</v>
      </c>
      <c r="F135" s="98"/>
      <c r="G135" s="108">
        <f>AVERAGE(G136:G148)</f>
        <v>0</v>
      </c>
      <c r="H135" s="102" t="str">
        <f>IF(COUNTA(H136:H148)=0,"",MIN(H136:H148))</f>
        <v/>
      </c>
      <c r="I135" s="60" t="str">
        <f>IF(H135="","",MAX(I136:I148))</f>
        <v/>
      </c>
      <c r="J135" s="102" t="str">
        <f>IF(COUNTA(J136:J148)=0,"",MAX(J136:J148))</f>
        <v/>
      </c>
    </row>
    <row r="136" spans="2:10" ht="21" customHeight="1" outlineLevel="1" thickBot="1" x14ac:dyDescent="0.3">
      <c r="B136" s="103" t="s">
        <v>80</v>
      </c>
      <c r="C136" s="103" t="s">
        <v>56</v>
      </c>
      <c r="D136" s="104" t="s">
        <v>88</v>
      </c>
      <c r="E136" s="105" t="s">
        <v>26</v>
      </c>
      <c r="F136" s="104">
        <v>0</v>
      </c>
      <c r="G136" s="106">
        <v>0</v>
      </c>
      <c r="H136" s="107"/>
      <c r="I136" s="62" t="str">
        <f>IF(H136="","",H136+F136)</f>
        <v/>
      </c>
      <c r="J136" s="165"/>
    </row>
    <row r="137" spans="2:10" ht="21" customHeight="1" outlineLevel="1" thickBot="1" x14ac:dyDescent="0.3">
      <c r="B137" s="103" t="s">
        <v>81</v>
      </c>
      <c r="C137" s="103" t="s">
        <v>56</v>
      </c>
      <c r="D137" s="104" t="s">
        <v>88</v>
      </c>
      <c r="E137" s="105" t="s">
        <v>26</v>
      </c>
      <c r="F137" s="104">
        <v>0</v>
      </c>
      <c r="G137" s="106">
        <v>0</v>
      </c>
      <c r="H137" s="107"/>
      <c r="I137" s="62" t="str">
        <f t="shared" ref="I137:I148" si="13">IF(H137="","",H137+F137)</f>
        <v/>
      </c>
      <c r="J137" s="165"/>
    </row>
    <row r="138" spans="2:10" ht="21" customHeight="1" outlineLevel="1" thickBot="1" x14ac:dyDescent="0.3">
      <c r="B138" s="103" t="s">
        <v>82</v>
      </c>
      <c r="C138" s="103" t="s">
        <v>56</v>
      </c>
      <c r="D138" s="104" t="s">
        <v>88</v>
      </c>
      <c r="E138" s="105" t="s">
        <v>26</v>
      </c>
      <c r="F138" s="104">
        <v>0</v>
      </c>
      <c r="G138" s="106">
        <v>0</v>
      </c>
      <c r="H138" s="107"/>
      <c r="I138" s="62" t="str">
        <f t="shared" si="13"/>
        <v/>
      </c>
      <c r="J138" s="165"/>
    </row>
    <row r="139" spans="2:10" ht="21" customHeight="1" outlineLevel="1" thickBot="1" x14ac:dyDescent="0.3">
      <c r="B139" s="103" t="s">
        <v>83</v>
      </c>
      <c r="C139" s="103" t="s">
        <v>56</v>
      </c>
      <c r="D139" s="104" t="s">
        <v>88</v>
      </c>
      <c r="E139" s="105" t="s">
        <v>26</v>
      </c>
      <c r="F139" s="104">
        <v>0</v>
      </c>
      <c r="G139" s="106">
        <v>0</v>
      </c>
      <c r="H139" s="107"/>
      <c r="I139" s="62" t="str">
        <f t="shared" si="13"/>
        <v/>
      </c>
      <c r="J139" s="165"/>
    </row>
    <row r="140" spans="2:10" ht="21" customHeight="1" outlineLevel="1" thickBot="1" x14ac:dyDescent="0.3">
      <c r="B140" s="103" t="s">
        <v>84</v>
      </c>
      <c r="C140" s="103" t="s">
        <v>56</v>
      </c>
      <c r="D140" s="104" t="s">
        <v>88</v>
      </c>
      <c r="E140" s="105" t="s">
        <v>26</v>
      </c>
      <c r="F140" s="104">
        <v>0</v>
      </c>
      <c r="G140" s="106">
        <v>0</v>
      </c>
      <c r="H140" s="107"/>
      <c r="I140" s="62" t="str">
        <f t="shared" si="13"/>
        <v/>
      </c>
      <c r="J140" s="165"/>
    </row>
    <row r="141" spans="2:10" ht="21" customHeight="1" outlineLevel="1" thickBot="1" x14ac:dyDescent="0.3">
      <c r="B141" s="103" t="s">
        <v>85</v>
      </c>
      <c r="C141" s="103" t="s">
        <v>56</v>
      </c>
      <c r="D141" s="104" t="s">
        <v>88</v>
      </c>
      <c r="E141" s="105" t="s">
        <v>26</v>
      </c>
      <c r="F141" s="104">
        <v>0</v>
      </c>
      <c r="G141" s="106">
        <v>0</v>
      </c>
      <c r="H141" s="107"/>
      <c r="I141" s="62" t="str">
        <f t="shared" si="13"/>
        <v/>
      </c>
      <c r="J141" s="165"/>
    </row>
    <row r="142" spans="2:10" ht="21" customHeight="1" outlineLevel="1" thickBot="1" x14ac:dyDescent="0.3">
      <c r="B142" s="103" t="s">
        <v>86</v>
      </c>
      <c r="C142" s="103" t="s">
        <v>56</v>
      </c>
      <c r="D142" s="104" t="s">
        <v>88</v>
      </c>
      <c r="E142" s="105" t="s">
        <v>26</v>
      </c>
      <c r="F142" s="104">
        <v>0</v>
      </c>
      <c r="G142" s="106">
        <v>0</v>
      </c>
      <c r="H142" s="107"/>
      <c r="I142" s="62" t="str">
        <f t="shared" si="13"/>
        <v/>
      </c>
      <c r="J142" s="165"/>
    </row>
    <row r="143" spans="2:10" ht="21" customHeight="1" outlineLevel="1" thickBot="1" x14ac:dyDescent="0.3">
      <c r="B143" s="103" t="s">
        <v>99</v>
      </c>
      <c r="C143" s="103" t="s">
        <v>56</v>
      </c>
      <c r="D143" s="104" t="s">
        <v>88</v>
      </c>
      <c r="E143" s="105" t="s">
        <v>26</v>
      </c>
      <c r="F143" s="104">
        <v>0</v>
      </c>
      <c r="G143" s="106">
        <v>0</v>
      </c>
      <c r="H143" s="107"/>
      <c r="I143" s="62" t="str">
        <f t="shared" si="13"/>
        <v/>
      </c>
      <c r="J143" s="165"/>
    </row>
    <row r="144" spans="2:10" ht="21" customHeight="1" outlineLevel="1" thickBot="1" x14ac:dyDescent="0.3">
      <c r="B144" s="103" t="s">
        <v>100</v>
      </c>
      <c r="C144" s="103" t="s">
        <v>56</v>
      </c>
      <c r="D144" s="104" t="s">
        <v>88</v>
      </c>
      <c r="E144" s="105" t="s">
        <v>26</v>
      </c>
      <c r="F144" s="104">
        <v>0</v>
      </c>
      <c r="G144" s="106">
        <v>0</v>
      </c>
      <c r="H144" s="107"/>
      <c r="I144" s="62" t="str">
        <f t="shared" si="13"/>
        <v/>
      </c>
      <c r="J144" s="165"/>
    </row>
    <row r="145" spans="2:10" ht="21" customHeight="1" outlineLevel="1" thickBot="1" x14ac:dyDescent="0.3">
      <c r="B145" s="103" t="s">
        <v>101</v>
      </c>
      <c r="C145" s="103" t="s">
        <v>56</v>
      </c>
      <c r="D145" s="104" t="s">
        <v>88</v>
      </c>
      <c r="E145" s="105" t="s">
        <v>26</v>
      </c>
      <c r="F145" s="104">
        <v>0</v>
      </c>
      <c r="G145" s="106">
        <v>0</v>
      </c>
      <c r="H145" s="107"/>
      <c r="I145" s="62" t="str">
        <f>IF(H145="","",H145+F145)</f>
        <v/>
      </c>
      <c r="J145" s="165"/>
    </row>
    <row r="146" spans="2:10" ht="21" customHeight="1" outlineLevel="1" thickBot="1" x14ac:dyDescent="0.3">
      <c r="B146" s="103" t="s">
        <v>102</v>
      </c>
      <c r="C146" s="103" t="s">
        <v>56</v>
      </c>
      <c r="D146" s="104" t="s">
        <v>88</v>
      </c>
      <c r="E146" s="105" t="s">
        <v>26</v>
      </c>
      <c r="F146" s="104">
        <v>0</v>
      </c>
      <c r="G146" s="106">
        <v>0</v>
      </c>
      <c r="H146" s="107"/>
      <c r="I146" s="62" t="str">
        <f t="shared" si="13"/>
        <v/>
      </c>
      <c r="J146" s="165"/>
    </row>
    <row r="147" spans="2:10" ht="21" customHeight="1" outlineLevel="1" thickBot="1" x14ac:dyDescent="0.3">
      <c r="B147" s="103" t="s">
        <v>103</v>
      </c>
      <c r="C147" s="103" t="s">
        <v>56</v>
      </c>
      <c r="D147" s="104" t="s">
        <v>88</v>
      </c>
      <c r="E147" s="105" t="s">
        <v>26</v>
      </c>
      <c r="F147" s="104">
        <v>0</v>
      </c>
      <c r="G147" s="106">
        <v>0</v>
      </c>
      <c r="H147" s="107"/>
      <c r="I147" s="62" t="str">
        <f t="shared" si="13"/>
        <v/>
      </c>
      <c r="J147" s="165"/>
    </row>
    <row r="148" spans="2:10" ht="21" customHeight="1" outlineLevel="1" thickBot="1" x14ac:dyDescent="0.3">
      <c r="B148" s="103" t="s">
        <v>104</v>
      </c>
      <c r="C148" s="103" t="s">
        <v>56</v>
      </c>
      <c r="D148" s="104" t="s">
        <v>88</v>
      </c>
      <c r="E148" s="105" t="s">
        <v>26</v>
      </c>
      <c r="F148" s="104">
        <v>0</v>
      </c>
      <c r="G148" s="106">
        <v>0</v>
      </c>
      <c r="H148" s="107"/>
      <c r="I148" s="62" t="str">
        <f t="shared" si="13"/>
        <v/>
      </c>
      <c r="J148" s="165"/>
    </row>
    <row r="149" spans="2:10" ht="21" customHeight="1" thickBot="1" x14ac:dyDescent="0.3">
      <c r="B149" s="109" t="s">
        <v>77</v>
      </c>
      <c r="C149" s="109"/>
      <c r="D149" s="110"/>
      <c r="E149" s="111" t="s">
        <v>48</v>
      </c>
      <c r="F149" s="110"/>
      <c r="G149" s="112">
        <f>AVERAGE(G150,G156,G162,G164,G166)</f>
        <v>0</v>
      </c>
      <c r="H149" s="113" t="str">
        <f>IF(COUNT(H150:H171)=0,"",MIN(H150:H171))</f>
        <v/>
      </c>
      <c r="I149" s="64" t="str">
        <f>IF(H149="","",MAX(I150:I171))</f>
        <v/>
      </c>
      <c r="J149" s="113" t="str">
        <f>IF(G149&lt;1,"",MAX(J150:J171))</f>
        <v/>
      </c>
    </row>
    <row r="150" spans="2:10" ht="21" customHeight="1" outlineLevel="1" thickBot="1" x14ac:dyDescent="0.3">
      <c r="B150" s="114" t="s">
        <v>89</v>
      </c>
      <c r="C150" s="114"/>
      <c r="D150" s="115"/>
      <c r="E150" s="116" t="s">
        <v>25</v>
      </c>
      <c r="F150" s="115"/>
      <c r="G150" s="117">
        <f>AVERAGE(G151:G155)</f>
        <v>0</v>
      </c>
      <c r="H150" s="118" t="str">
        <f>IF(COUNTA(H151:H155)=0,"",MIN(H151:H155))</f>
        <v/>
      </c>
      <c r="I150" s="65" t="str">
        <f>IF(H150="","",MAX(I151:I155))</f>
        <v/>
      </c>
      <c r="J150" s="166" t="str">
        <f>IF(COUNTA(J151:J155)=0,"",MAX(J151:J155))</f>
        <v/>
      </c>
    </row>
    <row r="151" spans="2:10" ht="21" customHeight="1" outlineLevel="2" thickBot="1" x14ac:dyDescent="0.3">
      <c r="B151" s="119" t="s">
        <v>80</v>
      </c>
      <c r="C151" s="119" t="s">
        <v>56</v>
      </c>
      <c r="D151" s="120" t="s">
        <v>88</v>
      </c>
      <c r="E151" s="121" t="s">
        <v>26</v>
      </c>
      <c r="F151" s="120">
        <v>0</v>
      </c>
      <c r="G151" s="122">
        <v>0</v>
      </c>
      <c r="H151" s="123"/>
      <c r="I151" s="66" t="str">
        <f>IF(H151="","",H151+F151)</f>
        <v/>
      </c>
      <c r="J151" s="167"/>
    </row>
    <row r="152" spans="2:10" ht="21" customHeight="1" outlineLevel="2" thickBot="1" x14ac:dyDescent="0.3">
      <c r="B152" s="119" t="s">
        <v>81</v>
      </c>
      <c r="C152" s="119" t="s">
        <v>56</v>
      </c>
      <c r="D152" s="120" t="s">
        <v>88</v>
      </c>
      <c r="E152" s="121" t="s">
        <v>26</v>
      </c>
      <c r="F152" s="120">
        <v>0</v>
      </c>
      <c r="G152" s="122">
        <v>0</v>
      </c>
      <c r="H152" s="123"/>
      <c r="I152" s="66" t="str">
        <f t="shared" ref="I152:I155" si="14">IF(H152="","",H152+F152)</f>
        <v/>
      </c>
      <c r="J152" s="167"/>
    </row>
    <row r="153" spans="2:10" ht="21" customHeight="1" outlineLevel="2" thickBot="1" x14ac:dyDescent="0.3">
      <c r="B153" s="119" t="s">
        <v>82</v>
      </c>
      <c r="C153" s="119" t="s">
        <v>56</v>
      </c>
      <c r="D153" s="120" t="s">
        <v>88</v>
      </c>
      <c r="E153" s="121" t="s">
        <v>26</v>
      </c>
      <c r="F153" s="120">
        <v>0</v>
      </c>
      <c r="G153" s="122">
        <v>0</v>
      </c>
      <c r="H153" s="123"/>
      <c r="I153" s="66" t="str">
        <f t="shared" si="14"/>
        <v/>
      </c>
      <c r="J153" s="167"/>
    </row>
    <row r="154" spans="2:10" ht="21" customHeight="1" outlineLevel="2" thickBot="1" x14ac:dyDescent="0.3">
      <c r="B154" s="119" t="s">
        <v>83</v>
      </c>
      <c r="C154" s="119" t="s">
        <v>56</v>
      </c>
      <c r="D154" s="120" t="s">
        <v>88</v>
      </c>
      <c r="E154" s="121" t="s">
        <v>26</v>
      </c>
      <c r="F154" s="120">
        <v>0</v>
      </c>
      <c r="G154" s="122">
        <v>0</v>
      </c>
      <c r="H154" s="123"/>
      <c r="I154" s="66" t="str">
        <f t="shared" si="14"/>
        <v/>
      </c>
      <c r="J154" s="167"/>
    </row>
    <row r="155" spans="2:10" ht="21" customHeight="1" outlineLevel="2" thickBot="1" x14ac:dyDescent="0.3">
      <c r="B155" s="119" t="s">
        <v>84</v>
      </c>
      <c r="C155" s="119" t="s">
        <v>56</v>
      </c>
      <c r="D155" s="120" t="s">
        <v>88</v>
      </c>
      <c r="E155" s="121" t="s">
        <v>26</v>
      </c>
      <c r="F155" s="120">
        <v>0</v>
      </c>
      <c r="G155" s="122">
        <v>0</v>
      </c>
      <c r="H155" s="123"/>
      <c r="I155" s="66" t="str">
        <f t="shared" si="14"/>
        <v/>
      </c>
      <c r="J155" s="167"/>
    </row>
    <row r="156" spans="2:10" ht="21" customHeight="1" outlineLevel="1" thickBot="1" x14ac:dyDescent="0.3">
      <c r="B156" s="124" t="s">
        <v>90</v>
      </c>
      <c r="C156" s="124"/>
      <c r="D156" s="115"/>
      <c r="E156" s="125" t="s">
        <v>25</v>
      </c>
      <c r="F156" s="115"/>
      <c r="G156" s="117">
        <f>AVERAGE(G157:G161)</f>
        <v>0</v>
      </c>
      <c r="H156" s="118" t="str">
        <f>IF(COUNTA(H157:H161)=0,"",MIN(H157:H161))</f>
        <v/>
      </c>
      <c r="I156" s="65" t="str">
        <f>IF(H156="","",MAX(I157:I161))</f>
        <v/>
      </c>
      <c r="J156" s="166" t="str">
        <f>IF(COUNTA(J157:J161)=0,"",MAX(J157:J161))</f>
        <v/>
      </c>
    </row>
    <row r="157" spans="2:10" ht="21" customHeight="1" outlineLevel="2" thickBot="1" x14ac:dyDescent="0.3">
      <c r="B157" s="119" t="s">
        <v>80</v>
      </c>
      <c r="C157" s="119" t="s">
        <v>56</v>
      </c>
      <c r="D157" s="120" t="s">
        <v>88</v>
      </c>
      <c r="E157" s="121" t="s">
        <v>26</v>
      </c>
      <c r="F157" s="120">
        <v>0</v>
      </c>
      <c r="G157" s="122">
        <v>0</v>
      </c>
      <c r="H157" s="123"/>
      <c r="I157" s="66" t="str">
        <f>IF(H157="","",H157+F157)</f>
        <v/>
      </c>
      <c r="J157" s="167"/>
    </row>
    <row r="158" spans="2:10" ht="21" customHeight="1" outlineLevel="2" thickBot="1" x14ac:dyDescent="0.3">
      <c r="B158" s="119" t="s">
        <v>81</v>
      </c>
      <c r="C158" s="119" t="s">
        <v>56</v>
      </c>
      <c r="D158" s="120" t="s">
        <v>88</v>
      </c>
      <c r="E158" s="121" t="s">
        <v>26</v>
      </c>
      <c r="F158" s="120">
        <v>0</v>
      </c>
      <c r="G158" s="122">
        <v>0</v>
      </c>
      <c r="H158" s="123"/>
      <c r="I158" s="66" t="str">
        <f t="shared" ref="I158:I161" si="15">IF(H158="","",H158+F158)</f>
        <v/>
      </c>
      <c r="J158" s="167"/>
    </row>
    <row r="159" spans="2:10" ht="21" customHeight="1" outlineLevel="2" thickBot="1" x14ac:dyDescent="0.3">
      <c r="B159" s="119" t="s">
        <v>82</v>
      </c>
      <c r="C159" s="119" t="s">
        <v>56</v>
      </c>
      <c r="D159" s="120" t="s">
        <v>88</v>
      </c>
      <c r="E159" s="121" t="s">
        <v>26</v>
      </c>
      <c r="F159" s="120">
        <v>0</v>
      </c>
      <c r="G159" s="122">
        <v>0</v>
      </c>
      <c r="H159" s="123"/>
      <c r="I159" s="66" t="str">
        <f t="shared" si="15"/>
        <v/>
      </c>
      <c r="J159" s="167"/>
    </row>
    <row r="160" spans="2:10" ht="21" customHeight="1" outlineLevel="2" thickBot="1" x14ac:dyDescent="0.3">
      <c r="B160" s="119" t="s">
        <v>83</v>
      </c>
      <c r="C160" s="119" t="s">
        <v>56</v>
      </c>
      <c r="D160" s="120" t="s">
        <v>88</v>
      </c>
      <c r="E160" s="121" t="s">
        <v>26</v>
      </c>
      <c r="F160" s="120">
        <v>0</v>
      </c>
      <c r="G160" s="122">
        <v>0</v>
      </c>
      <c r="H160" s="123"/>
      <c r="I160" s="66" t="str">
        <f t="shared" si="15"/>
        <v/>
      </c>
      <c r="J160" s="167"/>
    </row>
    <row r="161" spans="2:10" ht="21" customHeight="1" outlineLevel="2" thickBot="1" x14ac:dyDescent="0.3">
      <c r="B161" s="119" t="s">
        <v>84</v>
      </c>
      <c r="C161" s="119" t="s">
        <v>56</v>
      </c>
      <c r="D161" s="120" t="s">
        <v>88</v>
      </c>
      <c r="E161" s="121" t="s">
        <v>26</v>
      </c>
      <c r="F161" s="120">
        <v>0</v>
      </c>
      <c r="G161" s="122">
        <v>0</v>
      </c>
      <c r="H161" s="123"/>
      <c r="I161" s="66" t="str">
        <f t="shared" si="15"/>
        <v/>
      </c>
      <c r="J161" s="167"/>
    </row>
    <row r="162" spans="2:10" ht="21" customHeight="1" outlineLevel="1" thickBot="1" x14ac:dyDescent="0.3">
      <c r="B162" s="124" t="s">
        <v>91</v>
      </c>
      <c r="C162" s="124"/>
      <c r="D162" s="115"/>
      <c r="E162" s="125" t="s">
        <v>25</v>
      </c>
      <c r="F162" s="115"/>
      <c r="G162" s="117">
        <f>AVERAGE(G163)</f>
        <v>0</v>
      </c>
      <c r="H162" s="118" t="str">
        <f>IF(COUNTA(H163)=0,"",MIN(H163))</f>
        <v/>
      </c>
      <c r="I162" s="65" t="str">
        <f>IF(H162="","",MAX(I163))</f>
        <v/>
      </c>
      <c r="J162" s="166" t="str">
        <f>IF(COUNTA(J163)=0,"",MAX(J163))</f>
        <v/>
      </c>
    </row>
    <row r="163" spans="2:10" ht="21" customHeight="1" outlineLevel="2" thickBot="1" x14ac:dyDescent="0.3">
      <c r="B163" s="119" t="s">
        <v>80</v>
      </c>
      <c r="C163" s="119" t="s">
        <v>56</v>
      </c>
      <c r="D163" s="120" t="s">
        <v>88</v>
      </c>
      <c r="E163" s="121" t="s">
        <v>26</v>
      </c>
      <c r="F163" s="120">
        <v>0</v>
      </c>
      <c r="G163" s="122">
        <v>0</v>
      </c>
      <c r="H163" s="123"/>
      <c r="I163" s="66" t="str">
        <f>IF(H163="","",H163+F163)</f>
        <v/>
      </c>
      <c r="J163" s="167"/>
    </row>
    <row r="164" spans="2:10" ht="21" customHeight="1" outlineLevel="1" thickBot="1" x14ac:dyDescent="0.3">
      <c r="B164" s="124" t="s">
        <v>92</v>
      </c>
      <c r="C164" s="124"/>
      <c r="D164" s="115"/>
      <c r="E164" s="125" t="s">
        <v>25</v>
      </c>
      <c r="F164" s="115"/>
      <c r="G164" s="117">
        <f>AVERAGE(G165)</f>
        <v>0</v>
      </c>
      <c r="H164" s="118" t="str">
        <f>IF(COUNTA(H165)=0,"",MIN(H165))</f>
        <v/>
      </c>
      <c r="I164" s="65" t="str">
        <f>IF(H164="","",MAX(I165))</f>
        <v/>
      </c>
      <c r="J164" s="166" t="str">
        <f>IF(COUNTA(J165)=0,"",MAX(J165))</f>
        <v/>
      </c>
    </row>
    <row r="165" spans="2:10" ht="21" customHeight="1" outlineLevel="2" thickBot="1" x14ac:dyDescent="0.3">
      <c r="B165" s="119" t="s">
        <v>80</v>
      </c>
      <c r="C165" s="119" t="s">
        <v>56</v>
      </c>
      <c r="D165" s="120" t="s">
        <v>88</v>
      </c>
      <c r="E165" s="121" t="s">
        <v>26</v>
      </c>
      <c r="F165" s="120">
        <v>0</v>
      </c>
      <c r="G165" s="122">
        <v>0</v>
      </c>
      <c r="H165" s="123"/>
      <c r="I165" s="66" t="str">
        <f>IF(H165="","",H165+F165)</f>
        <v/>
      </c>
      <c r="J165" s="167"/>
    </row>
    <row r="166" spans="2:10" ht="21" customHeight="1" outlineLevel="1" thickBot="1" x14ac:dyDescent="0.3">
      <c r="B166" s="124" t="s">
        <v>93</v>
      </c>
      <c r="C166" s="124"/>
      <c r="D166" s="115"/>
      <c r="E166" s="125" t="s">
        <v>25</v>
      </c>
      <c r="F166" s="115"/>
      <c r="G166" s="117">
        <f>AVERAGE(G167:G171)</f>
        <v>0</v>
      </c>
      <c r="H166" s="118" t="str">
        <f>IF(COUNTA(H167:H171)=0,"",MIN(H167:H171))</f>
        <v/>
      </c>
      <c r="I166" s="65" t="str">
        <f>IF(H166="","",MAX(I167:I171))</f>
        <v/>
      </c>
      <c r="J166" s="166" t="str">
        <f>IF(COUNTA(J167:J171)=0,"",MAX(J167:J171))</f>
        <v/>
      </c>
    </row>
    <row r="167" spans="2:10" ht="21" customHeight="1" outlineLevel="1" thickBot="1" x14ac:dyDescent="0.3">
      <c r="B167" s="119" t="s">
        <v>80</v>
      </c>
      <c r="C167" s="119" t="s">
        <v>56</v>
      </c>
      <c r="D167" s="120" t="s">
        <v>88</v>
      </c>
      <c r="E167" s="121" t="s">
        <v>26</v>
      </c>
      <c r="F167" s="120">
        <v>0</v>
      </c>
      <c r="G167" s="122">
        <v>0</v>
      </c>
      <c r="H167" s="123"/>
      <c r="I167" s="66" t="str">
        <f>IF(H167="","",H167+F167)</f>
        <v/>
      </c>
      <c r="J167" s="167"/>
    </row>
    <row r="168" spans="2:10" ht="21" customHeight="1" outlineLevel="1" thickBot="1" x14ac:dyDescent="0.3">
      <c r="B168" s="119" t="s">
        <v>81</v>
      </c>
      <c r="C168" s="119" t="s">
        <v>56</v>
      </c>
      <c r="D168" s="120" t="s">
        <v>88</v>
      </c>
      <c r="E168" s="121" t="s">
        <v>26</v>
      </c>
      <c r="F168" s="120">
        <v>0</v>
      </c>
      <c r="G168" s="122">
        <v>0</v>
      </c>
      <c r="H168" s="123"/>
      <c r="I168" s="66" t="str">
        <f t="shared" ref="I168:I171" si="16">IF(H168="","",H168+F168)</f>
        <v/>
      </c>
      <c r="J168" s="167"/>
    </row>
    <row r="169" spans="2:10" ht="21" customHeight="1" outlineLevel="1" thickBot="1" x14ac:dyDescent="0.3">
      <c r="B169" s="119" t="s">
        <v>82</v>
      </c>
      <c r="C169" s="119" t="s">
        <v>56</v>
      </c>
      <c r="D169" s="120" t="s">
        <v>88</v>
      </c>
      <c r="E169" s="121" t="s">
        <v>26</v>
      </c>
      <c r="F169" s="120">
        <v>0</v>
      </c>
      <c r="G169" s="122">
        <v>0</v>
      </c>
      <c r="H169" s="123"/>
      <c r="I169" s="66" t="str">
        <f t="shared" si="16"/>
        <v/>
      </c>
      <c r="J169" s="167"/>
    </row>
    <row r="170" spans="2:10" ht="21" customHeight="1" outlineLevel="1" thickBot="1" x14ac:dyDescent="0.3">
      <c r="B170" s="119" t="s">
        <v>83</v>
      </c>
      <c r="C170" s="119" t="s">
        <v>56</v>
      </c>
      <c r="D170" s="120" t="s">
        <v>88</v>
      </c>
      <c r="E170" s="121" t="s">
        <v>26</v>
      </c>
      <c r="F170" s="120">
        <v>0</v>
      </c>
      <c r="G170" s="122">
        <v>0</v>
      </c>
      <c r="H170" s="123"/>
      <c r="I170" s="66" t="str">
        <f t="shared" si="16"/>
        <v/>
      </c>
      <c r="J170" s="167"/>
    </row>
    <row r="171" spans="2:10" ht="21" customHeight="1" outlineLevel="1" thickBot="1" x14ac:dyDescent="0.3">
      <c r="B171" s="119" t="s">
        <v>84</v>
      </c>
      <c r="C171" s="119" t="s">
        <v>56</v>
      </c>
      <c r="D171" s="120" t="s">
        <v>88</v>
      </c>
      <c r="E171" s="121" t="s">
        <v>26</v>
      </c>
      <c r="F171" s="120">
        <v>0</v>
      </c>
      <c r="G171" s="122">
        <v>0</v>
      </c>
      <c r="H171" s="123"/>
      <c r="I171" s="66" t="str">
        <f t="shared" si="16"/>
        <v/>
      </c>
      <c r="J171" s="167"/>
    </row>
    <row r="172" spans="2:10" ht="21" customHeight="1" thickBot="1" x14ac:dyDescent="0.3">
      <c r="B172" s="126" t="s">
        <v>78</v>
      </c>
      <c r="C172" s="126"/>
      <c r="D172" s="127"/>
      <c r="E172" s="128" t="s">
        <v>48</v>
      </c>
      <c r="F172" s="127"/>
      <c r="G172" s="129">
        <f>AVERAGE(G173,G177,G183,G197,G199,G203,G211,G218)</f>
        <v>0</v>
      </c>
      <c r="H172" s="130" t="str">
        <f>IF(COUNT(H173:H231)=0,"",MIN(H173:H231))</f>
        <v/>
      </c>
      <c r="I172" s="67" t="str">
        <f>IF(H172="","",MAX(I173:I231))</f>
        <v/>
      </c>
      <c r="J172" s="130" t="str">
        <f>IF(G172&lt;1,"",MAX(J173:J231))</f>
        <v/>
      </c>
    </row>
    <row r="173" spans="2:10" ht="21" customHeight="1" outlineLevel="1" thickBot="1" x14ac:dyDescent="0.3">
      <c r="B173" s="131" t="s">
        <v>89</v>
      </c>
      <c r="C173" s="131"/>
      <c r="D173" s="132"/>
      <c r="E173" s="133" t="s">
        <v>25</v>
      </c>
      <c r="F173" s="132"/>
      <c r="G173" s="134">
        <f>AVERAGE(G174:G176)</f>
        <v>0</v>
      </c>
      <c r="H173" s="135" t="str">
        <f>IF(COUNTA(H174:H176)=0,"",MIN(H174:H176))</f>
        <v/>
      </c>
      <c r="I173" s="68" t="str">
        <f>IF(H173="","",MAX(I174:I176))</f>
        <v/>
      </c>
      <c r="J173" s="135" t="str">
        <f>IF(COUNTA(J174:J176)=0,"",MAX(J174:J176))</f>
        <v/>
      </c>
    </row>
    <row r="174" spans="2:10" ht="21" customHeight="1" outlineLevel="2" thickBot="1" x14ac:dyDescent="0.3">
      <c r="B174" s="136" t="s">
        <v>80</v>
      </c>
      <c r="C174" s="136" t="s">
        <v>56</v>
      </c>
      <c r="D174" s="137" t="s">
        <v>88</v>
      </c>
      <c r="E174" s="138" t="s">
        <v>26</v>
      </c>
      <c r="F174" s="137">
        <v>0</v>
      </c>
      <c r="G174" s="139">
        <v>0</v>
      </c>
      <c r="H174" s="140"/>
      <c r="I174" s="69" t="str">
        <f>IF(H174="","",H174+F174)</f>
        <v/>
      </c>
      <c r="J174" s="168"/>
    </row>
    <row r="175" spans="2:10" ht="21" customHeight="1" outlineLevel="2" thickBot="1" x14ac:dyDescent="0.3">
      <c r="B175" s="136" t="s">
        <v>81</v>
      </c>
      <c r="C175" s="136" t="s">
        <v>56</v>
      </c>
      <c r="D175" s="137" t="s">
        <v>88</v>
      </c>
      <c r="E175" s="138" t="s">
        <v>26</v>
      </c>
      <c r="F175" s="137">
        <v>0</v>
      </c>
      <c r="G175" s="139">
        <v>0</v>
      </c>
      <c r="H175" s="140"/>
      <c r="I175" s="69" t="str">
        <f t="shared" ref="I175:I176" si="17">IF(H175="","",H175+F175)</f>
        <v/>
      </c>
      <c r="J175" s="168"/>
    </row>
    <row r="176" spans="2:10" ht="21" customHeight="1" outlineLevel="2" thickBot="1" x14ac:dyDescent="0.3">
      <c r="B176" s="136" t="s">
        <v>82</v>
      </c>
      <c r="C176" s="136" t="s">
        <v>56</v>
      </c>
      <c r="D176" s="137" t="s">
        <v>88</v>
      </c>
      <c r="E176" s="138" t="s">
        <v>26</v>
      </c>
      <c r="F176" s="137">
        <v>0</v>
      </c>
      <c r="G176" s="139">
        <v>0</v>
      </c>
      <c r="H176" s="140"/>
      <c r="I176" s="69" t="str">
        <f t="shared" si="17"/>
        <v/>
      </c>
      <c r="J176" s="168"/>
    </row>
    <row r="177" spans="2:10" ht="21" customHeight="1" outlineLevel="1" thickBot="1" x14ac:dyDescent="0.3">
      <c r="B177" s="131" t="s">
        <v>90</v>
      </c>
      <c r="C177" s="131"/>
      <c r="D177" s="132"/>
      <c r="E177" s="133" t="s">
        <v>25</v>
      </c>
      <c r="F177" s="132"/>
      <c r="G177" s="134">
        <f>AVERAGE(G178:G182)</f>
        <v>0</v>
      </c>
      <c r="H177" s="135" t="str">
        <f>IF(COUNTA(H178:H182)=0,"",MIN(H178:H182))</f>
        <v/>
      </c>
      <c r="I177" s="68" t="str">
        <f>IF(H177="","",MAX(I178:I182))</f>
        <v/>
      </c>
      <c r="J177" s="135" t="str">
        <f>IF(COUNTA(J178:J182)=0,"",MAX(J178:J182))</f>
        <v/>
      </c>
    </row>
    <row r="178" spans="2:10" ht="21" customHeight="1" outlineLevel="2" thickBot="1" x14ac:dyDescent="0.3">
      <c r="B178" s="136" t="s">
        <v>80</v>
      </c>
      <c r="C178" s="136" t="s">
        <v>56</v>
      </c>
      <c r="D178" s="137" t="s">
        <v>88</v>
      </c>
      <c r="E178" s="138" t="s">
        <v>26</v>
      </c>
      <c r="F178" s="137">
        <v>0</v>
      </c>
      <c r="G178" s="139">
        <v>0</v>
      </c>
      <c r="H178" s="140"/>
      <c r="I178" s="69" t="str">
        <f>IF(H178="","",H178+F178)</f>
        <v/>
      </c>
      <c r="J178" s="168"/>
    </row>
    <row r="179" spans="2:10" ht="21" customHeight="1" outlineLevel="2" thickBot="1" x14ac:dyDescent="0.3">
      <c r="B179" s="136" t="s">
        <v>81</v>
      </c>
      <c r="C179" s="136" t="s">
        <v>56</v>
      </c>
      <c r="D179" s="137" t="s">
        <v>88</v>
      </c>
      <c r="E179" s="138" t="s">
        <v>26</v>
      </c>
      <c r="F179" s="137">
        <v>0</v>
      </c>
      <c r="G179" s="139">
        <v>0</v>
      </c>
      <c r="H179" s="140"/>
      <c r="I179" s="69" t="str">
        <f t="shared" ref="I179:I182" si="18">IF(H179="","",H179+F179)</f>
        <v/>
      </c>
      <c r="J179" s="168"/>
    </row>
    <row r="180" spans="2:10" ht="21" customHeight="1" outlineLevel="2" thickBot="1" x14ac:dyDescent="0.3">
      <c r="B180" s="136" t="s">
        <v>82</v>
      </c>
      <c r="C180" s="136" t="s">
        <v>56</v>
      </c>
      <c r="D180" s="137" t="s">
        <v>88</v>
      </c>
      <c r="E180" s="138" t="s">
        <v>26</v>
      </c>
      <c r="F180" s="137">
        <v>0</v>
      </c>
      <c r="G180" s="139">
        <v>0</v>
      </c>
      <c r="H180" s="140"/>
      <c r="I180" s="69" t="str">
        <f t="shared" si="18"/>
        <v/>
      </c>
      <c r="J180" s="168"/>
    </row>
    <row r="181" spans="2:10" ht="21" customHeight="1" outlineLevel="2" thickBot="1" x14ac:dyDescent="0.3">
      <c r="B181" s="136" t="s">
        <v>83</v>
      </c>
      <c r="C181" s="136" t="s">
        <v>56</v>
      </c>
      <c r="D181" s="137" t="s">
        <v>88</v>
      </c>
      <c r="E181" s="138" t="s">
        <v>26</v>
      </c>
      <c r="F181" s="137">
        <v>0</v>
      </c>
      <c r="G181" s="139">
        <v>0</v>
      </c>
      <c r="H181" s="140"/>
      <c r="I181" s="69" t="str">
        <f t="shared" si="18"/>
        <v/>
      </c>
      <c r="J181" s="168"/>
    </row>
    <row r="182" spans="2:10" ht="21" customHeight="1" outlineLevel="2" thickBot="1" x14ac:dyDescent="0.3">
      <c r="B182" s="136" t="s">
        <v>84</v>
      </c>
      <c r="C182" s="136" t="s">
        <v>56</v>
      </c>
      <c r="D182" s="137" t="s">
        <v>88</v>
      </c>
      <c r="E182" s="138" t="s">
        <v>26</v>
      </c>
      <c r="F182" s="137">
        <v>0</v>
      </c>
      <c r="G182" s="139">
        <v>0</v>
      </c>
      <c r="H182" s="140"/>
      <c r="I182" s="69" t="str">
        <f t="shared" si="18"/>
        <v/>
      </c>
      <c r="J182" s="168"/>
    </row>
    <row r="183" spans="2:10" ht="21" customHeight="1" outlineLevel="1" thickBot="1" x14ac:dyDescent="0.3">
      <c r="B183" s="131" t="s">
        <v>91</v>
      </c>
      <c r="C183" s="131"/>
      <c r="D183" s="132"/>
      <c r="E183" s="133" t="s">
        <v>25</v>
      </c>
      <c r="F183" s="132"/>
      <c r="G183" s="134">
        <f>AVERAGE(G184:G196)</f>
        <v>0</v>
      </c>
      <c r="H183" s="135" t="str">
        <f>IF(COUNTA(H184:H196)=0,"",MIN(H184:H196))</f>
        <v/>
      </c>
      <c r="I183" s="68" t="str">
        <f>IF(H183="","",MAX(I184:I196))</f>
        <v/>
      </c>
      <c r="J183" s="135" t="str">
        <f>IF(COUNTA(J184:J196)=0,"",MAX(J184:J196))</f>
        <v/>
      </c>
    </row>
    <row r="184" spans="2:10" ht="21" customHeight="1" outlineLevel="2" thickBot="1" x14ac:dyDescent="0.3">
      <c r="B184" s="136" t="s">
        <v>80</v>
      </c>
      <c r="C184" s="136" t="s">
        <v>56</v>
      </c>
      <c r="D184" s="137" t="s">
        <v>88</v>
      </c>
      <c r="E184" s="138" t="s">
        <v>26</v>
      </c>
      <c r="F184" s="137">
        <v>0</v>
      </c>
      <c r="G184" s="139">
        <v>0</v>
      </c>
      <c r="H184" s="140"/>
      <c r="I184" s="69" t="str">
        <f>IF(H184="","",H184+F184)</f>
        <v/>
      </c>
      <c r="J184" s="168"/>
    </row>
    <row r="185" spans="2:10" ht="21" customHeight="1" outlineLevel="2" thickBot="1" x14ac:dyDescent="0.3">
      <c r="B185" s="136" t="s">
        <v>81</v>
      </c>
      <c r="C185" s="136" t="s">
        <v>56</v>
      </c>
      <c r="D185" s="137" t="s">
        <v>88</v>
      </c>
      <c r="E185" s="138" t="s">
        <v>26</v>
      </c>
      <c r="F185" s="137">
        <v>0</v>
      </c>
      <c r="G185" s="139">
        <v>0</v>
      </c>
      <c r="H185" s="140"/>
      <c r="I185" s="69" t="str">
        <f t="shared" ref="I185:I196" si="19">IF(H185="","",H185+F185)</f>
        <v/>
      </c>
      <c r="J185" s="168"/>
    </row>
    <row r="186" spans="2:10" ht="21" customHeight="1" outlineLevel="2" thickBot="1" x14ac:dyDescent="0.3">
      <c r="B186" s="136" t="s">
        <v>82</v>
      </c>
      <c r="C186" s="136" t="s">
        <v>56</v>
      </c>
      <c r="D186" s="137" t="s">
        <v>88</v>
      </c>
      <c r="E186" s="138" t="s">
        <v>26</v>
      </c>
      <c r="F186" s="137">
        <v>0</v>
      </c>
      <c r="G186" s="139">
        <v>0</v>
      </c>
      <c r="H186" s="140"/>
      <c r="I186" s="69" t="str">
        <f t="shared" si="19"/>
        <v/>
      </c>
      <c r="J186" s="168"/>
    </row>
    <row r="187" spans="2:10" ht="21" customHeight="1" outlineLevel="2" thickBot="1" x14ac:dyDescent="0.3">
      <c r="B187" s="136" t="s">
        <v>83</v>
      </c>
      <c r="C187" s="136" t="s">
        <v>56</v>
      </c>
      <c r="D187" s="137" t="s">
        <v>88</v>
      </c>
      <c r="E187" s="138" t="s">
        <v>26</v>
      </c>
      <c r="F187" s="137">
        <v>0</v>
      </c>
      <c r="G187" s="139">
        <v>0</v>
      </c>
      <c r="H187" s="140"/>
      <c r="I187" s="69" t="str">
        <f t="shared" si="19"/>
        <v/>
      </c>
      <c r="J187" s="168"/>
    </row>
    <row r="188" spans="2:10" ht="21" customHeight="1" outlineLevel="2" thickBot="1" x14ac:dyDescent="0.3">
      <c r="B188" s="136" t="s">
        <v>84</v>
      </c>
      <c r="C188" s="136" t="s">
        <v>56</v>
      </c>
      <c r="D188" s="137" t="s">
        <v>88</v>
      </c>
      <c r="E188" s="138" t="s">
        <v>26</v>
      </c>
      <c r="F188" s="137">
        <v>0</v>
      </c>
      <c r="G188" s="139">
        <v>0</v>
      </c>
      <c r="H188" s="140"/>
      <c r="I188" s="69" t="str">
        <f t="shared" si="19"/>
        <v/>
      </c>
      <c r="J188" s="168"/>
    </row>
    <row r="189" spans="2:10" ht="21" customHeight="1" outlineLevel="2" thickBot="1" x14ac:dyDescent="0.3">
      <c r="B189" s="136" t="s">
        <v>85</v>
      </c>
      <c r="C189" s="136" t="s">
        <v>56</v>
      </c>
      <c r="D189" s="137" t="s">
        <v>88</v>
      </c>
      <c r="E189" s="138" t="s">
        <v>26</v>
      </c>
      <c r="F189" s="137">
        <v>0</v>
      </c>
      <c r="G189" s="139">
        <v>0</v>
      </c>
      <c r="H189" s="140"/>
      <c r="I189" s="69" t="str">
        <f t="shared" si="19"/>
        <v/>
      </c>
      <c r="J189" s="168"/>
    </row>
    <row r="190" spans="2:10" ht="21" customHeight="1" outlineLevel="2" thickBot="1" x14ac:dyDescent="0.3">
      <c r="B190" s="136" t="s">
        <v>86</v>
      </c>
      <c r="C190" s="136" t="s">
        <v>56</v>
      </c>
      <c r="D190" s="137" t="s">
        <v>88</v>
      </c>
      <c r="E190" s="138" t="s">
        <v>26</v>
      </c>
      <c r="F190" s="137">
        <v>0</v>
      </c>
      <c r="G190" s="139">
        <v>0</v>
      </c>
      <c r="H190" s="140"/>
      <c r="I190" s="69" t="str">
        <f t="shared" si="19"/>
        <v/>
      </c>
      <c r="J190" s="168"/>
    </row>
    <row r="191" spans="2:10" ht="21" customHeight="1" outlineLevel="2" thickBot="1" x14ac:dyDescent="0.3">
      <c r="B191" s="136" t="s">
        <v>99</v>
      </c>
      <c r="C191" s="136" t="s">
        <v>56</v>
      </c>
      <c r="D191" s="137" t="s">
        <v>88</v>
      </c>
      <c r="E191" s="138" t="s">
        <v>26</v>
      </c>
      <c r="F191" s="137">
        <v>0</v>
      </c>
      <c r="G191" s="139">
        <v>0</v>
      </c>
      <c r="H191" s="140"/>
      <c r="I191" s="69" t="str">
        <f t="shared" si="19"/>
        <v/>
      </c>
      <c r="J191" s="168"/>
    </row>
    <row r="192" spans="2:10" ht="21" customHeight="1" outlineLevel="2" thickBot="1" x14ac:dyDescent="0.3">
      <c r="B192" s="136" t="s">
        <v>100</v>
      </c>
      <c r="C192" s="136" t="s">
        <v>56</v>
      </c>
      <c r="D192" s="137" t="s">
        <v>88</v>
      </c>
      <c r="E192" s="138" t="s">
        <v>26</v>
      </c>
      <c r="F192" s="137">
        <v>0</v>
      </c>
      <c r="G192" s="139">
        <v>0</v>
      </c>
      <c r="H192" s="140"/>
      <c r="I192" s="69" t="str">
        <f t="shared" si="19"/>
        <v/>
      </c>
      <c r="J192" s="168"/>
    </row>
    <row r="193" spans="2:10" ht="21" customHeight="1" outlineLevel="2" thickBot="1" x14ac:dyDescent="0.3">
      <c r="B193" s="136" t="s">
        <v>101</v>
      </c>
      <c r="C193" s="136" t="s">
        <v>56</v>
      </c>
      <c r="D193" s="137" t="s">
        <v>88</v>
      </c>
      <c r="E193" s="138" t="s">
        <v>26</v>
      </c>
      <c r="F193" s="137">
        <v>0</v>
      </c>
      <c r="G193" s="139">
        <v>0</v>
      </c>
      <c r="H193" s="140"/>
      <c r="I193" s="69" t="str">
        <f t="shared" si="19"/>
        <v/>
      </c>
      <c r="J193" s="168"/>
    </row>
    <row r="194" spans="2:10" ht="21" customHeight="1" outlineLevel="2" thickBot="1" x14ac:dyDescent="0.3">
      <c r="B194" s="136" t="s">
        <v>102</v>
      </c>
      <c r="C194" s="136" t="s">
        <v>56</v>
      </c>
      <c r="D194" s="137" t="s">
        <v>88</v>
      </c>
      <c r="E194" s="138" t="s">
        <v>26</v>
      </c>
      <c r="F194" s="137">
        <v>0</v>
      </c>
      <c r="G194" s="139">
        <v>0</v>
      </c>
      <c r="H194" s="140"/>
      <c r="I194" s="69" t="str">
        <f t="shared" si="19"/>
        <v/>
      </c>
      <c r="J194" s="168"/>
    </row>
    <row r="195" spans="2:10" ht="21" customHeight="1" outlineLevel="2" thickBot="1" x14ac:dyDescent="0.3">
      <c r="B195" s="136" t="s">
        <v>103</v>
      </c>
      <c r="C195" s="136" t="s">
        <v>56</v>
      </c>
      <c r="D195" s="137" t="s">
        <v>88</v>
      </c>
      <c r="E195" s="138" t="s">
        <v>26</v>
      </c>
      <c r="F195" s="137">
        <v>0</v>
      </c>
      <c r="G195" s="139">
        <v>0</v>
      </c>
      <c r="H195" s="140"/>
      <c r="I195" s="69" t="str">
        <f t="shared" si="19"/>
        <v/>
      </c>
      <c r="J195" s="168"/>
    </row>
    <row r="196" spans="2:10" ht="21" customHeight="1" outlineLevel="2" thickBot="1" x14ac:dyDescent="0.3">
      <c r="B196" s="136" t="s">
        <v>104</v>
      </c>
      <c r="C196" s="136" t="s">
        <v>56</v>
      </c>
      <c r="D196" s="137" t="s">
        <v>88</v>
      </c>
      <c r="E196" s="138" t="s">
        <v>26</v>
      </c>
      <c r="F196" s="137">
        <v>0</v>
      </c>
      <c r="G196" s="139">
        <v>0</v>
      </c>
      <c r="H196" s="140"/>
      <c r="I196" s="69" t="str">
        <f t="shared" si="19"/>
        <v/>
      </c>
      <c r="J196" s="168"/>
    </row>
    <row r="197" spans="2:10" ht="21" customHeight="1" outlineLevel="1" thickBot="1" x14ac:dyDescent="0.3">
      <c r="B197" s="131" t="s">
        <v>92</v>
      </c>
      <c r="C197" s="131"/>
      <c r="D197" s="132"/>
      <c r="E197" s="133" t="s">
        <v>25</v>
      </c>
      <c r="F197" s="132"/>
      <c r="G197" s="134">
        <f>AVERAGE(G198)</f>
        <v>0</v>
      </c>
      <c r="H197" s="135" t="str">
        <f>IF(COUNTA(H198)=0,"",MIN(H198))</f>
        <v/>
      </c>
      <c r="I197" s="68" t="str">
        <f>IF(H197="","",MAX(I198))</f>
        <v/>
      </c>
      <c r="J197" s="135" t="str">
        <f>IF(COUNTA(J198)=0,"",MAX(J198))</f>
        <v/>
      </c>
    </row>
    <row r="198" spans="2:10" ht="21" customHeight="1" outlineLevel="2" thickBot="1" x14ac:dyDescent="0.3">
      <c r="B198" s="136" t="s">
        <v>80</v>
      </c>
      <c r="C198" s="136" t="s">
        <v>56</v>
      </c>
      <c r="D198" s="137" t="s">
        <v>88</v>
      </c>
      <c r="E198" s="138" t="s">
        <v>26</v>
      </c>
      <c r="F198" s="137">
        <v>0</v>
      </c>
      <c r="G198" s="139">
        <v>0</v>
      </c>
      <c r="H198" s="140"/>
      <c r="I198" s="69" t="str">
        <f>IF(H198="","",H198+F198)</f>
        <v/>
      </c>
      <c r="J198" s="168"/>
    </row>
    <row r="199" spans="2:10" ht="21" customHeight="1" outlineLevel="1" thickBot="1" x14ac:dyDescent="0.3">
      <c r="B199" s="131" t="s">
        <v>93</v>
      </c>
      <c r="C199" s="131"/>
      <c r="D199" s="132"/>
      <c r="E199" s="133" t="s">
        <v>25</v>
      </c>
      <c r="F199" s="132"/>
      <c r="G199" s="134">
        <f>AVERAGE(G200:G204)</f>
        <v>0</v>
      </c>
      <c r="H199" s="135" t="str">
        <f>IF(COUNTA(H200:H202)=0,"",MIN(H200:H202))</f>
        <v/>
      </c>
      <c r="I199" s="68" t="str">
        <f>IF(H199="","",MAX(I200:I202))</f>
        <v/>
      </c>
      <c r="J199" s="135" t="str">
        <f>IF(COUNTA(J200:J202)=0,"",MAX(J200:J202))</f>
        <v/>
      </c>
    </row>
    <row r="200" spans="2:10" ht="21" customHeight="1" outlineLevel="2" thickBot="1" x14ac:dyDescent="0.3">
      <c r="B200" s="136" t="s">
        <v>80</v>
      </c>
      <c r="C200" s="136" t="s">
        <v>56</v>
      </c>
      <c r="D200" s="137" t="s">
        <v>88</v>
      </c>
      <c r="E200" s="138" t="s">
        <v>26</v>
      </c>
      <c r="F200" s="137">
        <v>0</v>
      </c>
      <c r="G200" s="139">
        <v>0</v>
      </c>
      <c r="H200" s="140"/>
      <c r="I200" s="69" t="str">
        <f>IF(H200="","",H200+F200)</f>
        <v/>
      </c>
      <c r="J200" s="168"/>
    </row>
    <row r="201" spans="2:10" ht="21" customHeight="1" outlineLevel="2" thickBot="1" x14ac:dyDescent="0.3">
      <c r="B201" s="136" t="s">
        <v>81</v>
      </c>
      <c r="C201" s="136" t="s">
        <v>56</v>
      </c>
      <c r="D201" s="137" t="s">
        <v>88</v>
      </c>
      <c r="E201" s="138" t="s">
        <v>26</v>
      </c>
      <c r="F201" s="137">
        <v>0</v>
      </c>
      <c r="G201" s="139">
        <v>0</v>
      </c>
      <c r="H201" s="140"/>
      <c r="I201" s="69" t="str">
        <f t="shared" ref="I201:I202" si="20">IF(H201="","",H201+F201)</f>
        <v/>
      </c>
      <c r="J201" s="168"/>
    </row>
    <row r="202" spans="2:10" ht="21" customHeight="1" outlineLevel="2" thickBot="1" x14ac:dyDescent="0.3">
      <c r="B202" s="136" t="s">
        <v>82</v>
      </c>
      <c r="C202" s="136" t="s">
        <v>56</v>
      </c>
      <c r="D202" s="137" t="s">
        <v>88</v>
      </c>
      <c r="E202" s="138" t="s">
        <v>26</v>
      </c>
      <c r="F202" s="137">
        <v>0</v>
      </c>
      <c r="G202" s="139">
        <v>0</v>
      </c>
      <c r="H202" s="140"/>
      <c r="I202" s="69" t="str">
        <f t="shared" si="20"/>
        <v/>
      </c>
      <c r="J202" s="168"/>
    </row>
    <row r="203" spans="2:10" ht="21" customHeight="1" outlineLevel="1" thickBot="1" x14ac:dyDescent="0.3">
      <c r="B203" s="131" t="s">
        <v>94</v>
      </c>
      <c r="C203" s="131"/>
      <c r="D203" s="132"/>
      <c r="E203" s="133" t="s">
        <v>25</v>
      </c>
      <c r="F203" s="132"/>
      <c r="G203" s="134">
        <f>AVERAGE(G204:G210)</f>
        <v>0</v>
      </c>
      <c r="H203" s="135" t="str">
        <f>IF(COUNTA(H204:H210)=0,"",MIN(H204:H210))</f>
        <v/>
      </c>
      <c r="I203" s="68" t="str">
        <f>IF(H203="","",MAX(I204:I210))</f>
        <v/>
      </c>
      <c r="J203" s="135" t="str">
        <f>IF(COUNTA(J204:J210)=0,"",MAX(J204:J210))</f>
        <v/>
      </c>
    </row>
    <row r="204" spans="2:10" ht="21" customHeight="1" outlineLevel="2" thickBot="1" x14ac:dyDescent="0.3">
      <c r="B204" s="136" t="s">
        <v>80</v>
      </c>
      <c r="C204" s="136" t="s">
        <v>56</v>
      </c>
      <c r="D204" s="137" t="s">
        <v>88</v>
      </c>
      <c r="E204" s="138" t="s">
        <v>26</v>
      </c>
      <c r="F204" s="137">
        <v>0</v>
      </c>
      <c r="G204" s="139">
        <v>0</v>
      </c>
      <c r="H204" s="140"/>
      <c r="I204" s="69" t="str">
        <f>IF(H204="","",H204+F204)</f>
        <v/>
      </c>
      <c r="J204" s="168"/>
    </row>
    <row r="205" spans="2:10" ht="21" customHeight="1" outlineLevel="2" thickBot="1" x14ac:dyDescent="0.3">
      <c r="B205" s="136" t="s">
        <v>81</v>
      </c>
      <c r="C205" s="136" t="s">
        <v>56</v>
      </c>
      <c r="D205" s="137" t="s">
        <v>88</v>
      </c>
      <c r="E205" s="138" t="s">
        <v>26</v>
      </c>
      <c r="F205" s="137">
        <v>0</v>
      </c>
      <c r="G205" s="139">
        <v>0</v>
      </c>
      <c r="H205" s="140"/>
      <c r="I205" s="69" t="str">
        <f t="shared" ref="I205:I210" si="21">IF(H205="","",H205+F205)</f>
        <v/>
      </c>
      <c r="J205" s="168"/>
    </row>
    <row r="206" spans="2:10" ht="21" customHeight="1" outlineLevel="2" thickBot="1" x14ac:dyDescent="0.3">
      <c r="B206" s="136" t="s">
        <v>82</v>
      </c>
      <c r="C206" s="136" t="s">
        <v>56</v>
      </c>
      <c r="D206" s="137" t="s">
        <v>88</v>
      </c>
      <c r="E206" s="138" t="s">
        <v>26</v>
      </c>
      <c r="F206" s="137">
        <v>0</v>
      </c>
      <c r="G206" s="139">
        <v>0</v>
      </c>
      <c r="H206" s="140"/>
      <c r="I206" s="69" t="str">
        <f t="shared" si="21"/>
        <v/>
      </c>
      <c r="J206" s="168"/>
    </row>
    <row r="207" spans="2:10" ht="21" customHeight="1" outlineLevel="2" thickBot="1" x14ac:dyDescent="0.3">
      <c r="B207" s="136" t="s">
        <v>83</v>
      </c>
      <c r="C207" s="136" t="s">
        <v>56</v>
      </c>
      <c r="D207" s="137" t="s">
        <v>88</v>
      </c>
      <c r="E207" s="138" t="s">
        <v>26</v>
      </c>
      <c r="F207" s="137">
        <v>0</v>
      </c>
      <c r="G207" s="139">
        <v>0</v>
      </c>
      <c r="H207" s="140"/>
      <c r="I207" s="69" t="str">
        <f t="shared" si="21"/>
        <v/>
      </c>
      <c r="J207" s="168"/>
    </row>
    <row r="208" spans="2:10" ht="21" customHeight="1" outlineLevel="2" thickBot="1" x14ac:dyDescent="0.3">
      <c r="B208" s="136" t="s">
        <v>84</v>
      </c>
      <c r="C208" s="136" t="s">
        <v>56</v>
      </c>
      <c r="D208" s="137" t="s">
        <v>88</v>
      </c>
      <c r="E208" s="138" t="s">
        <v>26</v>
      </c>
      <c r="F208" s="137">
        <v>0</v>
      </c>
      <c r="G208" s="139">
        <v>0</v>
      </c>
      <c r="H208" s="140"/>
      <c r="I208" s="69" t="str">
        <f t="shared" si="21"/>
        <v/>
      </c>
      <c r="J208" s="168"/>
    </row>
    <row r="209" spans="2:10" ht="21" customHeight="1" outlineLevel="2" thickBot="1" x14ac:dyDescent="0.3">
      <c r="B209" s="136" t="s">
        <v>85</v>
      </c>
      <c r="C209" s="136" t="s">
        <v>56</v>
      </c>
      <c r="D209" s="137" t="s">
        <v>88</v>
      </c>
      <c r="E209" s="138" t="s">
        <v>26</v>
      </c>
      <c r="F209" s="137">
        <v>0</v>
      </c>
      <c r="G209" s="139">
        <v>0</v>
      </c>
      <c r="H209" s="140"/>
      <c r="I209" s="69" t="str">
        <f t="shared" si="21"/>
        <v/>
      </c>
      <c r="J209" s="168"/>
    </row>
    <row r="210" spans="2:10" ht="21" customHeight="1" outlineLevel="2" thickBot="1" x14ac:dyDescent="0.3">
      <c r="B210" s="136" t="s">
        <v>86</v>
      </c>
      <c r="C210" s="136" t="s">
        <v>56</v>
      </c>
      <c r="D210" s="137" t="s">
        <v>88</v>
      </c>
      <c r="E210" s="138" t="s">
        <v>26</v>
      </c>
      <c r="F210" s="137">
        <v>0</v>
      </c>
      <c r="G210" s="139">
        <v>0</v>
      </c>
      <c r="H210" s="140"/>
      <c r="I210" s="69" t="str">
        <f t="shared" si="21"/>
        <v/>
      </c>
      <c r="J210" s="168"/>
    </row>
    <row r="211" spans="2:10" ht="21" customHeight="1" outlineLevel="1" thickBot="1" x14ac:dyDescent="0.3">
      <c r="B211" s="131" t="s">
        <v>95</v>
      </c>
      <c r="C211" s="131"/>
      <c r="D211" s="132"/>
      <c r="E211" s="133" t="s">
        <v>25</v>
      </c>
      <c r="F211" s="132"/>
      <c r="G211" s="134">
        <f>AVERAGE(G212:G217)</f>
        <v>0</v>
      </c>
      <c r="H211" s="135" t="str">
        <f>IF(COUNTA(H212:H217)=0,"",MIN(H212:H217))</f>
        <v/>
      </c>
      <c r="I211" s="68" t="str">
        <f>IF(H211="","",MAX(I212:I217))</f>
        <v/>
      </c>
      <c r="J211" s="135" t="str">
        <f>IF(COUNTA(J212:J217)=0,"",MAX(J212:J217))</f>
        <v/>
      </c>
    </row>
    <row r="212" spans="2:10" ht="21" customHeight="1" outlineLevel="2" thickBot="1" x14ac:dyDescent="0.3">
      <c r="B212" s="136" t="s">
        <v>80</v>
      </c>
      <c r="C212" s="136" t="s">
        <v>56</v>
      </c>
      <c r="D212" s="137" t="s">
        <v>88</v>
      </c>
      <c r="E212" s="138" t="s">
        <v>26</v>
      </c>
      <c r="F212" s="137">
        <v>0</v>
      </c>
      <c r="G212" s="139">
        <v>0</v>
      </c>
      <c r="H212" s="140"/>
      <c r="I212" s="69" t="str">
        <f>IF(H212="","",H212+F212)</f>
        <v/>
      </c>
      <c r="J212" s="168"/>
    </row>
    <row r="213" spans="2:10" ht="21" customHeight="1" outlineLevel="2" thickBot="1" x14ac:dyDescent="0.3">
      <c r="B213" s="136" t="s">
        <v>81</v>
      </c>
      <c r="C213" s="136" t="s">
        <v>56</v>
      </c>
      <c r="D213" s="137" t="s">
        <v>88</v>
      </c>
      <c r="E213" s="138" t="s">
        <v>26</v>
      </c>
      <c r="F213" s="137">
        <v>0</v>
      </c>
      <c r="G213" s="139">
        <v>0</v>
      </c>
      <c r="H213" s="140"/>
      <c r="I213" s="69" t="str">
        <f t="shared" ref="I213:I217" si="22">IF(H213="","",H213+F213)</f>
        <v/>
      </c>
      <c r="J213" s="168"/>
    </row>
    <row r="214" spans="2:10" ht="21" customHeight="1" outlineLevel="2" thickBot="1" x14ac:dyDescent="0.3">
      <c r="B214" s="136" t="s">
        <v>82</v>
      </c>
      <c r="C214" s="136" t="s">
        <v>56</v>
      </c>
      <c r="D214" s="137" t="s">
        <v>88</v>
      </c>
      <c r="E214" s="138" t="s">
        <v>26</v>
      </c>
      <c r="F214" s="137">
        <v>0</v>
      </c>
      <c r="G214" s="139">
        <v>0</v>
      </c>
      <c r="H214" s="140"/>
      <c r="I214" s="69" t="str">
        <f t="shared" si="22"/>
        <v/>
      </c>
      <c r="J214" s="168"/>
    </row>
    <row r="215" spans="2:10" ht="21" customHeight="1" outlineLevel="2" thickBot="1" x14ac:dyDescent="0.3">
      <c r="B215" s="136" t="s">
        <v>83</v>
      </c>
      <c r="C215" s="136" t="s">
        <v>56</v>
      </c>
      <c r="D215" s="137" t="s">
        <v>88</v>
      </c>
      <c r="E215" s="138" t="s">
        <v>26</v>
      </c>
      <c r="F215" s="137">
        <v>0</v>
      </c>
      <c r="G215" s="139">
        <v>0</v>
      </c>
      <c r="H215" s="140"/>
      <c r="I215" s="69" t="str">
        <f t="shared" si="22"/>
        <v/>
      </c>
      <c r="J215" s="168"/>
    </row>
    <row r="216" spans="2:10" ht="21" customHeight="1" outlineLevel="2" thickBot="1" x14ac:dyDescent="0.3">
      <c r="B216" s="136" t="s">
        <v>84</v>
      </c>
      <c r="C216" s="136" t="s">
        <v>56</v>
      </c>
      <c r="D216" s="137" t="s">
        <v>88</v>
      </c>
      <c r="E216" s="138" t="s">
        <v>26</v>
      </c>
      <c r="F216" s="137">
        <v>0</v>
      </c>
      <c r="G216" s="139">
        <v>0</v>
      </c>
      <c r="H216" s="140"/>
      <c r="I216" s="69" t="str">
        <f t="shared" si="22"/>
        <v/>
      </c>
      <c r="J216" s="168"/>
    </row>
    <row r="217" spans="2:10" ht="21" customHeight="1" outlineLevel="2" thickBot="1" x14ac:dyDescent="0.3">
      <c r="B217" s="136" t="s">
        <v>85</v>
      </c>
      <c r="C217" s="136" t="s">
        <v>56</v>
      </c>
      <c r="D217" s="137" t="s">
        <v>88</v>
      </c>
      <c r="E217" s="138" t="s">
        <v>26</v>
      </c>
      <c r="F217" s="137">
        <v>0</v>
      </c>
      <c r="G217" s="139">
        <v>0</v>
      </c>
      <c r="H217" s="140"/>
      <c r="I217" s="69" t="str">
        <f t="shared" si="22"/>
        <v/>
      </c>
      <c r="J217" s="168"/>
    </row>
    <row r="218" spans="2:10" ht="21" customHeight="1" outlineLevel="1" thickBot="1" x14ac:dyDescent="0.3">
      <c r="B218" s="131" t="s">
        <v>96</v>
      </c>
      <c r="C218" s="131"/>
      <c r="D218" s="132"/>
      <c r="E218" s="133" t="s">
        <v>25</v>
      </c>
      <c r="F218" s="132"/>
      <c r="G218" s="134">
        <f>AVERAGE(G219:G231)</f>
        <v>0</v>
      </c>
      <c r="H218" s="135" t="str">
        <f>IF(COUNTA(H219:H231)=0,"",MIN(H219:H231))</f>
        <v/>
      </c>
      <c r="I218" s="68" t="str">
        <f>IF(H218="","",MAX(I219:I231))</f>
        <v/>
      </c>
      <c r="J218" s="135" t="str">
        <f>IF(COUNTA(J219:J231)=0,"",MAX(J219:J231))</f>
        <v/>
      </c>
    </row>
    <row r="219" spans="2:10" ht="21" customHeight="1" outlineLevel="1" thickBot="1" x14ac:dyDescent="0.3">
      <c r="B219" s="136" t="s">
        <v>80</v>
      </c>
      <c r="C219" s="136" t="s">
        <v>56</v>
      </c>
      <c r="D219" s="137" t="s">
        <v>88</v>
      </c>
      <c r="E219" s="138" t="s">
        <v>26</v>
      </c>
      <c r="F219" s="137">
        <v>0</v>
      </c>
      <c r="G219" s="139">
        <v>0</v>
      </c>
      <c r="H219" s="140"/>
      <c r="I219" s="69" t="str">
        <f>IF(H219="","",H219+F219)</f>
        <v/>
      </c>
      <c r="J219" s="168"/>
    </row>
    <row r="220" spans="2:10" ht="21" customHeight="1" outlineLevel="1" thickBot="1" x14ac:dyDescent="0.3">
      <c r="B220" s="136" t="s">
        <v>81</v>
      </c>
      <c r="C220" s="136" t="s">
        <v>56</v>
      </c>
      <c r="D220" s="137" t="s">
        <v>88</v>
      </c>
      <c r="E220" s="138" t="s">
        <v>26</v>
      </c>
      <c r="F220" s="137">
        <v>0</v>
      </c>
      <c r="G220" s="139">
        <v>0</v>
      </c>
      <c r="H220" s="140"/>
      <c r="I220" s="69" t="str">
        <f t="shared" ref="I220:I231" si="23">IF(H220="","",H220+F220)</f>
        <v/>
      </c>
      <c r="J220" s="168"/>
    </row>
    <row r="221" spans="2:10" ht="21" customHeight="1" outlineLevel="1" thickBot="1" x14ac:dyDescent="0.3">
      <c r="B221" s="136" t="s">
        <v>82</v>
      </c>
      <c r="C221" s="136" t="s">
        <v>56</v>
      </c>
      <c r="D221" s="137" t="s">
        <v>88</v>
      </c>
      <c r="E221" s="138" t="s">
        <v>26</v>
      </c>
      <c r="F221" s="137">
        <v>0</v>
      </c>
      <c r="G221" s="139">
        <v>0</v>
      </c>
      <c r="H221" s="140"/>
      <c r="I221" s="69" t="str">
        <f t="shared" si="23"/>
        <v/>
      </c>
      <c r="J221" s="168"/>
    </row>
    <row r="222" spans="2:10" ht="21" customHeight="1" outlineLevel="1" thickBot="1" x14ac:dyDescent="0.3">
      <c r="B222" s="136" t="s">
        <v>83</v>
      </c>
      <c r="C222" s="136" t="s">
        <v>56</v>
      </c>
      <c r="D222" s="137" t="s">
        <v>88</v>
      </c>
      <c r="E222" s="138" t="s">
        <v>26</v>
      </c>
      <c r="F222" s="137">
        <v>0</v>
      </c>
      <c r="G222" s="139">
        <v>0</v>
      </c>
      <c r="H222" s="140"/>
      <c r="I222" s="69" t="str">
        <f t="shared" si="23"/>
        <v/>
      </c>
      <c r="J222" s="168"/>
    </row>
    <row r="223" spans="2:10" ht="21" customHeight="1" outlineLevel="1" thickBot="1" x14ac:dyDescent="0.3">
      <c r="B223" s="136" t="s">
        <v>84</v>
      </c>
      <c r="C223" s="136" t="s">
        <v>56</v>
      </c>
      <c r="D223" s="137" t="s">
        <v>88</v>
      </c>
      <c r="E223" s="138" t="s">
        <v>26</v>
      </c>
      <c r="F223" s="137">
        <v>0</v>
      </c>
      <c r="G223" s="139">
        <v>0</v>
      </c>
      <c r="H223" s="140"/>
      <c r="I223" s="69" t="str">
        <f t="shared" si="23"/>
        <v/>
      </c>
      <c r="J223" s="168"/>
    </row>
    <row r="224" spans="2:10" ht="21" customHeight="1" outlineLevel="1" thickBot="1" x14ac:dyDescent="0.3">
      <c r="B224" s="136" t="s">
        <v>85</v>
      </c>
      <c r="C224" s="136" t="s">
        <v>56</v>
      </c>
      <c r="D224" s="137" t="s">
        <v>88</v>
      </c>
      <c r="E224" s="138" t="s">
        <v>26</v>
      </c>
      <c r="F224" s="137">
        <v>0</v>
      </c>
      <c r="G224" s="139">
        <v>0</v>
      </c>
      <c r="H224" s="140"/>
      <c r="I224" s="69" t="str">
        <f t="shared" si="23"/>
        <v/>
      </c>
      <c r="J224" s="168"/>
    </row>
    <row r="225" spans="2:10" ht="21" customHeight="1" outlineLevel="1" thickBot="1" x14ac:dyDescent="0.3">
      <c r="B225" s="136" t="s">
        <v>86</v>
      </c>
      <c r="C225" s="136" t="s">
        <v>56</v>
      </c>
      <c r="D225" s="137" t="s">
        <v>88</v>
      </c>
      <c r="E225" s="138" t="s">
        <v>26</v>
      </c>
      <c r="F225" s="137">
        <v>0</v>
      </c>
      <c r="G225" s="139">
        <v>0</v>
      </c>
      <c r="H225" s="140"/>
      <c r="I225" s="69" t="str">
        <f t="shared" si="23"/>
        <v/>
      </c>
      <c r="J225" s="168"/>
    </row>
    <row r="226" spans="2:10" ht="21" customHeight="1" outlineLevel="1" thickBot="1" x14ac:dyDescent="0.3">
      <c r="B226" s="136" t="s">
        <v>99</v>
      </c>
      <c r="C226" s="136" t="s">
        <v>56</v>
      </c>
      <c r="D226" s="137" t="s">
        <v>88</v>
      </c>
      <c r="E226" s="138" t="s">
        <v>26</v>
      </c>
      <c r="F226" s="137">
        <v>0</v>
      </c>
      <c r="G226" s="139">
        <v>0</v>
      </c>
      <c r="H226" s="140"/>
      <c r="I226" s="69" t="str">
        <f t="shared" si="23"/>
        <v/>
      </c>
      <c r="J226" s="168"/>
    </row>
    <row r="227" spans="2:10" ht="21" customHeight="1" outlineLevel="1" thickBot="1" x14ac:dyDescent="0.3">
      <c r="B227" s="136" t="s">
        <v>100</v>
      </c>
      <c r="C227" s="136" t="s">
        <v>56</v>
      </c>
      <c r="D227" s="137" t="s">
        <v>88</v>
      </c>
      <c r="E227" s="138" t="s">
        <v>26</v>
      </c>
      <c r="F227" s="137">
        <v>0</v>
      </c>
      <c r="G227" s="139">
        <v>0</v>
      </c>
      <c r="H227" s="140"/>
      <c r="I227" s="69" t="str">
        <f t="shared" si="23"/>
        <v/>
      </c>
      <c r="J227" s="168"/>
    </row>
    <row r="228" spans="2:10" ht="21" customHeight="1" outlineLevel="1" thickBot="1" x14ac:dyDescent="0.3">
      <c r="B228" s="136" t="s">
        <v>101</v>
      </c>
      <c r="C228" s="136" t="s">
        <v>56</v>
      </c>
      <c r="D228" s="137" t="s">
        <v>88</v>
      </c>
      <c r="E228" s="138" t="s">
        <v>26</v>
      </c>
      <c r="F228" s="137">
        <v>0</v>
      </c>
      <c r="G228" s="139">
        <v>0</v>
      </c>
      <c r="H228" s="140"/>
      <c r="I228" s="69" t="str">
        <f t="shared" si="23"/>
        <v/>
      </c>
      <c r="J228" s="168"/>
    </row>
    <row r="229" spans="2:10" ht="21" customHeight="1" outlineLevel="1" thickBot="1" x14ac:dyDescent="0.3">
      <c r="B229" s="136" t="s">
        <v>102</v>
      </c>
      <c r="C229" s="136" t="s">
        <v>56</v>
      </c>
      <c r="D229" s="137" t="s">
        <v>88</v>
      </c>
      <c r="E229" s="138" t="s">
        <v>26</v>
      </c>
      <c r="F229" s="137">
        <v>0</v>
      </c>
      <c r="G229" s="139">
        <v>0</v>
      </c>
      <c r="H229" s="140"/>
      <c r="I229" s="69" t="str">
        <f>IF(H229="","",H229+F229)</f>
        <v/>
      </c>
      <c r="J229" s="168"/>
    </row>
    <row r="230" spans="2:10" ht="21" customHeight="1" outlineLevel="1" thickBot="1" x14ac:dyDescent="0.3">
      <c r="B230" s="136" t="s">
        <v>103</v>
      </c>
      <c r="C230" s="136" t="s">
        <v>56</v>
      </c>
      <c r="D230" s="137" t="s">
        <v>88</v>
      </c>
      <c r="E230" s="138" t="s">
        <v>26</v>
      </c>
      <c r="F230" s="137">
        <v>0</v>
      </c>
      <c r="G230" s="139">
        <v>0</v>
      </c>
      <c r="H230" s="140"/>
      <c r="I230" s="69" t="str">
        <f t="shared" si="23"/>
        <v/>
      </c>
      <c r="J230" s="168"/>
    </row>
    <row r="231" spans="2:10" ht="21" customHeight="1" outlineLevel="1" thickBot="1" x14ac:dyDescent="0.3">
      <c r="B231" s="136" t="s">
        <v>104</v>
      </c>
      <c r="C231" s="136" t="s">
        <v>56</v>
      </c>
      <c r="D231" s="137" t="s">
        <v>88</v>
      </c>
      <c r="E231" s="138" t="s">
        <v>26</v>
      </c>
      <c r="F231" s="137">
        <v>0</v>
      </c>
      <c r="G231" s="139">
        <v>0</v>
      </c>
      <c r="H231" s="140"/>
      <c r="I231" s="69" t="str">
        <f t="shared" si="23"/>
        <v/>
      </c>
      <c r="J231" s="168"/>
    </row>
    <row r="232" spans="2:10" ht="21" customHeight="1" thickBot="1" x14ac:dyDescent="0.3">
      <c r="B232" s="141" t="s">
        <v>79</v>
      </c>
      <c r="C232" s="142"/>
      <c r="D232" s="143"/>
      <c r="E232" s="144" t="s">
        <v>48</v>
      </c>
      <c r="F232" s="143"/>
      <c r="G232" s="145">
        <f>AVERAGE(G233,G240)</f>
        <v>0</v>
      </c>
      <c r="H232" s="146" t="str">
        <f>IF(COUNT(H233:H250)=0,"",MIN(H233:H250))</f>
        <v/>
      </c>
      <c r="I232" s="70" t="str">
        <f>IF(H232="","",MAX(I233:I250))</f>
        <v/>
      </c>
      <c r="J232" s="146" t="str">
        <f>IF(G232&lt;1,"",MAX(J233:J250))</f>
        <v/>
      </c>
    </row>
    <row r="233" spans="2:10" ht="21" customHeight="1" outlineLevel="1" thickBot="1" x14ac:dyDescent="0.3">
      <c r="B233" s="147" t="s">
        <v>89</v>
      </c>
      <c r="C233" s="147"/>
      <c r="D233" s="148"/>
      <c r="E233" s="149" t="s">
        <v>25</v>
      </c>
      <c r="F233" s="148"/>
      <c r="G233" s="150">
        <v>0</v>
      </c>
      <c r="H233" s="151" t="str">
        <f>IF(COUNTA(H234:H239)=0,"",MIN(H234:H239))</f>
        <v/>
      </c>
      <c r="I233" s="71" t="str">
        <f>IF(H233="","",MAX(I234:I239))</f>
        <v/>
      </c>
      <c r="J233" s="151" t="str">
        <f>IF(COUNTA(J234:J239)=0,"",MAX(J234:J239))</f>
        <v/>
      </c>
    </row>
    <row r="234" spans="2:10" ht="21" customHeight="1" outlineLevel="2" thickBot="1" x14ac:dyDescent="0.3">
      <c r="B234" s="152" t="s">
        <v>80</v>
      </c>
      <c r="C234" s="152" t="s">
        <v>56</v>
      </c>
      <c r="D234" s="153" t="s">
        <v>88</v>
      </c>
      <c r="E234" s="154" t="s">
        <v>26</v>
      </c>
      <c r="F234" s="153">
        <v>0</v>
      </c>
      <c r="G234" s="155">
        <v>0</v>
      </c>
      <c r="H234" s="156"/>
      <c r="I234" s="72" t="str">
        <f>IF(H234="","",H234+F234)</f>
        <v/>
      </c>
      <c r="J234" s="169"/>
    </row>
    <row r="235" spans="2:10" ht="21" customHeight="1" outlineLevel="2" thickBot="1" x14ac:dyDescent="0.3">
      <c r="B235" s="152" t="s">
        <v>81</v>
      </c>
      <c r="C235" s="152" t="s">
        <v>56</v>
      </c>
      <c r="D235" s="153" t="s">
        <v>88</v>
      </c>
      <c r="E235" s="154" t="s">
        <v>26</v>
      </c>
      <c r="F235" s="153">
        <v>0</v>
      </c>
      <c r="G235" s="155">
        <v>0</v>
      </c>
      <c r="H235" s="156"/>
      <c r="I235" s="72" t="str">
        <f t="shared" ref="I235:I239" si="24">IF(H235="","",H235+F235)</f>
        <v/>
      </c>
      <c r="J235" s="169"/>
    </row>
    <row r="236" spans="2:10" ht="21" customHeight="1" outlineLevel="2" thickBot="1" x14ac:dyDescent="0.3">
      <c r="B236" s="152" t="s">
        <v>82</v>
      </c>
      <c r="C236" s="152" t="s">
        <v>56</v>
      </c>
      <c r="D236" s="153" t="s">
        <v>88</v>
      </c>
      <c r="E236" s="154" t="s">
        <v>26</v>
      </c>
      <c r="F236" s="153">
        <v>0</v>
      </c>
      <c r="G236" s="155">
        <v>0</v>
      </c>
      <c r="H236" s="156"/>
      <c r="I236" s="72" t="str">
        <f t="shared" si="24"/>
        <v/>
      </c>
      <c r="J236" s="169"/>
    </row>
    <row r="237" spans="2:10" ht="21" customHeight="1" outlineLevel="2" thickBot="1" x14ac:dyDescent="0.3">
      <c r="B237" s="152" t="s">
        <v>83</v>
      </c>
      <c r="C237" s="152" t="s">
        <v>56</v>
      </c>
      <c r="D237" s="153" t="s">
        <v>88</v>
      </c>
      <c r="E237" s="154" t="s">
        <v>26</v>
      </c>
      <c r="F237" s="153">
        <v>0</v>
      </c>
      <c r="G237" s="155">
        <v>0</v>
      </c>
      <c r="H237" s="156"/>
      <c r="I237" s="72" t="str">
        <f t="shared" si="24"/>
        <v/>
      </c>
      <c r="J237" s="169"/>
    </row>
    <row r="238" spans="2:10" ht="21" customHeight="1" outlineLevel="2" thickBot="1" x14ac:dyDescent="0.3">
      <c r="B238" s="152" t="s">
        <v>84</v>
      </c>
      <c r="C238" s="152" t="s">
        <v>56</v>
      </c>
      <c r="D238" s="153" t="s">
        <v>88</v>
      </c>
      <c r="E238" s="154" t="s">
        <v>26</v>
      </c>
      <c r="F238" s="153">
        <v>0</v>
      </c>
      <c r="G238" s="155">
        <v>0</v>
      </c>
      <c r="H238" s="156"/>
      <c r="I238" s="72" t="str">
        <f t="shared" si="24"/>
        <v/>
      </c>
      <c r="J238" s="169"/>
    </row>
    <row r="239" spans="2:10" ht="21" customHeight="1" outlineLevel="2" thickBot="1" x14ac:dyDescent="0.3">
      <c r="B239" s="152" t="s">
        <v>85</v>
      </c>
      <c r="C239" s="152" t="s">
        <v>56</v>
      </c>
      <c r="D239" s="153" t="s">
        <v>88</v>
      </c>
      <c r="E239" s="154" t="s">
        <v>26</v>
      </c>
      <c r="F239" s="153">
        <v>0</v>
      </c>
      <c r="G239" s="155">
        <v>0</v>
      </c>
      <c r="H239" s="156"/>
      <c r="I239" s="72" t="str">
        <f t="shared" si="24"/>
        <v/>
      </c>
      <c r="J239" s="169"/>
    </row>
    <row r="240" spans="2:10" ht="21" customHeight="1" outlineLevel="1" thickBot="1" x14ac:dyDescent="0.3">
      <c r="B240" s="147" t="s">
        <v>90</v>
      </c>
      <c r="C240" s="147"/>
      <c r="D240" s="148"/>
      <c r="E240" s="149" t="s">
        <v>25</v>
      </c>
      <c r="F240" s="148"/>
      <c r="G240" s="150">
        <v>0</v>
      </c>
      <c r="H240" s="151" t="str">
        <f>IF(COUNTA(H241:H250)=0,"",MIN(H241:H250))</f>
        <v/>
      </c>
      <c r="I240" s="71" t="str">
        <f>IF(H240="","",MAX(I241:I250))</f>
        <v/>
      </c>
      <c r="J240" s="151" t="str">
        <f>IF(COUNTA(J241:J250)=0,"",MAX(J241:J250))</f>
        <v/>
      </c>
    </row>
    <row r="241" spans="2:10" ht="21" customHeight="1" outlineLevel="1" thickBot="1" x14ac:dyDescent="0.3">
      <c r="B241" s="152" t="s">
        <v>80</v>
      </c>
      <c r="C241" s="152" t="s">
        <v>56</v>
      </c>
      <c r="D241" s="153" t="s">
        <v>88</v>
      </c>
      <c r="E241" s="154" t="s">
        <v>26</v>
      </c>
      <c r="F241" s="153">
        <v>0</v>
      </c>
      <c r="G241" s="155">
        <v>0</v>
      </c>
      <c r="H241" s="156"/>
      <c r="I241" s="72" t="str">
        <f>IF(H241="","",H241+F241)</f>
        <v/>
      </c>
      <c r="J241" s="169"/>
    </row>
    <row r="242" spans="2:10" ht="21" customHeight="1" outlineLevel="1" thickBot="1" x14ac:dyDescent="0.3">
      <c r="B242" s="152" t="s">
        <v>81</v>
      </c>
      <c r="C242" s="152" t="s">
        <v>56</v>
      </c>
      <c r="D242" s="153" t="s">
        <v>88</v>
      </c>
      <c r="E242" s="154" t="s">
        <v>26</v>
      </c>
      <c r="F242" s="153">
        <v>0</v>
      </c>
      <c r="G242" s="155">
        <v>0</v>
      </c>
      <c r="H242" s="156"/>
      <c r="I242" s="72" t="str">
        <f t="shared" ref="I242:I250" si="25">IF(H242="","",H242+F242)</f>
        <v/>
      </c>
      <c r="J242" s="169"/>
    </row>
    <row r="243" spans="2:10" ht="21" customHeight="1" outlineLevel="1" thickBot="1" x14ac:dyDescent="0.3">
      <c r="B243" s="152" t="s">
        <v>82</v>
      </c>
      <c r="C243" s="152" t="s">
        <v>56</v>
      </c>
      <c r="D243" s="153" t="s">
        <v>88</v>
      </c>
      <c r="E243" s="154" t="s">
        <v>26</v>
      </c>
      <c r="F243" s="153">
        <v>0</v>
      </c>
      <c r="G243" s="155">
        <v>0</v>
      </c>
      <c r="H243" s="156"/>
      <c r="I243" s="72" t="str">
        <f t="shared" si="25"/>
        <v/>
      </c>
      <c r="J243" s="169"/>
    </row>
    <row r="244" spans="2:10" ht="21" customHeight="1" outlineLevel="1" thickBot="1" x14ac:dyDescent="0.3">
      <c r="B244" s="152" t="s">
        <v>83</v>
      </c>
      <c r="C244" s="152" t="s">
        <v>56</v>
      </c>
      <c r="D244" s="153" t="s">
        <v>88</v>
      </c>
      <c r="E244" s="154" t="s">
        <v>26</v>
      </c>
      <c r="F244" s="153">
        <v>0</v>
      </c>
      <c r="G244" s="155">
        <v>0</v>
      </c>
      <c r="H244" s="156"/>
      <c r="I244" s="72" t="str">
        <f t="shared" si="25"/>
        <v/>
      </c>
      <c r="J244" s="169"/>
    </row>
    <row r="245" spans="2:10" ht="21" customHeight="1" outlineLevel="1" thickBot="1" x14ac:dyDescent="0.3">
      <c r="B245" s="152" t="s">
        <v>84</v>
      </c>
      <c r="C245" s="152" t="s">
        <v>56</v>
      </c>
      <c r="D245" s="153" t="s">
        <v>88</v>
      </c>
      <c r="E245" s="154" t="s">
        <v>26</v>
      </c>
      <c r="F245" s="153">
        <v>0</v>
      </c>
      <c r="G245" s="155">
        <v>0</v>
      </c>
      <c r="H245" s="156"/>
      <c r="I245" s="72" t="str">
        <f t="shared" si="25"/>
        <v/>
      </c>
      <c r="J245" s="169"/>
    </row>
    <row r="246" spans="2:10" ht="21" customHeight="1" outlineLevel="1" thickBot="1" x14ac:dyDescent="0.3">
      <c r="B246" s="152" t="s">
        <v>85</v>
      </c>
      <c r="C246" s="152" t="s">
        <v>56</v>
      </c>
      <c r="D246" s="153" t="s">
        <v>88</v>
      </c>
      <c r="E246" s="154" t="s">
        <v>26</v>
      </c>
      <c r="F246" s="153">
        <v>0</v>
      </c>
      <c r="G246" s="155">
        <v>0</v>
      </c>
      <c r="H246" s="156"/>
      <c r="I246" s="72" t="str">
        <f t="shared" si="25"/>
        <v/>
      </c>
      <c r="J246" s="169"/>
    </row>
    <row r="247" spans="2:10" ht="21" customHeight="1" outlineLevel="1" thickBot="1" x14ac:dyDescent="0.3">
      <c r="B247" s="152" t="s">
        <v>86</v>
      </c>
      <c r="C247" s="152" t="s">
        <v>56</v>
      </c>
      <c r="D247" s="153" t="s">
        <v>88</v>
      </c>
      <c r="E247" s="154" t="s">
        <v>26</v>
      </c>
      <c r="F247" s="153">
        <v>0</v>
      </c>
      <c r="G247" s="155">
        <v>0</v>
      </c>
      <c r="H247" s="156"/>
      <c r="I247" s="72" t="str">
        <f t="shared" si="25"/>
        <v/>
      </c>
      <c r="J247" s="169"/>
    </row>
    <row r="248" spans="2:10" ht="21" customHeight="1" outlineLevel="1" thickBot="1" x14ac:dyDescent="0.3">
      <c r="B248" s="152" t="s">
        <v>99</v>
      </c>
      <c r="C248" s="152" t="s">
        <v>56</v>
      </c>
      <c r="D248" s="153" t="s">
        <v>88</v>
      </c>
      <c r="E248" s="154" t="s">
        <v>26</v>
      </c>
      <c r="F248" s="153">
        <v>0</v>
      </c>
      <c r="G248" s="155">
        <v>0</v>
      </c>
      <c r="H248" s="156"/>
      <c r="I248" s="72" t="str">
        <f t="shared" si="25"/>
        <v/>
      </c>
      <c r="J248" s="169"/>
    </row>
    <row r="249" spans="2:10" ht="21" customHeight="1" outlineLevel="1" thickBot="1" x14ac:dyDescent="0.3">
      <c r="B249" s="152" t="s">
        <v>100</v>
      </c>
      <c r="C249" s="152" t="s">
        <v>56</v>
      </c>
      <c r="D249" s="153" t="s">
        <v>88</v>
      </c>
      <c r="E249" s="154" t="s">
        <v>26</v>
      </c>
      <c r="F249" s="153">
        <v>0</v>
      </c>
      <c r="G249" s="155">
        <v>0</v>
      </c>
      <c r="H249" s="156"/>
      <c r="I249" s="72" t="str">
        <f t="shared" si="25"/>
        <v/>
      </c>
      <c r="J249" s="169"/>
    </row>
    <row r="250" spans="2:10" ht="21" customHeight="1" outlineLevel="1" thickBot="1" x14ac:dyDescent="0.3">
      <c r="B250" s="152" t="s">
        <v>101</v>
      </c>
      <c r="C250" s="152" t="s">
        <v>56</v>
      </c>
      <c r="D250" s="153" t="s">
        <v>88</v>
      </c>
      <c r="E250" s="154" t="s">
        <v>26</v>
      </c>
      <c r="F250" s="153">
        <v>0</v>
      </c>
      <c r="G250" s="155">
        <v>0</v>
      </c>
      <c r="H250" s="156"/>
      <c r="I250" s="72" t="str">
        <f t="shared" si="25"/>
        <v/>
      </c>
      <c r="J250" s="169"/>
    </row>
    <row r="251" spans="2:10" ht="21" customHeight="1" thickBot="1" x14ac:dyDescent="0.3">
      <c r="B251" s="157" t="s">
        <v>49</v>
      </c>
      <c r="C251" s="157"/>
      <c r="D251" s="158"/>
      <c r="E251" s="159"/>
      <c r="F251" s="158"/>
      <c r="G251" s="160"/>
      <c r="H251" s="161"/>
      <c r="I251" s="73"/>
      <c r="J251" s="170"/>
    </row>
  </sheetData>
  <sheetProtection formatCells="0" formatColumns="0" formatRows="0" insertColumns="0" insertRows="0" insertHyperlinks="0" deleteColumns="0" deleteRows="0" sort="0" autoFilter="0" pivotTables="0"/>
  <autoFilter ref="B5:J251" xr:uid="{00000000-0001-0000-0000-000000000000}"/>
  <dataConsolidate/>
  <mergeCells count="11">
    <mergeCell ref="BX3:CD3"/>
    <mergeCell ref="H2:I2"/>
    <mergeCell ref="M3:S3"/>
    <mergeCell ref="AH3:AN3"/>
    <mergeCell ref="AO3:AU3"/>
    <mergeCell ref="AV3:BB3"/>
    <mergeCell ref="BC3:BI3"/>
    <mergeCell ref="BJ3:BP3"/>
    <mergeCell ref="BQ3:BW3"/>
    <mergeCell ref="AA3:AG3"/>
    <mergeCell ref="T3:Z3"/>
  </mergeCells>
  <conditionalFormatting sqref="M4:CD251">
    <cfRule type="expression" dxfId="21" priority="3">
      <formula>AND(TODAY()&gt;=M$4,TODAY()&lt;N$4)</formula>
    </cfRule>
  </conditionalFormatting>
  <conditionalFormatting sqref="G31:G45 G47:G60 G62:G76 G78:G91 G93:G106 G108:G121 G123:G134 G136:G251 G6:G29">
    <cfRule type="dataBar" priority="9">
      <dataBar>
        <cfvo type="num" val="0"/>
        <cfvo type="num" val="1"/>
        <color theme="0" tint="-0.249977111117893"/>
      </dataBar>
      <extLst>
        <ext xmlns:x14="http://schemas.microsoft.com/office/spreadsheetml/2009/9/main" uri="{B025F937-C7B1-47D3-B67F-A62EFF666E3E}">
          <x14:id>{83A0F619-951F-4BC1-95C4-9379766A0CEE}</x14:id>
        </ext>
      </extLst>
    </cfRule>
  </conditionalFormatting>
  <conditionalFormatting sqref="M6:CD251">
    <cfRule type="expression" dxfId="20" priority="10">
      <formula>AND($H6&lt;&gt;"",$I6&lt;&gt;"",$J6="",M$4&lt;=_data_progesso,M$4&gt;=$H6,M$4&lt;=TODAY(),M$4&lt;=$I6)</formula>
    </cfRule>
    <cfRule type="expression" dxfId="19" priority="14">
      <formula>(AND($H6&lt;&gt;"",$I6&lt;&gt;"",$J6&lt;&gt;"",$G6&gt;=1,M$4&gt;$I6,M$4&lt;=$J6))</formula>
    </cfRule>
    <cfRule type="expression" dxfId="18" priority="18">
      <formula>(AND(M$4&gt;=$H6,M$4&lt;=$J6,$H6&lt;&gt;"",$I6&lt;&gt;"",$J6&lt;&gt;"",$G6&gt;=1))</formula>
    </cfRule>
    <cfRule type="expression" dxfId="17" priority="19">
      <formula>(AND($H6&lt;&gt;"",$I6&lt;&gt;"",$J6="",M$4&gt;$I6,M$4&lt;=TODAY()))</formula>
    </cfRule>
    <cfRule type="expression" dxfId="16" priority="23">
      <formula>(AND(M$4&gt;=$H6,M$4&lt;=$I6,$H6&lt;&gt;"",$I6&lt;&gt;""))</formula>
    </cfRule>
  </conditionalFormatting>
  <conditionalFormatting sqref="J6:J250">
    <cfRule type="expression" dxfId="15" priority="7">
      <formula>AND(Término_real_tarefa&lt;&gt;"",Progresso_da_tarefa&lt;1,tipo_tarefa="T")</formula>
    </cfRule>
  </conditionalFormatting>
  <conditionalFormatting sqref="B6:B250">
    <cfRule type="expression" dxfId="14" priority="1">
      <formula>AND(Progresso_da_tarefa=1,OR(tipo_tarefa="T",tipo_tarefa="S"))</formula>
    </cfRule>
  </conditionalFormatting>
  <dataValidations disablePrompts="1" count="3">
    <dataValidation type="whole" operator="greaterThanOrEqual" allowBlank="1" showInputMessage="1" promptTitle="Semana de exibição" prompt="Alterar esse número rola a exibição do Gráfico de Gantt." sqref="H3" xr:uid="{00000000-0002-0000-0000-000000000000}">
      <formula1>1</formula1>
    </dataValidation>
    <dataValidation type="list" allowBlank="1" showInputMessage="1" showErrorMessage="1" sqref="C7:C13 C241:C250 C16:C19 C21:C29 C31:C45 C47:C60 C62:C76 C78:C91 C93:C106 C108:C121 C123:C134 C151:C155 C157:C161 C163 C165 C167:C171 C174:C176 C178:C182 C184:C196 C198 C200:C202 C204:C210 C212:C217 C219:C231 C234:C239 C136:C148" xr:uid="{50C54D7C-ACBD-402A-B180-F86A528CB58B}">
      <formula1>"Interna,Externa"</formula1>
    </dataValidation>
    <dataValidation type="list" allowBlank="1" showInputMessage="1" showErrorMessage="1" sqref="E6:E250" xr:uid="{766FD490-CA8E-4D3F-B5A6-5774B99FE853}">
      <formula1>"P,F,T,S"</formula1>
    </dataValidation>
  </dataValidations>
  <printOptions horizontalCentered="1"/>
  <pageMargins left="3.937007874015748E-2" right="3.937007874015748E-2" top="0.35433070866141736" bottom="0.51181102362204722" header="0.31496062992125984" footer="0.31496062992125984"/>
  <pageSetup paperSize="8" scale="63" fitToHeight="0" orientation="landscape" r:id="rId1"/>
  <headerFooter differentFirst="1" scaleWithDoc="0">
    <oddFooter>&amp;LData: &amp;D - &amp;T&amp;RPágina &amp;P de &amp;N</oddFooter>
  </headerFooter>
  <ignoredErrors>
    <ignoredError sqref="G6:J14 G16:J19 H15:J15 G21:J29 H20:J20 G31:J45 H30:J30 G47:J60 H46:J46 G62:J202 H61:J61 G204:J232 H203:J203"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2049" r:id="rId4" name="Spinner 1">
              <controlPr locked="0" defaultSize="0" print="0" autoPict="0">
                <anchor moveWithCells="1">
                  <from>
                    <xdr:col>8</xdr:col>
                    <xdr:colOff>9525</xdr:colOff>
                    <xdr:row>2</xdr:row>
                    <xdr:rowOff>19050</xdr:rowOff>
                  </from>
                  <to>
                    <xdr:col>8</xdr:col>
                    <xdr:colOff>723900</xdr:colOff>
                    <xdr:row>3</xdr:row>
                    <xdr:rowOff>9525</xdr:rowOff>
                  </to>
                </anchor>
              </controlPr>
            </control>
          </mc:Choice>
        </mc:AlternateContent>
        <mc:AlternateContent xmlns:mc="http://schemas.openxmlformats.org/markup-compatibility/2006">
          <mc:Choice Requires="x14">
            <control shapeId="2053" r:id="rId5" name="Check Box 5">
              <controlPr defaultSize="0" autoFill="0" autoLine="0" autoPict="0">
                <anchor moveWithCells="1">
                  <from>
                    <xdr:col>10</xdr:col>
                    <xdr:colOff>161925</xdr:colOff>
                    <xdr:row>1</xdr:row>
                    <xdr:rowOff>219075</xdr:rowOff>
                  </from>
                  <to>
                    <xdr:col>26</xdr:col>
                    <xdr:colOff>133350</xdr:colOff>
                    <xdr:row>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dataBar" id="{83A0F619-951F-4BC1-95C4-9379766A0CEE}">
            <x14:dataBar minLength="0" maxLength="100" gradient="0">
              <x14:cfvo type="num">
                <xm:f>0</xm:f>
              </x14:cfvo>
              <x14:cfvo type="num">
                <xm:f>1</xm:f>
              </x14:cfvo>
              <x14:negativeFillColor rgb="FFFF0000"/>
              <x14:axisColor rgb="FF000000"/>
            </x14:dataBar>
          </x14:cfRule>
          <xm:sqref>G31:G45 G47:G60 G62:G76 G78:G91 G93:G106 G108:G121 G123:G134 G136:G251 G6:G29</xm:sqref>
        </x14:conditionalFormatting>
        <x14:conditionalFormatting xmlns:xm="http://schemas.microsoft.com/office/excel/2006/main">
          <x14:cfRule type="expression" priority="2" id="{6EA11067-A6DE-4BD4-AAE7-96DA9923AD10}">
            <xm:f>AND($M$2=TRUE,MATCH(M$4,Feriados!$A:$A,0))</xm:f>
            <x14:dxf>
              <fill>
                <patternFill patternType="lightUp">
                  <fgColor rgb="FFFF0000"/>
                </patternFill>
              </fill>
              <border>
                <left style="thin">
                  <color rgb="FFFF0000"/>
                </left>
                <right style="thin">
                  <color rgb="FFFF0000"/>
                </right>
              </border>
            </x14:dxf>
          </x14:cfRule>
          <xm:sqref>M5:CD251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75973-67C8-498C-90E0-FF9D80DA033E}">
  <sheetPr codeName="Planilha1"/>
  <dimension ref="A1:C1191"/>
  <sheetViews>
    <sheetView showGridLines="0" workbookViewId="0">
      <pane ySplit="3" topLeftCell="A4" activePane="bottomLeft" state="frozen"/>
      <selection pane="bottomLeft" activeCell="A3" sqref="A3"/>
    </sheetView>
  </sheetViews>
  <sheetFormatPr defaultRowHeight="15" x14ac:dyDescent="0.25"/>
  <cols>
    <col min="1" max="1" width="10.42578125" style="6" customWidth="1"/>
    <col min="2" max="2" width="19.5703125" style="7" customWidth="1"/>
    <col min="3" max="3" width="38.42578125" style="7" bestFit="1" customWidth="1"/>
    <col min="4" max="16384" width="9.140625" style="7"/>
  </cols>
  <sheetData>
    <row r="1" spans="1:3" ht="87" customHeight="1" x14ac:dyDescent="0.25"/>
    <row r="3" spans="1:3" x14ac:dyDescent="0.25">
      <c r="A3" s="6" t="s">
        <v>27</v>
      </c>
      <c r="B3" s="7" t="s">
        <v>28</v>
      </c>
      <c r="C3" s="7" t="s">
        <v>29</v>
      </c>
    </row>
    <row r="4" spans="1:3" x14ac:dyDescent="0.25">
      <c r="A4" s="15">
        <v>36892</v>
      </c>
      <c r="B4" s="16" t="s">
        <v>30</v>
      </c>
      <c r="C4" s="16" t="s">
        <v>31</v>
      </c>
    </row>
    <row r="5" spans="1:3" x14ac:dyDescent="0.25">
      <c r="A5" s="15">
        <v>36948</v>
      </c>
      <c r="B5" s="16" t="s">
        <v>30</v>
      </c>
      <c r="C5" s="16" t="s">
        <v>32</v>
      </c>
    </row>
    <row r="6" spans="1:3" x14ac:dyDescent="0.25">
      <c r="A6" s="15">
        <v>36949</v>
      </c>
      <c r="B6" s="16" t="s">
        <v>33</v>
      </c>
      <c r="C6" s="16" t="s">
        <v>32</v>
      </c>
    </row>
    <row r="7" spans="1:3" x14ac:dyDescent="0.25">
      <c r="A7" s="15">
        <v>36994</v>
      </c>
      <c r="B7" s="16" t="s">
        <v>34</v>
      </c>
      <c r="C7" s="16" t="s">
        <v>35</v>
      </c>
    </row>
    <row r="8" spans="1:3" x14ac:dyDescent="0.25">
      <c r="A8" s="15">
        <v>37002</v>
      </c>
      <c r="B8" s="16" t="s">
        <v>36</v>
      </c>
      <c r="C8" s="16" t="s">
        <v>37</v>
      </c>
    </row>
    <row r="9" spans="1:3" x14ac:dyDescent="0.25">
      <c r="A9" s="15">
        <v>37012</v>
      </c>
      <c r="B9" s="16" t="s">
        <v>33</v>
      </c>
      <c r="C9" s="16" t="s">
        <v>38</v>
      </c>
    </row>
    <row r="10" spans="1:3" x14ac:dyDescent="0.25">
      <c r="A10" s="15">
        <v>37056</v>
      </c>
      <c r="B10" s="16" t="s">
        <v>39</v>
      </c>
      <c r="C10" s="16" t="s">
        <v>40</v>
      </c>
    </row>
    <row r="11" spans="1:3" x14ac:dyDescent="0.25">
      <c r="A11" s="15">
        <v>37141</v>
      </c>
      <c r="B11" s="16" t="s">
        <v>34</v>
      </c>
      <c r="C11" s="16" t="s">
        <v>41</v>
      </c>
    </row>
    <row r="12" spans="1:3" x14ac:dyDescent="0.25">
      <c r="A12" s="15">
        <v>37176</v>
      </c>
      <c r="B12" s="16" t="s">
        <v>34</v>
      </c>
      <c r="C12" s="16" t="s">
        <v>42</v>
      </c>
    </row>
    <row r="13" spans="1:3" x14ac:dyDescent="0.25">
      <c r="A13" s="15">
        <v>37197</v>
      </c>
      <c r="B13" s="16" t="s">
        <v>34</v>
      </c>
      <c r="C13" s="16" t="s">
        <v>43</v>
      </c>
    </row>
    <row r="14" spans="1:3" x14ac:dyDescent="0.25">
      <c r="A14" s="15">
        <v>37210</v>
      </c>
      <c r="B14" s="16" t="s">
        <v>39</v>
      </c>
      <c r="C14" s="16" t="s">
        <v>44</v>
      </c>
    </row>
    <row r="15" spans="1:3" x14ac:dyDescent="0.25">
      <c r="A15" s="15">
        <v>37250</v>
      </c>
      <c r="B15" s="16" t="s">
        <v>33</v>
      </c>
      <c r="C15" s="16" t="s">
        <v>45</v>
      </c>
    </row>
    <row r="16" spans="1:3" x14ac:dyDescent="0.25">
      <c r="A16" s="15">
        <v>37257</v>
      </c>
      <c r="B16" s="16" t="s">
        <v>33</v>
      </c>
      <c r="C16" s="16" t="s">
        <v>31</v>
      </c>
    </row>
    <row r="17" spans="1:3" x14ac:dyDescent="0.25">
      <c r="A17" s="15">
        <v>37298</v>
      </c>
      <c r="B17" s="16" t="s">
        <v>30</v>
      </c>
      <c r="C17" s="16" t="s">
        <v>32</v>
      </c>
    </row>
    <row r="18" spans="1:3" x14ac:dyDescent="0.25">
      <c r="A18" s="15">
        <v>37299</v>
      </c>
      <c r="B18" s="16" t="s">
        <v>33</v>
      </c>
      <c r="C18" s="16" t="s">
        <v>32</v>
      </c>
    </row>
    <row r="19" spans="1:3" x14ac:dyDescent="0.25">
      <c r="A19" s="15">
        <v>37344</v>
      </c>
      <c r="B19" s="16" t="s">
        <v>34</v>
      </c>
      <c r="C19" s="16" t="s">
        <v>35</v>
      </c>
    </row>
    <row r="20" spans="1:3" x14ac:dyDescent="0.25">
      <c r="A20" s="15">
        <v>37367</v>
      </c>
      <c r="B20" s="16" t="s">
        <v>46</v>
      </c>
      <c r="C20" s="16" t="s">
        <v>37</v>
      </c>
    </row>
    <row r="21" spans="1:3" x14ac:dyDescent="0.25">
      <c r="A21" s="15">
        <v>37377</v>
      </c>
      <c r="B21" s="16" t="s">
        <v>47</v>
      </c>
      <c r="C21" s="16" t="s">
        <v>38</v>
      </c>
    </row>
    <row r="22" spans="1:3" x14ac:dyDescent="0.25">
      <c r="A22" s="15">
        <v>37406</v>
      </c>
      <c r="B22" s="16" t="s">
        <v>39</v>
      </c>
      <c r="C22" s="16" t="s">
        <v>40</v>
      </c>
    </row>
    <row r="23" spans="1:3" x14ac:dyDescent="0.25">
      <c r="A23" s="15">
        <v>37506</v>
      </c>
      <c r="B23" s="16" t="s">
        <v>36</v>
      </c>
      <c r="C23" s="16" t="s">
        <v>41</v>
      </c>
    </row>
    <row r="24" spans="1:3" x14ac:dyDescent="0.25">
      <c r="A24" s="15">
        <v>37541</v>
      </c>
      <c r="B24" s="16" t="s">
        <v>36</v>
      </c>
      <c r="C24" s="16" t="s">
        <v>42</v>
      </c>
    </row>
    <row r="25" spans="1:3" x14ac:dyDescent="0.25">
      <c r="A25" s="15">
        <v>37562</v>
      </c>
      <c r="B25" s="16" t="s">
        <v>36</v>
      </c>
      <c r="C25" s="16" t="s">
        <v>43</v>
      </c>
    </row>
    <row r="26" spans="1:3" x14ac:dyDescent="0.25">
      <c r="A26" s="15">
        <v>37575</v>
      </c>
      <c r="B26" s="16" t="s">
        <v>34</v>
      </c>
      <c r="C26" s="16" t="s">
        <v>44</v>
      </c>
    </row>
    <row r="27" spans="1:3" x14ac:dyDescent="0.25">
      <c r="A27" s="15">
        <v>37615</v>
      </c>
      <c r="B27" s="16" t="s">
        <v>47</v>
      </c>
      <c r="C27" s="16" t="s">
        <v>45</v>
      </c>
    </row>
    <row r="28" spans="1:3" x14ac:dyDescent="0.25">
      <c r="A28" s="15">
        <v>37622</v>
      </c>
      <c r="B28" s="16" t="s">
        <v>47</v>
      </c>
      <c r="C28" s="16" t="s">
        <v>31</v>
      </c>
    </row>
    <row r="29" spans="1:3" x14ac:dyDescent="0.25">
      <c r="A29" s="15">
        <v>37683</v>
      </c>
      <c r="B29" s="16" t="s">
        <v>30</v>
      </c>
      <c r="C29" s="16" t="s">
        <v>32</v>
      </c>
    </row>
    <row r="30" spans="1:3" x14ac:dyDescent="0.25">
      <c r="A30" s="15">
        <v>37684</v>
      </c>
      <c r="B30" s="16" t="s">
        <v>33</v>
      </c>
      <c r="C30" s="16" t="s">
        <v>32</v>
      </c>
    </row>
    <row r="31" spans="1:3" x14ac:dyDescent="0.25">
      <c r="A31" s="15">
        <v>37729</v>
      </c>
      <c r="B31" s="16" t="s">
        <v>34</v>
      </c>
      <c r="C31" s="16" t="s">
        <v>35</v>
      </c>
    </row>
    <row r="32" spans="1:3" x14ac:dyDescent="0.25">
      <c r="A32" s="15">
        <v>37732</v>
      </c>
      <c r="B32" s="16" t="s">
        <v>30</v>
      </c>
      <c r="C32" s="16" t="s">
        <v>37</v>
      </c>
    </row>
    <row r="33" spans="1:3" x14ac:dyDescent="0.25">
      <c r="A33" s="15">
        <v>37742</v>
      </c>
      <c r="B33" s="16" t="s">
        <v>39</v>
      </c>
      <c r="C33" s="16" t="s">
        <v>38</v>
      </c>
    </row>
    <row r="34" spans="1:3" x14ac:dyDescent="0.25">
      <c r="A34" s="15">
        <v>37791</v>
      </c>
      <c r="B34" s="16" t="s">
        <v>39</v>
      </c>
      <c r="C34" s="16" t="s">
        <v>40</v>
      </c>
    </row>
    <row r="35" spans="1:3" x14ac:dyDescent="0.25">
      <c r="A35" s="15">
        <v>37871</v>
      </c>
      <c r="B35" s="16" t="s">
        <v>46</v>
      </c>
      <c r="C35" s="16" t="s">
        <v>41</v>
      </c>
    </row>
    <row r="36" spans="1:3" x14ac:dyDescent="0.25">
      <c r="A36" s="15">
        <v>37906</v>
      </c>
      <c r="B36" s="16" t="s">
        <v>46</v>
      </c>
      <c r="C36" s="16" t="s">
        <v>42</v>
      </c>
    </row>
    <row r="37" spans="1:3" x14ac:dyDescent="0.25">
      <c r="A37" s="15">
        <v>37927</v>
      </c>
      <c r="B37" s="16" t="s">
        <v>46</v>
      </c>
      <c r="C37" s="16" t="s">
        <v>43</v>
      </c>
    </row>
    <row r="38" spans="1:3" x14ac:dyDescent="0.25">
      <c r="A38" s="15">
        <v>37940</v>
      </c>
      <c r="B38" s="16" t="s">
        <v>36</v>
      </c>
      <c r="C38" s="16" t="s">
        <v>44</v>
      </c>
    </row>
    <row r="39" spans="1:3" x14ac:dyDescent="0.25">
      <c r="A39" s="15">
        <v>37980</v>
      </c>
      <c r="B39" s="16" t="s">
        <v>39</v>
      </c>
      <c r="C39" s="16" t="s">
        <v>45</v>
      </c>
    </row>
    <row r="40" spans="1:3" x14ac:dyDescent="0.25">
      <c r="A40" s="15">
        <v>37987</v>
      </c>
      <c r="B40" s="16" t="s">
        <v>39</v>
      </c>
      <c r="C40" s="16" t="s">
        <v>31</v>
      </c>
    </row>
    <row r="41" spans="1:3" x14ac:dyDescent="0.25">
      <c r="A41" s="15">
        <v>38040</v>
      </c>
      <c r="B41" s="16" t="s">
        <v>30</v>
      </c>
      <c r="C41" s="16" t="s">
        <v>32</v>
      </c>
    </row>
    <row r="42" spans="1:3" x14ac:dyDescent="0.25">
      <c r="A42" s="15">
        <v>38041</v>
      </c>
      <c r="B42" s="16" t="s">
        <v>33</v>
      </c>
      <c r="C42" s="16" t="s">
        <v>32</v>
      </c>
    </row>
    <row r="43" spans="1:3" x14ac:dyDescent="0.25">
      <c r="A43" s="15">
        <v>38086</v>
      </c>
      <c r="B43" s="16" t="s">
        <v>34</v>
      </c>
      <c r="C43" s="16" t="s">
        <v>35</v>
      </c>
    </row>
    <row r="44" spans="1:3" x14ac:dyDescent="0.25">
      <c r="A44" s="15">
        <v>38098</v>
      </c>
      <c r="B44" s="16" t="s">
        <v>47</v>
      </c>
      <c r="C44" s="16" t="s">
        <v>37</v>
      </c>
    </row>
    <row r="45" spans="1:3" x14ac:dyDescent="0.25">
      <c r="A45" s="15">
        <v>38108</v>
      </c>
      <c r="B45" s="16" t="s">
        <v>36</v>
      </c>
      <c r="C45" s="16" t="s">
        <v>38</v>
      </c>
    </row>
    <row r="46" spans="1:3" x14ac:dyDescent="0.25">
      <c r="A46" s="15">
        <v>38148</v>
      </c>
      <c r="B46" s="16" t="s">
        <v>39</v>
      </c>
      <c r="C46" s="16" t="s">
        <v>40</v>
      </c>
    </row>
    <row r="47" spans="1:3" x14ac:dyDescent="0.25">
      <c r="A47" s="15">
        <v>38237</v>
      </c>
      <c r="B47" s="16" t="s">
        <v>33</v>
      </c>
      <c r="C47" s="16" t="s">
        <v>41</v>
      </c>
    </row>
    <row r="48" spans="1:3" x14ac:dyDescent="0.25">
      <c r="A48" s="15">
        <v>38272</v>
      </c>
      <c r="B48" s="16" t="s">
        <v>33</v>
      </c>
      <c r="C48" s="16" t="s">
        <v>42</v>
      </c>
    </row>
    <row r="49" spans="1:3" x14ac:dyDescent="0.25">
      <c r="A49" s="15">
        <v>38293</v>
      </c>
      <c r="B49" s="16" t="s">
        <v>33</v>
      </c>
      <c r="C49" s="16" t="s">
        <v>43</v>
      </c>
    </row>
    <row r="50" spans="1:3" x14ac:dyDescent="0.25">
      <c r="A50" s="15">
        <v>38306</v>
      </c>
      <c r="B50" s="16" t="s">
        <v>30</v>
      </c>
      <c r="C50" s="16" t="s">
        <v>44</v>
      </c>
    </row>
    <row r="51" spans="1:3" x14ac:dyDescent="0.25">
      <c r="A51" s="15">
        <v>38346</v>
      </c>
      <c r="B51" s="16" t="s">
        <v>36</v>
      </c>
      <c r="C51" s="16" t="s">
        <v>45</v>
      </c>
    </row>
    <row r="52" spans="1:3" x14ac:dyDescent="0.25">
      <c r="A52" s="15">
        <v>38353</v>
      </c>
      <c r="B52" s="16" t="s">
        <v>36</v>
      </c>
      <c r="C52" s="16" t="s">
        <v>31</v>
      </c>
    </row>
    <row r="53" spans="1:3" x14ac:dyDescent="0.25">
      <c r="A53" s="15">
        <v>38390</v>
      </c>
      <c r="B53" s="16" t="s">
        <v>30</v>
      </c>
      <c r="C53" s="16" t="s">
        <v>32</v>
      </c>
    </row>
    <row r="54" spans="1:3" x14ac:dyDescent="0.25">
      <c r="A54" s="15">
        <v>38391</v>
      </c>
      <c r="B54" s="16" t="s">
        <v>33</v>
      </c>
      <c r="C54" s="16" t="s">
        <v>32</v>
      </c>
    </row>
    <row r="55" spans="1:3" x14ac:dyDescent="0.25">
      <c r="A55" s="15">
        <v>38436</v>
      </c>
      <c r="B55" s="16" t="s">
        <v>34</v>
      </c>
      <c r="C55" s="16" t="s">
        <v>35</v>
      </c>
    </row>
    <row r="56" spans="1:3" x14ac:dyDescent="0.25">
      <c r="A56" s="15">
        <v>38463</v>
      </c>
      <c r="B56" s="16" t="s">
        <v>39</v>
      </c>
      <c r="C56" s="16" t="s">
        <v>37</v>
      </c>
    </row>
    <row r="57" spans="1:3" x14ac:dyDescent="0.25">
      <c r="A57" s="15">
        <v>38473</v>
      </c>
      <c r="B57" s="16" t="s">
        <v>46</v>
      </c>
      <c r="C57" s="16" t="s">
        <v>38</v>
      </c>
    </row>
    <row r="58" spans="1:3" x14ac:dyDescent="0.25">
      <c r="A58" s="15">
        <v>38498</v>
      </c>
      <c r="B58" s="16" t="s">
        <v>39</v>
      </c>
      <c r="C58" s="16" t="s">
        <v>40</v>
      </c>
    </row>
    <row r="59" spans="1:3" x14ac:dyDescent="0.25">
      <c r="A59" s="15">
        <v>38602</v>
      </c>
      <c r="B59" s="16" t="s">
        <v>47</v>
      </c>
      <c r="C59" s="16" t="s">
        <v>41</v>
      </c>
    </row>
    <row r="60" spans="1:3" x14ac:dyDescent="0.25">
      <c r="A60" s="15">
        <v>38637</v>
      </c>
      <c r="B60" s="16" t="s">
        <v>47</v>
      </c>
      <c r="C60" s="16" t="s">
        <v>42</v>
      </c>
    </row>
    <row r="61" spans="1:3" x14ac:dyDescent="0.25">
      <c r="A61" s="15">
        <v>38658</v>
      </c>
      <c r="B61" s="16" t="s">
        <v>47</v>
      </c>
      <c r="C61" s="16" t="s">
        <v>43</v>
      </c>
    </row>
    <row r="62" spans="1:3" x14ac:dyDescent="0.25">
      <c r="A62" s="15">
        <v>38671</v>
      </c>
      <c r="B62" s="16" t="s">
        <v>33</v>
      </c>
      <c r="C62" s="16" t="s">
        <v>44</v>
      </c>
    </row>
    <row r="63" spans="1:3" x14ac:dyDescent="0.25">
      <c r="A63" s="15">
        <v>38711</v>
      </c>
      <c r="B63" s="16" t="s">
        <v>46</v>
      </c>
      <c r="C63" s="16" t="s">
        <v>45</v>
      </c>
    </row>
    <row r="64" spans="1:3" x14ac:dyDescent="0.25">
      <c r="A64" s="15">
        <v>38718</v>
      </c>
      <c r="B64" s="16" t="s">
        <v>46</v>
      </c>
      <c r="C64" s="16" t="s">
        <v>31</v>
      </c>
    </row>
    <row r="65" spans="1:3" x14ac:dyDescent="0.25">
      <c r="A65" s="15">
        <v>38775</v>
      </c>
      <c r="B65" s="16" t="s">
        <v>30</v>
      </c>
      <c r="C65" s="16" t="s">
        <v>32</v>
      </c>
    </row>
    <row r="66" spans="1:3" x14ac:dyDescent="0.25">
      <c r="A66" s="15">
        <v>38776</v>
      </c>
      <c r="B66" s="16" t="s">
        <v>33</v>
      </c>
      <c r="C66" s="16" t="s">
        <v>32</v>
      </c>
    </row>
    <row r="67" spans="1:3" x14ac:dyDescent="0.25">
      <c r="A67" s="15">
        <v>38821</v>
      </c>
      <c r="B67" s="16" t="s">
        <v>34</v>
      </c>
      <c r="C67" s="16" t="s">
        <v>35</v>
      </c>
    </row>
    <row r="68" spans="1:3" x14ac:dyDescent="0.25">
      <c r="A68" s="15">
        <v>38828</v>
      </c>
      <c r="B68" s="16" t="s">
        <v>34</v>
      </c>
      <c r="C68" s="16" t="s">
        <v>37</v>
      </c>
    </row>
    <row r="69" spans="1:3" x14ac:dyDescent="0.25">
      <c r="A69" s="15">
        <v>38838</v>
      </c>
      <c r="B69" s="16" t="s">
        <v>30</v>
      </c>
      <c r="C69" s="16" t="s">
        <v>38</v>
      </c>
    </row>
    <row r="70" spans="1:3" x14ac:dyDescent="0.25">
      <c r="A70" s="15">
        <v>38883</v>
      </c>
      <c r="B70" s="16" t="s">
        <v>39</v>
      </c>
      <c r="C70" s="16" t="s">
        <v>40</v>
      </c>
    </row>
    <row r="71" spans="1:3" x14ac:dyDescent="0.25">
      <c r="A71" s="15">
        <v>38967</v>
      </c>
      <c r="B71" s="16" t="s">
        <v>39</v>
      </c>
      <c r="C71" s="16" t="s">
        <v>41</v>
      </c>
    </row>
    <row r="72" spans="1:3" x14ac:dyDescent="0.25">
      <c r="A72" s="15">
        <v>39002</v>
      </c>
      <c r="B72" s="16" t="s">
        <v>39</v>
      </c>
      <c r="C72" s="16" t="s">
        <v>42</v>
      </c>
    </row>
    <row r="73" spans="1:3" x14ac:dyDescent="0.25">
      <c r="A73" s="15">
        <v>39023</v>
      </c>
      <c r="B73" s="16" t="s">
        <v>39</v>
      </c>
      <c r="C73" s="16" t="s">
        <v>43</v>
      </c>
    </row>
    <row r="74" spans="1:3" x14ac:dyDescent="0.25">
      <c r="A74" s="15">
        <v>39036</v>
      </c>
      <c r="B74" s="16" t="s">
        <v>47</v>
      </c>
      <c r="C74" s="16" t="s">
        <v>44</v>
      </c>
    </row>
    <row r="75" spans="1:3" x14ac:dyDescent="0.25">
      <c r="A75" s="15">
        <v>39076</v>
      </c>
      <c r="B75" s="16" t="s">
        <v>30</v>
      </c>
      <c r="C75" s="16" t="s">
        <v>45</v>
      </c>
    </row>
    <row r="76" spans="1:3" x14ac:dyDescent="0.25">
      <c r="A76" s="15">
        <v>39083</v>
      </c>
      <c r="B76" s="16" t="s">
        <v>30</v>
      </c>
      <c r="C76" s="16" t="s">
        <v>31</v>
      </c>
    </row>
    <row r="77" spans="1:3" x14ac:dyDescent="0.25">
      <c r="A77" s="15">
        <v>39132</v>
      </c>
      <c r="B77" s="16" t="s">
        <v>30</v>
      </c>
      <c r="C77" s="16" t="s">
        <v>32</v>
      </c>
    </row>
    <row r="78" spans="1:3" x14ac:dyDescent="0.25">
      <c r="A78" s="15">
        <v>39133</v>
      </c>
      <c r="B78" s="16" t="s">
        <v>33</v>
      </c>
      <c r="C78" s="16" t="s">
        <v>32</v>
      </c>
    </row>
    <row r="79" spans="1:3" x14ac:dyDescent="0.25">
      <c r="A79" s="15">
        <v>39178</v>
      </c>
      <c r="B79" s="16" t="s">
        <v>34</v>
      </c>
      <c r="C79" s="16" t="s">
        <v>35</v>
      </c>
    </row>
    <row r="80" spans="1:3" x14ac:dyDescent="0.25">
      <c r="A80" s="15">
        <v>39193</v>
      </c>
      <c r="B80" s="16" t="s">
        <v>36</v>
      </c>
      <c r="C80" s="16" t="s">
        <v>37</v>
      </c>
    </row>
    <row r="81" spans="1:3" x14ac:dyDescent="0.25">
      <c r="A81" s="15">
        <v>39203</v>
      </c>
      <c r="B81" s="16" t="s">
        <v>33</v>
      </c>
      <c r="C81" s="16" t="s">
        <v>38</v>
      </c>
    </row>
    <row r="82" spans="1:3" x14ac:dyDescent="0.25">
      <c r="A82" s="15">
        <v>39240</v>
      </c>
      <c r="B82" s="16" t="s">
        <v>39</v>
      </c>
      <c r="C82" s="16" t="s">
        <v>40</v>
      </c>
    </row>
    <row r="83" spans="1:3" x14ac:dyDescent="0.25">
      <c r="A83" s="15">
        <v>39332</v>
      </c>
      <c r="B83" s="16" t="s">
        <v>34</v>
      </c>
      <c r="C83" s="16" t="s">
        <v>41</v>
      </c>
    </row>
    <row r="84" spans="1:3" x14ac:dyDescent="0.25">
      <c r="A84" s="15">
        <v>39367</v>
      </c>
      <c r="B84" s="16" t="s">
        <v>34</v>
      </c>
      <c r="C84" s="16" t="s">
        <v>42</v>
      </c>
    </row>
    <row r="85" spans="1:3" x14ac:dyDescent="0.25">
      <c r="A85" s="15">
        <v>39388</v>
      </c>
      <c r="B85" s="16" t="s">
        <v>34</v>
      </c>
      <c r="C85" s="16" t="s">
        <v>43</v>
      </c>
    </row>
    <row r="86" spans="1:3" x14ac:dyDescent="0.25">
      <c r="A86" s="15">
        <v>39401</v>
      </c>
      <c r="B86" s="16" t="s">
        <v>39</v>
      </c>
      <c r="C86" s="16" t="s">
        <v>44</v>
      </c>
    </row>
    <row r="87" spans="1:3" x14ac:dyDescent="0.25">
      <c r="A87" s="15">
        <v>39441</v>
      </c>
      <c r="B87" s="16" t="s">
        <v>33</v>
      </c>
      <c r="C87" s="16" t="s">
        <v>45</v>
      </c>
    </row>
    <row r="88" spans="1:3" x14ac:dyDescent="0.25">
      <c r="A88" s="15">
        <v>39448</v>
      </c>
      <c r="B88" s="16" t="s">
        <v>33</v>
      </c>
      <c r="C88" s="16" t="s">
        <v>31</v>
      </c>
    </row>
    <row r="89" spans="1:3" x14ac:dyDescent="0.25">
      <c r="A89" s="15">
        <v>39482</v>
      </c>
      <c r="B89" s="16" t="s">
        <v>30</v>
      </c>
      <c r="C89" s="16" t="s">
        <v>32</v>
      </c>
    </row>
    <row r="90" spans="1:3" x14ac:dyDescent="0.25">
      <c r="A90" s="15">
        <v>39483</v>
      </c>
      <c r="B90" s="16" t="s">
        <v>33</v>
      </c>
      <c r="C90" s="16" t="s">
        <v>32</v>
      </c>
    </row>
    <row r="91" spans="1:3" x14ac:dyDescent="0.25">
      <c r="A91" s="15">
        <v>39528</v>
      </c>
      <c r="B91" s="16" t="s">
        <v>34</v>
      </c>
      <c r="C91" s="16" t="s">
        <v>35</v>
      </c>
    </row>
    <row r="92" spans="1:3" x14ac:dyDescent="0.25">
      <c r="A92" s="15">
        <v>39559</v>
      </c>
      <c r="B92" s="16" t="s">
        <v>30</v>
      </c>
      <c r="C92" s="16" t="s">
        <v>37</v>
      </c>
    </row>
    <row r="93" spans="1:3" x14ac:dyDescent="0.25">
      <c r="A93" s="15">
        <v>39569</v>
      </c>
      <c r="B93" s="16" t="s">
        <v>39</v>
      </c>
      <c r="C93" s="16" t="s">
        <v>38</v>
      </c>
    </row>
    <row r="94" spans="1:3" x14ac:dyDescent="0.25">
      <c r="A94" s="15">
        <v>39590</v>
      </c>
      <c r="B94" s="16" t="s">
        <v>39</v>
      </c>
      <c r="C94" s="16" t="s">
        <v>40</v>
      </c>
    </row>
    <row r="95" spans="1:3" x14ac:dyDescent="0.25">
      <c r="A95" s="15">
        <v>39698</v>
      </c>
      <c r="B95" s="16" t="s">
        <v>46</v>
      </c>
      <c r="C95" s="16" t="s">
        <v>41</v>
      </c>
    </row>
    <row r="96" spans="1:3" x14ac:dyDescent="0.25">
      <c r="A96" s="15">
        <v>39733</v>
      </c>
      <c r="B96" s="16" t="s">
        <v>46</v>
      </c>
      <c r="C96" s="16" t="s">
        <v>42</v>
      </c>
    </row>
    <row r="97" spans="1:3" x14ac:dyDescent="0.25">
      <c r="A97" s="15">
        <v>39754</v>
      </c>
      <c r="B97" s="16" t="s">
        <v>46</v>
      </c>
      <c r="C97" s="16" t="s">
        <v>43</v>
      </c>
    </row>
    <row r="98" spans="1:3" x14ac:dyDescent="0.25">
      <c r="A98" s="15">
        <v>39767</v>
      </c>
      <c r="B98" s="16" t="s">
        <v>36</v>
      </c>
      <c r="C98" s="16" t="s">
        <v>44</v>
      </c>
    </row>
    <row r="99" spans="1:3" x14ac:dyDescent="0.25">
      <c r="A99" s="15">
        <v>39807</v>
      </c>
      <c r="B99" s="16" t="s">
        <v>39</v>
      </c>
      <c r="C99" s="16" t="s">
        <v>45</v>
      </c>
    </row>
    <row r="100" spans="1:3" x14ac:dyDescent="0.25">
      <c r="A100" s="15">
        <v>39814</v>
      </c>
      <c r="B100" s="16" t="s">
        <v>39</v>
      </c>
      <c r="C100" s="16" t="s">
        <v>31</v>
      </c>
    </row>
    <row r="101" spans="1:3" x14ac:dyDescent="0.25">
      <c r="A101" s="15">
        <v>39867</v>
      </c>
      <c r="B101" s="16" t="s">
        <v>30</v>
      </c>
      <c r="C101" s="16" t="s">
        <v>32</v>
      </c>
    </row>
    <row r="102" spans="1:3" x14ac:dyDescent="0.25">
      <c r="A102" s="15">
        <v>39868</v>
      </c>
      <c r="B102" s="16" t="s">
        <v>33</v>
      </c>
      <c r="C102" s="16" t="s">
        <v>32</v>
      </c>
    </row>
    <row r="103" spans="1:3" x14ac:dyDescent="0.25">
      <c r="A103" s="15">
        <v>39913</v>
      </c>
      <c r="B103" s="16" t="s">
        <v>34</v>
      </c>
      <c r="C103" s="16" t="s">
        <v>35</v>
      </c>
    </row>
    <row r="104" spans="1:3" x14ac:dyDescent="0.25">
      <c r="A104" s="15">
        <v>39924</v>
      </c>
      <c r="B104" s="16" t="s">
        <v>33</v>
      </c>
      <c r="C104" s="16" t="s">
        <v>37</v>
      </c>
    </row>
    <row r="105" spans="1:3" x14ac:dyDescent="0.25">
      <c r="A105" s="15">
        <v>39934</v>
      </c>
      <c r="B105" s="16" t="s">
        <v>34</v>
      </c>
      <c r="C105" s="16" t="s">
        <v>38</v>
      </c>
    </row>
    <row r="106" spans="1:3" x14ac:dyDescent="0.25">
      <c r="A106" s="15">
        <v>39975</v>
      </c>
      <c r="B106" s="16" t="s">
        <v>39</v>
      </c>
      <c r="C106" s="16" t="s">
        <v>40</v>
      </c>
    </row>
    <row r="107" spans="1:3" x14ac:dyDescent="0.25">
      <c r="A107" s="15">
        <v>40063</v>
      </c>
      <c r="B107" s="16" t="s">
        <v>30</v>
      </c>
      <c r="C107" s="16" t="s">
        <v>41</v>
      </c>
    </row>
    <row r="108" spans="1:3" x14ac:dyDescent="0.25">
      <c r="A108" s="15">
        <v>40098</v>
      </c>
      <c r="B108" s="16" t="s">
        <v>30</v>
      </c>
      <c r="C108" s="16" t="s">
        <v>42</v>
      </c>
    </row>
    <row r="109" spans="1:3" x14ac:dyDescent="0.25">
      <c r="A109" s="15">
        <v>40119</v>
      </c>
      <c r="B109" s="16" t="s">
        <v>30</v>
      </c>
      <c r="C109" s="16" t="s">
        <v>43</v>
      </c>
    </row>
    <row r="110" spans="1:3" x14ac:dyDescent="0.25">
      <c r="A110" s="15">
        <v>40132</v>
      </c>
      <c r="B110" s="16" t="s">
        <v>46</v>
      </c>
      <c r="C110" s="16" t="s">
        <v>44</v>
      </c>
    </row>
    <row r="111" spans="1:3" x14ac:dyDescent="0.25">
      <c r="A111" s="15">
        <v>40172</v>
      </c>
      <c r="B111" s="16" t="s">
        <v>34</v>
      </c>
      <c r="C111" s="16" t="s">
        <v>45</v>
      </c>
    </row>
    <row r="112" spans="1:3" x14ac:dyDescent="0.25">
      <c r="A112" s="15">
        <v>40179</v>
      </c>
      <c r="B112" s="16" t="s">
        <v>34</v>
      </c>
      <c r="C112" s="16" t="s">
        <v>31</v>
      </c>
    </row>
    <row r="113" spans="1:3" x14ac:dyDescent="0.25">
      <c r="A113" s="15">
        <v>40224</v>
      </c>
      <c r="B113" s="16" t="s">
        <v>30</v>
      </c>
      <c r="C113" s="16" t="s">
        <v>32</v>
      </c>
    </row>
    <row r="114" spans="1:3" x14ac:dyDescent="0.25">
      <c r="A114" s="15">
        <v>40225</v>
      </c>
      <c r="B114" s="16" t="s">
        <v>33</v>
      </c>
      <c r="C114" s="16" t="s">
        <v>32</v>
      </c>
    </row>
    <row r="115" spans="1:3" x14ac:dyDescent="0.25">
      <c r="A115" s="15">
        <v>40270</v>
      </c>
      <c r="B115" s="16" t="s">
        <v>34</v>
      </c>
      <c r="C115" s="16" t="s">
        <v>35</v>
      </c>
    </row>
    <row r="116" spans="1:3" x14ac:dyDescent="0.25">
      <c r="A116" s="15">
        <v>40289</v>
      </c>
      <c r="B116" s="16" t="s">
        <v>47</v>
      </c>
      <c r="C116" s="16" t="s">
        <v>37</v>
      </c>
    </row>
    <row r="117" spans="1:3" x14ac:dyDescent="0.25">
      <c r="A117" s="15">
        <v>40299</v>
      </c>
      <c r="B117" s="16" t="s">
        <v>36</v>
      </c>
      <c r="C117" s="16" t="s">
        <v>38</v>
      </c>
    </row>
    <row r="118" spans="1:3" x14ac:dyDescent="0.25">
      <c r="A118" s="15">
        <v>40332</v>
      </c>
      <c r="B118" s="16" t="s">
        <v>39</v>
      </c>
      <c r="C118" s="16" t="s">
        <v>40</v>
      </c>
    </row>
    <row r="119" spans="1:3" x14ac:dyDescent="0.25">
      <c r="A119" s="15">
        <v>40428</v>
      </c>
      <c r="B119" s="16" t="s">
        <v>33</v>
      </c>
      <c r="C119" s="16" t="s">
        <v>41</v>
      </c>
    </row>
    <row r="120" spans="1:3" x14ac:dyDescent="0.25">
      <c r="A120" s="15">
        <v>40463</v>
      </c>
      <c r="B120" s="16" t="s">
        <v>33</v>
      </c>
      <c r="C120" s="16" t="s">
        <v>42</v>
      </c>
    </row>
    <row r="121" spans="1:3" x14ac:dyDescent="0.25">
      <c r="A121" s="15">
        <v>40484</v>
      </c>
      <c r="B121" s="16" t="s">
        <v>33</v>
      </c>
      <c r="C121" s="16" t="s">
        <v>43</v>
      </c>
    </row>
    <row r="122" spans="1:3" x14ac:dyDescent="0.25">
      <c r="A122" s="15">
        <v>40497</v>
      </c>
      <c r="B122" s="16" t="s">
        <v>30</v>
      </c>
      <c r="C122" s="16" t="s">
        <v>44</v>
      </c>
    </row>
    <row r="123" spans="1:3" x14ac:dyDescent="0.25">
      <c r="A123" s="15">
        <v>40537</v>
      </c>
      <c r="B123" s="16" t="s">
        <v>36</v>
      </c>
      <c r="C123" s="16" t="s">
        <v>45</v>
      </c>
    </row>
    <row r="124" spans="1:3" x14ac:dyDescent="0.25">
      <c r="A124" s="15">
        <v>40544</v>
      </c>
      <c r="B124" s="16" t="s">
        <v>36</v>
      </c>
      <c r="C124" s="16" t="s">
        <v>31</v>
      </c>
    </row>
    <row r="125" spans="1:3" x14ac:dyDescent="0.25">
      <c r="A125" s="15">
        <v>40609</v>
      </c>
      <c r="B125" s="16" t="s">
        <v>30</v>
      </c>
      <c r="C125" s="16" t="s">
        <v>32</v>
      </c>
    </row>
    <row r="126" spans="1:3" x14ac:dyDescent="0.25">
      <c r="A126" s="15">
        <v>40610</v>
      </c>
      <c r="B126" s="16" t="s">
        <v>33</v>
      </c>
      <c r="C126" s="16" t="s">
        <v>32</v>
      </c>
    </row>
    <row r="127" spans="1:3" x14ac:dyDescent="0.25">
      <c r="A127" s="15">
        <v>40654</v>
      </c>
      <c r="B127" s="16" t="s">
        <v>39</v>
      </c>
      <c r="C127" s="16" t="s">
        <v>37</v>
      </c>
    </row>
    <row r="128" spans="1:3" x14ac:dyDescent="0.25">
      <c r="A128" s="15">
        <v>40655</v>
      </c>
      <c r="B128" s="16" t="s">
        <v>34</v>
      </c>
      <c r="C128" s="16" t="s">
        <v>35</v>
      </c>
    </row>
    <row r="129" spans="1:3" x14ac:dyDescent="0.25">
      <c r="A129" s="15">
        <v>40664</v>
      </c>
      <c r="B129" s="16" t="s">
        <v>46</v>
      </c>
      <c r="C129" s="16" t="s">
        <v>38</v>
      </c>
    </row>
    <row r="130" spans="1:3" x14ac:dyDescent="0.25">
      <c r="A130" s="15">
        <v>40717</v>
      </c>
      <c r="B130" s="16" t="s">
        <v>39</v>
      </c>
      <c r="C130" s="16" t="s">
        <v>40</v>
      </c>
    </row>
    <row r="131" spans="1:3" x14ac:dyDescent="0.25">
      <c r="A131" s="15">
        <v>40793</v>
      </c>
      <c r="B131" s="16" t="s">
        <v>47</v>
      </c>
      <c r="C131" s="16" t="s">
        <v>41</v>
      </c>
    </row>
    <row r="132" spans="1:3" x14ac:dyDescent="0.25">
      <c r="A132" s="15">
        <v>40828</v>
      </c>
      <c r="B132" s="16" t="s">
        <v>47</v>
      </c>
      <c r="C132" s="16" t="s">
        <v>42</v>
      </c>
    </row>
    <row r="133" spans="1:3" x14ac:dyDescent="0.25">
      <c r="A133" s="15">
        <v>40849</v>
      </c>
      <c r="B133" s="16" t="s">
        <v>47</v>
      </c>
      <c r="C133" s="16" t="s">
        <v>43</v>
      </c>
    </row>
    <row r="134" spans="1:3" x14ac:dyDescent="0.25">
      <c r="A134" s="15">
        <v>40862</v>
      </c>
      <c r="B134" s="16" t="s">
        <v>33</v>
      </c>
      <c r="C134" s="16" t="s">
        <v>44</v>
      </c>
    </row>
    <row r="135" spans="1:3" x14ac:dyDescent="0.25">
      <c r="A135" s="15">
        <v>40902</v>
      </c>
      <c r="B135" s="16" t="s">
        <v>46</v>
      </c>
      <c r="C135" s="16" t="s">
        <v>45</v>
      </c>
    </row>
    <row r="136" spans="1:3" x14ac:dyDescent="0.25">
      <c r="A136" s="15">
        <v>40909</v>
      </c>
      <c r="B136" s="16" t="s">
        <v>46</v>
      </c>
      <c r="C136" s="16" t="s">
        <v>31</v>
      </c>
    </row>
    <row r="137" spans="1:3" x14ac:dyDescent="0.25">
      <c r="A137" s="15">
        <v>40959</v>
      </c>
      <c r="B137" s="16" t="s">
        <v>30</v>
      </c>
      <c r="C137" s="16" t="s">
        <v>32</v>
      </c>
    </row>
    <row r="138" spans="1:3" x14ac:dyDescent="0.25">
      <c r="A138" s="15">
        <v>40960</v>
      </c>
      <c r="B138" s="16" t="s">
        <v>33</v>
      </c>
      <c r="C138" s="16" t="s">
        <v>32</v>
      </c>
    </row>
    <row r="139" spans="1:3" x14ac:dyDescent="0.25">
      <c r="A139" s="15">
        <v>41005</v>
      </c>
      <c r="B139" s="16" t="s">
        <v>34</v>
      </c>
      <c r="C139" s="16" t="s">
        <v>35</v>
      </c>
    </row>
    <row r="140" spans="1:3" x14ac:dyDescent="0.25">
      <c r="A140" s="15">
        <v>41020</v>
      </c>
      <c r="B140" s="16" t="s">
        <v>36</v>
      </c>
      <c r="C140" s="16" t="s">
        <v>37</v>
      </c>
    </row>
    <row r="141" spans="1:3" x14ac:dyDescent="0.25">
      <c r="A141" s="15">
        <v>41030</v>
      </c>
      <c r="B141" s="16" t="s">
        <v>33</v>
      </c>
      <c r="C141" s="16" t="s">
        <v>38</v>
      </c>
    </row>
    <row r="142" spans="1:3" x14ac:dyDescent="0.25">
      <c r="A142" s="15">
        <v>41067</v>
      </c>
      <c r="B142" s="16" t="s">
        <v>39</v>
      </c>
      <c r="C142" s="16" t="s">
        <v>40</v>
      </c>
    </row>
    <row r="143" spans="1:3" x14ac:dyDescent="0.25">
      <c r="A143" s="15">
        <v>41159</v>
      </c>
      <c r="B143" s="16" t="s">
        <v>34</v>
      </c>
      <c r="C143" s="16" t="s">
        <v>41</v>
      </c>
    </row>
    <row r="144" spans="1:3" x14ac:dyDescent="0.25">
      <c r="A144" s="15">
        <v>41194</v>
      </c>
      <c r="B144" s="16" t="s">
        <v>34</v>
      </c>
      <c r="C144" s="16" t="s">
        <v>42</v>
      </c>
    </row>
    <row r="145" spans="1:3" x14ac:dyDescent="0.25">
      <c r="A145" s="15">
        <v>41215</v>
      </c>
      <c r="B145" s="16" t="s">
        <v>34</v>
      </c>
      <c r="C145" s="16" t="s">
        <v>43</v>
      </c>
    </row>
    <row r="146" spans="1:3" x14ac:dyDescent="0.25">
      <c r="A146" s="15">
        <v>41228</v>
      </c>
      <c r="B146" s="16" t="s">
        <v>39</v>
      </c>
      <c r="C146" s="16" t="s">
        <v>44</v>
      </c>
    </row>
    <row r="147" spans="1:3" x14ac:dyDescent="0.25">
      <c r="A147" s="15">
        <v>41268</v>
      </c>
      <c r="B147" s="16" t="s">
        <v>33</v>
      </c>
      <c r="C147" s="16" t="s">
        <v>45</v>
      </c>
    </row>
    <row r="148" spans="1:3" x14ac:dyDescent="0.25">
      <c r="A148" s="15">
        <v>41275</v>
      </c>
      <c r="B148" s="16" t="s">
        <v>33</v>
      </c>
      <c r="C148" s="16" t="s">
        <v>31</v>
      </c>
    </row>
    <row r="149" spans="1:3" x14ac:dyDescent="0.25">
      <c r="A149" s="15">
        <v>41316</v>
      </c>
      <c r="B149" s="16" t="s">
        <v>30</v>
      </c>
      <c r="C149" s="16" t="s">
        <v>32</v>
      </c>
    </row>
    <row r="150" spans="1:3" x14ac:dyDescent="0.25">
      <c r="A150" s="15">
        <v>41317</v>
      </c>
      <c r="B150" s="16" t="s">
        <v>33</v>
      </c>
      <c r="C150" s="16" t="s">
        <v>32</v>
      </c>
    </row>
    <row r="151" spans="1:3" x14ac:dyDescent="0.25">
      <c r="A151" s="15">
        <v>41362</v>
      </c>
      <c r="B151" s="16" t="s">
        <v>34</v>
      </c>
      <c r="C151" s="16" t="s">
        <v>35</v>
      </c>
    </row>
    <row r="152" spans="1:3" x14ac:dyDescent="0.25">
      <c r="A152" s="15">
        <v>41385</v>
      </c>
      <c r="B152" s="16" t="s">
        <v>46</v>
      </c>
      <c r="C152" s="16" t="s">
        <v>37</v>
      </c>
    </row>
    <row r="153" spans="1:3" x14ac:dyDescent="0.25">
      <c r="A153" s="15">
        <v>41395</v>
      </c>
      <c r="B153" s="16" t="s">
        <v>47</v>
      </c>
      <c r="C153" s="16" t="s">
        <v>38</v>
      </c>
    </row>
    <row r="154" spans="1:3" x14ac:dyDescent="0.25">
      <c r="A154" s="15">
        <v>41424</v>
      </c>
      <c r="B154" s="16" t="s">
        <v>39</v>
      </c>
      <c r="C154" s="16" t="s">
        <v>40</v>
      </c>
    </row>
    <row r="155" spans="1:3" x14ac:dyDescent="0.25">
      <c r="A155" s="15">
        <v>41524</v>
      </c>
      <c r="B155" s="16" t="s">
        <v>36</v>
      </c>
      <c r="C155" s="16" t="s">
        <v>41</v>
      </c>
    </row>
    <row r="156" spans="1:3" x14ac:dyDescent="0.25">
      <c r="A156" s="15">
        <v>41559</v>
      </c>
      <c r="B156" s="16" t="s">
        <v>36</v>
      </c>
      <c r="C156" s="16" t="s">
        <v>42</v>
      </c>
    </row>
    <row r="157" spans="1:3" x14ac:dyDescent="0.25">
      <c r="A157" s="15">
        <v>41580</v>
      </c>
      <c r="B157" s="16" t="s">
        <v>36</v>
      </c>
      <c r="C157" s="16" t="s">
        <v>43</v>
      </c>
    </row>
    <row r="158" spans="1:3" x14ac:dyDescent="0.25">
      <c r="A158" s="15">
        <v>41593</v>
      </c>
      <c r="B158" s="16" t="s">
        <v>34</v>
      </c>
      <c r="C158" s="16" t="s">
        <v>44</v>
      </c>
    </row>
    <row r="159" spans="1:3" x14ac:dyDescent="0.25">
      <c r="A159" s="15">
        <v>41633</v>
      </c>
      <c r="B159" s="16" t="s">
        <v>47</v>
      </c>
      <c r="C159" s="16" t="s">
        <v>45</v>
      </c>
    </row>
    <row r="160" spans="1:3" x14ac:dyDescent="0.25">
      <c r="A160" s="15">
        <v>41640</v>
      </c>
      <c r="B160" s="16" t="s">
        <v>47</v>
      </c>
      <c r="C160" s="16" t="s">
        <v>31</v>
      </c>
    </row>
    <row r="161" spans="1:3" x14ac:dyDescent="0.25">
      <c r="A161" s="15">
        <v>41701</v>
      </c>
      <c r="B161" s="16" t="s">
        <v>30</v>
      </c>
      <c r="C161" s="16" t="s">
        <v>32</v>
      </c>
    </row>
    <row r="162" spans="1:3" x14ac:dyDescent="0.25">
      <c r="A162" s="15">
        <v>41702</v>
      </c>
      <c r="B162" s="16" t="s">
        <v>33</v>
      </c>
      <c r="C162" s="16" t="s">
        <v>32</v>
      </c>
    </row>
    <row r="163" spans="1:3" x14ac:dyDescent="0.25">
      <c r="A163" s="15">
        <v>41747</v>
      </c>
      <c r="B163" s="16" t="s">
        <v>34</v>
      </c>
      <c r="C163" s="16" t="s">
        <v>35</v>
      </c>
    </row>
    <row r="164" spans="1:3" x14ac:dyDescent="0.25">
      <c r="A164" s="15">
        <v>41750</v>
      </c>
      <c r="B164" s="16" t="s">
        <v>30</v>
      </c>
      <c r="C164" s="16" t="s">
        <v>37</v>
      </c>
    </row>
    <row r="165" spans="1:3" x14ac:dyDescent="0.25">
      <c r="A165" s="15">
        <v>41760</v>
      </c>
      <c r="B165" s="16" t="s">
        <v>39</v>
      </c>
      <c r="C165" s="16" t="s">
        <v>38</v>
      </c>
    </row>
    <row r="166" spans="1:3" x14ac:dyDescent="0.25">
      <c r="A166" s="15">
        <v>41809</v>
      </c>
      <c r="B166" s="16" t="s">
        <v>39</v>
      </c>
      <c r="C166" s="16" t="s">
        <v>40</v>
      </c>
    </row>
    <row r="167" spans="1:3" x14ac:dyDescent="0.25">
      <c r="A167" s="15">
        <v>41889</v>
      </c>
      <c r="B167" s="16" t="s">
        <v>46</v>
      </c>
      <c r="C167" s="16" t="s">
        <v>41</v>
      </c>
    </row>
    <row r="168" spans="1:3" x14ac:dyDescent="0.25">
      <c r="A168" s="15">
        <v>41924</v>
      </c>
      <c r="B168" s="16" t="s">
        <v>46</v>
      </c>
      <c r="C168" s="16" t="s">
        <v>42</v>
      </c>
    </row>
    <row r="169" spans="1:3" x14ac:dyDescent="0.25">
      <c r="A169" s="15">
        <v>41945</v>
      </c>
      <c r="B169" s="16" t="s">
        <v>46</v>
      </c>
      <c r="C169" s="16" t="s">
        <v>43</v>
      </c>
    </row>
    <row r="170" spans="1:3" x14ac:dyDescent="0.25">
      <c r="A170" s="15">
        <v>41958</v>
      </c>
      <c r="B170" s="16" t="s">
        <v>36</v>
      </c>
      <c r="C170" s="16" t="s">
        <v>44</v>
      </c>
    </row>
    <row r="171" spans="1:3" x14ac:dyDescent="0.25">
      <c r="A171" s="15">
        <v>41998</v>
      </c>
      <c r="B171" s="16" t="s">
        <v>39</v>
      </c>
      <c r="C171" s="16" t="s">
        <v>45</v>
      </c>
    </row>
    <row r="172" spans="1:3" x14ac:dyDescent="0.25">
      <c r="A172" s="15">
        <v>42005</v>
      </c>
      <c r="B172" s="16" t="s">
        <v>39</v>
      </c>
      <c r="C172" s="16" t="s">
        <v>31</v>
      </c>
    </row>
    <row r="173" spans="1:3" x14ac:dyDescent="0.25">
      <c r="A173" s="15">
        <v>42051</v>
      </c>
      <c r="B173" s="16" t="s">
        <v>30</v>
      </c>
      <c r="C173" s="16" t="s">
        <v>32</v>
      </c>
    </row>
    <row r="174" spans="1:3" x14ac:dyDescent="0.25">
      <c r="A174" s="15">
        <v>42052</v>
      </c>
      <c r="B174" s="16" t="s">
        <v>33</v>
      </c>
      <c r="C174" s="16" t="s">
        <v>32</v>
      </c>
    </row>
    <row r="175" spans="1:3" x14ac:dyDescent="0.25">
      <c r="A175" s="15">
        <v>42097</v>
      </c>
      <c r="B175" s="16" t="s">
        <v>34</v>
      </c>
      <c r="C175" s="16" t="s">
        <v>35</v>
      </c>
    </row>
    <row r="176" spans="1:3" x14ac:dyDescent="0.25">
      <c r="A176" s="15">
        <v>42115</v>
      </c>
      <c r="B176" s="16" t="s">
        <v>33</v>
      </c>
      <c r="C176" s="16" t="s">
        <v>37</v>
      </c>
    </row>
    <row r="177" spans="1:3" x14ac:dyDescent="0.25">
      <c r="A177" s="15">
        <v>42125</v>
      </c>
      <c r="B177" s="16" t="s">
        <v>34</v>
      </c>
      <c r="C177" s="16" t="s">
        <v>38</v>
      </c>
    </row>
    <row r="178" spans="1:3" x14ac:dyDescent="0.25">
      <c r="A178" s="15">
        <v>42159</v>
      </c>
      <c r="B178" s="16" t="s">
        <v>39</v>
      </c>
      <c r="C178" s="16" t="s">
        <v>40</v>
      </c>
    </row>
    <row r="179" spans="1:3" x14ac:dyDescent="0.25">
      <c r="A179" s="15">
        <v>42254</v>
      </c>
      <c r="B179" s="16" t="s">
        <v>30</v>
      </c>
      <c r="C179" s="16" t="s">
        <v>41</v>
      </c>
    </row>
    <row r="180" spans="1:3" x14ac:dyDescent="0.25">
      <c r="A180" s="15">
        <v>42289</v>
      </c>
      <c r="B180" s="16" t="s">
        <v>30</v>
      </c>
      <c r="C180" s="16" t="s">
        <v>42</v>
      </c>
    </row>
    <row r="181" spans="1:3" x14ac:dyDescent="0.25">
      <c r="A181" s="15">
        <v>42310</v>
      </c>
      <c r="B181" s="16" t="s">
        <v>30</v>
      </c>
      <c r="C181" s="16" t="s">
        <v>43</v>
      </c>
    </row>
    <row r="182" spans="1:3" x14ac:dyDescent="0.25">
      <c r="A182" s="15">
        <v>42323</v>
      </c>
      <c r="B182" s="16" t="s">
        <v>46</v>
      </c>
      <c r="C182" s="16" t="s">
        <v>44</v>
      </c>
    </row>
    <row r="183" spans="1:3" x14ac:dyDescent="0.25">
      <c r="A183" s="15">
        <v>42363</v>
      </c>
      <c r="B183" s="16" t="s">
        <v>34</v>
      </c>
      <c r="C183" s="16" t="s">
        <v>45</v>
      </c>
    </row>
    <row r="184" spans="1:3" x14ac:dyDescent="0.25">
      <c r="A184" s="15">
        <v>42370</v>
      </c>
      <c r="B184" s="16" t="s">
        <v>34</v>
      </c>
      <c r="C184" s="16" t="s">
        <v>31</v>
      </c>
    </row>
    <row r="185" spans="1:3" x14ac:dyDescent="0.25">
      <c r="A185" s="15">
        <v>42408</v>
      </c>
      <c r="B185" s="16" t="s">
        <v>30</v>
      </c>
      <c r="C185" s="16" t="s">
        <v>32</v>
      </c>
    </row>
    <row r="186" spans="1:3" x14ac:dyDescent="0.25">
      <c r="A186" s="15">
        <v>42409</v>
      </c>
      <c r="B186" s="16" t="s">
        <v>33</v>
      </c>
      <c r="C186" s="16" t="s">
        <v>32</v>
      </c>
    </row>
    <row r="187" spans="1:3" x14ac:dyDescent="0.25">
      <c r="A187" s="15">
        <v>42454</v>
      </c>
      <c r="B187" s="16" t="s">
        <v>34</v>
      </c>
      <c r="C187" s="16" t="s">
        <v>35</v>
      </c>
    </row>
    <row r="188" spans="1:3" x14ac:dyDescent="0.25">
      <c r="A188" s="15">
        <v>42481</v>
      </c>
      <c r="B188" s="16" t="s">
        <v>39</v>
      </c>
      <c r="C188" s="16" t="s">
        <v>37</v>
      </c>
    </row>
    <row r="189" spans="1:3" x14ac:dyDescent="0.25">
      <c r="A189" s="15">
        <v>42491</v>
      </c>
      <c r="B189" s="16" t="s">
        <v>46</v>
      </c>
      <c r="C189" s="16" t="s">
        <v>38</v>
      </c>
    </row>
    <row r="190" spans="1:3" x14ac:dyDescent="0.25">
      <c r="A190" s="15">
        <v>42516</v>
      </c>
      <c r="B190" s="16" t="s">
        <v>39</v>
      </c>
      <c r="C190" s="16" t="s">
        <v>40</v>
      </c>
    </row>
    <row r="191" spans="1:3" x14ac:dyDescent="0.25">
      <c r="A191" s="15">
        <v>42620</v>
      </c>
      <c r="B191" s="16" t="s">
        <v>47</v>
      </c>
      <c r="C191" s="16" t="s">
        <v>41</v>
      </c>
    </row>
    <row r="192" spans="1:3" x14ac:dyDescent="0.25">
      <c r="A192" s="15">
        <v>42655</v>
      </c>
      <c r="B192" s="16" t="s">
        <v>47</v>
      </c>
      <c r="C192" s="16" t="s">
        <v>42</v>
      </c>
    </row>
    <row r="193" spans="1:3" x14ac:dyDescent="0.25">
      <c r="A193" s="15">
        <v>42676</v>
      </c>
      <c r="B193" s="16" t="s">
        <v>47</v>
      </c>
      <c r="C193" s="16" t="s">
        <v>43</v>
      </c>
    </row>
    <row r="194" spans="1:3" x14ac:dyDescent="0.25">
      <c r="A194" s="15">
        <v>42689</v>
      </c>
      <c r="B194" s="16" t="s">
        <v>33</v>
      </c>
      <c r="C194" s="16" t="s">
        <v>44</v>
      </c>
    </row>
    <row r="195" spans="1:3" x14ac:dyDescent="0.25">
      <c r="A195" s="15">
        <v>42729</v>
      </c>
      <c r="B195" s="16" t="s">
        <v>46</v>
      </c>
      <c r="C195" s="16" t="s">
        <v>45</v>
      </c>
    </row>
    <row r="196" spans="1:3" x14ac:dyDescent="0.25">
      <c r="A196" s="15">
        <v>42736</v>
      </c>
      <c r="B196" s="16" t="s">
        <v>46</v>
      </c>
      <c r="C196" s="16" t="s">
        <v>31</v>
      </c>
    </row>
    <row r="197" spans="1:3" x14ac:dyDescent="0.25">
      <c r="A197" s="15">
        <v>42793</v>
      </c>
      <c r="B197" s="16" t="s">
        <v>30</v>
      </c>
      <c r="C197" s="16" t="s">
        <v>32</v>
      </c>
    </row>
    <row r="198" spans="1:3" x14ac:dyDescent="0.25">
      <c r="A198" s="15">
        <v>42794</v>
      </c>
      <c r="B198" s="16" t="s">
        <v>33</v>
      </c>
      <c r="C198" s="16" t="s">
        <v>32</v>
      </c>
    </row>
    <row r="199" spans="1:3" x14ac:dyDescent="0.25">
      <c r="A199" s="15">
        <v>42839</v>
      </c>
      <c r="B199" s="16" t="s">
        <v>34</v>
      </c>
      <c r="C199" s="16" t="s">
        <v>35</v>
      </c>
    </row>
    <row r="200" spans="1:3" x14ac:dyDescent="0.25">
      <c r="A200" s="15">
        <v>42846</v>
      </c>
      <c r="B200" s="16" t="s">
        <v>34</v>
      </c>
      <c r="C200" s="16" t="s">
        <v>37</v>
      </c>
    </row>
    <row r="201" spans="1:3" x14ac:dyDescent="0.25">
      <c r="A201" s="15">
        <v>42856</v>
      </c>
      <c r="B201" s="16" t="s">
        <v>30</v>
      </c>
      <c r="C201" s="16" t="s">
        <v>38</v>
      </c>
    </row>
    <row r="202" spans="1:3" x14ac:dyDescent="0.25">
      <c r="A202" s="15">
        <v>42901</v>
      </c>
      <c r="B202" s="16" t="s">
        <v>39</v>
      </c>
      <c r="C202" s="16" t="s">
        <v>40</v>
      </c>
    </row>
    <row r="203" spans="1:3" x14ac:dyDescent="0.25">
      <c r="A203" s="15">
        <v>42985</v>
      </c>
      <c r="B203" s="16" t="s">
        <v>39</v>
      </c>
      <c r="C203" s="16" t="s">
        <v>41</v>
      </c>
    </row>
    <row r="204" spans="1:3" x14ac:dyDescent="0.25">
      <c r="A204" s="15">
        <v>43020</v>
      </c>
      <c r="B204" s="16" t="s">
        <v>39</v>
      </c>
      <c r="C204" s="16" t="s">
        <v>42</v>
      </c>
    </row>
    <row r="205" spans="1:3" x14ac:dyDescent="0.25">
      <c r="A205" s="15">
        <v>43041</v>
      </c>
      <c r="B205" s="16" t="s">
        <v>39</v>
      </c>
      <c r="C205" s="16" t="s">
        <v>43</v>
      </c>
    </row>
    <row r="206" spans="1:3" x14ac:dyDescent="0.25">
      <c r="A206" s="15">
        <v>43054</v>
      </c>
      <c r="B206" s="16" t="s">
        <v>47</v>
      </c>
      <c r="C206" s="16" t="s">
        <v>44</v>
      </c>
    </row>
    <row r="207" spans="1:3" x14ac:dyDescent="0.25">
      <c r="A207" s="15">
        <v>43094</v>
      </c>
      <c r="B207" s="16" t="s">
        <v>30</v>
      </c>
      <c r="C207" s="16" t="s">
        <v>45</v>
      </c>
    </row>
    <row r="208" spans="1:3" x14ac:dyDescent="0.25">
      <c r="A208" s="15">
        <v>43101</v>
      </c>
      <c r="B208" s="16" t="s">
        <v>30</v>
      </c>
      <c r="C208" s="16" t="s">
        <v>31</v>
      </c>
    </row>
    <row r="209" spans="1:3" x14ac:dyDescent="0.25">
      <c r="A209" s="15">
        <v>43143</v>
      </c>
      <c r="B209" s="16" t="s">
        <v>30</v>
      </c>
      <c r="C209" s="16" t="s">
        <v>32</v>
      </c>
    </row>
    <row r="210" spans="1:3" x14ac:dyDescent="0.25">
      <c r="A210" s="15">
        <v>43144</v>
      </c>
      <c r="B210" s="16" t="s">
        <v>33</v>
      </c>
      <c r="C210" s="16" t="s">
        <v>32</v>
      </c>
    </row>
    <row r="211" spans="1:3" x14ac:dyDescent="0.25">
      <c r="A211" s="15">
        <v>43189</v>
      </c>
      <c r="B211" s="16" t="s">
        <v>34</v>
      </c>
      <c r="C211" s="16" t="s">
        <v>35</v>
      </c>
    </row>
    <row r="212" spans="1:3" x14ac:dyDescent="0.25">
      <c r="A212" s="15">
        <v>43211</v>
      </c>
      <c r="B212" s="16" t="s">
        <v>36</v>
      </c>
      <c r="C212" s="16" t="s">
        <v>37</v>
      </c>
    </row>
    <row r="213" spans="1:3" x14ac:dyDescent="0.25">
      <c r="A213" s="15">
        <v>43221</v>
      </c>
      <c r="B213" s="16" t="s">
        <v>33</v>
      </c>
      <c r="C213" s="16" t="s">
        <v>38</v>
      </c>
    </row>
    <row r="214" spans="1:3" x14ac:dyDescent="0.25">
      <c r="A214" s="15">
        <v>43251</v>
      </c>
      <c r="B214" s="16" t="s">
        <v>39</v>
      </c>
      <c r="C214" s="16" t="s">
        <v>40</v>
      </c>
    </row>
    <row r="215" spans="1:3" x14ac:dyDescent="0.25">
      <c r="A215" s="15">
        <v>43350</v>
      </c>
      <c r="B215" s="16" t="s">
        <v>34</v>
      </c>
      <c r="C215" s="16" t="s">
        <v>41</v>
      </c>
    </row>
    <row r="216" spans="1:3" x14ac:dyDescent="0.25">
      <c r="A216" s="15">
        <v>43385</v>
      </c>
      <c r="B216" s="16" t="s">
        <v>34</v>
      </c>
      <c r="C216" s="16" t="s">
        <v>42</v>
      </c>
    </row>
    <row r="217" spans="1:3" x14ac:dyDescent="0.25">
      <c r="A217" s="15">
        <v>43406</v>
      </c>
      <c r="B217" s="16" t="s">
        <v>34</v>
      </c>
      <c r="C217" s="16" t="s">
        <v>43</v>
      </c>
    </row>
    <row r="218" spans="1:3" x14ac:dyDescent="0.25">
      <c r="A218" s="15">
        <v>43419</v>
      </c>
      <c r="B218" s="16" t="s">
        <v>39</v>
      </c>
      <c r="C218" s="16" t="s">
        <v>44</v>
      </c>
    </row>
    <row r="219" spans="1:3" x14ac:dyDescent="0.25">
      <c r="A219" s="15">
        <v>43459</v>
      </c>
      <c r="B219" s="16" t="s">
        <v>33</v>
      </c>
      <c r="C219" s="16" t="s">
        <v>45</v>
      </c>
    </row>
    <row r="220" spans="1:3" x14ac:dyDescent="0.25">
      <c r="A220" s="15">
        <v>43466</v>
      </c>
      <c r="B220" s="16" t="s">
        <v>33</v>
      </c>
      <c r="C220" s="16" t="s">
        <v>31</v>
      </c>
    </row>
    <row r="221" spans="1:3" x14ac:dyDescent="0.25">
      <c r="A221" s="15">
        <v>43528</v>
      </c>
      <c r="B221" s="16" t="s">
        <v>30</v>
      </c>
      <c r="C221" s="16" t="s">
        <v>32</v>
      </c>
    </row>
    <row r="222" spans="1:3" x14ac:dyDescent="0.25">
      <c r="A222" s="15">
        <v>43529</v>
      </c>
      <c r="B222" s="16" t="s">
        <v>33</v>
      </c>
      <c r="C222" s="16" t="s">
        <v>32</v>
      </c>
    </row>
    <row r="223" spans="1:3" x14ac:dyDescent="0.25">
      <c r="A223" s="15">
        <v>43574</v>
      </c>
      <c r="B223" s="16" t="s">
        <v>34</v>
      </c>
      <c r="C223" s="16" t="s">
        <v>35</v>
      </c>
    </row>
    <row r="224" spans="1:3" x14ac:dyDescent="0.25">
      <c r="A224" s="15">
        <v>43576</v>
      </c>
      <c r="B224" s="16" t="s">
        <v>46</v>
      </c>
      <c r="C224" s="16" t="s">
        <v>37</v>
      </c>
    </row>
    <row r="225" spans="1:3" x14ac:dyDescent="0.25">
      <c r="A225" s="15">
        <v>43586</v>
      </c>
      <c r="B225" s="16" t="s">
        <v>47</v>
      </c>
      <c r="C225" s="16" t="s">
        <v>38</v>
      </c>
    </row>
    <row r="226" spans="1:3" x14ac:dyDescent="0.25">
      <c r="A226" s="15">
        <v>43636</v>
      </c>
      <c r="B226" s="16" t="s">
        <v>39</v>
      </c>
      <c r="C226" s="16" t="s">
        <v>40</v>
      </c>
    </row>
    <row r="227" spans="1:3" x14ac:dyDescent="0.25">
      <c r="A227" s="15">
        <v>43715</v>
      </c>
      <c r="B227" s="16" t="s">
        <v>36</v>
      </c>
      <c r="C227" s="16" t="s">
        <v>41</v>
      </c>
    </row>
    <row r="228" spans="1:3" x14ac:dyDescent="0.25">
      <c r="A228" s="15">
        <v>43750</v>
      </c>
      <c r="B228" s="16" t="s">
        <v>36</v>
      </c>
      <c r="C228" s="16" t="s">
        <v>42</v>
      </c>
    </row>
    <row r="229" spans="1:3" x14ac:dyDescent="0.25">
      <c r="A229" s="15">
        <v>43771</v>
      </c>
      <c r="B229" s="16" t="s">
        <v>36</v>
      </c>
      <c r="C229" s="16" t="s">
        <v>43</v>
      </c>
    </row>
    <row r="230" spans="1:3" x14ac:dyDescent="0.25">
      <c r="A230" s="15">
        <v>43784</v>
      </c>
      <c r="B230" s="16" t="s">
        <v>34</v>
      </c>
      <c r="C230" s="16" t="s">
        <v>44</v>
      </c>
    </row>
    <row r="231" spans="1:3" x14ac:dyDescent="0.25">
      <c r="A231" s="15">
        <v>43824</v>
      </c>
      <c r="B231" s="16" t="s">
        <v>47</v>
      </c>
      <c r="C231" s="16" t="s">
        <v>45</v>
      </c>
    </row>
    <row r="232" spans="1:3" x14ac:dyDescent="0.25">
      <c r="A232" s="15">
        <v>43831</v>
      </c>
      <c r="B232" s="16" t="s">
        <v>47</v>
      </c>
      <c r="C232" s="16" t="s">
        <v>31</v>
      </c>
    </row>
    <row r="233" spans="1:3" x14ac:dyDescent="0.25">
      <c r="A233" s="15">
        <v>43885</v>
      </c>
      <c r="B233" s="16" t="s">
        <v>30</v>
      </c>
      <c r="C233" s="16" t="s">
        <v>32</v>
      </c>
    </row>
    <row r="234" spans="1:3" x14ac:dyDescent="0.25">
      <c r="A234" s="15">
        <v>43886</v>
      </c>
      <c r="B234" s="16" t="s">
        <v>33</v>
      </c>
      <c r="C234" s="16" t="s">
        <v>32</v>
      </c>
    </row>
    <row r="235" spans="1:3" x14ac:dyDescent="0.25">
      <c r="A235" s="15">
        <v>43931</v>
      </c>
      <c r="B235" s="16" t="s">
        <v>34</v>
      </c>
      <c r="C235" s="16" t="s">
        <v>35</v>
      </c>
    </row>
    <row r="236" spans="1:3" x14ac:dyDescent="0.25">
      <c r="A236" s="15">
        <v>43942</v>
      </c>
      <c r="B236" s="16" t="s">
        <v>33</v>
      </c>
      <c r="C236" s="16" t="s">
        <v>37</v>
      </c>
    </row>
    <row r="237" spans="1:3" x14ac:dyDescent="0.25">
      <c r="A237" s="15">
        <v>43952</v>
      </c>
      <c r="B237" s="16" t="s">
        <v>34</v>
      </c>
      <c r="C237" s="16" t="s">
        <v>38</v>
      </c>
    </row>
    <row r="238" spans="1:3" x14ac:dyDescent="0.25">
      <c r="A238" s="15">
        <v>43993</v>
      </c>
      <c r="B238" s="16" t="s">
        <v>39</v>
      </c>
      <c r="C238" s="16" t="s">
        <v>40</v>
      </c>
    </row>
    <row r="239" spans="1:3" x14ac:dyDescent="0.25">
      <c r="A239" s="15">
        <v>44081</v>
      </c>
      <c r="B239" s="16" t="s">
        <v>30</v>
      </c>
      <c r="C239" s="16" t="s">
        <v>41</v>
      </c>
    </row>
    <row r="240" spans="1:3" x14ac:dyDescent="0.25">
      <c r="A240" s="15">
        <v>44116</v>
      </c>
      <c r="B240" s="16" t="s">
        <v>30</v>
      </c>
      <c r="C240" s="16" t="s">
        <v>42</v>
      </c>
    </row>
    <row r="241" spans="1:3" x14ac:dyDescent="0.25">
      <c r="A241" s="15">
        <v>44137</v>
      </c>
      <c r="B241" s="16" t="s">
        <v>30</v>
      </c>
      <c r="C241" s="16" t="s">
        <v>43</v>
      </c>
    </row>
    <row r="242" spans="1:3" x14ac:dyDescent="0.25">
      <c r="A242" s="15">
        <v>44150</v>
      </c>
      <c r="B242" s="16" t="s">
        <v>46</v>
      </c>
      <c r="C242" s="16" t="s">
        <v>44</v>
      </c>
    </row>
    <row r="243" spans="1:3" x14ac:dyDescent="0.25">
      <c r="A243" s="15">
        <v>44190</v>
      </c>
      <c r="B243" s="16" t="s">
        <v>34</v>
      </c>
      <c r="C243" s="16" t="s">
        <v>45</v>
      </c>
    </row>
    <row r="244" spans="1:3" x14ac:dyDescent="0.25">
      <c r="A244" s="15">
        <v>44197</v>
      </c>
      <c r="B244" s="16" t="s">
        <v>34</v>
      </c>
      <c r="C244" s="16" t="s">
        <v>31</v>
      </c>
    </row>
    <row r="245" spans="1:3" x14ac:dyDescent="0.25">
      <c r="A245" s="15">
        <v>44242</v>
      </c>
      <c r="B245" s="16" t="s">
        <v>30</v>
      </c>
      <c r="C245" s="16" t="s">
        <v>32</v>
      </c>
    </row>
    <row r="246" spans="1:3" x14ac:dyDescent="0.25">
      <c r="A246" s="15">
        <v>44243</v>
      </c>
      <c r="B246" s="16" t="s">
        <v>33</v>
      </c>
      <c r="C246" s="16" t="s">
        <v>32</v>
      </c>
    </row>
    <row r="247" spans="1:3" x14ac:dyDescent="0.25">
      <c r="A247" s="15">
        <v>44288</v>
      </c>
      <c r="B247" s="16" t="s">
        <v>34</v>
      </c>
      <c r="C247" s="16" t="s">
        <v>35</v>
      </c>
    </row>
    <row r="248" spans="1:3" x14ac:dyDescent="0.25">
      <c r="A248" s="15">
        <v>44307</v>
      </c>
      <c r="B248" s="16" t="s">
        <v>47</v>
      </c>
      <c r="C248" s="16" t="s">
        <v>37</v>
      </c>
    </row>
    <row r="249" spans="1:3" x14ac:dyDescent="0.25">
      <c r="A249" s="15">
        <v>44317</v>
      </c>
      <c r="B249" s="16" t="s">
        <v>36</v>
      </c>
      <c r="C249" s="16" t="s">
        <v>38</v>
      </c>
    </row>
    <row r="250" spans="1:3" x14ac:dyDescent="0.25">
      <c r="A250" s="15">
        <v>44350</v>
      </c>
      <c r="B250" s="16" t="s">
        <v>39</v>
      </c>
      <c r="C250" s="16" t="s">
        <v>40</v>
      </c>
    </row>
    <row r="251" spans="1:3" x14ac:dyDescent="0.25">
      <c r="A251" s="15">
        <v>44446</v>
      </c>
      <c r="B251" s="16" t="s">
        <v>33</v>
      </c>
      <c r="C251" s="16" t="s">
        <v>41</v>
      </c>
    </row>
    <row r="252" spans="1:3" x14ac:dyDescent="0.25">
      <c r="A252" s="15">
        <v>44481</v>
      </c>
      <c r="B252" s="16" t="s">
        <v>33</v>
      </c>
      <c r="C252" s="16" t="s">
        <v>42</v>
      </c>
    </row>
    <row r="253" spans="1:3" x14ac:dyDescent="0.25">
      <c r="A253" s="15">
        <v>44502</v>
      </c>
      <c r="B253" s="16" t="s">
        <v>33</v>
      </c>
      <c r="C253" s="16" t="s">
        <v>43</v>
      </c>
    </row>
    <row r="254" spans="1:3" x14ac:dyDescent="0.25">
      <c r="A254" s="15">
        <v>44515</v>
      </c>
      <c r="B254" s="16" t="s">
        <v>30</v>
      </c>
      <c r="C254" s="16" t="s">
        <v>44</v>
      </c>
    </row>
    <row r="255" spans="1:3" x14ac:dyDescent="0.25">
      <c r="A255" s="15">
        <v>44555</v>
      </c>
      <c r="B255" s="16" t="s">
        <v>36</v>
      </c>
      <c r="C255" s="16" t="s">
        <v>45</v>
      </c>
    </row>
    <row r="256" spans="1:3" x14ac:dyDescent="0.25">
      <c r="A256" s="15">
        <v>44562</v>
      </c>
      <c r="B256" s="16" t="s">
        <v>36</v>
      </c>
      <c r="C256" s="16" t="s">
        <v>31</v>
      </c>
    </row>
    <row r="257" spans="1:3" x14ac:dyDescent="0.25">
      <c r="A257" s="15">
        <v>44620</v>
      </c>
      <c r="B257" s="16" t="s">
        <v>30</v>
      </c>
      <c r="C257" s="16" t="s">
        <v>32</v>
      </c>
    </row>
    <row r="258" spans="1:3" x14ac:dyDescent="0.25">
      <c r="A258" s="15">
        <v>44621</v>
      </c>
      <c r="B258" s="16" t="s">
        <v>33</v>
      </c>
      <c r="C258" s="16" t="s">
        <v>32</v>
      </c>
    </row>
    <row r="259" spans="1:3" x14ac:dyDescent="0.25">
      <c r="A259" s="15">
        <v>44666</v>
      </c>
      <c r="B259" s="16" t="s">
        <v>34</v>
      </c>
      <c r="C259" s="16" t="s">
        <v>35</v>
      </c>
    </row>
    <row r="260" spans="1:3" x14ac:dyDescent="0.25">
      <c r="A260" s="15">
        <v>44672</v>
      </c>
      <c r="B260" s="16" t="s">
        <v>39</v>
      </c>
      <c r="C260" s="16" t="s">
        <v>37</v>
      </c>
    </row>
    <row r="261" spans="1:3" x14ac:dyDescent="0.25">
      <c r="A261" s="15">
        <v>44682</v>
      </c>
      <c r="B261" s="16" t="s">
        <v>46</v>
      </c>
      <c r="C261" s="16" t="s">
        <v>38</v>
      </c>
    </row>
    <row r="262" spans="1:3" x14ac:dyDescent="0.25">
      <c r="A262" s="15">
        <v>44728</v>
      </c>
      <c r="B262" s="16" t="s">
        <v>39</v>
      </c>
      <c r="C262" s="16" t="s">
        <v>40</v>
      </c>
    </row>
    <row r="263" spans="1:3" x14ac:dyDescent="0.25">
      <c r="A263" s="15">
        <v>44811</v>
      </c>
      <c r="B263" s="16" t="s">
        <v>47</v>
      </c>
      <c r="C263" s="16" t="s">
        <v>41</v>
      </c>
    </row>
    <row r="264" spans="1:3" x14ac:dyDescent="0.25">
      <c r="A264" s="15">
        <v>44846</v>
      </c>
      <c r="B264" s="16" t="s">
        <v>47</v>
      </c>
      <c r="C264" s="16" t="s">
        <v>42</v>
      </c>
    </row>
    <row r="265" spans="1:3" x14ac:dyDescent="0.25">
      <c r="A265" s="15">
        <v>44867</v>
      </c>
      <c r="B265" s="16" t="s">
        <v>47</v>
      </c>
      <c r="C265" s="16" t="s">
        <v>43</v>
      </c>
    </row>
    <row r="266" spans="1:3" x14ac:dyDescent="0.25">
      <c r="A266" s="15">
        <v>44880</v>
      </c>
      <c r="B266" s="16" t="s">
        <v>33</v>
      </c>
      <c r="C266" s="16" t="s">
        <v>44</v>
      </c>
    </row>
    <row r="267" spans="1:3" x14ac:dyDescent="0.25">
      <c r="A267" s="15">
        <v>44920</v>
      </c>
      <c r="B267" s="16" t="s">
        <v>46</v>
      </c>
      <c r="C267" s="16" t="s">
        <v>45</v>
      </c>
    </row>
    <row r="268" spans="1:3" x14ac:dyDescent="0.25">
      <c r="A268" s="15">
        <v>44927</v>
      </c>
      <c r="B268" s="16" t="s">
        <v>46</v>
      </c>
      <c r="C268" s="16" t="s">
        <v>31</v>
      </c>
    </row>
    <row r="269" spans="1:3" x14ac:dyDescent="0.25">
      <c r="A269" s="15">
        <v>44977</v>
      </c>
      <c r="B269" s="16" t="s">
        <v>30</v>
      </c>
      <c r="C269" s="16" t="s">
        <v>32</v>
      </c>
    </row>
    <row r="270" spans="1:3" x14ac:dyDescent="0.25">
      <c r="A270" s="15">
        <v>44978</v>
      </c>
      <c r="B270" s="16" t="s">
        <v>33</v>
      </c>
      <c r="C270" s="16" t="s">
        <v>32</v>
      </c>
    </row>
    <row r="271" spans="1:3" x14ac:dyDescent="0.25">
      <c r="A271" s="15">
        <v>45023</v>
      </c>
      <c r="B271" s="16" t="s">
        <v>34</v>
      </c>
      <c r="C271" s="16" t="s">
        <v>35</v>
      </c>
    </row>
    <row r="272" spans="1:3" x14ac:dyDescent="0.25">
      <c r="A272" s="15">
        <v>45037</v>
      </c>
      <c r="B272" s="16" t="s">
        <v>34</v>
      </c>
      <c r="C272" s="16" t="s">
        <v>37</v>
      </c>
    </row>
    <row r="273" spans="1:3" x14ac:dyDescent="0.25">
      <c r="A273" s="15">
        <v>45047</v>
      </c>
      <c r="B273" s="16" t="s">
        <v>30</v>
      </c>
      <c r="C273" s="16" t="s">
        <v>38</v>
      </c>
    </row>
    <row r="274" spans="1:3" x14ac:dyDescent="0.25">
      <c r="A274" s="15">
        <v>45085</v>
      </c>
      <c r="B274" s="16" t="s">
        <v>39</v>
      </c>
      <c r="C274" s="16" t="s">
        <v>40</v>
      </c>
    </row>
    <row r="275" spans="1:3" x14ac:dyDescent="0.25">
      <c r="A275" s="15">
        <v>45176</v>
      </c>
      <c r="B275" s="16" t="s">
        <v>39</v>
      </c>
      <c r="C275" s="16" t="s">
        <v>41</v>
      </c>
    </row>
    <row r="276" spans="1:3" x14ac:dyDescent="0.25">
      <c r="A276" s="15">
        <v>45211</v>
      </c>
      <c r="B276" s="16" t="s">
        <v>39</v>
      </c>
      <c r="C276" s="16" t="s">
        <v>42</v>
      </c>
    </row>
    <row r="277" spans="1:3" x14ac:dyDescent="0.25">
      <c r="A277" s="15">
        <v>45232</v>
      </c>
      <c r="B277" s="16" t="s">
        <v>39</v>
      </c>
      <c r="C277" s="16" t="s">
        <v>43</v>
      </c>
    </row>
    <row r="278" spans="1:3" x14ac:dyDescent="0.25">
      <c r="A278" s="15">
        <v>45245</v>
      </c>
      <c r="B278" s="16" t="s">
        <v>47</v>
      </c>
      <c r="C278" s="16" t="s">
        <v>44</v>
      </c>
    </row>
    <row r="279" spans="1:3" x14ac:dyDescent="0.25">
      <c r="A279" s="15">
        <v>45285</v>
      </c>
      <c r="B279" s="16" t="s">
        <v>30</v>
      </c>
      <c r="C279" s="16" t="s">
        <v>45</v>
      </c>
    </row>
    <row r="280" spans="1:3" x14ac:dyDescent="0.25">
      <c r="A280" s="15">
        <v>45292</v>
      </c>
      <c r="B280" s="16" t="s">
        <v>30</v>
      </c>
      <c r="C280" s="16" t="s">
        <v>31</v>
      </c>
    </row>
    <row r="281" spans="1:3" x14ac:dyDescent="0.25">
      <c r="A281" s="15">
        <v>45334</v>
      </c>
      <c r="B281" s="16" t="s">
        <v>30</v>
      </c>
      <c r="C281" s="16" t="s">
        <v>32</v>
      </c>
    </row>
    <row r="282" spans="1:3" x14ac:dyDescent="0.25">
      <c r="A282" s="15">
        <v>45335</v>
      </c>
      <c r="B282" s="16" t="s">
        <v>33</v>
      </c>
      <c r="C282" s="16" t="s">
        <v>32</v>
      </c>
    </row>
    <row r="283" spans="1:3" x14ac:dyDescent="0.25">
      <c r="A283" s="15">
        <v>45380</v>
      </c>
      <c r="B283" s="16" t="s">
        <v>34</v>
      </c>
      <c r="C283" s="16" t="s">
        <v>35</v>
      </c>
    </row>
    <row r="284" spans="1:3" x14ac:dyDescent="0.25">
      <c r="A284" s="15">
        <v>45403</v>
      </c>
      <c r="B284" s="16" t="s">
        <v>46</v>
      </c>
      <c r="C284" s="16" t="s">
        <v>37</v>
      </c>
    </row>
    <row r="285" spans="1:3" x14ac:dyDescent="0.25">
      <c r="A285" s="15">
        <v>45413</v>
      </c>
      <c r="B285" s="16" t="s">
        <v>47</v>
      </c>
      <c r="C285" s="16" t="s">
        <v>38</v>
      </c>
    </row>
    <row r="286" spans="1:3" x14ac:dyDescent="0.25">
      <c r="A286" s="15">
        <v>45442</v>
      </c>
      <c r="B286" s="16" t="s">
        <v>39</v>
      </c>
      <c r="C286" s="16" t="s">
        <v>40</v>
      </c>
    </row>
    <row r="287" spans="1:3" x14ac:dyDescent="0.25">
      <c r="A287" s="15">
        <v>45542</v>
      </c>
      <c r="B287" s="16" t="s">
        <v>36</v>
      </c>
      <c r="C287" s="16" t="s">
        <v>41</v>
      </c>
    </row>
    <row r="288" spans="1:3" x14ac:dyDescent="0.25">
      <c r="A288" s="15">
        <v>45577</v>
      </c>
      <c r="B288" s="16" t="s">
        <v>36</v>
      </c>
      <c r="C288" s="16" t="s">
        <v>42</v>
      </c>
    </row>
    <row r="289" spans="1:3" x14ac:dyDescent="0.25">
      <c r="A289" s="15">
        <v>45598</v>
      </c>
      <c r="B289" s="16" t="s">
        <v>36</v>
      </c>
      <c r="C289" s="16" t="s">
        <v>43</v>
      </c>
    </row>
    <row r="290" spans="1:3" x14ac:dyDescent="0.25">
      <c r="A290" s="15">
        <v>45611</v>
      </c>
      <c r="B290" s="16" t="s">
        <v>34</v>
      </c>
      <c r="C290" s="16" t="s">
        <v>44</v>
      </c>
    </row>
    <row r="291" spans="1:3" x14ac:dyDescent="0.25">
      <c r="A291" s="15">
        <v>45651</v>
      </c>
      <c r="B291" s="16" t="s">
        <v>47</v>
      </c>
      <c r="C291" s="16" t="s">
        <v>45</v>
      </c>
    </row>
    <row r="292" spans="1:3" x14ac:dyDescent="0.25">
      <c r="A292" s="15">
        <v>45658</v>
      </c>
      <c r="B292" s="16" t="s">
        <v>47</v>
      </c>
      <c r="C292" s="16" t="s">
        <v>31</v>
      </c>
    </row>
    <row r="293" spans="1:3" x14ac:dyDescent="0.25">
      <c r="A293" s="15">
        <v>45719</v>
      </c>
      <c r="B293" s="16" t="s">
        <v>30</v>
      </c>
      <c r="C293" s="16" t="s">
        <v>32</v>
      </c>
    </row>
    <row r="294" spans="1:3" x14ac:dyDescent="0.25">
      <c r="A294" s="15">
        <v>45720</v>
      </c>
      <c r="B294" s="16" t="s">
        <v>33</v>
      </c>
      <c r="C294" s="16" t="s">
        <v>32</v>
      </c>
    </row>
    <row r="295" spans="1:3" x14ac:dyDescent="0.25">
      <c r="A295" s="15">
        <v>45765</v>
      </c>
      <c r="B295" s="16" t="s">
        <v>34</v>
      </c>
      <c r="C295" s="16" t="s">
        <v>35</v>
      </c>
    </row>
    <row r="296" spans="1:3" x14ac:dyDescent="0.25">
      <c r="A296" s="15">
        <v>45768</v>
      </c>
      <c r="B296" s="16" t="s">
        <v>30</v>
      </c>
      <c r="C296" s="16" t="s">
        <v>37</v>
      </c>
    </row>
    <row r="297" spans="1:3" x14ac:dyDescent="0.25">
      <c r="A297" s="15">
        <v>45778</v>
      </c>
      <c r="B297" s="16" t="s">
        <v>39</v>
      </c>
      <c r="C297" s="16" t="s">
        <v>38</v>
      </c>
    </row>
    <row r="298" spans="1:3" x14ac:dyDescent="0.25">
      <c r="A298" s="15">
        <v>45827</v>
      </c>
      <c r="B298" s="16" t="s">
        <v>39</v>
      </c>
      <c r="C298" s="16" t="s">
        <v>40</v>
      </c>
    </row>
    <row r="299" spans="1:3" x14ac:dyDescent="0.25">
      <c r="A299" s="15">
        <v>45907</v>
      </c>
      <c r="B299" s="16" t="s">
        <v>46</v>
      </c>
      <c r="C299" s="16" t="s">
        <v>41</v>
      </c>
    </row>
    <row r="300" spans="1:3" x14ac:dyDescent="0.25">
      <c r="A300" s="15">
        <v>45942</v>
      </c>
      <c r="B300" s="16" t="s">
        <v>46</v>
      </c>
      <c r="C300" s="16" t="s">
        <v>42</v>
      </c>
    </row>
    <row r="301" spans="1:3" x14ac:dyDescent="0.25">
      <c r="A301" s="15">
        <v>45963</v>
      </c>
      <c r="B301" s="16" t="s">
        <v>46</v>
      </c>
      <c r="C301" s="16" t="s">
        <v>43</v>
      </c>
    </row>
    <row r="302" spans="1:3" x14ac:dyDescent="0.25">
      <c r="A302" s="15">
        <v>45976</v>
      </c>
      <c r="B302" s="16" t="s">
        <v>36</v>
      </c>
      <c r="C302" s="16" t="s">
        <v>44</v>
      </c>
    </row>
    <row r="303" spans="1:3" x14ac:dyDescent="0.25">
      <c r="A303" s="15">
        <v>46016</v>
      </c>
      <c r="B303" s="16" t="s">
        <v>39</v>
      </c>
      <c r="C303" s="16" t="s">
        <v>45</v>
      </c>
    </row>
    <row r="304" spans="1:3" x14ac:dyDescent="0.25">
      <c r="A304" s="15">
        <v>46023</v>
      </c>
      <c r="B304" s="16" t="s">
        <v>39</v>
      </c>
      <c r="C304" s="16" t="s">
        <v>31</v>
      </c>
    </row>
    <row r="305" spans="1:3" x14ac:dyDescent="0.25">
      <c r="A305" s="15">
        <v>46069</v>
      </c>
      <c r="B305" s="16" t="s">
        <v>30</v>
      </c>
      <c r="C305" s="16" t="s">
        <v>32</v>
      </c>
    </row>
    <row r="306" spans="1:3" x14ac:dyDescent="0.25">
      <c r="A306" s="15">
        <v>46070</v>
      </c>
      <c r="B306" s="16" t="s">
        <v>33</v>
      </c>
      <c r="C306" s="16" t="s">
        <v>32</v>
      </c>
    </row>
    <row r="307" spans="1:3" x14ac:dyDescent="0.25">
      <c r="A307" s="15">
        <v>46115</v>
      </c>
      <c r="B307" s="16" t="s">
        <v>34</v>
      </c>
      <c r="C307" s="16" t="s">
        <v>35</v>
      </c>
    </row>
    <row r="308" spans="1:3" x14ac:dyDescent="0.25">
      <c r="A308" s="15">
        <v>46133</v>
      </c>
      <c r="B308" s="16" t="s">
        <v>33</v>
      </c>
      <c r="C308" s="16" t="s">
        <v>37</v>
      </c>
    </row>
    <row r="309" spans="1:3" x14ac:dyDescent="0.25">
      <c r="A309" s="15">
        <v>46143</v>
      </c>
      <c r="B309" s="16" t="s">
        <v>34</v>
      </c>
      <c r="C309" s="16" t="s">
        <v>38</v>
      </c>
    </row>
    <row r="310" spans="1:3" x14ac:dyDescent="0.25">
      <c r="A310" s="15">
        <v>46177</v>
      </c>
      <c r="B310" s="16" t="s">
        <v>39</v>
      </c>
      <c r="C310" s="16" t="s">
        <v>40</v>
      </c>
    </row>
    <row r="311" spans="1:3" x14ac:dyDescent="0.25">
      <c r="A311" s="15">
        <v>46272</v>
      </c>
      <c r="B311" s="16" t="s">
        <v>30</v>
      </c>
      <c r="C311" s="16" t="s">
        <v>41</v>
      </c>
    </row>
    <row r="312" spans="1:3" x14ac:dyDescent="0.25">
      <c r="A312" s="15">
        <v>46307</v>
      </c>
      <c r="B312" s="16" t="s">
        <v>30</v>
      </c>
      <c r="C312" s="16" t="s">
        <v>42</v>
      </c>
    </row>
    <row r="313" spans="1:3" x14ac:dyDescent="0.25">
      <c r="A313" s="15">
        <v>46328</v>
      </c>
      <c r="B313" s="16" t="s">
        <v>30</v>
      </c>
      <c r="C313" s="16" t="s">
        <v>43</v>
      </c>
    </row>
    <row r="314" spans="1:3" x14ac:dyDescent="0.25">
      <c r="A314" s="15">
        <v>46341</v>
      </c>
      <c r="B314" s="16" t="s">
        <v>46</v>
      </c>
      <c r="C314" s="16" t="s">
        <v>44</v>
      </c>
    </row>
    <row r="315" spans="1:3" x14ac:dyDescent="0.25">
      <c r="A315" s="15">
        <v>46381</v>
      </c>
      <c r="B315" s="16" t="s">
        <v>34</v>
      </c>
      <c r="C315" s="16" t="s">
        <v>45</v>
      </c>
    </row>
    <row r="316" spans="1:3" x14ac:dyDescent="0.25">
      <c r="A316" s="15">
        <v>46388</v>
      </c>
      <c r="B316" s="16" t="s">
        <v>34</v>
      </c>
      <c r="C316" s="16" t="s">
        <v>31</v>
      </c>
    </row>
    <row r="317" spans="1:3" x14ac:dyDescent="0.25">
      <c r="A317" s="15">
        <v>46426</v>
      </c>
      <c r="B317" s="16" t="s">
        <v>30</v>
      </c>
      <c r="C317" s="16" t="s">
        <v>32</v>
      </c>
    </row>
    <row r="318" spans="1:3" x14ac:dyDescent="0.25">
      <c r="A318" s="15">
        <v>46427</v>
      </c>
      <c r="B318" s="16" t="s">
        <v>33</v>
      </c>
      <c r="C318" s="16" t="s">
        <v>32</v>
      </c>
    </row>
    <row r="319" spans="1:3" x14ac:dyDescent="0.25">
      <c r="A319" s="15">
        <v>46472</v>
      </c>
      <c r="B319" s="16" t="s">
        <v>34</v>
      </c>
      <c r="C319" s="16" t="s">
        <v>35</v>
      </c>
    </row>
    <row r="320" spans="1:3" x14ac:dyDescent="0.25">
      <c r="A320" s="15">
        <v>46498</v>
      </c>
      <c r="B320" s="16" t="s">
        <v>47</v>
      </c>
      <c r="C320" s="16" t="s">
        <v>37</v>
      </c>
    </row>
    <row r="321" spans="1:3" x14ac:dyDescent="0.25">
      <c r="A321" s="15">
        <v>46508</v>
      </c>
      <c r="B321" s="16" t="s">
        <v>36</v>
      </c>
      <c r="C321" s="16" t="s">
        <v>38</v>
      </c>
    </row>
    <row r="322" spans="1:3" x14ac:dyDescent="0.25">
      <c r="A322" s="15">
        <v>46534</v>
      </c>
      <c r="B322" s="16" t="s">
        <v>39</v>
      </c>
      <c r="C322" s="16" t="s">
        <v>40</v>
      </c>
    </row>
    <row r="323" spans="1:3" x14ac:dyDescent="0.25">
      <c r="A323" s="15">
        <v>46637</v>
      </c>
      <c r="B323" s="16" t="s">
        <v>33</v>
      </c>
      <c r="C323" s="16" t="s">
        <v>41</v>
      </c>
    </row>
    <row r="324" spans="1:3" x14ac:dyDescent="0.25">
      <c r="A324" s="15">
        <v>46672</v>
      </c>
      <c r="B324" s="16" t="s">
        <v>33</v>
      </c>
      <c r="C324" s="16" t="s">
        <v>42</v>
      </c>
    </row>
    <row r="325" spans="1:3" x14ac:dyDescent="0.25">
      <c r="A325" s="15">
        <v>46693</v>
      </c>
      <c r="B325" s="16" t="s">
        <v>33</v>
      </c>
      <c r="C325" s="16" t="s">
        <v>43</v>
      </c>
    </row>
    <row r="326" spans="1:3" x14ac:dyDescent="0.25">
      <c r="A326" s="15">
        <v>46706</v>
      </c>
      <c r="B326" s="16" t="s">
        <v>30</v>
      </c>
      <c r="C326" s="16" t="s">
        <v>44</v>
      </c>
    </row>
    <row r="327" spans="1:3" x14ac:dyDescent="0.25">
      <c r="A327" s="15">
        <v>46746</v>
      </c>
      <c r="B327" s="16" t="s">
        <v>36</v>
      </c>
      <c r="C327" s="16" t="s">
        <v>45</v>
      </c>
    </row>
    <row r="328" spans="1:3" x14ac:dyDescent="0.25">
      <c r="A328" s="15">
        <v>46753</v>
      </c>
      <c r="B328" s="16" t="s">
        <v>36</v>
      </c>
      <c r="C328" s="16" t="s">
        <v>31</v>
      </c>
    </row>
    <row r="329" spans="1:3" x14ac:dyDescent="0.25">
      <c r="A329" s="15">
        <v>46811</v>
      </c>
      <c r="B329" s="16" t="s">
        <v>30</v>
      </c>
      <c r="C329" s="16" t="s">
        <v>32</v>
      </c>
    </row>
    <row r="330" spans="1:3" x14ac:dyDescent="0.25">
      <c r="A330" s="15">
        <v>46812</v>
      </c>
      <c r="B330" s="16" t="s">
        <v>33</v>
      </c>
      <c r="C330" s="16" t="s">
        <v>32</v>
      </c>
    </row>
    <row r="331" spans="1:3" x14ac:dyDescent="0.25">
      <c r="A331" s="15">
        <v>46857</v>
      </c>
      <c r="B331" s="16" t="s">
        <v>34</v>
      </c>
      <c r="C331" s="16" t="s">
        <v>35</v>
      </c>
    </row>
    <row r="332" spans="1:3" x14ac:dyDescent="0.25">
      <c r="A332" s="15">
        <v>46864</v>
      </c>
      <c r="B332" s="16" t="s">
        <v>34</v>
      </c>
      <c r="C332" s="16" t="s">
        <v>37</v>
      </c>
    </row>
    <row r="333" spans="1:3" x14ac:dyDescent="0.25">
      <c r="A333" s="15">
        <v>46874</v>
      </c>
      <c r="B333" s="16" t="s">
        <v>30</v>
      </c>
      <c r="C333" s="16" t="s">
        <v>38</v>
      </c>
    </row>
    <row r="334" spans="1:3" x14ac:dyDescent="0.25">
      <c r="A334" s="15">
        <v>46919</v>
      </c>
      <c r="B334" s="16" t="s">
        <v>39</v>
      </c>
      <c r="C334" s="16" t="s">
        <v>40</v>
      </c>
    </row>
    <row r="335" spans="1:3" x14ac:dyDescent="0.25">
      <c r="A335" s="15">
        <v>47003</v>
      </c>
      <c r="B335" s="16" t="s">
        <v>39</v>
      </c>
      <c r="C335" s="16" t="s">
        <v>41</v>
      </c>
    </row>
    <row r="336" spans="1:3" x14ac:dyDescent="0.25">
      <c r="A336" s="15">
        <v>47038</v>
      </c>
      <c r="B336" s="16" t="s">
        <v>39</v>
      </c>
      <c r="C336" s="16" t="s">
        <v>42</v>
      </c>
    </row>
    <row r="337" spans="1:3" x14ac:dyDescent="0.25">
      <c r="A337" s="15">
        <v>47059</v>
      </c>
      <c r="B337" s="16" t="s">
        <v>39</v>
      </c>
      <c r="C337" s="16" t="s">
        <v>43</v>
      </c>
    </row>
    <row r="338" spans="1:3" x14ac:dyDescent="0.25">
      <c r="A338" s="15">
        <v>47072</v>
      </c>
      <c r="B338" s="16" t="s">
        <v>47</v>
      </c>
      <c r="C338" s="16" t="s">
        <v>44</v>
      </c>
    </row>
    <row r="339" spans="1:3" x14ac:dyDescent="0.25">
      <c r="A339" s="15">
        <v>47112</v>
      </c>
      <c r="B339" s="16" t="s">
        <v>30</v>
      </c>
      <c r="C339" s="16" t="s">
        <v>45</v>
      </c>
    </row>
    <row r="340" spans="1:3" x14ac:dyDescent="0.25">
      <c r="A340" s="15">
        <v>47119</v>
      </c>
      <c r="B340" s="16" t="s">
        <v>30</v>
      </c>
      <c r="C340" s="16" t="s">
        <v>31</v>
      </c>
    </row>
    <row r="341" spans="1:3" x14ac:dyDescent="0.25">
      <c r="A341" s="15">
        <v>47161</v>
      </c>
      <c r="B341" s="16" t="s">
        <v>30</v>
      </c>
      <c r="C341" s="16" t="s">
        <v>32</v>
      </c>
    </row>
    <row r="342" spans="1:3" x14ac:dyDescent="0.25">
      <c r="A342" s="15">
        <v>47162</v>
      </c>
      <c r="B342" s="16" t="s">
        <v>33</v>
      </c>
      <c r="C342" s="16" t="s">
        <v>32</v>
      </c>
    </row>
    <row r="343" spans="1:3" x14ac:dyDescent="0.25">
      <c r="A343" s="15">
        <v>47207</v>
      </c>
      <c r="B343" s="16" t="s">
        <v>34</v>
      </c>
      <c r="C343" s="16" t="s">
        <v>35</v>
      </c>
    </row>
    <row r="344" spans="1:3" x14ac:dyDescent="0.25">
      <c r="A344" s="15">
        <v>47229</v>
      </c>
      <c r="B344" s="16" t="s">
        <v>36</v>
      </c>
      <c r="C344" s="16" t="s">
        <v>37</v>
      </c>
    </row>
    <row r="345" spans="1:3" x14ac:dyDescent="0.25">
      <c r="A345" s="15">
        <v>47239</v>
      </c>
      <c r="B345" s="16" t="s">
        <v>33</v>
      </c>
      <c r="C345" s="16" t="s">
        <v>38</v>
      </c>
    </row>
    <row r="346" spans="1:3" x14ac:dyDescent="0.25">
      <c r="A346" s="15">
        <v>47269</v>
      </c>
      <c r="B346" s="16" t="s">
        <v>39</v>
      </c>
      <c r="C346" s="16" t="s">
        <v>40</v>
      </c>
    </row>
    <row r="347" spans="1:3" x14ac:dyDescent="0.25">
      <c r="A347" s="15">
        <v>47368</v>
      </c>
      <c r="B347" s="16" t="s">
        <v>34</v>
      </c>
      <c r="C347" s="16" t="s">
        <v>41</v>
      </c>
    </row>
    <row r="348" spans="1:3" x14ac:dyDescent="0.25">
      <c r="A348" s="15">
        <v>47403</v>
      </c>
      <c r="B348" s="16" t="s">
        <v>34</v>
      </c>
      <c r="C348" s="16" t="s">
        <v>42</v>
      </c>
    </row>
    <row r="349" spans="1:3" x14ac:dyDescent="0.25">
      <c r="A349" s="15">
        <v>47424</v>
      </c>
      <c r="B349" s="16" t="s">
        <v>34</v>
      </c>
      <c r="C349" s="16" t="s">
        <v>43</v>
      </c>
    </row>
    <row r="350" spans="1:3" x14ac:dyDescent="0.25">
      <c r="A350" s="15">
        <v>47437</v>
      </c>
      <c r="B350" s="16" t="s">
        <v>39</v>
      </c>
      <c r="C350" s="16" t="s">
        <v>44</v>
      </c>
    </row>
    <row r="351" spans="1:3" x14ac:dyDescent="0.25">
      <c r="A351" s="15">
        <v>47477</v>
      </c>
      <c r="B351" s="16" t="s">
        <v>33</v>
      </c>
      <c r="C351" s="16" t="s">
        <v>45</v>
      </c>
    </row>
    <row r="352" spans="1:3" x14ac:dyDescent="0.25">
      <c r="A352" s="15">
        <v>47484</v>
      </c>
      <c r="B352" s="16" t="s">
        <v>33</v>
      </c>
      <c r="C352" s="16" t="s">
        <v>31</v>
      </c>
    </row>
    <row r="353" spans="1:3" x14ac:dyDescent="0.25">
      <c r="A353" s="15">
        <v>47546</v>
      </c>
      <c r="B353" s="16" t="s">
        <v>30</v>
      </c>
      <c r="C353" s="16" t="s">
        <v>32</v>
      </c>
    </row>
    <row r="354" spans="1:3" x14ac:dyDescent="0.25">
      <c r="A354" s="15">
        <v>47547</v>
      </c>
      <c r="B354" s="16" t="s">
        <v>33</v>
      </c>
      <c r="C354" s="16" t="s">
        <v>32</v>
      </c>
    </row>
    <row r="355" spans="1:3" x14ac:dyDescent="0.25">
      <c r="A355" s="15">
        <v>47592</v>
      </c>
      <c r="B355" s="16" t="s">
        <v>34</v>
      </c>
      <c r="C355" s="16" t="s">
        <v>35</v>
      </c>
    </row>
    <row r="356" spans="1:3" x14ac:dyDescent="0.25">
      <c r="A356" s="15">
        <v>47594</v>
      </c>
      <c r="B356" s="16" t="s">
        <v>46</v>
      </c>
      <c r="C356" s="16" t="s">
        <v>37</v>
      </c>
    </row>
    <row r="357" spans="1:3" x14ac:dyDescent="0.25">
      <c r="A357" s="15">
        <v>47604</v>
      </c>
      <c r="B357" s="16" t="s">
        <v>47</v>
      </c>
      <c r="C357" s="16" t="s">
        <v>38</v>
      </c>
    </row>
    <row r="358" spans="1:3" x14ac:dyDescent="0.25">
      <c r="A358" s="15">
        <v>47654</v>
      </c>
      <c r="B358" s="16" t="s">
        <v>39</v>
      </c>
      <c r="C358" s="16" t="s">
        <v>40</v>
      </c>
    </row>
    <row r="359" spans="1:3" x14ac:dyDescent="0.25">
      <c r="A359" s="15">
        <v>47733</v>
      </c>
      <c r="B359" s="16" t="s">
        <v>36</v>
      </c>
      <c r="C359" s="16" t="s">
        <v>41</v>
      </c>
    </row>
    <row r="360" spans="1:3" x14ac:dyDescent="0.25">
      <c r="A360" s="15">
        <v>47768</v>
      </c>
      <c r="B360" s="16" t="s">
        <v>36</v>
      </c>
      <c r="C360" s="16" t="s">
        <v>42</v>
      </c>
    </row>
    <row r="361" spans="1:3" x14ac:dyDescent="0.25">
      <c r="A361" s="15">
        <v>47789</v>
      </c>
      <c r="B361" s="16" t="s">
        <v>36</v>
      </c>
      <c r="C361" s="16" t="s">
        <v>43</v>
      </c>
    </row>
    <row r="362" spans="1:3" x14ac:dyDescent="0.25">
      <c r="A362" s="15">
        <v>47802</v>
      </c>
      <c r="B362" s="16" t="s">
        <v>34</v>
      </c>
      <c r="C362" s="16" t="s">
        <v>44</v>
      </c>
    </row>
    <row r="363" spans="1:3" x14ac:dyDescent="0.25">
      <c r="A363" s="15">
        <v>47842</v>
      </c>
      <c r="B363" s="16" t="s">
        <v>47</v>
      </c>
      <c r="C363" s="16" t="s">
        <v>45</v>
      </c>
    </row>
    <row r="364" spans="1:3" x14ac:dyDescent="0.25">
      <c r="A364" s="15">
        <v>47849</v>
      </c>
      <c r="B364" s="16" t="s">
        <v>47</v>
      </c>
      <c r="C364" s="16" t="s">
        <v>31</v>
      </c>
    </row>
    <row r="365" spans="1:3" x14ac:dyDescent="0.25">
      <c r="A365" s="15">
        <v>47903</v>
      </c>
      <c r="B365" s="16" t="s">
        <v>30</v>
      </c>
      <c r="C365" s="16" t="s">
        <v>32</v>
      </c>
    </row>
    <row r="366" spans="1:3" x14ac:dyDescent="0.25">
      <c r="A366" s="15">
        <v>47904</v>
      </c>
      <c r="B366" s="16" t="s">
        <v>33</v>
      </c>
      <c r="C366" s="16" t="s">
        <v>32</v>
      </c>
    </row>
    <row r="367" spans="1:3" x14ac:dyDescent="0.25">
      <c r="A367" s="15">
        <v>47949</v>
      </c>
      <c r="B367" s="16" t="s">
        <v>34</v>
      </c>
      <c r="C367" s="16" t="s">
        <v>35</v>
      </c>
    </row>
    <row r="368" spans="1:3" x14ac:dyDescent="0.25">
      <c r="A368" s="15">
        <v>47959</v>
      </c>
      <c r="B368" s="16" t="s">
        <v>30</v>
      </c>
      <c r="C368" s="16" t="s">
        <v>37</v>
      </c>
    </row>
    <row r="369" spans="1:3" x14ac:dyDescent="0.25">
      <c r="A369" s="15">
        <v>47969</v>
      </c>
      <c r="B369" s="16" t="s">
        <v>39</v>
      </c>
      <c r="C369" s="16" t="s">
        <v>38</v>
      </c>
    </row>
    <row r="370" spans="1:3" x14ac:dyDescent="0.25">
      <c r="A370" s="15">
        <v>48011</v>
      </c>
      <c r="B370" s="16" t="s">
        <v>39</v>
      </c>
      <c r="C370" s="16" t="s">
        <v>40</v>
      </c>
    </row>
    <row r="371" spans="1:3" x14ac:dyDescent="0.25">
      <c r="A371" s="15">
        <v>48098</v>
      </c>
      <c r="B371" s="16" t="s">
        <v>46</v>
      </c>
      <c r="C371" s="16" t="s">
        <v>41</v>
      </c>
    </row>
    <row r="372" spans="1:3" x14ac:dyDescent="0.25">
      <c r="A372" s="15">
        <v>48133</v>
      </c>
      <c r="B372" s="16" t="s">
        <v>46</v>
      </c>
      <c r="C372" s="16" t="s">
        <v>42</v>
      </c>
    </row>
    <row r="373" spans="1:3" x14ac:dyDescent="0.25">
      <c r="A373" s="15">
        <v>48154</v>
      </c>
      <c r="B373" s="16" t="s">
        <v>46</v>
      </c>
      <c r="C373" s="16" t="s">
        <v>43</v>
      </c>
    </row>
    <row r="374" spans="1:3" x14ac:dyDescent="0.25">
      <c r="A374" s="15">
        <v>48167</v>
      </c>
      <c r="B374" s="16" t="s">
        <v>36</v>
      </c>
      <c r="C374" s="16" t="s">
        <v>44</v>
      </c>
    </row>
    <row r="375" spans="1:3" x14ac:dyDescent="0.25">
      <c r="A375" s="15">
        <v>48207</v>
      </c>
      <c r="B375" s="16" t="s">
        <v>39</v>
      </c>
      <c r="C375" s="16" t="s">
        <v>45</v>
      </c>
    </row>
    <row r="376" spans="1:3" x14ac:dyDescent="0.25">
      <c r="A376" s="15">
        <v>48214</v>
      </c>
      <c r="B376" s="16" t="s">
        <v>39</v>
      </c>
      <c r="C376" s="16" t="s">
        <v>31</v>
      </c>
    </row>
    <row r="377" spans="1:3" x14ac:dyDescent="0.25">
      <c r="A377" s="15">
        <v>48253</v>
      </c>
      <c r="B377" s="16" t="s">
        <v>30</v>
      </c>
      <c r="C377" s="16" t="s">
        <v>32</v>
      </c>
    </row>
    <row r="378" spans="1:3" x14ac:dyDescent="0.25">
      <c r="A378" s="15">
        <v>48254</v>
      </c>
      <c r="B378" s="16" t="s">
        <v>33</v>
      </c>
      <c r="C378" s="16" t="s">
        <v>32</v>
      </c>
    </row>
    <row r="379" spans="1:3" x14ac:dyDescent="0.25">
      <c r="A379" s="15">
        <v>48299</v>
      </c>
      <c r="B379" s="16" t="s">
        <v>34</v>
      </c>
      <c r="C379" s="16" t="s">
        <v>35</v>
      </c>
    </row>
    <row r="380" spans="1:3" x14ac:dyDescent="0.25">
      <c r="A380" s="15">
        <v>48325</v>
      </c>
      <c r="B380" s="16" t="s">
        <v>47</v>
      </c>
      <c r="C380" s="16" t="s">
        <v>37</v>
      </c>
    </row>
    <row r="381" spans="1:3" x14ac:dyDescent="0.25">
      <c r="A381" s="15">
        <v>48335</v>
      </c>
      <c r="B381" s="16" t="s">
        <v>36</v>
      </c>
      <c r="C381" s="16" t="s">
        <v>38</v>
      </c>
    </row>
    <row r="382" spans="1:3" x14ac:dyDescent="0.25">
      <c r="A382" s="15">
        <v>48361</v>
      </c>
      <c r="B382" s="16" t="s">
        <v>39</v>
      </c>
      <c r="C382" s="16" t="s">
        <v>40</v>
      </c>
    </row>
    <row r="383" spans="1:3" x14ac:dyDescent="0.25">
      <c r="A383" s="15">
        <v>48464</v>
      </c>
      <c r="B383" s="16" t="s">
        <v>33</v>
      </c>
      <c r="C383" s="16" t="s">
        <v>41</v>
      </c>
    </row>
    <row r="384" spans="1:3" x14ac:dyDescent="0.25">
      <c r="A384" s="15">
        <v>48499</v>
      </c>
      <c r="B384" s="16" t="s">
        <v>33</v>
      </c>
      <c r="C384" s="16" t="s">
        <v>42</v>
      </c>
    </row>
    <row r="385" spans="1:3" x14ac:dyDescent="0.25">
      <c r="A385" s="15">
        <v>48520</v>
      </c>
      <c r="B385" s="16" t="s">
        <v>33</v>
      </c>
      <c r="C385" s="16" t="s">
        <v>43</v>
      </c>
    </row>
    <row r="386" spans="1:3" x14ac:dyDescent="0.25">
      <c r="A386" s="15">
        <v>48533</v>
      </c>
      <c r="B386" s="16" t="s">
        <v>30</v>
      </c>
      <c r="C386" s="16" t="s">
        <v>44</v>
      </c>
    </row>
    <row r="387" spans="1:3" x14ac:dyDescent="0.25">
      <c r="A387" s="15">
        <v>48573</v>
      </c>
      <c r="B387" s="16" t="s">
        <v>36</v>
      </c>
      <c r="C387" s="16" t="s">
        <v>45</v>
      </c>
    </row>
    <row r="388" spans="1:3" x14ac:dyDescent="0.25">
      <c r="A388" s="15">
        <v>48580</v>
      </c>
      <c r="B388" s="16" t="s">
        <v>36</v>
      </c>
      <c r="C388" s="16" t="s">
        <v>31</v>
      </c>
    </row>
    <row r="389" spans="1:3" x14ac:dyDescent="0.25">
      <c r="A389" s="15">
        <v>48638</v>
      </c>
      <c r="B389" s="16" t="s">
        <v>30</v>
      </c>
      <c r="C389" s="16" t="s">
        <v>32</v>
      </c>
    </row>
    <row r="390" spans="1:3" x14ac:dyDescent="0.25">
      <c r="A390" s="15">
        <v>48639</v>
      </c>
      <c r="B390" s="16" t="s">
        <v>33</v>
      </c>
      <c r="C390" s="16" t="s">
        <v>32</v>
      </c>
    </row>
    <row r="391" spans="1:3" x14ac:dyDescent="0.25">
      <c r="A391" s="15">
        <v>48684</v>
      </c>
      <c r="B391" s="16" t="s">
        <v>34</v>
      </c>
      <c r="C391" s="16" t="s">
        <v>35</v>
      </c>
    </row>
    <row r="392" spans="1:3" x14ac:dyDescent="0.25">
      <c r="A392" s="15">
        <v>48690</v>
      </c>
      <c r="B392" s="16" t="s">
        <v>39</v>
      </c>
      <c r="C392" s="16" t="s">
        <v>37</v>
      </c>
    </row>
    <row r="393" spans="1:3" x14ac:dyDescent="0.25">
      <c r="A393" s="15">
        <v>48700</v>
      </c>
      <c r="B393" s="16" t="s">
        <v>46</v>
      </c>
      <c r="C393" s="16" t="s">
        <v>38</v>
      </c>
    </row>
    <row r="394" spans="1:3" x14ac:dyDescent="0.25">
      <c r="A394" s="15">
        <v>48746</v>
      </c>
      <c r="B394" s="16" t="s">
        <v>39</v>
      </c>
      <c r="C394" s="16" t="s">
        <v>40</v>
      </c>
    </row>
    <row r="395" spans="1:3" x14ac:dyDescent="0.25">
      <c r="A395" s="15">
        <v>48829</v>
      </c>
      <c r="B395" s="16" t="s">
        <v>47</v>
      </c>
      <c r="C395" s="16" t="s">
        <v>41</v>
      </c>
    </row>
    <row r="396" spans="1:3" x14ac:dyDescent="0.25">
      <c r="A396" s="15">
        <v>48864</v>
      </c>
      <c r="B396" s="16" t="s">
        <v>47</v>
      </c>
      <c r="C396" s="16" t="s">
        <v>42</v>
      </c>
    </row>
    <row r="397" spans="1:3" x14ac:dyDescent="0.25">
      <c r="A397" s="15">
        <v>48885</v>
      </c>
      <c r="B397" s="16" t="s">
        <v>47</v>
      </c>
      <c r="C397" s="16" t="s">
        <v>43</v>
      </c>
    </row>
    <row r="398" spans="1:3" x14ac:dyDescent="0.25">
      <c r="A398" s="15">
        <v>48898</v>
      </c>
      <c r="B398" s="16" t="s">
        <v>33</v>
      </c>
      <c r="C398" s="16" t="s">
        <v>44</v>
      </c>
    </row>
    <row r="399" spans="1:3" x14ac:dyDescent="0.25">
      <c r="A399" s="15">
        <v>48938</v>
      </c>
      <c r="B399" s="16" t="s">
        <v>46</v>
      </c>
      <c r="C399" s="16" t="s">
        <v>45</v>
      </c>
    </row>
    <row r="400" spans="1:3" x14ac:dyDescent="0.25">
      <c r="A400" s="15">
        <v>48945</v>
      </c>
      <c r="B400" s="16" t="s">
        <v>46</v>
      </c>
      <c r="C400" s="16" t="s">
        <v>31</v>
      </c>
    </row>
    <row r="401" spans="1:3" x14ac:dyDescent="0.25">
      <c r="A401" s="15">
        <v>48995</v>
      </c>
      <c r="B401" s="16" t="s">
        <v>30</v>
      </c>
      <c r="C401" s="16" t="s">
        <v>32</v>
      </c>
    </row>
    <row r="402" spans="1:3" x14ac:dyDescent="0.25">
      <c r="A402" s="15">
        <v>48996</v>
      </c>
      <c r="B402" s="16" t="s">
        <v>33</v>
      </c>
      <c r="C402" s="16" t="s">
        <v>32</v>
      </c>
    </row>
    <row r="403" spans="1:3" x14ac:dyDescent="0.25">
      <c r="A403" s="15">
        <v>49041</v>
      </c>
      <c r="B403" s="16" t="s">
        <v>34</v>
      </c>
      <c r="C403" s="16" t="s">
        <v>35</v>
      </c>
    </row>
    <row r="404" spans="1:3" x14ac:dyDescent="0.25">
      <c r="A404" s="15">
        <v>49055</v>
      </c>
      <c r="B404" s="16" t="s">
        <v>34</v>
      </c>
      <c r="C404" s="16" t="s">
        <v>37</v>
      </c>
    </row>
    <row r="405" spans="1:3" x14ac:dyDescent="0.25">
      <c r="A405" s="15">
        <v>49065</v>
      </c>
      <c r="B405" s="16" t="s">
        <v>30</v>
      </c>
      <c r="C405" s="16" t="s">
        <v>38</v>
      </c>
    </row>
    <row r="406" spans="1:3" x14ac:dyDescent="0.25">
      <c r="A406" s="15">
        <v>49103</v>
      </c>
      <c r="B406" s="16" t="s">
        <v>39</v>
      </c>
      <c r="C406" s="16" t="s">
        <v>40</v>
      </c>
    </row>
    <row r="407" spans="1:3" x14ac:dyDescent="0.25">
      <c r="A407" s="15">
        <v>49194</v>
      </c>
      <c r="B407" s="16" t="s">
        <v>39</v>
      </c>
      <c r="C407" s="16" t="s">
        <v>41</v>
      </c>
    </row>
    <row r="408" spans="1:3" x14ac:dyDescent="0.25">
      <c r="A408" s="15">
        <v>49229</v>
      </c>
      <c r="B408" s="16" t="s">
        <v>39</v>
      </c>
      <c r="C408" s="16" t="s">
        <v>42</v>
      </c>
    </row>
    <row r="409" spans="1:3" x14ac:dyDescent="0.25">
      <c r="A409" s="15">
        <v>49250</v>
      </c>
      <c r="B409" s="16" t="s">
        <v>39</v>
      </c>
      <c r="C409" s="16" t="s">
        <v>43</v>
      </c>
    </row>
    <row r="410" spans="1:3" x14ac:dyDescent="0.25">
      <c r="A410" s="15">
        <v>49263</v>
      </c>
      <c r="B410" s="16" t="s">
        <v>47</v>
      </c>
      <c r="C410" s="16" t="s">
        <v>44</v>
      </c>
    </row>
    <row r="411" spans="1:3" x14ac:dyDescent="0.25">
      <c r="A411" s="15">
        <v>49303</v>
      </c>
      <c r="B411" s="16" t="s">
        <v>30</v>
      </c>
      <c r="C411" s="16" t="s">
        <v>45</v>
      </c>
    </row>
    <row r="412" spans="1:3" x14ac:dyDescent="0.25">
      <c r="A412" s="15">
        <v>49310</v>
      </c>
      <c r="B412" s="16" t="s">
        <v>30</v>
      </c>
      <c r="C412" s="16" t="s">
        <v>31</v>
      </c>
    </row>
    <row r="413" spans="1:3" x14ac:dyDescent="0.25">
      <c r="A413" s="15">
        <v>49345</v>
      </c>
      <c r="B413" s="16" t="s">
        <v>30</v>
      </c>
      <c r="C413" s="16" t="s">
        <v>32</v>
      </c>
    </row>
    <row r="414" spans="1:3" x14ac:dyDescent="0.25">
      <c r="A414" s="15">
        <v>49346</v>
      </c>
      <c r="B414" s="16" t="s">
        <v>33</v>
      </c>
      <c r="C414" s="16" t="s">
        <v>32</v>
      </c>
    </row>
    <row r="415" spans="1:3" x14ac:dyDescent="0.25">
      <c r="A415" s="15">
        <v>49391</v>
      </c>
      <c r="B415" s="16" t="s">
        <v>34</v>
      </c>
      <c r="C415" s="16" t="s">
        <v>35</v>
      </c>
    </row>
    <row r="416" spans="1:3" x14ac:dyDescent="0.25">
      <c r="A416" s="15">
        <v>49420</v>
      </c>
      <c r="B416" s="16" t="s">
        <v>36</v>
      </c>
      <c r="C416" s="16" t="s">
        <v>37</v>
      </c>
    </row>
    <row r="417" spans="1:3" x14ac:dyDescent="0.25">
      <c r="A417" s="15">
        <v>49430</v>
      </c>
      <c r="B417" s="16" t="s">
        <v>33</v>
      </c>
      <c r="C417" s="16" t="s">
        <v>38</v>
      </c>
    </row>
    <row r="418" spans="1:3" x14ac:dyDescent="0.25">
      <c r="A418" s="15">
        <v>49453</v>
      </c>
      <c r="B418" s="16" t="s">
        <v>39</v>
      </c>
      <c r="C418" s="16" t="s">
        <v>40</v>
      </c>
    </row>
    <row r="419" spans="1:3" x14ac:dyDescent="0.25">
      <c r="A419" s="15">
        <v>49559</v>
      </c>
      <c r="B419" s="16" t="s">
        <v>34</v>
      </c>
      <c r="C419" s="16" t="s">
        <v>41</v>
      </c>
    </row>
    <row r="420" spans="1:3" x14ac:dyDescent="0.25">
      <c r="A420" s="15">
        <v>49594</v>
      </c>
      <c r="B420" s="16" t="s">
        <v>34</v>
      </c>
      <c r="C420" s="16" t="s">
        <v>42</v>
      </c>
    </row>
    <row r="421" spans="1:3" x14ac:dyDescent="0.25">
      <c r="A421" s="15">
        <v>49615</v>
      </c>
      <c r="B421" s="16" t="s">
        <v>34</v>
      </c>
      <c r="C421" s="16" t="s">
        <v>43</v>
      </c>
    </row>
    <row r="422" spans="1:3" x14ac:dyDescent="0.25">
      <c r="A422" s="15">
        <v>49628</v>
      </c>
      <c r="B422" s="16" t="s">
        <v>39</v>
      </c>
      <c r="C422" s="16" t="s">
        <v>44</v>
      </c>
    </row>
    <row r="423" spans="1:3" x14ac:dyDescent="0.25">
      <c r="A423" s="15">
        <v>49668</v>
      </c>
      <c r="B423" s="16" t="s">
        <v>33</v>
      </c>
      <c r="C423" s="16" t="s">
        <v>45</v>
      </c>
    </row>
    <row r="424" spans="1:3" x14ac:dyDescent="0.25">
      <c r="A424" s="15">
        <v>49675</v>
      </c>
      <c r="B424" s="16" t="s">
        <v>33</v>
      </c>
      <c r="C424" s="16" t="s">
        <v>31</v>
      </c>
    </row>
    <row r="425" spans="1:3" x14ac:dyDescent="0.25">
      <c r="A425" s="15">
        <v>49730</v>
      </c>
      <c r="B425" s="16" t="s">
        <v>30</v>
      </c>
      <c r="C425" s="16" t="s">
        <v>32</v>
      </c>
    </row>
    <row r="426" spans="1:3" x14ac:dyDescent="0.25">
      <c r="A426" s="15">
        <v>49731</v>
      </c>
      <c r="B426" s="16" t="s">
        <v>33</v>
      </c>
      <c r="C426" s="16" t="s">
        <v>32</v>
      </c>
    </row>
    <row r="427" spans="1:3" x14ac:dyDescent="0.25">
      <c r="A427" s="15">
        <v>49776</v>
      </c>
      <c r="B427" s="16" t="s">
        <v>34</v>
      </c>
      <c r="C427" s="16" t="s">
        <v>35</v>
      </c>
    </row>
    <row r="428" spans="1:3" x14ac:dyDescent="0.25">
      <c r="A428" s="15">
        <v>49786</v>
      </c>
      <c r="B428" s="16" t="s">
        <v>30</v>
      </c>
      <c r="C428" s="16" t="s">
        <v>37</v>
      </c>
    </row>
    <row r="429" spans="1:3" x14ac:dyDescent="0.25">
      <c r="A429" s="15">
        <v>49796</v>
      </c>
      <c r="B429" s="16" t="s">
        <v>39</v>
      </c>
      <c r="C429" s="16" t="s">
        <v>38</v>
      </c>
    </row>
    <row r="430" spans="1:3" x14ac:dyDescent="0.25">
      <c r="A430" s="15">
        <v>49838</v>
      </c>
      <c r="B430" s="16" t="s">
        <v>39</v>
      </c>
      <c r="C430" s="16" t="s">
        <v>40</v>
      </c>
    </row>
    <row r="431" spans="1:3" x14ac:dyDescent="0.25">
      <c r="A431" s="15">
        <v>49925</v>
      </c>
      <c r="B431" s="16" t="s">
        <v>46</v>
      </c>
      <c r="C431" s="16" t="s">
        <v>41</v>
      </c>
    </row>
    <row r="432" spans="1:3" x14ac:dyDescent="0.25">
      <c r="A432" s="15">
        <v>49960</v>
      </c>
      <c r="B432" s="16" t="s">
        <v>46</v>
      </c>
      <c r="C432" s="16" t="s">
        <v>42</v>
      </c>
    </row>
    <row r="433" spans="1:3" x14ac:dyDescent="0.25">
      <c r="A433" s="15">
        <v>49981</v>
      </c>
      <c r="B433" s="16" t="s">
        <v>46</v>
      </c>
      <c r="C433" s="16" t="s">
        <v>43</v>
      </c>
    </row>
    <row r="434" spans="1:3" x14ac:dyDescent="0.25">
      <c r="A434" s="15">
        <v>49994</v>
      </c>
      <c r="B434" s="16" t="s">
        <v>36</v>
      </c>
      <c r="C434" s="16" t="s">
        <v>44</v>
      </c>
    </row>
    <row r="435" spans="1:3" x14ac:dyDescent="0.25">
      <c r="A435" s="15">
        <v>50034</v>
      </c>
      <c r="B435" s="16" t="s">
        <v>39</v>
      </c>
      <c r="C435" s="16" t="s">
        <v>45</v>
      </c>
    </row>
    <row r="436" spans="1:3" x14ac:dyDescent="0.25">
      <c r="A436" s="15">
        <v>50041</v>
      </c>
      <c r="B436" s="16" t="s">
        <v>39</v>
      </c>
      <c r="C436" s="16" t="s">
        <v>31</v>
      </c>
    </row>
    <row r="437" spans="1:3" x14ac:dyDescent="0.25">
      <c r="A437" s="15">
        <v>50087</v>
      </c>
      <c r="B437" s="16" t="s">
        <v>30</v>
      </c>
      <c r="C437" s="16" t="s">
        <v>32</v>
      </c>
    </row>
    <row r="438" spans="1:3" x14ac:dyDescent="0.25">
      <c r="A438" s="15">
        <v>50088</v>
      </c>
      <c r="B438" s="16" t="s">
        <v>33</v>
      </c>
      <c r="C438" s="16" t="s">
        <v>32</v>
      </c>
    </row>
    <row r="439" spans="1:3" x14ac:dyDescent="0.25">
      <c r="A439" s="15">
        <v>50133</v>
      </c>
      <c r="B439" s="16" t="s">
        <v>34</v>
      </c>
      <c r="C439" s="16" t="s">
        <v>35</v>
      </c>
    </row>
    <row r="440" spans="1:3" x14ac:dyDescent="0.25">
      <c r="A440" s="15">
        <v>50151</v>
      </c>
      <c r="B440" s="16" t="s">
        <v>33</v>
      </c>
      <c r="C440" s="16" t="s">
        <v>37</v>
      </c>
    </row>
    <row r="441" spans="1:3" x14ac:dyDescent="0.25">
      <c r="A441" s="15">
        <v>50161</v>
      </c>
      <c r="B441" s="16" t="s">
        <v>34</v>
      </c>
      <c r="C441" s="16" t="s">
        <v>38</v>
      </c>
    </row>
    <row r="442" spans="1:3" x14ac:dyDescent="0.25">
      <c r="A442" s="15">
        <v>50195</v>
      </c>
      <c r="B442" s="16" t="s">
        <v>39</v>
      </c>
      <c r="C442" s="16" t="s">
        <v>40</v>
      </c>
    </row>
    <row r="443" spans="1:3" x14ac:dyDescent="0.25">
      <c r="A443" s="15">
        <v>50290</v>
      </c>
      <c r="B443" s="16" t="s">
        <v>30</v>
      </c>
      <c r="C443" s="16" t="s">
        <v>41</v>
      </c>
    </row>
    <row r="444" spans="1:3" x14ac:dyDescent="0.25">
      <c r="A444" s="15">
        <v>50325</v>
      </c>
      <c r="B444" s="16" t="s">
        <v>30</v>
      </c>
      <c r="C444" s="16" t="s">
        <v>42</v>
      </c>
    </row>
    <row r="445" spans="1:3" x14ac:dyDescent="0.25">
      <c r="A445" s="15">
        <v>50346</v>
      </c>
      <c r="B445" s="16" t="s">
        <v>30</v>
      </c>
      <c r="C445" s="16" t="s">
        <v>43</v>
      </c>
    </row>
    <row r="446" spans="1:3" x14ac:dyDescent="0.25">
      <c r="A446" s="15">
        <v>50359</v>
      </c>
      <c r="B446" s="16" t="s">
        <v>46</v>
      </c>
      <c r="C446" s="16" t="s">
        <v>44</v>
      </c>
    </row>
    <row r="447" spans="1:3" x14ac:dyDescent="0.25">
      <c r="A447" s="15">
        <v>50399</v>
      </c>
      <c r="B447" s="16" t="s">
        <v>34</v>
      </c>
      <c r="C447" s="16" t="s">
        <v>45</v>
      </c>
    </row>
    <row r="448" spans="1:3" x14ac:dyDescent="0.25">
      <c r="A448" s="15">
        <v>50406</v>
      </c>
      <c r="B448" s="16" t="s">
        <v>34</v>
      </c>
      <c r="C448" s="16" t="s">
        <v>31</v>
      </c>
    </row>
    <row r="449" spans="1:3" x14ac:dyDescent="0.25">
      <c r="A449" s="15">
        <v>50472</v>
      </c>
      <c r="B449" s="16" t="s">
        <v>30</v>
      </c>
      <c r="C449" s="16" t="s">
        <v>32</v>
      </c>
    </row>
    <row r="450" spans="1:3" x14ac:dyDescent="0.25">
      <c r="A450" s="15">
        <v>50473</v>
      </c>
      <c r="B450" s="16" t="s">
        <v>33</v>
      </c>
      <c r="C450" s="16" t="s">
        <v>32</v>
      </c>
    </row>
    <row r="451" spans="1:3" x14ac:dyDescent="0.25">
      <c r="A451" s="15">
        <v>50516</v>
      </c>
      <c r="B451" s="16" t="s">
        <v>47</v>
      </c>
      <c r="C451" s="16" t="s">
        <v>37</v>
      </c>
    </row>
    <row r="452" spans="1:3" x14ac:dyDescent="0.25">
      <c r="A452" s="15">
        <v>50518</v>
      </c>
      <c r="B452" s="16" t="s">
        <v>34</v>
      </c>
      <c r="C452" s="16" t="s">
        <v>35</v>
      </c>
    </row>
    <row r="453" spans="1:3" x14ac:dyDescent="0.25">
      <c r="A453" s="15">
        <v>50526</v>
      </c>
      <c r="B453" s="16" t="s">
        <v>36</v>
      </c>
      <c r="C453" s="16" t="s">
        <v>38</v>
      </c>
    </row>
    <row r="454" spans="1:3" x14ac:dyDescent="0.25">
      <c r="A454" s="15">
        <v>50580</v>
      </c>
      <c r="B454" s="16" t="s">
        <v>39</v>
      </c>
      <c r="C454" s="16" t="s">
        <v>40</v>
      </c>
    </row>
    <row r="455" spans="1:3" x14ac:dyDescent="0.25">
      <c r="A455" s="15">
        <v>50655</v>
      </c>
      <c r="B455" s="16" t="s">
        <v>33</v>
      </c>
      <c r="C455" s="16" t="s">
        <v>41</v>
      </c>
    </row>
    <row r="456" spans="1:3" x14ac:dyDescent="0.25">
      <c r="A456" s="15">
        <v>50690</v>
      </c>
      <c r="B456" s="16" t="s">
        <v>33</v>
      </c>
      <c r="C456" s="16" t="s">
        <v>42</v>
      </c>
    </row>
    <row r="457" spans="1:3" x14ac:dyDescent="0.25">
      <c r="A457" s="15">
        <v>50711</v>
      </c>
      <c r="B457" s="16" t="s">
        <v>33</v>
      </c>
      <c r="C457" s="16" t="s">
        <v>43</v>
      </c>
    </row>
    <row r="458" spans="1:3" x14ac:dyDescent="0.25">
      <c r="A458" s="15">
        <v>50724</v>
      </c>
      <c r="B458" s="16" t="s">
        <v>30</v>
      </c>
      <c r="C458" s="16" t="s">
        <v>44</v>
      </c>
    </row>
    <row r="459" spans="1:3" x14ac:dyDescent="0.25">
      <c r="A459" s="15">
        <v>50764</v>
      </c>
      <c r="B459" s="16" t="s">
        <v>36</v>
      </c>
      <c r="C459" s="16" t="s">
        <v>45</v>
      </c>
    </row>
    <row r="460" spans="1:3" x14ac:dyDescent="0.25">
      <c r="A460" s="15">
        <v>50771</v>
      </c>
      <c r="B460" s="16" t="s">
        <v>36</v>
      </c>
      <c r="C460" s="16" t="s">
        <v>31</v>
      </c>
    </row>
    <row r="461" spans="1:3" x14ac:dyDescent="0.25">
      <c r="A461" s="15">
        <v>50822</v>
      </c>
      <c r="B461" s="16" t="s">
        <v>30</v>
      </c>
      <c r="C461" s="16" t="s">
        <v>32</v>
      </c>
    </row>
    <row r="462" spans="1:3" x14ac:dyDescent="0.25">
      <c r="A462" s="15">
        <v>50823</v>
      </c>
      <c r="B462" s="16" t="s">
        <v>33</v>
      </c>
      <c r="C462" s="16" t="s">
        <v>32</v>
      </c>
    </row>
    <row r="463" spans="1:3" x14ac:dyDescent="0.25">
      <c r="A463" s="15">
        <v>50868</v>
      </c>
      <c r="B463" s="16" t="s">
        <v>34</v>
      </c>
      <c r="C463" s="16" t="s">
        <v>35</v>
      </c>
    </row>
    <row r="464" spans="1:3" x14ac:dyDescent="0.25">
      <c r="A464" s="15">
        <v>50881</v>
      </c>
      <c r="B464" s="16" t="s">
        <v>39</v>
      </c>
      <c r="C464" s="16" t="s">
        <v>37</v>
      </c>
    </row>
    <row r="465" spans="1:3" x14ac:dyDescent="0.25">
      <c r="A465" s="15">
        <v>50891</v>
      </c>
      <c r="B465" s="16" t="s">
        <v>46</v>
      </c>
      <c r="C465" s="16" t="s">
        <v>38</v>
      </c>
    </row>
    <row r="466" spans="1:3" x14ac:dyDescent="0.25">
      <c r="A466" s="15">
        <v>50930</v>
      </c>
      <c r="B466" s="16" t="s">
        <v>39</v>
      </c>
      <c r="C466" s="16" t="s">
        <v>40</v>
      </c>
    </row>
    <row r="467" spans="1:3" x14ac:dyDescent="0.25">
      <c r="A467" s="15">
        <v>51020</v>
      </c>
      <c r="B467" s="16" t="s">
        <v>47</v>
      </c>
      <c r="C467" s="16" t="s">
        <v>41</v>
      </c>
    </row>
    <row r="468" spans="1:3" x14ac:dyDescent="0.25">
      <c r="A468" s="15">
        <v>51055</v>
      </c>
      <c r="B468" s="16" t="s">
        <v>47</v>
      </c>
      <c r="C468" s="16" t="s">
        <v>42</v>
      </c>
    </row>
    <row r="469" spans="1:3" x14ac:dyDescent="0.25">
      <c r="A469" s="15">
        <v>51076</v>
      </c>
      <c r="B469" s="16" t="s">
        <v>47</v>
      </c>
      <c r="C469" s="16" t="s">
        <v>43</v>
      </c>
    </row>
    <row r="470" spans="1:3" x14ac:dyDescent="0.25">
      <c r="A470" s="15">
        <v>51089</v>
      </c>
      <c r="B470" s="16" t="s">
        <v>33</v>
      </c>
      <c r="C470" s="16" t="s">
        <v>44</v>
      </c>
    </row>
    <row r="471" spans="1:3" x14ac:dyDescent="0.25">
      <c r="A471" s="15">
        <v>51129</v>
      </c>
      <c r="B471" s="16" t="s">
        <v>46</v>
      </c>
      <c r="C471" s="16" t="s">
        <v>45</v>
      </c>
    </row>
    <row r="472" spans="1:3" x14ac:dyDescent="0.25">
      <c r="A472" s="15">
        <v>51136</v>
      </c>
      <c r="B472" s="16" t="s">
        <v>46</v>
      </c>
      <c r="C472" s="16" t="s">
        <v>31</v>
      </c>
    </row>
    <row r="473" spans="1:3" x14ac:dyDescent="0.25">
      <c r="A473" s="15">
        <v>51179</v>
      </c>
      <c r="B473" s="16" t="s">
        <v>30</v>
      </c>
      <c r="C473" s="16" t="s">
        <v>32</v>
      </c>
    </row>
    <row r="474" spans="1:3" x14ac:dyDescent="0.25">
      <c r="A474" s="15">
        <v>51180</v>
      </c>
      <c r="B474" s="16" t="s">
        <v>33</v>
      </c>
      <c r="C474" s="16" t="s">
        <v>32</v>
      </c>
    </row>
    <row r="475" spans="1:3" x14ac:dyDescent="0.25">
      <c r="A475" s="15">
        <v>51225</v>
      </c>
      <c r="B475" s="16" t="s">
        <v>34</v>
      </c>
      <c r="C475" s="16" t="s">
        <v>35</v>
      </c>
    </row>
    <row r="476" spans="1:3" x14ac:dyDescent="0.25">
      <c r="A476" s="15">
        <v>51247</v>
      </c>
      <c r="B476" s="16" t="s">
        <v>36</v>
      </c>
      <c r="C476" s="16" t="s">
        <v>37</v>
      </c>
    </row>
    <row r="477" spans="1:3" x14ac:dyDescent="0.25">
      <c r="A477" s="15">
        <v>51257</v>
      </c>
      <c r="B477" s="16" t="s">
        <v>33</v>
      </c>
      <c r="C477" s="16" t="s">
        <v>38</v>
      </c>
    </row>
    <row r="478" spans="1:3" x14ac:dyDescent="0.25">
      <c r="A478" s="15">
        <v>51287</v>
      </c>
      <c r="B478" s="16" t="s">
        <v>39</v>
      </c>
      <c r="C478" s="16" t="s">
        <v>40</v>
      </c>
    </row>
    <row r="479" spans="1:3" x14ac:dyDescent="0.25">
      <c r="A479" s="15">
        <v>51386</v>
      </c>
      <c r="B479" s="16" t="s">
        <v>34</v>
      </c>
      <c r="C479" s="16" t="s">
        <v>41</v>
      </c>
    </row>
    <row r="480" spans="1:3" x14ac:dyDescent="0.25">
      <c r="A480" s="15">
        <v>51421</v>
      </c>
      <c r="B480" s="16" t="s">
        <v>34</v>
      </c>
      <c r="C480" s="16" t="s">
        <v>42</v>
      </c>
    </row>
    <row r="481" spans="1:3" x14ac:dyDescent="0.25">
      <c r="A481" s="15">
        <v>51442</v>
      </c>
      <c r="B481" s="16" t="s">
        <v>34</v>
      </c>
      <c r="C481" s="16" t="s">
        <v>43</v>
      </c>
    </row>
    <row r="482" spans="1:3" x14ac:dyDescent="0.25">
      <c r="A482" s="15">
        <v>51455</v>
      </c>
      <c r="B482" s="16" t="s">
        <v>39</v>
      </c>
      <c r="C482" s="16" t="s">
        <v>44</v>
      </c>
    </row>
    <row r="483" spans="1:3" x14ac:dyDescent="0.25">
      <c r="A483" s="15">
        <v>51495</v>
      </c>
      <c r="B483" s="16" t="s">
        <v>33</v>
      </c>
      <c r="C483" s="16" t="s">
        <v>45</v>
      </c>
    </row>
    <row r="484" spans="1:3" x14ac:dyDescent="0.25">
      <c r="A484" s="15">
        <v>51502</v>
      </c>
      <c r="B484" s="16" t="s">
        <v>33</v>
      </c>
      <c r="C484" s="16" t="s">
        <v>31</v>
      </c>
    </row>
    <row r="485" spans="1:3" x14ac:dyDescent="0.25">
      <c r="A485" s="15">
        <v>51564</v>
      </c>
      <c r="B485" s="16" t="s">
        <v>30</v>
      </c>
      <c r="C485" s="16" t="s">
        <v>32</v>
      </c>
    </row>
    <row r="486" spans="1:3" x14ac:dyDescent="0.25">
      <c r="A486" s="15">
        <v>51565</v>
      </c>
      <c r="B486" s="16" t="s">
        <v>33</v>
      </c>
      <c r="C486" s="16" t="s">
        <v>32</v>
      </c>
    </row>
    <row r="487" spans="1:3" x14ac:dyDescent="0.25">
      <c r="A487" s="15">
        <v>51610</v>
      </c>
      <c r="B487" s="16" t="s">
        <v>34</v>
      </c>
      <c r="C487" s="16" t="s">
        <v>35</v>
      </c>
    </row>
    <row r="488" spans="1:3" x14ac:dyDescent="0.25">
      <c r="A488" s="15">
        <v>51612</v>
      </c>
      <c r="B488" s="16" t="s">
        <v>46</v>
      </c>
      <c r="C488" s="16" t="s">
        <v>37</v>
      </c>
    </row>
    <row r="489" spans="1:3" x14ac:dyDescent="0.25">
      <c r="A489" s="15">
        <v>51622</v>
      </c>
      <c r="B489" s="16" t="s">
        <v>47</v>
      </c>
      <c r="C489" s="16" t="s">
        <v>38</v>
      </c>
    </row>
    <row r="490" spans="1:3" x14ac:dyDescent="0.25">
      <c r="A490" s="15">
        <v>51672</v>
      </c>
      <c r="B490" s="16" t="s">
        <v>39</v>
      </c>
      <c r="C490" s="16" t="s">
        <v>40</v>
      </c>
    </row>
    <row r="491" spans="1:3" x14ac:dyDescent="0.25">
      <c r="A491" s="15">
        <v>51751</v>
      </c>
      <c r="B491" s="16" t="s">
        <v>36</v>
      </c>
      <c r="C491" s="16" t="s">
        <v>41</v>
      </c>
    </row>
    <row r="492" spans="1:3" x14ac:dyDescent="0.25">
      <c r="A492" s="15">
        <v>51786</v>
      </c>
      <c r="B492" s="16" t="s">
        <v>36</v>
      </c>
      <c r="C492" s="16" t="s">
        <v>42</v>
      </c>
    </row>
    <row r="493" spans="1:3" x14ac:dyDescent="0.25">
      <c r="A493" s="15">
        <v>51807</v>
      </c>
      <c r="B493" s="16" t="s">
        <v>36</v>
      </c>
      <c r="C493" s="16" t="s">
        <v>43</v>
      </c>
    </row>
    <row r="494" spans="1:3" x14ac:dyDescent="0.25">
      <c r="A494" s="15">
        <v>51820</v>
      </c>
      <c r="B494" s="16" t="s">
        <v>34</v>
      </c>
      <c r="C494" s="16" t="s">
        <v>44</v>
      </c>
    </row>
    <row r="495" spans="1:3" x14ac:dyDescent="0.25">
      <c r="A495" s="15">
        <v>51860</v>
      </c>
      <c r="B495" s="16" t="s">
        <v>47</v>
      </c>
      <c r="C495" s="16" t="s">
        <v>45</v>
      </c>
    </row>
    <row r="496" spans="1:3" x14ac:dyDescent="0.25">
      <c r="A496" s="15">
        <v>51867</v>
      </c>
      <c r="B496" s="16" t="s">
        <v>47</v>
      </c>
      <c r="C496" s="16" t="s">
        <v>31</v>
      </c>
    </row>
    <row r="497" spans="1:3" x14ac:dyDescent="0.25">
      <c r="A497" s="15">
        <v>51914</v>
      </c>
      <c r="B497" s="16" t="s">
        <v>30</v>
      </c>
      <c r="C497" s="16" t="s">
        <v>32</v>
      </c>
    </row>
    <row r="498" spans="1:3" x14ac:dyDescent="0.25">
      <c r="A498" s="15">
        <v>51915</v>
      </c>
      <c r="B498" s="16" t="s">
        <v>33</v>
      </c>
      <c r="C498" s="16" t="s">
        <v>32</v>
      </c>
    </row>
    <row r="499" spans="1:3" x14ac:dyDescent="0.25">
      <c r="A499" s="15">
        <v>51960</v>
      </c>
      <c r="B499" s="16" t="s">
        <v>34</v>
      </c>
      <c r="C499" s="16" t="s">
        <v>35</v>
      </c>
    </row>
    <row r="500" spans="1:3" x14ac:dyDescent="0.25">
      <c r="A500" s="15">
        <v>51977</v>
      </c>
      <c r="B500" s="16" t="s">
        <v>30</v>
      </c>
      <c r="C500" s="16" t="s">
        <v>37</v>
      </c>
    </row>
    <row r="501" spans="1:3" x14ac:dyDescent="0.25">
      <c r="A501" s="15">
        <v>51987</v>
      </c>
      <c r="B501" s="16" t="s">
        <v>39</v>
      </c>
      <c r="C501" s="16" t="s">
        <v>38</v>
      </c>
    </row>
    <row r="502" spans="1:3" x14ac:dyDescent="0.25">
      <c r="A502" s="15">
        <v>52022</v>
      </c>
      <c r="B502" s="16" t="s">
        <v>39</v>
      </c>
      <c r="C502" s="16" t="s">
        <v>40</v>
      </c>
    </row>
    <row r="503" spans="1:3" x14ac:dyDescent="0.25">
      <c r="A503" s="15">
        <v>52116</v>
      </c>
      <c r="B503" s="16" t="s">
        <v>46</v>
      </c>
      <c r="C503" s="16" t="s">
        <v>41</v>
      </c>
    </row>
    <row r="504" spans="1:3" x14ac:dyDescent="0.25">
      <c r="A504" s="15">
        <v>52151</v>
      </c>
      <c r="B504" s="16" t="s">
        <v>46</v>
      </c>
      <c r="C504" s="16" t="s">
        <v>42</v>
      </c>
    </row>
    <row r="505" spans="1:3" x14ac:dyDescent="0.25">
      <c r="A505" s="15">
        <v>52172</v>
      </c>
      <c r="B505" s="16" t="s">
        <v>46</v>
      </c>
      <c r="C505" s="16" t="s">
        <v>43</v>
      </c>
    </row>
    <row r="506" spans="1:3" x14ac:dyDescent="0.25">
      <c r="A506" s="15">
        <v>52185</v>
      </c>
      <c r="B506" s="16" t="s">
        <v>36</v>
      </c>
      <c r="C506" s="16" t="s">
        <v>44</v>
      </c>
    </row>
    <row r="507" spans="1:3" x14ac:dyDescent="0.25">
      <c r="A507" s="15">
        <v>52225</v>
      </c>
      <c r="B507" s="16" t="s">
        <v>39</v>
      </c>
      <c r="C507" s="16" t="s">
        <v>45</v>
      </c>
    </row>
    <row r="508" spans="1:3" x14ac:dyDescent="0.25">
      <c r="A508" s="15">
        <v>52232</v>
      </c>
      <c r="B508" s="16" t="s">
        <v>39</v>
      </c>
      <c r="C508" s="16" t="s">
        <v>31</v>
      </c>
    </row>
    <row r="509" spans="1:3" x14ac:dyDescent="0.25">
      <c r="A509" s="15">
        <v>52271</v>
      </c>
      <c r="B509" s="16" t="s">
        <v>30</v>
      </c>
      <c r="C509" s="16" t="s">
        <v>32</v>
      </c>
    </row>
    <row r="510" spans="1:3" x14ac:dyDescent="0.25">
      <c r="A510" s="15">
        <v>52272</v>
      </c>
      <c r="B510" s="16" t="s">
        <v>33</v>
      </c>
      <c r="C510" s="16" t="s">
        <v>32</v>
      </c>
    </row>
    <row r="511" spans="1:3" x14ac:dyDescent="0.25">
      <c r="A511" s="15">
        <v>52317</v>
      </c>
      <c r="B511" s="16" t="s">
        <v>34</v>
      </c>
      <c r="C511" s="16" t="s">
        <v>35</v>
      </c>
    </row>
    <row r="512" spans="1:3" x14ac:dyDescent="0.25">
      <c r="A512" s="15">
        <v>52342</v>
      </c>
      <c r="B512" s="16" t="s">
        <v>33</v>
      </c>
      <c r="C512" s="16" t="s">
        <v>37</v>
      </c>
    </row>
    <row r="513" spans="1:3" x14ac:dyDescent="0.25">
      <c r="A513" s="15">
        <v>52352</v>
      </c>
      <c r="B513" s="16" t="s">
        <v>34</v>
      </c>
      <c r="C513" s="16" t="s">
        <v>38</v>
      </c>
    </row>
    <row r="514" spans="1:3" x14ac:dyDescent="0.25">
      <c r="A514" s="15">
        <v>52379</v>
      </c>
      <c r="B514" s="16" t="s">
        <v>39</v>
      </c>
      <c r="C514" s="16" t="s">
        <v>40</v>
      </c>
    </row>
    <row r="515" spans="1:3" x14ac:dyDescent="0.25">
      <c r="A515" s="15">
        <v>52481</v>
      </c>
      <c r="B515" s="16" t="s">
        <v>30</v>
      </c>
      <c r="C515" s="16" t="s">
        <v>41</v>
      </c>
    </row>
    <row r="516" spans="1:3" x14ac:dyDescent="0.25">
      <c r="A516" s="15">
        <v>52516</v>
      </c>
      <c r="B516" s="16" t="s">
        <v>30</v>
      </c>
      <c r="C516" s="16" t="s">
        <v>42</v>
      </c>
    </row>
    <row r="517" spans="1:3" x14ac:dyDescent="0.25">
      <c r="A517" s="15">
        <v>52537</v>
      </c>
      <c r="B517" s="16" t="s">
        <v>30</v>
      </c>
      <c r="C517" s="16" t="s">
        <v>43</v>
      </c>
    </row>
    <row r="518" spans="1:3" x14ac:dyDescent="0.25">
      <c r="A518" s="15">
        <v>52550</v>
      </c>
      <c r="B518" s="16" t="s">
        <v>46</v>
      </c>
      <c r="C518" s="16" t="s">
        <v>44</v>
      </c>
    </row>
    <row r="519" spans="1:3" x14ac:dyDescent="0.25">
      <c r="A519" s="15">
        <v>52590</v>
      </c>
      <c r="B519" s="16" t="s">
        <v>34</v>
      </c>
      <c r="C519" s="16" t="s">
        <v>45</v>
      </c>
    </row>
    <row r="520" spans="1:3" x14ac:dyDescent="0.25">
      <c r="A520" s="15">
        <v>52597</v>
      </c>
      <c r="B520" s="16" t="s">
        <v>34</v>
      </c>
      <c r="C520" s="16" t="s">
        <v>31</v>
      </c>
    </row>
    <row r="521" spans="1:3" x14ac:dyDescent="0.25">
      <c r="A521" s="15">
        <v>52656</v>
      </c>
      <c r="B521" s="16" t="s">
        <v>30</v>
      </c>
      <c r="C521" s="16" t="s">
        <v>32</v>
      </c>
    </row>
    <row r="522" spans="1:3" x14ac:dyDescent="0.25">
      <c r="A522" s="15">
        <v>52657</v>
      </c>
      <c r="B522" s="16" t="s">
        <v>33</v>
      </c>
      <c r="C522" s="16" t="s">
        <v>32</v>
      </c>
    </row>
    <row r="523" spans="1:3" x14ac:dyDescent="0.25">
      <c r="A523" s="15">
        <v>52702</v>
      </c>
      <c r="B523" s="16" t="s">
        <v>34</v>
      </c>
      <c r="C523" s="16" t="s">
        <v>35</v>
      </c>
    </row>
    <row r="524" spans="1:3" x14ac:dyDescent="0.25">
      <c r="A524" s="15">
        <v>52708</v>
      </c>
      <c r="B524" s="16" t="s">
        <v>39</v>
      </c>
      <c r="C524" s="16" t="s">
        <v>37</v>
      </c>
    </row>
    <row r="525" spans="1:3" x14ac:dyDescent="0.25">
      <c r="A525" s="15">
        <v>52718</v>
      </c>
      <c r="B525" s="16" t="s">
        <v>46</v>
      </c>
      <c r="C525" s="16" t="s">
        <v>38</v>
      </c>
    </row>
    <row r="526" spans="1:3" x14ac:dyDescent="0.25">
      <c r="A526" s="15">
        <v>52764</v>
      </c>
      <c r="B526" s="16" t="s">
        <v>39</v>
      </c>
      <c r="C526" s="16" t="s">
        <v>40</v>
      </c>
    </row>
    <row r="527" spans="1:3" x14ac:dyDescent="0.25">
      <c r="A527" s="15">
        <v>52847</v>
      </c>
      <c r="B527" s="16" t="s">
        <v>47</v>
      </c>
      <c r="C527" s="16" t="s">
        <v>41</v>
      </c>
    </row>
    <row r="528" spans="1:3" x14ac:dyDescent="0.25">
      <c r="A528" s="15">
        <v>52882</v>
      </c>
      <c r="B528" s="16" t="s">
        <v>47</v>
      </c>
      <c r="C528" s="16" t="s">
        <v>42</v>
      </c>
    </row>
    <row r="529" spans="1:3" x14ac:dyDescent="0.25">
      <c r="A529" s="15">
        <v>52903</v>
      </c>
      <c r="B529" s="16" t="s">
        <v>47</v>
      </c>
      <c r="C529" s="16" t="s">
        <v>43</v>
      </c>
    </row>
    <row r="530" spans="1:3" x14ac:dyDescent="0.25">
      <c r="A530" s="15">
        <v>52916</v>
      </c>
      <c r="B530" s="16" t="s">
        <v>33</v>
      </c>
      <c r="C530" s="16" t="s">
        <v>44</v>
      </c>
    </row>
    <row r="531" spans="1:3" x14ac:dyDescent="0.25">
      <c r="A531" s="15">
        <v>52956</v>
      </c>
      <c r="B531" s="16" t="s">
        <v>46</v>
      </c>
      <c r="C531" s="16" t="s">
        <v>45</v>
      </c>
    </row>
    <row r="532" spans="1:3" x14ac:dyDescent="0.25">
      <c r="A532" s="15">
        <v>52963</v>
      </c>
      <c r="B532" s="16" t="s">
        <v>46</v>
      </c>
      <c r="C532" s="16" t="s">
        <v>31</v>
      </c>
    </row>
    <row r="533" spans="1:3" x14ac:dyDescent="0.25">
      <c r="A533" s="15">
        <v>53013</v>
      </c>
      <c r="B533" s="16" t="s">
        <v>30</v>
      </c>
      <c r="C533" s="16" t="s">
        <v>32</v>
      </c>
    </row>
    <row r="534" spans="1:3" x14ac:dyDescent="0.25">
      <c r="A534" s="15">
        <v>53014</v>
      </c>
      <c r="B534" s="16" t="s">
        <v>33</v>
      </c>
      <c r="C534" s="16" t="s">
        <v>32</v>
      </c>
    </row>
    <row r="535" spans="1:3" x14ac:dyDescent="0.25">
      <c r="A535" s="15">
        <v>53059</v>
      </c>
      <c r="B535" s="16" t="s">
        <v>34</v>
      </c>
      <c r="C535" s="16" t="s">
        <v>35</v>
      </c>
    </row>
    <row r="536" spans="1:3" x14ac:dyDescent="0.25">
      <c r="A536" s="15">
        <v>53073</v>
      </c>
      <c r="B536" s="16" t="s">
        <v>34</v>
      </c>
      <c r="C536" s="16" t="s">
        <v>37</v>
      </c>
    </row>
    <row r="537" spans="1:3" x14ac:dyDescent="0.25">
      <c r="A537" s="15">
        <v>53083</v>
      </c>
      <c r="B537" s="16" t="s">
        <v>30</v>
      </c>
      <c r="C537" s="16" t="s">
        <v>38</v>
      </c>
    </row>
    <row r="538" spans="1:3" x14ac:dyDescent="0.25">
      <c r="A538" s="15">
        <v>53121</v>
      </c>
      <c r="B538" s="16" t="s">
        <v>39</v>
      </c>
      <c r="C538" s="16" t="s">
        <v>40</v>
      </c>
    </row>
    <row r="539" spans="1:3" x14ac:dyDescent="0.25">
      <c r="A539" s="15">
        <v>53212</v>
      </c>
      <c r="B539" s="16" t="s">
        <v>39</v>
      </c>
      <c r="C539" s="16" t="s">
        <v>41</v>
      </c>
    </row>
    <row r="540" spans="1:3" x14ac:dyDescent="0.25">
      <c r="A540" s="15">
        <v>53247</v>
      </c>
      <c r="B540" s="16" t="s">
        <v>39</v>
      </c>
      <c r="C540" s="16" t="s">
        <v>42</v>
      </c>
    </row>
    <row r="541" spans="1:3" x14ac:dyDescent="0.25">
      <c r="A541" s="15">
        <v>53268</v>
      </c>
      <c r="B541" s="16" t="s">
        <v>39</v>
      </c>
      <c r="C541" s="16" t="s">
        <v>43</v>
      </c>
    </row>
    <row r="542" spans="1:3" x14ac:dyDescent="0.25">
      <c r="A542" s="15">
        <v>53281</v>
      </c>
      <c r="B542" s="16" t="s">
        <v>47</v>
      </c>
      <c r="C542" s="16" t="s">
        <v>44</v>
      </c>
    </row>
    <row r="543" spans="1:3" x14ac:dyDescent="0.25">
      <c r="A543" s="15">
        <v>53321</v>
      </c>
      <c r="B543" s="16" t="s">
        <v>30</v>
      </c>
      <c r="C543" s="16" t="s">
        <v>45</v>
      </c>
    </row>
    <row r="544" spans="1:3" x14ac:dyDescent="0.25">
      <c r="A544" s="15">
        <v>53328</v>
      </c>
      <c r="B544" s="16" t="s">
        <v>30</v>
      </c>
      <c r="C544" s="16" t="s">
        <v>31</v>
      </c>
    </row>
    <row r="545" spans="1:3" x14ac:dyDescent="0.25">
      <c r="A545" s="15">
        <v>53363</v>
      </c>
      <c r="B545" s="16" t="s">
        <v>30</v>
      </c>
      <c r="C545" s="16" t="s">
        <v>32</v>
      </c>
    </row>
    <row r="546" spans="1:3" x14ac:dyDescent="0.25">
      <c r="A546" s="15">
        <v>53364</v>
      </c>
      <c r="B546" s="16" t="s">
        <v>33</v>
      </c>
      <c r="C546" s="16" t="s">
        <v>32</v>
      </c>
    </row>
    <row r="547" spans="1:3" x14ac:dyDescent="0.25">
      <c r="A547" s="15">
        <v>53409</v>
      </c>
      <c r="B547" s="16" t="s">
        <v>34</v>
      </c>
      <c r="C547" s="16" t="s">
        <v>35</v>
      </c>
    </row>
    <row r="548" spans="1:3" x14ac:dyDescent="0.25">
      <c r="A548" s="15">
        <v>53438</v>
      </c>
      <c r="B548" s="16" t="s">
        <v>36</v>
      </c>
      <c r="C548" s="16" t="s">
        <v>37</v>
      </c>
    </row>
    <row r="549" spans="1:3" x14ac:dyDescent="0.25">
      <c r="A549" s="15">
        <v>53448</v>
      </c>
      <c r="B549" s="16" t="s">
        <v>33</v>
      </c>
      <c r="C549" s="16" t="s">
        <v>38</v>
      </c>
    </row>
    <row r="550" spans="1:3" x14ac:dyDescent="0.25">
      <c r="A550" s="15">
        <v>53471</v>
      </c>
      <c r="B550" s="16" t="s">
        <v>39</v>
      </c>
      <c r="C550" s="16" t="s">
        <v>40</v>
      </c>
    </row>
    <row r="551" spans="1:3" x14ac:dyDescent="0.25">
      <c r="A551" s="15">
        <v>53577</v>
      </c>
      <c r="B551" s="16" t="s">
        <v>34</v>
      </c>
      <c r="C551" s="16" t="s">
        <v>41</v>
      </c>
    </row>
    <row r="552" spans="1:3" x14ac:dyDescent="0.25">
      <c r="A552" s="15">
        <v>53612</v>
      </c>
      <c r="B552" s="16" t="s">
        <v>34</v>
      </c>
      <c r="C552" s="16" t="s">
        <v>42</v>
      </c>
    </row>
    <row r="553" spans="1:3" x14ac:dyDescent="0.25">
      <c r="A553" s="15">
        <v>53633</v>
      </c>
      <c r="B553" s="16" t="s">
        <v>34</v>
      </c>
      <c r="C553" s="16" t="s">
        <v>43</v>
      </c>
    </row>
    <row r="554" spans="1:3" x14ac:dyDescent="0.25">
      <c r="A554" s="15">
        <v>53646</v>
      </c>
      <c r="B554" s="16" t="s">
        <v>39</v>
      </c>
      <c r="C554" s="16" t="s">
        <v>44</v>
      </c>
    </row>
    <row r="555" spans="1:3" x14ac:dyDescent="0.25">
      <c r="A555" s="15">
        <v>53686</v>
      </c>
      <c r="B555" s="16" t="s">
        <v>33</v>
      </c>
      <c r="C555" s="16" t="s">
        <v>45</v>
      </c>
    </row>
    <row r="556" spans="1:3" x14ac:dyDescent="0.25">
      <c r="A556" s="15">
        <v>53693</v>
      </c>
      <c r="B556" s="16" t="s">
        <v>33</v>
      </c>
      <c r="C556" s="16" t="s">
        <v>31</v>
      </c>
    </row>
    <row r="557" spans="1:3" x14ac:dyDescent="0.25">
      <c r="A557" s="15">
        <v>53748</v>
      </c>
      <c r="B557" s="16" t="s">
        <v>30</v>
      </c>
      <c r="C557" s="16" t="s">
        <v>32</v>
      </c>
    </row>
    <row r="558" spans="1:3" x14ac:dyDescent="0.25">
      <c r="A558" s="15">
        <v>53749</v>
      </c>
      <c r="B558" s="16" t="s">
        <v>33</v>
      </c>
      <c r="C558" s="16" t="s">
        <v>32</v>
      </c>
    </row>
    <row r="559" spans="1:3" x14ac:dyDescent="0.25">
      <c r="A559" s="15">
        <v>53794</v>
      </c>
      <c r="B559" s="16" t="s">
        <v>34</v>
      </c>
      <c r="C559" s="16" t="s">
        <v>35</v>
      </c>
    </row>
    <row r="560" spans="1:3" x14ac:dyDescent="0.25">
      <c r="A560" s="15">
        <v>53803</v>
      </c>
      <c r="B560" s="16" t="s">
        <v>46</v>
      </c>
      <c r="C560" s="16" t="s">
        <v>37</v>
      </c>
    </row>
    <row r="561" spans="1:3" x14ac:dyDescent="0.25">
      <c r="A561" s="15">
        <v>53813</v>
      </c>
      <c r="B561" s="16" t="s">
        <v>47</v>
      </c>
      <c r="C561" s="16" t="s">
        <v>38</v>
      </c>
    </row>
    <row r="562" spans="1:3" x14ac:dyDescent="0.25">
      <c r="A562" s="15">
        <v>53856</v>
      </c>
      <c r="B562" s="16" t="s">
        <v>39</v>
      </c>
      <c r="C562" s="16" t="s">
        <v>40</v>
      </c>
    </row>
    <row r="563" spans="1:3" x14ac:dyDescent="0.25">
      <c r="A563" s="15">
        <v>53942</v>
      </c>
      <c r="B563" s="16" t="s">
        <v>36</v>
      </c>
      <c r="C563" s="16" t="s">
        <v>41</v>
      </c>
    </row>
    <row r="564" spans="1:3" x14ac:dyDescent="0.25">
      <c r="A564" s="15">
        <v>53977</v>
      </c>
      <c r="B564" s="16" t="s">
        <v>36</v>
      </c>
      <c r="C564" s="16" t="s">
        <v>42</v>
      </c>
    </row>
    <row r="565" spans="1:3" x14ac:dyDescent="0.25">
      <c r="A565" s="15">
        <v>53998</v>
      </c>
      <c r="B565" s="16" t="s">
        <v>36</v>
      </c>
      <c r="C565" s="16" t="s">
        <v>43</v>
      </c>
    </row>
    <row r="566" spans="1:3" x14ac:dyDescent="0.25">
      <c r="A566" s="15">
        <v>54011</v>
      </c>
      <c r="B566" s="16" t="s">
        <v>34</v>
      </c>
      <c r="C566" s="16" t="s">
        <v>44</v>
      </c>
    </row>
    <row r="567" spans="1:3" x14ac:dyDescent="0.25">
      <c r="A567" s="15">
        <v>54051</v>
      </c>
      <c r="B567" s="16" t="s">
        <v>47</v>
      </c>
      <c r="C567" s="16" t="s">
        <v>45</v>
      </c>
    </row>
    <row r="568" spans="1:3" x14ac:dyDescent="0.25">
      <c r="A568" s="15">
        <v>54058</v>
      </c>
      <c r="B568" s="16" t="s">
        <v>47</v>
      </c>
      <c r="C568" s="16" t="s">
        <v>31</v>
      </c>
    </row>
    <row r="569" spans="1:3" x14ac:dyDescent="0.25">
      <c r="A569" s="15">
        <v>54105</v>
      </c>
      <c r="B569" s="16" t="s">
        <v>30</v>
      </c>
      <c r="C569" s="16" t="s">
        <v>32</v>
      </c>
    </row>
    <row r="570" spans="1:3" x14ac:dyDescent="0.25">
      <c r="A570" s="15">
        <v>54106</v>
      </c>
      <c r="B570" s="16" t="s">
        <v>33</v>
      </c>
      <c r="C570" s="16" t="s">
        <v>32</v>
      </c>
    </row>
    <row r="571" spans="1:3" x14ac:dyDescent="0.25">
      <c r="A571" s="15">
        <v>54151</v>
      </c>
      <c r="B571" s="16" t="s">
        <v>34</v>
      </c>
      <c r="C571" s="16" t="s">
        <v>35</v>
      </c>
    </row>
    <row r="572" spans="1:3" x14ac:dyDescent="0.25">
      <c r="A572" s="15">
        <v>54169</v>
      </c>
      <c r="B572" s="16" t="s">
        <v>33</v>
      </c>
      <c r="C572" s="16" t="s">
        <v>37</v>
      </c>
    </row>
    <row r="573" spans="1:3" x14ac:dyDescent="0.25">
      <c r="A573" s="15">
        <v>54179</v>
      </c>
      <c r="B573" s="16" t="s">
        <v>34</v>
      </c>
      <c r="C573" s="16" t="s">
        <v>38</v>
      </c>
    </row>
    <row r="574" spans="1:3" x14ac:dyDescent="0.25">
      <c r="A574" s="15">
        <v>54213</v>
      </c>
      <c r="B574" s="16" t="s">
        <v>39</v>
      </c>
      <c r="C574" s="16" t="s">
        <v>40</v>
      </c>
    </row>
    <row r="575" spans="1:3" x14ac:dyDescent="0.25">
      <c r="A575" s="15">
        <v>54308</v>
      </c>
      <c r="B575" s="16" t="s">
        <v>30</v>
      </c>
      <c r="C575" s="16" t="s">
        <v>41</v>
      </c>
    </row>
    <row r="576" spans="1:3" x14ac:dyDescent="0.25">
      <c r="A576" s="15">
        <v>54343</v>
      </c>
      <c r="B576" s="16" t="s">
        <v>30</v>
      </c>
      <c r="C576" s="16" t="s">
        <v>42</v>
      </c>
    </row>
    <row r="577" spans="1:3" x14ac:dyDescent="0.25">
      <c r="A577" s="15">
        <v>54364</v>
      </c>
      <c r="B577" s="16" t="s">
        <v>30</v>
      </c>
      <c r="C577" s="16" t="s">
        <v>43</v>
      </c>
    </row>
    <row r="578" spans="1:3" x14ac:dyDescent="0.25">
      <c r="A578" s="15">
        <v>54377</v>
      </c>
      <c r="B578" s="16" t="s">
        <v>46</v>
      </c>
      <c r="C578" s="16" t="s">
        <v>44</v>
      </c>
    </row>
    <row r="579" spans="1:3" x14ac:dyDescent="0.25">
      <c r="A579" s="15">
        <v>54417</v>
      </c>
      <c r="B579" s="16" t="s">
        <v>34</v>
      </c>
      <c r="C579" s="16" t="s">
        <v>45</v>
      </c>
    </row>
    <row r="580" spans="1:3" x14ac:dyDescent="0.25">
      <c r="A580" s="15">
        <v>54424</v>
      </c>
      <c r="B580" s="16" t="s">
        <v>34</v>
      </c>
      <c r="C580" s="16" t="s">
        <v>31</v>
      </c>
    </row>
    <row r="581" spans="1:3" x14ac:dyDescent="0.25">
      <c r="A581" s="15">
        <v>54483</v>
      </c>
      <c r="B581" s="16" t="s">
        <v>30</v>
      </c>
      <c r="C581" s="16" t="s">
        <v>32</v>
      </c>
    </row>
    <row r="582" spans="1:3" x14ac:dyDescent="0.25">
      <c r="A582" s="15">
        <v>54484</v>
      </c>
      <c r="B582" s="16" t="s">
        <v>33</v>
      </c>
      <c r="C582" s="16" t="s">
        <v>32</v>
      </c>
    </row>
    <row r="583" spans="1:3" x14ac:dyDescent="0.25">
      <c r="A583" s="15">
        <v>54529</v>
      </c>
      <c r="B583" s="16" t="s">
        <v>34</v>
      </c>
      <c r="C583" s="16" t="s">
        <v>35</v>
      </c>
    </row>
    <row r="584" spans="1:3" x14ac:dyDescent="0.25">
      <c r="A584" s="15">
        <v>54534</v>
      </c>
      <c r="B584" s="16" t="s">
        <v>47</v>
      </c>
      <c r="C584" s="16" t="s">
        <v>37</v>
      </c>
    </row>
    <row r="585" spans="1:3" x14ac:dyDescent="0.25">
      <c r="A585" s="15">
        <v>54544</v>
      </c>
      <c r="B585" s="16" t="s">
        <v>36</v>
      </c>
      <c r="C585" s="16" t="s">
        <v>38</v>
      </c>
    </row>
    <row r="586" spans="1:3" x14ac:dyDescent="0.25">
      <c r="A586" s="15">
        <v>54591</v>
      </c>
      <c r="B586" s="16" t="s">
        <v>39</v>
      </c>
      <c r="C586" s="16" t="s">
        <v>40</v>
      </c>
    </row>
    <row r="587" spans="1:3" x14ac:dyDescent="0.25">
      <c r="A587" s="15">
        <v>54673</v>
      </c>
      <c r="B587" s="16" t="s">
        <v>33</v>
      </c>
      <c r="C587" s="16" t="s">
        <v>41</v>
      </c>
    </row>
    <row r="588" spans="1:3" x14ac:dyDescent="0.25">
      <c r="A588" s="15">
        <v>54708</v>
      </c>
      <c r="B588" s="16" t="s">
        <v>33</v>
      </c>
      <c r="C588" s="16" t="s">
        <v>42</v>
      </c>
    </row>
    <row r="589" spans="1:3" x14ac:dyDescent="0.25">
      <c r="A589" s="15">
        <v>54729</v>
      </c>
      <c r="B589" s="16" t="s">
        <v>33</v>
      </c>
      <c r="C589" s="16" t="s">
        <v>43</v>
      </c>
    </row>
    <row r="590" spans="1:3" x14ac:dyDescent="0.25">
      <c r="A590" s="15">
        <v>54742</v>
      </c>
      <c r="B590" s="16" t="s">
        <v>30</v>
      </c>
      <c r="C590" s="16" t="s">
        <v>44</v>
      </c>
    </row>
    <row r="591" spans="1:3" x14ac:dyDescent="0.25">
      <c r="A591" s="15">
        <v>54782</v>
      </c>
      <c r="B591" s="16" t="s">
        <v>36</v>
      </c>
      <c r="C591" s="16" t="s">
        <v>45</v>
      </c>
    </row>
    <row r="592" spans="1:3" x14ac:dyDescent="0.25">
      <c r="A592" s="15">
        <v>54789</v>
      </c>
      <c r="B592" s="16" t="s">
        <v>36</v>
      </c>
      <c r="C592" s="16" t="s">
        <v>31</v>
      </c>
    </row>
    <row r="593" spans="1:3" x14ac:dyDescent="0.25">
      <c r="A593" s="15">
        <v>54840</v>
      </c>
      <c r="B593" s="16" t="s">
        <v>30</v>
      </c>
      <c r="C593" s="16" t="s">
        <v>32</v>
      </c>
    </row>
    <row r="594" spans="1:3" x14ac:dyDescent="0.25">
      <c r="A594" s="15">
        <v>54841</v>
      </c>
      <c r="B594" s="16" t="s">
        <v>33</v>
      </c>
      <c r="C594" s="16" t="s">
        <v>32</v>
      </c>
    </row>
    <row r="595" spans="1:3" x14ac:dyDescent="0.25">
      <c r="A595" s="15">
        <v>54886</v>
      </c>
      <c r="B595" s="16" t="s">
        <v>34</v>
      </c>
      <c r="C595" s="16" t="s">
        <v>35</v>
      </c>
    </row>
    <row r="596" spans="1:3" x14ac:dyDescent="0.25">
      <c r="A596" s="15">
        <v>54899</v>
      </c>
      <c r="B596" s="16" t="s">
        <v>39</v>
      </c>
      <c r="C596" s="16" t="s">
        <v>37</v>
      </c>
    </row>
    <row r="597" spans="1:3" x14ac:dyDescent="0.25">
      <c r="A597" s="15">
        <v>54909</v>
      </c>
      <c r="B597" s="16" t="s">
        <v>46</v>
      </c>
      <c r="C597" s="16" t="s">
        <v>38</v>
      </c>
    </row>
    <row r="598" spans="1:3" x14ac:dyDescent="0.25">
      <c r="A598" s="15">
        <v>54948</v>
      </c>
      <c r="B598" s="16" t="s">
        <v>39</v>
      </c>
      <c r="C598" s="16" t="s">
        <v>40</v>
      </c>
    </row>
    <row r="599" spans="1:3" x14ac:dyDescent="0.25">
      <c r="A599" s="15">
        <v>55038</v>
      </c>
      <c r="B599" s="16" t="s">
        <v>47</v>
      </c>
      <c r="C599" s="16" t="s">
        <v>41</v>
      </c>
    </row>
    <row r="600" spans="1:3" x14ac:dyDescent="0.25">
      <c r="A600" s="15">
        <v>55073</v>
      </c>
      <c r="B600" s="16" t="s">
        <v>47</v>
      </c>
      <c r="C600" s="16" t="s">
        <v>42</v>
      </c>
    </row>
    <row r="601" spans="1:3" x14ac:dyDescent="0.25">
      <c r="A601" s="15">
        <v>55094</v>
      </c>
      <c r="B601" s="16" t="s">
        <v>47</v>
      </c>
      <c r="C601" s="16" t="s">
        <v>43</v>
      </c>
    </row>
    <row r="602" spans="1:3" x14ac:dyDescent="0.25">
      <c r="A602" s="15">
        <v>55107</v>
      </c>
      <c r="B602" s="16" t="s">
        <v>33</v>
      </c>
      <c r="C602" s="16" t="s">
        <v>44</v>
      </c>
    </row>
    <row r="603" spans="1:3" x14ac:dyDescent="0.25">
      <c r="A603" s="15">
        <v>55147</v>
      </c>
      <c r="B603" s="16" t="s">
        <v>46</v>
      </c>
      <c r="C603" s="16" t="s">
        <v>45</v>
      </c>
    </row>
    <row r="604" spans="1:3" x14ac:dyDescent="0.25">
      <c r="A604" s="15">
        <v>55154</v>
      </c>
      <c r="B604" s="16" t="s">
        <v>46</v>
      </c>
      <c r="C604" s="16" t="s">
        <v>31</v>
      </c>
    </row>
    <row r="605" spans="1:3" x14ac:dyDescent="0.25">
      <c r="A605" s="15">
        <v>55197</v>
      </c>
      <c r="B605" s="16" t="s">
        <v>30</v>
      </c>
      <c r="C605" s="16" t="s">
        <v>32</v>
      </c>
    </row>
    <row r="606" spans="1:3" x14ac:dyDescent="0.25">
      <c r="A606" s="15">
        <v>55198</v>
      </c>
      <c r="B606" s="16" t="s">
        <v>33</v>
      </c>
      <c r="C606" s="16" t="s">
        <v>32</v>
      </c>
    </row>
    <row r="607" spans="1:3" x14ac:dyDescent="0.25">
      <c r="A607" s="15">
        <v>55243</v>
      </c>
      <c r="B607" s="16" t="s">
        <v>34</v>
      </c>
      <c r="C607" s="16" t="s">
        <v>35</v>
      </c>
    </row>
    <row r="608" spans="1:3" x14ac:dyDescent="0.25">
      <c r="A608" s="15">
        <v>55264</v>
      </c>
      <c r="B608" s="16" t="s">
        <v>34</v>
      </c>
      <c r="C608" s="16" t="s">
        <v>37</v>
      </c>
    </row>
    <row r="609" spans="1:3" x14ac:dyDescent="0.25">
      <c r="A609" s="15">
        <v>55274</v>
      </c>
      <c r="B609" s="16" t="s">
        <v>30</v>
      </c>
      <c r="C609" s="16" t="s">
        <v>38</v>
      </c>
    </row>
    <row r="610" spans="1:3" x14ac:dyDescent="0.25">
      <c r="A610" s="15">
        <v>55305</v>
      </c>
      <c r="B610" s="16" t="s">
        <v>39</v>
      </c>
      <c r="C610" s="16" t="s">
        <v>40</v>
      </c>
    </row>
    <row r="611" spans="1:3" x14ac:dyDescent="0.25">
      <c r="A611" s="15">
        <v>55403</v>
      </c>
      <c r="B611" s="16" t="s">
        <v>39</v>
      </c>
      <c r="C611" s="16" t="s">
        <v>41</v>
      </c>
    </row>
    <row r="612" spans="1:3" x14ac:dyDescent="0.25">
      <c r="A612" s="15">
        <v>55438</v>
      </c>
      <c r="B612" s="16" t="s">
        <v>39</v>
      </c>
      <c r="C612" s="16" t="s">
        <v>42</v>
      </c>
    </row>
    <row r="613" spans="1:3" x14ac:dyDescent="0.25">
      <c r="A613" s="15">
        <v>55459</v>
      </c>
      <c r="B613" s="16" t="s">
        <v>39</v>
      </c>
      <c r="C613" s="16" t="s">
        <v>43</v>
      </c>
    </row>
    <row r="614" spans="1:3" x14ac:dyDescent="0.25">
      <c r="A614" s="15">
        <v>55472</v>
      </c>
      <c r="B614" s="16" t="s">
        <v>47</v>
      </c>
      <c r="C614" s="16" t="s">
        <v>44</v>
      </c>
    </row>
    <row r="615" spans="1:3" x14ac:dyDescent="0.25">
      <c r="A615" s="15">
        <v>55512</v>
      </c>
      <c r="B615" s="16" t="s">
        <v>30</v>
      </c>
      <c r="C615" s="16" t="s">
        <v>45</v>
      </c>
    </row>
    <row r="616" spans="1:3" x14ac:dyDescent="0.25">
      <c r="A616" s="15">
        <v>55519</v>
      </c>
      <c r="B616" s="16" t="s">
        <v>30</v>
      </c>
      <c r="C616" s="16" t="s">
        <v>31</v>
      </c>
    </row>
    <row r="617" spans="1:3" x14ac:dyDescent="0.25">
      <c r="A617" s="15">
        <v>55582</v>
      </c>
      <c r="B617" s="16" t="s">
        <v>30</v>
      </c>
      <c r="C617" s="16" t="s">
        <v>32</v>
      </c>
    </row>
    <row r="618" spans="1:3" x14ac:dyDescent="0.25">
      <c r="A618" s="15">
        <v>55583</v>
      </c>
      <c r="B618" s="16" t="s">
        <v>33</v>
      </c>
      <c r="C618" s="16" t="s">
        <v>32</v>
      </c>
    </row>
    <row r="619" spans="1:3" x14ac:dyDescent="0.25">
      <c r="A619" s="15">
        <v>55628</v>
      </c>
      <c r="B619" s="16" t="s">
        <v>34</v>
      </c>
      <c r="C619" s="16" t="s">
        <v>35</v>
      </c>
    </row>
    <row r="620" spans="1:3" x14ac:dyDescent="0.25">
      <c r="A620" s="15">
        <v>55630</v>
      </c>
      <c r="B620" s="16" t="s">
        <v>46</v>
      </c>
      <c r="C620" s="16" t="s">
        <v>37</v>
      </c>
    </row>
    <row r="621" spans="1:3" x14ac:dyDescent="0.25">
      <c r="A621" s="15">
        <v>55640</v>
      </c>
      <c r="B621" s="16" t="s">
        <v>47</v>
      </c>
      <c r="C621" s="16" t="s">
        <v>38</v>
      </c>
    </row>
    <row r="622" spans="1:3" x14ac:dyDescent="0.25">
      <c r="A622" s="15">
        <v>55690</v>
      </c>
      <c r="B622" s="16" t="s">
        <v>39</v>
      </c>
      <c r="C622" s="16" t="s">
        <v>40</v>
      </c>
    </row>
    <row r="623" spans="1:3" x14ac:dyDescent="0.25">
      <c r="A623" s="15">
        <v>55769</v>
      </c>
      <c r="B623" s="16" t="s">
        <v>36</v>
      </c>
      <c r="C623" s="16" t="s">
        <v>41</v>
      </c>
    </row>
    <row r="624" spans="1:3" x14ac:dyDescent="0.25">
      <c r="A624" s="15">
        <v>55804</v>
      </c>
      <c r="B624" s="16" t="s">
        <v>36</v>
      </c>
      <c r="C624" s="16" t="s">
        <v>42</v>
      </c>
    </row>
    <row r="625" spans="1:3" x14ac:dyDescent="0.25">
      <c r="A625" s="15">
        <v>55825</v>
      </c>
      <c r="B625" s="16" t="s">
        <v>36</v>
      </c>
      <c r="C625" s="16" t="s">
        <v>43</v>
      </c>
    </row>
    <row r="626" spans="1:3" x14ac:dyDescent="0.25">
      <c r="A626" s="15">
        <v>55838</v>
      </c>
      <c r="B626" s="16" t="s">
        <v>34</v>
      </c>
      <c r="C626" s="16" t="s">
        <v>44</v>
      </c>
    </row>
    <row r="627" spans="1:3" x14ac:dyDescent="0.25">
      <c r="A627" s="15">
        <v>55878</v>
      </c>
      <c r="B627" s="16" t="s">
        <v>47</v>
      </c>
      <c r="C627" s="16" t="s">
        <v>45</v>
      </c>
    </row>
    <row r="628" spans="1:3" x14ac:dyDescent="0.25">
      <c r="A628" s="15">
        <v>55885</v>
      </c>
      <c r="B628" s="16" t="s">
        <v>47</v>
      </c>
      <c r="C628" s="16" t="s">
        <v>31</v>
      </c>
    </row>
    <row r="629" spans="1:3" x14ac:dyDescent="0.25">
      <c r="A629" s="15">
        <v>55932</v>
      </c>
      <c r="B629" s="16" t="s">
        <v>30</v>
      </c>
      <c r="C629" s="16" t="s">
        <v>32</v>
      </c>
    </row>
    <row r="630" spans="1:3" x14ac:dyDescent="0.25">
      <c r="A630" s="15">
        <v>55933</v>
      </c>
      <c r="B630" s="16" t="s">
        <v>33</v>
      </c>
      <c r="C630" s="16" t="s">
        <v>32</v>
      </c>
    </row>
    <row r="631" spans="1:3" x14ac:dyDescent="0.25">
      <c r="A631" s="15">
        <v>55978</v>
      </c>
      <c r="B631" s="16" t="s">
        <v>34</v>
      </c>
      <c r="C631" s="16" t="s">
        <v>35</v>
      </c>
    </row>
    <row r="632" spans="1:3" x14ac:dyDescent="0.25">
      <c r="A632" s="15">
        <v>55995</v>
      </c>
      <c r="B632" s="16" t="s">
        <v>30</v>
      </c>
      <c r="C632" s="16" t="s">
        <v>37</v>
      </c>
    </row>
    <row r="633" spans="1:3" x14ac:dyDescent="0.25">
      <c r="A633" s="15">
        <v>56005</v>
      </c>
      <c r="B633" s="16" t="s">
        <v>39</v>
      </c>
      <c r="C633" s="16" t="s">
        <v>38</v>
      </c>
    </row>
    <row r="634" spans="1:3" x14ac:dyDescent="0.25">
      <c r="A634" s="15">
        <v>56040</v>
      </c>
      <c r="B634" s="16" t="s">
        <v>39</v>
      </c>
      <c r="C634" s="16" t="s">
        <v>40</v>
      </c>
    </row>
    <row r="635" spans="1:3" x14ac:dyDescent="0.25">
      <c r="A635" s="15">
        <v>56134</v>
      </c>
      <c r="B635" s="16" t="s">
        <v>46</v>
      </c>
      <c r="C635" s="16" t="s">
        <v>41</v>
      </c>
    </row>
    <row r="636" spans="1:3" x14ac:dyDescent="0.25">
      <c r="A636" s="15">
        <v>56169</v>
      </c>
      <c r="B636" s="16" t="s">
        <v>46</v>
      </c>
      <c r="C636" s="16" t="s">
        <v>42</v>
      </c>
    </row>
    <row r="637" spans="1:3" x14ac:dyDescent="0.25">
      <c r="A637" s="15">
        <v>56190</v>
      </c>
      <c r="B637" s="16" t="s">
        <v>46</v>
      </c>
      <c r="C637" s="16" t="s">
        <v>43</v>
      </c>
    </row>
    <row r="638" spans="1:3" x14ac:dyDescent="0.25">
      <c r="A638" s="15">
        <v>56203</v>
      </c>
      <c r="B638" s="16" t="s">
        <v>36</v>
      </c>
      <c r="C638" s="16" t="s">
        <v>44</v>
      </c>
    </row>
    <row r="639" spans="1:3" x14ac:dyDescent="0.25">
      <c r="A639" s="15">
        <v>56243</v>
      </c>
      <c r="B639" s="16" t="s">
        <v>39</v>
      </c>
      <c r="C639" s="16" t="s">
        <v>45</v>
      </c>
    </row>
    <row r="640" spans="1:3" x14ac:dyDescent="0.25">
      <c r="A640" s="15">
        <v>56250</v>
      </c>
      <c r="B640" s="16" t="s">
        <v>39</v>
      </c>
      <c r="C640" s="16" t="s">
        <v>31</v>
      </c>
    </row>
    <row r="641" spans="1:3" x14ac:dyDescent="0.25">
      <c r="A641" s="15">
        <v>56289</v>
      </c>
      <c r="B641" s="16" t="s">
        <v>30</v>
      </c>
      <c r="C641" s="16" t="s">
        <v>32</v>
      </c>
    </row>
    <row r="642" spans="1:3" x14ac:dyDescent="0.25">
      <c r="A642" s="15">
        <v>56290</v>
      </c>
      <c r="B642" s="16" t="s">
        <v>33</v>
      </c>
      <c r="C642" s="16" t="s">
        <v>32</v>
      </c>
    </row>
    <row r="643" spans="1:3" x14ac:dyDescent="0.25">
      <c r="A643" s="15">
        <v>56335</v>
      </c>
      <c r="B643" s="16" t="s">
        <v>34</v>
      </c>
      <c r="C643" s="16" t="s">
        <v>35</v>
      </c>
    </row>
    <row r="644" spans="1:3" x14ac:dyDescent="0.25">
      <c r="A644" s="15">
        <v>56360</v>
      </c>
      <c r="B644" s="16" t="s">
        <v>33</v>
      </c>
      <c r="C644" s="16" t="s">
        <v>37</v>
      </c>
    </row>
    <row r="645" spans="1:3" x14ac:dyDescent="0.25">
      <c r="A645" s="15">
        <v>56370</v>
      </c>
      <c r="B645" s="16" t="s">
        <v>34</v>
      </c>
      <c r="C645" s="16" t="s">
        <v>38</v>
      </c>
    </row>
    <row r="646" spans="1:3" x14ac:dyDescent="0.25">
      <c r="A646" s="15">
        <v>56397</v>
      </c>
      <c r="B646" s="16" t="s">
        <v>39</v>
      </c>
      <c r="C646" s="16" t="s">
        <v>40</v>
      </c>
    </row>
    <row r="647" spans="1:3" x14ac:dyDescent="0.25">
      <c r="A647" s="15">
        <v>56499</v>
      </c>
      <c r="B647" s="16" t="s">
        <v>30</v>
      </c>
      <c r="C647" s="16" t="s">
        <v>41</v>
      </c>
    </row>
    <row r="648" spans="1:3" x14ac:dyDescent="0.25">
      <c r="A648" s="15">
        <v>56534</v>
      </c>
      <c r="B648" s="16" t="s">
        <v>30</v>
      </c>
      <c r="C648" s="16" t="s">
        <v>42</v>
      </c>
    </row>
    <row r="649" spans="1:3" x14ac:dyDescent="0.25">
      <c r="A649" s="15">
        <v>56555</v>
      </c>
      <c r="B649" s="16" t="s">
        <v>30</v>
      </c>
      <c r="C649" s="16" t="s">
        <v>43</v>
      </c>
    </row>
    <row r="650" spans="1:3" x14ac:dyDescent="0.25">
      <c r="A650" s="15">
        <v>56568</v>
      </c>
      <c r="B650" s="16" t="s">
        <v>46</v>
      </c>
      <c r="C650" s="16" t="s">
        <v>44</v>
      </c>
    </row>
    <row r="651" spans="1:3" x14ac:dyDescent="0.25">
      <c r="A651" s="15">
        <v>56608</v>
      </c>
      <c r="B651" s="16" t="s">
        <v>34</v>
      </c>
      <c r="C651" s="16" t="s">
        <v>45</v>
      </c>
    </row>
    <row r="652" spans="1:3" x14ac:dyDescent="0.25">
      <c r="A652" s="15">
        <v>56615</v>
      </c>
      <c r="B652" s="16" t="s">
        <v>34</v>
      </c>
      <c r="C652" s="16" t="s">
        <v>31</v>
      </c>
    </row>
    <row r="653" spans="1:3" x14ac:dyDescent="0.25">
      <c r="A653" s="15">
        <v>56674</v>
      </c>
      <c r="B653" s="16" t="s">
        <v>30</v>
      </c>
      <c r="C653" s="16" t="s">
        <v>32</v>
      </c>
    </row>
    <row r="654" spans="1:3" x14ac:dyDescent="0.25">
      <c r="A654" s="15">
        <v>56675</v>
      </c>
      <c r="B654" s="16" t="s">
        <v>33</v>
      </c>
      <c r="C654" s="16" t="s">
        <v>32</v>
      </c>
    </row>
    <row r="655" spans="1:3" x14ac:dyDescent="0.25">
      <c r="A655" s="15">
        <v>56720</v>
      </c>
      <c r="B655" s="16" t="s">
        <v>34</v>
      </c>
      <c r="C655" s="16" t="s">
        <v>35</v>
      </c>
    </row>
    <row r="656" spans="1:3" x14ac:dyDescent="0.25">
      <c r="A656" s="15">
        <v>56725</v>
      </c>
      <c r="B656" s="16" t="s">
        <v>47</v>
      </c>
      <c r="C656" s="16" t="s">
        <v>37</v>
      </c>
    </row>
    <row r="657" spans="1:3" x14ac:dyDescent="0.25">
      <c r="A657" s="15">
        <v>56735</v>
      </c>
      <c r="B657" s="16" t="s">
        <v>36</v>
      </c>
      <c r="C657" s="16" t="s">
        <v>38</v>
      </c>
    </row>
    <row r="658" spans="1:3" x14ac:dyDescent="0.25">
      <c r="A658" s="15">
        <v>56782</v>
      </c>
      <c r="B658" s="16" t="s">
        <v>39</v>
      </c>
      <c r="C658" s="16" t="s">
        <v>40</v>
      </c>
    </row>
    <row r="659" spans="1:3" x14ac:dyDescent="0.25">
      <c r="A659" s="15">
        <v>56864</v>
      </c>
      <c r="B659" s="16" t="s">
        <v>33</v>
      </c>
      <c r="C659" s="16" t="s">
        <v>41</v>
      </c>
    </row>
    <row r="660" spans="1:3" x14ac:dyDescent="0.25">
      <c r="A660" s="15">
        <v>56899</v>
      </c>
      <c r="B660" s="16" t="s">
        <v>33</v>
      </c>
      <c r="C660" s="16" t="s">
        <v>42</v>
      </c>
    </row>
    <row r="661" spans="1:3" x14ac:dyDescent="0.25">
      <c r="A661" s="15">
        <v>56920</v>
      </c>
      <c r="B661" s="16" t="s">
        <v>33</v>
      </c>
      <c r="C661" s="16" t="s">
        <v>43</v>
      </c>
    </row>
    <row r="662" spans="1:3" x14ac:dyDescent="0.25">
      <c r="A662" s="15">
        <v>56933</v>
      </c>
      <c r="B662" s="16" t="s">
        <v>30</v>
      </c>
      <c r="C662" s="16" t="s">
        <v>44</v>
      </c>
    </row>
    <row r="663" spans="1:3" x14ac:dyDescent="0.25">
      <c r="A663" s="15">
        <v>56973</v>
      </c>
      <c r="B663" s="16" t="s">
        <v>36</v>
      </c>
      <c r="C663" s="16" t="s">
        <v>45</v>
      </c>
    </row>
    <row r="664" spans="1:3" x14ac:dyDescent="0.25">
      <c r="A664" s="15">
        <v>56980</v>
      </c>
      <c r="B664" s="16" t="s">
        <v>36</v>
      </c>
      <c r="C664" s="16" t="s">
        <v>31</v>
      </c>
    </row>
    <row r="665" spans="1:3" x14ac:dyDescent="0.25">
      <c r="A665" s="15">
        <v>57024</v>
      </c>
      <c r="B665" s="16" t="s">
        <v>30</v>
      </c>
      <c r="C665" s="16" t="s">
        <v>32</v>
      </c>
    </row>
    <row r="666" spans="1:3" x14ac:dyDescent="0.25">
      <c r="A666" s="15">
        <v>57025</v>
      </c>
      <c r="B666" s="16" t="s">
        <v>33</v>
      </c>
      <c r="C666" s="16" t="s">
        <v>32</v>
      </c>
    </row>
    <row r="667" spans="1:3" x14ac:dyDescent="0.25">
      <c r="A667" s="15">
        <v>57070</v>
      </c>
      <c r="B667" s="16" t="s">
        <v>34</v>
      </c>
      <c r="C667" s="16" t="s">
        <v>35</v>
      </c>
    </row>
    <row r="668" spans="1:3" x14ac:dyDescent="0.25">
      <c r="A668" s="15">
        <v>57091</v>
      </c>
      <c r="B668" s="16" t="s">
        <v>34</v>
      </c>
      <c r="C668" s="16" t="s">
        <v>37</v>
      </c>
    </row>
    <row r="669" spans="1:3" x14ac:dyDescent="0.25">
      <c r="A669" s="15">
        <v>57101</v>
      </c>
      <c r="B669" s="16" t="s">
        <v>30</v>
      </c>
      <c r="C669" s="16" t="s">
        <v>38</v>
      </c>
    </row>
    <row r="670" spans="1:3" x14ac:dyDescent="0.25">
      <c r="A670" s="15">
        <v>57132</v>
      </c>
      <c r="B670" s="16" t="s">
        <v>39</v>
      </c>
      <c r="C670" s="16" t="s">
        <v>40</v>
      </c>
    </row>
    <row r="671" spans="1:3" x14ac:dyDescent="0.25">
      <c r="A671" s="15">
        <v>57230</v>
      </c>
      <c r="B671" s="16" t="s">
        <v>39</v>
      </c>
      <c r="C671" s="16" t="s">
        <v>41</v>
      </c>
    </row>
    <row r="672" spans="1:3" x14ac:dyDescent="0.25">
      <c r="A672" s="15">
        <v>57265</v>
      </c>
      <c r="B672" s="16" t="s">
        <v>39</v>
      </c>
      <c r="C672" s="16" t="s">
        <v>42</v>
      </c>
    </row>
    <row r="673" spans="1:3" x14ac:dyDescent="0.25">
      <c r="A673" s="15">
        <v>57286</v>
      </c>
      <c r="B673" s="16" t="s">
        <v>39</v>
      </c>
      <c r="C673" s="16" t="s">
        <v>43</v>
      </c>
    </row>
    <row r="674" spans="1:3" x14ac:dyDescent="0.25">
      <c r="A674" s="15">
        <v>57299</v>
      </c>
      <c r="B674" s="16" t="s">
        <v>47</v>
      </c>
      <c r="C674" s="16" t="s">
        <v>44</v>
      </c>
    </row>
    <row r="675" spans="1:3" x14ac:dyDescent="0.25">
      <c r="A675" s="15">
        <v>57339</v>
      </c>
      <c r="B675" s="16" t="s">
        <v>30</v>
      </c>
      <c r="C675" s="16" t="s">
        <v>45</v>
      </c>
    </row>
    <row r="676" spans="1:3" x14ac:dyDescent="0.25">
      <c r="A676" s="15">
        <v>57346</v>
      </c>
      <c r="B676" s="16" t="s">
        <v>30</v>
      </c>
      <c r="C676" s="16" t="s">
        <v>31</v>
      </c>
    </row>
    <row r="677" spans="1:3" x14ac:dyDescent="0.25">
      <c r="A677" s="15">
        <v>57409</v>
      </c>
      <c r="B677" s="16" t="s">
        <v>30</v>
      </c>
      <c r="C677" s="16" t="s">
        <v>32</v>
      </c>
    </row>
    <row r="678" spans="1:3" x14ac:dyDescent="0.25">
      <c r="A678" s="15">
        <v>57410</v>
      </c>
      <c r="B678" s="16" t="s">
        <v>33</v>
      </c>
      <c r="C678" s="16" t="s">
        <v>32</v>
      </c>
    </row>
    <row r="679" spans="1:3" x14ac:dyDescent="0.25">
      <c r="A679" s="15">
        <v>57455</v>
      </c>
      <c r="B679" s="16" t="s">
        <v>34</v>
      </c>
      <c r="C679" s="16" t="s">
        <v>35</v>
      </c>
    </row>
    <row r="680" spans="1:3" x14ac:dyDescent="0.25">
      <c r="A680" s="15">
        <v>57456</v>
      </c>
      <c r="B680" s="16" t="s">
        <v>36</v>
      </c>
      <c r="C680" s="16" t="s">
        <v>37</v>
      </c>
    </row>
    <row r="681" spans="1:3" x14ac:dyDescent="0.25">
      <c r="A681" s="15">
        <v>57466</v>
      </c>
      <c r="B681" s="16" t="s">
        <v>33</v>
      </c>
      <c r="C681" s="16" t="s">
        <v>38</v>
      </c>
    </row>
    <row r="682" spans="1:3" x14ac:dyDescent="0.25">
      <c r="A682" s="15">
        <v>57517</v>
      </c>
      <c r="B682" s="16" t="s">
        <v>39</v>
      </c>
      <c r="C682" s="16" t="s">
        <v>40</v>
      </c>
    </row>
    <row r="683" spans="1:3" x14ac:dyDescent="0.25">
      <c r="A683" s="15">
        <v>57595</v>
      </c>
      <c r="B683" s="16" t="s">
        <v>34</v>
      </c>
      <c r="C683" s="16" t="s">
        <v>41</v>
      </c>
    </row>
    <row r="684" spans="1:3" x14ac:dyDescent="0.25">
      <c r="A684" s="15">
        <v>57630</v>
      </c>
      <c r="B684" s="16" t="s">
        <v>34</v>
      </c>
      <c r="C684" s="16" t="s">
        <v>42</v>
      </c>
    </row>
    <row r="685" spans="1:3" x14ac:dyDescent="0.25">
      <c r="A685" s="15">
        <v>57651</v>
      </c>
      <c r="B685" s="16" t="s">
        <v>34</v>
      </c>
      <c r="C685" s="16" t="s">
        <v>43</v>
      </c>
    </row>
    <row r="686" spans="1:3" x14ac:dyDescent="0.25">
      <c r="A686" s="15">
        <v>57664</v>
      </c>
      <c r="B686" s="16" t="s">
        <v>39</v>
      </c>
      <c r="C686" s="16" t="s">
        <v>44</v>
      </c>
    </row>
    <row r="687" spans="1:3" x14ac:dyDescent="0.25">
      <c r="A687" s="15">
        <v>57704</v>
      </c>
      <c r="B687" s="16" t="s">
        <v>33</v>
      </c>
      <c r="C687" s="16" t="s">
        <v>45</v>
      </c>
    </row>
    <row r="688" spans="1:3" x14ac:dyDescent="0.25">
      <c r="A688" s="15">
        <v>57711</v>
      </c>
      <c r="B688" s="16" t="s">
        <v>33</v>
      </c>
      <c r="C688" s="16" t="s">
        <v>31</v>
      </c>
    </row>
    <row r="689" spans="1:3" x14ac:dyDescent="0.25">
      <c r="A689" s="15">
        <v>57766</v>
      </c>
      <c r="B689" s="16" t="s">
        <v>30</v>
      </c>
      <c r="C689" s="16" t="s">
        <v>32</v>
      </c>
    </row>
    <row r="690" spans="1:3" x14ac:dyDescent="0.25">
      <c r="A690" s="15">
        <v>57767</v>
      </c>
      <c r="B690" s="16" t="s">
        <v>33</v>
      </c>
      <c r="C690" s="16" t="s">
        <v>32</v>
      </c>
    </row>
    <row r="691" spans="1:3" x14ac:dyDescent="0.25">
      <c r="A691" s="15">
        <v>57812</v>
      </c>
      <c r="B691" s="16" t="s">
        <v>34</v>
      </c>
      <c r="C691" s="16" t="s">
        <v>35</v>
      </c>
    </row>
    <row r="692" spans="1:3" x14ac:dyDescent="0.25">
      <c r="A692" s="15">
        <v>57821</v>
      </c>
      <c r="B692" s="16" t="s">
        <v>46</v>
      </c>
      <c r="C692" s="16" t="s">
        <v>37</v>
      </c>
    </row>
    <row r="693" spans="1:3" x14ac:dyDescent="0.25">
      <c r="A693" s="15">
        <v>57831</v>
      </c>
      <c r="B693" s="16" t="s">
        <v>47</v>
      </c>
      <c r="C693" s="16" t="s">
        <v>38</v>
      </c>
    </row>
    <row r="694" spans="1:3" x14ac:dyDescent="0.25">
      <c r="A694" s="15">
        <v>57874</v>
      </c>
      <c r="B694" s="16" t="s">
        <v>39</v>
      </c>
      <c r="C694" s="16" t="s">
        <v>40</v>
      </c>
    </row>
    <row r="695" spans="1:3" x14ac:dyDescent="0.25">
      <c r="A695" s="15">
        <v>57960</v>
      </c>
      <c r="B695" s="16" t="s">
        <v>36</v>
      </c>
      <c r="C695" s="16" t="s">
        <v>41</v>
      </c>
    </row>
    <row r="696" spans="1:3" x14ac:dyDescent="0.25">
      <c r="A696" s="15">
        <v>57995</v>
      </c>
      <c r="B696" s="16" t="s">
        <v>36</v>
      </c>
      <c r="C696" s="16" t="s">
        <v>42</v>
      </c>
    </row>
    <row r="697" spans="1:3" x14ac:dyDescent="0.25">
      <c r="A697" s="15">
        <v>58016</v>
      </c>
      <c r="B697" s="16" t="s">
        <v>36</v>
      </c>
      <c r="C697" s="16" t="s">
        <v>43</v>
      </c>
    </row>
    <row r="698" spans="1:3" x14ac:dyDescent="0.25">
      <c r="A698" s="15">
        <v>58029</v>
      </c>
      <c r="B698" s="16" t="s">
        <v>34</v>
      </c>
      <c r="C698" s="16" t="s">
        <v>44</v>
      </c>
    </row>
    <row r="699" spans="1:3" x14ac:dyDescent="0.25">
      <c r="A699" s="15">
        <v>58069</v>
      </c>
      <c r="B699" s="16" t="s">
        <v>47</v>
      </c>
      <c r="C699" s="16" t="s">
        <v>45</v>
      </c>
    </row>
    <row r="700" spans="1:3" x14ac:dyDescent="0.25">
      <c r="A700" s="15">
        <v>58076</v>
      </c>
      <c r="B700" s="16" t="s">
        <v>47</v>
      </c>
      <c r="C700" s="16" t="s">
        <v>31</v>
      </c>
    </row>
    <row r="701" spans="1:3" x14ac:dyDescent="0.25">
      <c r="A701" s="15">
        <v>58116</v>
      </c>
      <c r="B701" s="16" t="s">
        <v>30</v>
      </c>
      <c r="C701" s="16" t="s">
        <v>32</v>
      </c>
    </row>
    <row r="702" spans="1:3" x14ac:dyDescent="0.25">
      <c r="A702" s="15">
        <v>58117</v>
      </c>
      <c r="B702" s="16" t="s">
        <v>33</v>
      </c>
      <c r="C702" s="16" t="s">
        <v>32</v>
      </c>
    </row>
    <row r="703" spans="1:3" x14ac:dyDescent="0.25">
      <c r="A703" s="15">
        <v>58162</v>
      </c>
      <c r="B703" s="16" t="s">
        <v>34</v>
      </c>
      <c r="C703" s="16" t="s">
        <v>35</v>
      </c>
    </row>
    <row r="704" spans="1:3" x14ac:dyDescent="0.25">
      <c r="A704" s="15">
        <v>58186</v>
      </c>
      <c r="B704" s="16" t="s">
        <v>30</v>
      </c>
      <c r="C704" s="16" t="s">
        <v>37</v>
      </c>
    </row>
    <row r="705" spans="1:3" x14ac:dyDescent="0.25">
      <c r="A705" s="15">
        <v>58196</v>
      </c>
      <c r="B705" s="16" t="s">
        <v>39</v>
      </c>
      <c r="C705" s="16" t="s">
        <v>38</v>
      </c>
    </row>
    <row r="706" spans="1:3" x14ac:dyDescent="0.25">
      <c r="A706" s="15">
        <v>58224</v>
      </c>
      <c r="B706" s="16" t="s">
        <v>39</v>
      </c>
      <c r="C706" s="16" t="s">
        <v>40</v>
      </c>
    </row>
    <row r="707" spans="1:3" x14ac:dyDescent="0.25">
      <c r="A707" s="15">
        <v>58325</v>
      </c>
      <c r="B707" s="16" t="s">
        <v>46</v>
      </c>
      <c r="C707" s="16" t="s">
        <v>41</v>
      </c>
    </row>
    <row r="708" spans="1:3" x14ac:dyDescent="0.25">
      <c r="A708" s="15">
        <v>58360</v>
      </c>
      <c r="B708" s="16" t="s">
        <v>46</v>
      </c>
      <c r="C708" s="16" t="s">
        <v>42</v>
      </c>
    </row>
    <row r="709" spans="1:3" x14ac:dyDescent="0.25">
      <c r="A709" s="15">
        <v>58381</v>
      </c>
      <c r="B709" s="16" t="s">
        <v>46</v>
      </c>
      <c r="C709" s="16" t="s">
        <v>43</v>
      </c>
    </row>
    <row r="710" spans="1:3" x14ac:dyDescent="0.25">
      <c r="A710" s="15">
        <v>58394</v>
      </c>
      <c r="B710" s="16" t="s">
        <v>36</v>
      </c>
      <c r="C710" s="16" t="s">
        <v>44</v>
      </c>
    </row>
    <row r="711" spans="1:3" x14ac:dyDescent="0.25">
      <c r="A711" s="15">
        <v>58434</v>
      </c>
      <c r="B711" s="16" t="s">
        <v>39</v>
      </c>
      <c r="C711" s="16" t="s">
        <v>45</v>
      </c>
    </row>
    <row r="712" spans="1:3" x14ac:dyDescent="0.25">
      <c r="A712" s="15">
        <v>58441</v>
      </c>
      <c r="B712" s="16" t="s">
        <v>39</v>
      </c>
      <c r="C712" s="16" t="s">
        <v>31</v>
      </c>
    </row>
    <row r="713" spans="1:3" x14ac:dyDescent="0.25">
      <c r="A713" s="15">
        <v>58501</v>
      </c>
      <c r="B713" s="16" t="s">
        <v>30</v>
      </c>
      <c r="C713" s="16" t="s">
        <v>32</v>
      </c>
    </row>
    <row r="714" spans="1:3" x14ac:dyDescent="0.25">
      <c r="A714" s="15">
        <v>58502</v>
      </c>
      <c r="B714" s="16" t="s">
        <v>33</v>
      </c>
      <c r="C714" s="16" t="s">
        <v>32</v>
      </c>
    </row>
    <row r="715" spans="1:3" x14ac:dyDescent="0.25">
      <c r="A715" s="15">
        <v>58547</v>
      </c>
      <c r="B715" s="16" t="s">
        <v>34</v>
      </c>
      <c r="C715" s="16" t="s">
        <v>35</v>
      </c>
    </row>
    <row r="716" spans="1:3" x14ac:dyDescent="0.25">
      <c r="A716" s="15">
        <v>58552</v>
      </c>
      <c r="B716" s="16" t="s">
        <v>47</v>
      </c>
      <c r="C716" s="16" t="s">
        <v>37</v>
      </c>
    </row>
    <row r="717" spans="1:3" x14ac:dyDescent="0.25">
      <c r="A717" s="15">
        <v>58562</v>
      </c>
      <c r="B717" s="16" t="s">
        <v>36</v>
      </c>
      <c r="C717" s="16" t="s">
        <v>38</v>
      </c>
    </row>
    <row r="718" spans="1:3" x14ac:dyDescent="0.25">
      <c r="A718" s="15">
        <v>58609</v>
      </c>
      <c r="B718" s="16" t="s">
        <v>39</v>
      </c>
      <c r="C718" s="16" t="s">
        <v>40</v>
      </c>
    </row>
    <row r="719" spans="1:3" x14ac:dyDescent="0.25">
      <c r="A719" s="15">
        <v>58691</v>
      </c>
      <c r="B719" s="16" t="s">
        <v>33</v>
      </c>
      <c r="C719" s="16" t="s">
        <v>41</v>
      </c>
    </row>
    <row r="720" spans="1:3" x14ac:dyDescent="0.25">
      <c r="A720" s="15">
        <v>58726</v>
      </c>
      <c r="B720" s="16" t="s">
        <v>33</v>
      </c>
      <c r="C720" s="16" t="s">
        <v>42</v>
      </c>
    </row>
    <row r="721" spans="1:3" x14ac:dyDescent="0.25">
      <c r="A721" s="15">
        <v>58747</v>
      </c>
      <c r="B721" s="16" t="s">
        <v>33</v>
      </c>
      <c r="C721" s="16" t="s">
        <v>43</v>
      </c>
    </row>
    <row r="722" spans="1:3" x14ac:dyDescent="0.25">
      <c r="A722" s="15">
        <v>58760</v>
      </c>
      <c r="B722" s="16" t="s">
        <v>30</v>
      </c>
      <c r="C722" s="16" t="s">
        <v>44</v>
      </c>
    </row>
    <row r="723" spans="1:3" x14ac:dyDescent="0.25">
      <c r="A723" s="15">
        <v>58800</v>
      </c>
      <c r="B723" s="16" t="s">
        <v>36</v>
      </c>
      <c r="C723" s="16" t="s">
        <v>45</v>
      </c>
    </row>
    <row r="724" spans="1:3" x14ac:dyDescent="0.25">
      <c r="A724" s="15">
        <v>58807</v>
      </c>
      <c r="B724" s="16" t="s">
        <v>36</v>
      </c>
      <c r="C724" s="16" t="s">
        <v>31</v>
      </c>
    </row>
    <row r="725" spans="1:3" x14ac:dyDescent="0.25">
      <c r="A725" s="15">
        <v>58858</v>
      </c>
      <c r="B725" s="16" t="s">
        <v>30</v>
      </c>
      <c r="C725" s="16" t="s">
        <v>32</v>
      </c>
    </row>
    <row r="726" spans="1:3" x14ac:dyDescent="0.25">
      <c r="A726" s="15">
        <v>58859</v>
      </c>
      <c r="B726" s="16" t="s">
        <v>33</v>
      </c>
      <c r="C726" s="16" t="s">
        <v>32</v>
      </c>
    </row>
    <row r="727" spans="1:3" x14ac:dyDescent="0.25">
      <c r="A727" s="15">
        <v>58904</v>
      </c>
      <c r="B727" s="16" t="s">
        <v>34</v>
      </c>
      <c r="C727" s="16" t="s">
        <v>35</v>
      </c>
    </row>
    <row r="728" spans="1:3" x14ac:dyDescent="0.25">
      <c r="A728" s="15">
        <v>58917</v>
      </c>
      <c r="B728" s="16" t="s">
        <v>39</v>
      </c>
      <c r="C728" s="16" t="s">
        <v>37</v>
      </c>
    </row>
    <row r="729" spans="1:3" x14ac:dyDescent="0.25">
      <c r="A729" s="15">
        <v>58927</v>
      </c>
      <c r="B729" s="16" t="s">
        <v>46</v>
      </c>
      <c r="C729" s="16" t="s">
        <v>38</v>
      </c>
    </row>
    <row r="730" spans="1:3" x14ac:dyDescent="0.25">
      <c r="A730" s="15">
        <v>58966</v>
      </c>
      <c r="B730" s="16" t="s">
        <v>39</v>
      </c>
      <c r="C730" s="16" t="s">
        <v>40</v>
      </c>
    </row>
    <row r="731" spans="1:3" x14ac:dyDescent="0.25">
      <c r="A731" s="15">
        <v>59056</v>
      </c>
      <c r="B731" s="16" t="s">
        <v>47</v>
      </c>
      <c r="C731" s="16" t="s">
        <v>41</v>
      </c>
    </row>
    <row r="732" spans="1:3" x14ac:dyDescent="0.25">
      <c r="A732" s="15">
        <v>59091</v>
      </c>
      <c r="B732" s="16" t="s">
        <v>47</v>
      </c>
      <c r="C732" s="16" t="s">
        <v>42</v>
      </c>
    </row>
    <row r="733" spans="1:3" x14ac:dyDescent="0.25">
      <c r="A733" s="15">
        <v>59112</v>
      </c>
      <c r="B733" s="16" t="s">
        <v>47</v>
      </c>
      <c r="C733" s="16" t="s">
        <v>43</v>
      </c>
    </row>
    <row r="734" spans="1:3" x14ac:dyDescent="0.25">
      <c r="A734" s="15">
        <v>59125</v>
      </c>
      <c r="B734" s="16" t="s">
        <v>33</v>
      </c>
      <c r="C734" s="16" t="s">
        <v>44</v>
      </c>
    </row>
    <row r="735" spans="1:3" x14ac:dyDescent="0.25">
      <c r="A735" s="15">
        <v>59165</v>
      </c>
      <c r="B735" s="16" t="s">
        <v>46</v>
      </c>
      <c r="C735" s="16" t="s">
        <v>45</v>
      </c>
    </row>
    <row r="736" spans="1:3" x14ac:dyDescent="0.25">
      <c r="A736" s="15">
        <v>59172</v>
      </c>
      <c r="B736" s="16" t="s">
        <v>46</v>
      </c>
      <c r="C736" s="16" t="s">
        <v>31</v>
      </c>
    </row>
    <row r="737" spans="1:3" x14ac:dyDescent="0.25">
      <c r="A737" s="15">
        <v>59208</v>
      </c>
      <c r="B737" s="16" t="s">
        <v>30</v>
      </c>
      <c r="C737" s="16" t="s">
        <v>32</v>
      </c>
    </row>
    <row r="738" spans="1:3" x14ac:dyDescent="0.25">
      <c r="A738" s="15">
        <v>59209</v>
      </c>
      <c r="B738" s="16" t="s">
        <v>33</v>
      </c>
      <c r="C738" s="16" t="s">
        <v>32</v>
      </c>
    </row>
    <row r="739" spans="1:3" x14ac:dyDescent="0.25">
      <c r="A739" s="15">
        <v>59254</v>
      </c>
      <c r="B739" s="16" t="s">
        <v>34</v>
      </c>
      <c r="C739" s="16" t="s">
        <v>35</v>
      </c>
    </row>
    <row r="740" spans="1:3" x14ac:dyDescent="0.25">
      <c r="A740" s="15">
        <v>59282</v>
      </c>
      <c r="B740" s="16" t="s">
        <v>34</v>
      </c>
      <c r="C740" s="16" t="s">
        <v>37</v>
      </c>
    </row>
    <row r="741" spans="1:3" x14ac:dyDescent="0.25">
      <c r="A741" s="15">
        <v>59292</v>
      </c>
      <c r="B741" s="16" t="s">
        <v>30</v>
      </c>
      <c r="C741" s="16" t="s">
        <v>38</v>
      </c>
    </row>
    <row r="742" spans="1:3" x14ac:dyDescent="0.25">
      <c r="A742" s="15">
        <v>59316</v>
      </c>
      <c r="B742" s="16" t="s">
        <v>39</v>
      </c>
      <c r="C742" s="16" t="s">
        <v>40</v>
      </c>
    </row>
    <row r="743" spans="1:3" x14ac:dyDescent="0.25">
      <c r="A743" s="15">
        <v>59421</v>
      </c>
      <c r="B743" s="16" t="s">
        <v>39</v>
      </c>
      <c r="C743" s="16" t="s">
        <v>41</v>
      </c>
    </row>
    <row r="744" spans="1:3" x14ac:dyDescent="0.25">
      <c r="A744" s="15">
        <v>59456</v>
      </c>
      <c r="B744" s="16" t="s">
        <v>39</v>
      </c>
      <c r="C744" s="16" t="s">
        <v>42</v>
      </c>
    </row>
    <row r="745" spans="1:3" x14ac:dyDescent="0.25">
      <c r="A745" s="15">
        <v>59477</v>
      </c>
      <c r="B745" s="16" t="s">
        <v>39</v>
      </c>
      <c r="C745" s="16" t="s">
        <v>43</v>
      </c>
    </row>
    <row r="746" spans="1:3" x14ac:dyDescent="0.25">
      <c r="A746" s="15">
        <v>59490</v>
      </c>
      <c r="B746" s="16" t="s">
        <v>47</v>
      </c>
      <c r="C746" s="16" t="s">
        <v>44</v>
      </c>
    </row>
    <row r="747" spans="1:3" x14ac:dyDescent="0.25">
      <c r="A747" s="15">
        <v>59530</v>
      </c>
      <c r="B747" s="16" t="s">
        <v>30</v>
      </c>
      <c r="C747" s="16" t="s">
        <v>45</v>
      </c>
    </row>
    <row r="748" spans="1:3" x14ac:dyDescent="0.25">
      <c r="A748" s="15">
        <v>59537</v>
      </c>
      <c r="B748" s="16" t="s">
        <v>30</v>
      </c>
      <c r="C748" s="16" t="s">
        <v>31</v>
      </c>
    </row>
    <row r="749" spans="1:3" x14ac:dyDescent="0.25">
      <c r="A749" s="15">
        <v>59593</v>
      </c>
      <c r="B749" s="16" t="s">
        <v>30</v>
      </c>
      <c r="C749" s="16" t="s">
        <v>32</v>
      </c>
    </row>
    <row r="750" spans="1:3" x14ac:dyDescent="0.25">
      <c r="A750" s="15">
        <v>59594</v>
      </c>
      <c r="B750" s="16" t="s">
        <v>33</v>
      </c>
      <c r="C750" s="16" t="s">
        <v>32</v>
      </c>
    </row>
    <row r="751" spans="1:3" x14ac:dyDescent="0.25">
      <c r="A751" s="15">
        <v>59639</v>
      </c>
      <c r="B751" s="16" t="s">
        <v>34</v>
      </c>
      <c r="C751" s="16" t="s">
        <v>35</v>
      </c>
    </row>
    <row r="752" spans="1:3" x14ac:dyDescent="0.25">
      <c r="A752" s="15">
        <v>59647</v>
      </c>
      <c r="B752" s="16" t="s">
        <v>36</v>
      </c>
      <c r="C752" s="16" t="s">
        <v>37</v>
      </c>
    </row>
    <row r="753" spans="1:3" x14ac:dyDescent="0.25">
      <c r="A753" s="15">
        <v>59657</v>
      </c>
      <c r="B753" s="16" t="s">
        <v>33</v>
      </c>
      <c r="C753" s="16" t="s">
        <v>38</v>
      </c>
    </row>
    <row r="754" spans="1:3" x14ac:dyDescent="0.25">
      <c r="A754" s="15">
        <v>59701</v>
      </c>
      <c r="B754" s="16" t="s">
        <v>39</v>
      </c>
      <c r="C754" s="16" t="s">
        <v>40</v>
      </c>
    </row>
    <row r="755" spans="1:3" x14ac:dyDescent="0.25">
      <c r="A755" s="15">
        <v>59786</v>
      </c>
      <c r="B755" s="16" t="s">
        <v>34</v>
      </c>
      <c r="C755" s="16" t="s">
        <v>41</v>
      </c>
    </row>
    <row r="756" spans="1:3" x14ac:dyDescent="0.25">
      <c r="A756" s="15">
        <v>59821</v>
      </c>
      <c r="B756" s="16" t="s">
        <v>34</v>
      </c>
      <c r="C756" s="16" t="s">
        <v>42</v>
      </c>
    </row>
    <row r="757" spans="1:3" x14ac:dyDescent="0.25">
      <c r="A757" s="15">
        <v>59842</v>
      </c>
      <c r="B757" s="16" t="s">
        <v>34</v>
      </c>
      <c r="C757" s="16" t="s">
        <v>43</v>
      </c>
    </row>
    <row r="758" spans="1:3" x14ac:dyDescent="0.25">
      <c r="A758" s="15">
        <v>59855</v>
      </c>
      <c r="B758" s="16" t="s">
        <v>39</v>
      </c>
      <c r="C758" s="16" t="s">
        <v>44</v>
      </c>
    </row>
    <row r="759" spans="1:3" x14ac:dyDescent="0.25">
      <c r="A759" s="15">
        <v>59895</v>
      </c>
      <c r="B759" s="16" t="s">
        <v>33</v>
      </c>
      <c r="C759" s="16" t="s">
        <v>45</v>
      </c>
    </row>
    <row r="760" spans="1:3" x14ac:dyDescent="0.25">
      <c r="A760" s="15">
        <v>59902</v>
      </c>
      <c r="B760" s="16" t="s">
        <v>33</v>
      </c>
      <c r="C760" s="16" t="s">
        <v>31</v>
      </c>
    </row>
    <row r="761" spans="1:3" x14ac:dyDescent="0.25">
      <c r="A761" s="15">
        <v>59950</v>
      </c>
      <c r="B761" s="16" t="s">
        <v>30</v>
      </c>
      <c r="C761" s="16" t="s">
        <v>32</v>
      </c>
    </row>
    <row r="762" spans="1:3" x14ac:dyDescent="0.25">
      <c r="A762" s="15">
        <v>59951</v>
      </c>
      <c r="B762" s="16" t="s">
        <v>33</v>
      </c>
      <c r="C762" s="16" t="s">
        <v>32</v>
      </c>
    </row>
    <row r="763" spans="1:3" x14ac:dyDescent="0.25">
      <c r="A763" s="15">
        <v>59996</v>
      </c>
      <c r="B763" s="16" t="s">
        <v>34</v>
      </c>
      <c r="C763" s="16" t="s">
        <v>35</v>
      </c>
    </row>
    <row r="764" spans="1:3" x14ac:dyDescent="0.25">
      <c r="A764" s="15">
        <v>60013</v>
      </c>
      <c r="B764" s="16" t="s">
        <v>30</v>
      </c>
      <c r="C764" s="16" t="s">
        <v>37</v>
      </c>
    </row>
    <row r="765" spans="1:3" x14ac:dyDescent="0.25">
      <c r="A765" s="15">
        <v>60023</v>
      </c>
      <c r="B765" s="16" t="s">
        <v>39</v>
      </c>
      <c r="C765" s="16" t="s">
        <v>38</v>
      </c>
    </row>
    <row r="766" spans="1:3" x14ac:dyDescent="0.25">
      <c r="A766" s="15">
        <v>60058</v>
      </c>
      <c r="B766" s="16" t="s">
        <v>39</v>
      </c>
      <c r="C766" s="16" t="s">
        <v>40</v>
      </c>
    </row>
    <row r="767" spans="1:3" x14ac:dyDescent="0.25">
      <c r="A767" s="15">
        <v>60152</v>
      </c>
      <c r="B767" s="16" t="s">
        <v>46</v>
      </c>
      <c r="C767" s="16" t="s">
        <v>41</v>
      </c>
    </row>
    <row r="768" spans="1:3" x14ac:dyDescent="0.25">
      <c r="A768" s="15">
        <v>60187</v>
      </c>
      <c r="B768" s="16" t="s">
        <v>46</v>
      </c>
      <c r="C768" s="16" t="s">
        <v>42</v>
      </c>
    </row>
    <row r="769" spans="1:3" x14ac:dyDescent="0.25">
      <c r="A769" s="15">
        <v>60208</v>
      </c>
      <c r="B769" s="16" t="s">
        <v>46</v>
      </c>
      <c r="C769" s="16" t="s">
        <v>43</v>
      </c>
    </row>
    <row r="770" spans="1:3" x14ac:dyDescent="0.25">
      <c r="A770" s="15">
        <v>60221</v>
      </c>
      <c r="B770" s="16" t="s">
        <v>36</v>
      </c>
      <c r="C770" s="16" t="s">
        <v>44</v>
      </c>
    </row>
    <row r="771" spans="1:3" x14ac:dyDescent="0.25">
      <c r="A771" s="15">
        <v>60261</v>
      </c>
      <c r="B771" s="16" t="s">
        <v>39</v>
      </c>
      <c r="C771" s="16" t="s">
        <v>45</v>
      </c>
    </row>
    <row r="772" spans="1:3" x14ac:dyDescent="0.25">
      <c r="A772" s="15">
        <v>60268</v>
      </c>
      <c r="B772" s="16" t="s">
        <v>39</v>
      </c>
      <c r="C772" s="16" t="s">
        <v>31</v>
      </c>
    </row>
    <row r="773" spans="1:3" x14ac:dyDescent="0.25">
      <c r="A773" s="15">
        <v>60307</v>
      </c>
      <c r="B773" s="16" t="s">
        <v>30</v>
      </c>
      <c r="C773" s="16" t="s">
        <v>32</v>
      </c>
    </row>
    <row r="774" spans="1:3" x14ac:dyDescent="0.25">
      <c r="A774" s="15">
        <v>60308</v>
      </c>
      <c r="B774" s="16" t="s">
        <v>33</v>
      </c>
      <c r="C774" s="16" t="s">
        <v>32</v>
      </c>
    </row>
    <row r="775" spans="1:3" x14ac:dyDescent="0.25">
      <c r="A775" s="15">
        <v>60353</v>
      </c>
      <c r="B775" s="16" t="s">
        <v>34</v>
      </c>
      <c r="C775" s="16" t="s">
        <v>35</v>
      </c>
    </row>
    <row r="776" spans="1:3" x14ac:dyDescent="0.25">
      <c r="A776" s="15">
        <v>60378</v>
      </c>
      <c r="B776" s="16" t="s">
        <v>33</v>
      </c>
      <c r="C776" s="16" t="s">
        <v>37</v>
      </c>
    </row>
    <row r="777" spans="1:3" x14ac:dyDescent="0.25">
      <c r="A777" s="15">
        <v>60388</v>
      </c>
      <c r="B777" s="16" t="s">
        <v>34</v>
      </c>
      <c r="C777" s="16" t="s">
        <v>38</v>
      </c>
    </row>
    <row r="778" spans="1:3" x14ac:dyDescent="0.25">
      <c r="A778" s="15">
        <v>60415</v>
      </c>
      <c r="B778" s="16" t="s">
        <v>39</v>
      </c>
      <c r="C778" s="16" t="s">
        <v>40</v>
      </c>
    </row>
    <row r="779" spans="1:3" x14ac:dyDescent="0.25">
      <c r="A779" s="15">
        <v>60517</v>
      </c>
      <c r="B779" s="16" t="s">
        <v>30</v>
      </c>
      <c r="C779" s="16" t="s">
        <v>41</v>
      </c>
    </row>
    <row r="780" spans="1:3" x14ac:dyDescent="0.25">
      <c r="A780" s="15">
        <v>60552</v>
      </c>
      <c r="B780" s="16" t="s">
        <v>30</v>
      </c>
      <c r="C780" s="16" t="s">
        <v>42</v>
      </c>
    </row>
    <row r="781" spans="1:3" x14ac:dyDescent="0.25">
      <c r="A781" s="15">
        <v>60573</v>
      </c>
      <c r="B781" s="16" t="s">
        <v>30</v>
      </c>
      <c r="C781" s="16" t="s">
        <v>43</v>
      </c>
    </row>
    <row r="782" spans="1:3" x14ac:dyDescent="0.25">
      <c r="A782" s="15">
        <v>60586</v>
      </c>
      <c r="B782" s="16" t="s">
        <v>46</v>
      </c>
      <c r="C782" s="16" t="s">
        <v>44</v>
      </c>
    </row>
    <row r="783" spans="1:3" x14ac:dyDescent="0.25">
      <c r="A783" s="15">
        <v>60626</v>
      </c>
      <c r="B783" s="16" t="s">
        <v>34</v>
      </c>
      <c r="C783" s="16" t="s">
        <v>45</v>
      </c>
    </row>
    <row r="784" spans="1:3" x14ac:dyDescent="0.25">
      <c r="A784" s="15">
        <v>60633</v>
      </c>
      <c r="B784" s="16" t="s">
        <v>34</v>
      </c>
      <c r="C784" s="16" t="s">
        <v>31</v>
      </c>
    </row>
    <row r="785" spans="1:3" x14ac:dyDescent="0.25">
      <c r="A785" s="15">
        <v>60685</v>
      </c>
      <c r="B785" s="16" t="s">
        <v>30</v>
      </c>
      <c r="C785" s="16" t="s">
        <v>32</v>
      </c>
    </row>
    <row r="786" spans="1:3" x14ac:dyDescent="0.25">
      <c r="A786" s="15">
        <v>60686</v>
      </c>
      <c r="B786" s="16" t="s">
        <v>33</v>
      </c>
      <c r="C786" s="16" t="s">
        <v>32</v>
      </c>
    </row>
    <row r="787" spans="1:3" x14ac:dyDescent="0.25">
      <c r="A787" s="15">
        <v>60731</v>
      </c>
      <c r="B787" s="16" t="s">
        <v>34</v>
      </c>
      <c r="C787" s="16" t="s">
        <v>35</v>
      </c>
    </row>
    <row r="788" spans="1:3" x14ac:dyDescent="0.25">
      <c r="A788" s="15">
        <v>60743</v>
      </c>
      <c r="B788" s="16" t="s">
        <v>47</v>
      </c>
      <c r="C788" s="16" t="s">
        <v>37</v>
      </c>
    </row>
    <row r="789" spans="1:3" x14ac:dyDescent="0.25">
      <c r="A789" s="15">
        <v>60753</v>
      </c>
      <c r="B789" s="16" t="s">
        <v>36</v>
      </c>
      <c r="C789" s="16" t="s">
        <v>38</v>
      </c>
    </row>
    <row r="790" spans="1:3" x14ac:dyDescent="0.25">
      <c r="A790" s="15">
        <v>60793</v>
      </c>
      <c r="B790" s="16" t="s">
        <v>39</v>
      </c>
      <c r="C790" s="16" t="s">
        <v>40</v>
      </c>
    </row>
    <row r="791" spans="1:3" x14ac:dyDescent="0.25">
      <c r="A791" s="15">
        <v>60882</v>
      </c>
      <c r="B791" s="16" t="s">
        <v>33</v>
      </c>
      <c r="C791" s="16" t="s">
        <v>41</v>
      </c>
    </row>
    <row r="792" spans="1:3" x14ac:dyDescent="0.25">
      <c r="A792" s="15">
        <v>60917</v>
      </c>
      <c r="B792" s="16" t="s">
        <v>33</v>
      </c>
      <c r="C792" s="16" t="s">
        <v>42</v>
      </c>
    </row>
    <row r="793" spans="1:3" x14ac:dyDescent="0.25">
      <c r="A793" s="15">
        <v>60938</v>
      </c>
      <c r="B793" s="16" t="s">
        <v>33</v>
      </c>
      <c r="C793" s="16" t="s">
        <v>43</v>
      </c>
    </row>
    <row r="794" spans="1:3" x14ac:dyDescent="0.25">
      <c r="A794" s="15">
        <v>60951</v>
      </c>
      <c r="B794" s="16" t="s">
        <v>30</v>
      </c>
      <c r="C794" s="16" t="s">
        <v>44</v>
      </c>
    </row>
    <row r="795" spans="1:3" x14ac:dyDescent="0.25">
      <c r="A795" s="15">
        <v>60991</v>
      </c>
      <c r="B795" s="16" t="s">
        <v>36</v>
      </c>
      <c r="C795" s="16" t="s">
        <v>45</v>
      </c>
    </row>
    <row r="796" spans="1:3" x14ac:dyDescent="0.25">
      <c r="A796" s="15">
        <v>60998</v>
      </c>
      <c r="B796" s="16" t="s">
        <v>36</v>
      </c>
      <c r="C796" s="16" t="s">
        <v>31</v>
      </c>
    </row>
    <row r="797" spans="1:3" x14ac:dyDescent="0.25">
      <c r="A797" s="15">
        <v>61042</v>
      </c>
      <c r="B797" s="16" t="s">
        <v>30</v>
      </c>
      <c r="C797" s="16" t="s">
        <v>32</v>
      </c>
    </row>
    <row r="798" spans="1:3" x14ac:dyDescent="0.25">
      <c r="A798" s="15">
        <v>61043</v>
      </c>
      <c r="B798" s="16" t="s">
        <v>33</v>
      </c>
      <c r="C798" s="16" t="s">
        <v>32</v>
      </c>
    </row>
    <row r="799" spans="1:3" x14ac:dyDescent="0.25">
      <c r="A799" s="15">
        <v>61088</v>
      </c>
      <c r="B799" s="16" t="s">
        <v>34</v>
      </c>
      <c r="C799" s="16" t="s">
        <v>35</v>
      </c>
    </row>
    <row r="800" spans="1:3" x14ac:dyDescent="0.25">
      <c r="A800" s="15">
        <v>61108</v>
      </c>
      <c r="B800" s="16" t="s">
        <v>39</v>
      </c>
      <c r="C800" s="16" t="s">
        <v>37</v>
      </c>
    </row>
    <row r="801" spans="1:3" x14ac:dyDescent="0.25">
      <c r="A801" s="15">
        <v>61118</v>
      </c>
      <c r="B801" s="16" t="s">
        <v>46</v>
      </c>
      <c r="C801" s="16" t="s">
        <v>38</v>
      </c>
    </row>
    <row r="802" spans="1:3" x14ac:dyDescent="0.25">
      <c r="A802" s="15">
        <v>61150</v>
      </c>
      <c r="B802" s="16" t="s">
        <v>39</v>
      </c>
      <c r="C802" s="16" t="s">
        <v>40</v>
      </c>
    </row>
    <row r="803" spans="1:3" x14ac:dyDescent="0.25">
      <c r="A803" s="15">
        <v>61247</v>
      </c>
      <c r="B803" s="16" t="s">
        <v>47</v>
      </c>
      <c r="C803" s="16" t="s">
        <v>41</v>
      </c>
    </row>
    <row r="804" spans="1:3" x14ac:dyDescent="0.25">
      <c r="A804" s="15">
        <v>61282</v>
      </c>
      <c r="B804" s="16" t="s">
        <v>47</v>
      </c>
      <c r="C804" s="16" t="s">
        <v>42</v>
      </c>
    </row>
    <row r="805" spans="1:3" x14ac:dyDescent="0.25">
      <c r="A805" s="15">
        <v>61303</v>
      </c>
      <c r="B805" s="16" t="s">
        <v>47</v>
      </c>
      <c r="C805" s="16" t="s">
        <v>43</v>
      </c>
    </row>
    <row r="806" spans="1:3" x14ac:dyDescent="0.25">
      <c r="A806" s="15">
        <v>61316</v>
      </c>
      <c r="B806" s="16" t="s">
        <v>33</v>
      </c>
      <c r="C806" s="16" t="s">
        <v>44</v>
      </c>
    </row>
    <row r="807" spans="1:3" x14ac:dyDescent="0.25">
      <c r="A807" s="15">
        <v>61356</v>
      </c>
      <c r="B807" s="16" t="s">
        <v>46</v>
      </c>
      <c r="C807" s="16" t="s">
        <v>45</v>
      </c>
    </row>
    <row r="808" spans="1:3" x14ac:dyDescent="0.25">
      <c r="A808" s="15">
        <v>61363</v>
      </c>
      <c r="B808" s="16" t="s">
        <v>46</v>
      </c>
      <c r="C808" s="16" t="s">
        <v>31</v>
      </c>
    </row>
    <row r="809" spans="1:3" x14ac:dyDescent="0.25">
      <c r="A809" s="15">
        <v>61427</v>
      </c>
      <c r="B809" s="16" t="s">
        <v>30</v>
      </c>
      <c r="C809" s="16" t="s">
        <v>32</v>
      </c>
    </row>
    <row r="810" spans="1:3" x14ac:dyDescent="0.25">
      <c r="A810" s="15">
        <v>61428</v>
      </c>
      <c r="B810" s="16" t="s">
        <v>33</v>
      </c>
      <c r="C810" s="16" t="s">
        <v>32</v>
      </c>
    </row>
    <row r="811" spans="1:3" x14ac:dyDescent="0.25">
      <c r="A811" s="15">
        <v>61473</v>
      </c>
      <c r="B811" s="16" t="s">
        <v>34</v>
      </c>
      <c r="C811" s="16" t="s">
        <v>35</v>
      </c>
    </row>
    <row r="812" spans="1:3" x14ac:dyDescent="0.25">
      <c r="A812" s="15">
        <v>61474</v>
      </c>
      <c r="B812" s="16" t="s">
        <v>36</v>
      </c>
      <c r="C812" s="16" t="s">
        <v>37</v>
      </c>
    </row>
    <row r="813" spans="1:3" x14ac:dyDescent="0.25">
      <c r="A813" s="15">
        <v>61484</v>
      </c>
      <c r="B813" s="16" t="s">
        <v>33</v>
      </c>
      <c r="C813" s="16" t="s">
        <v>38</v>
      </c>
    </row>
    <row r="814" spans="1:3" x14ac:dyDescent="0.25">
      <c r="A814" s="15">
        <v>61535</v>
      </c>
      <c r="B814" s="16" t="s">
        <v>39</v>
      </c>
      <c r="C814" s="16" t="s">
        <v>40</v>
      </c>
    </row>
    <row r="815" spans="1:3" x14ac:dyDescent="0.25">
      <c r="A815" s="15">
        <v>61613</v>
      </c>
      <c r="B815" s="16" t="s">
        <v>34</v>
      </c>
      <c r="C815" s="16" t="s">
        <v>41</v>
      </c>
    </row>
    <row r="816" spans="1:3" x14ac:dyDescent="0.25">
      <c r="A816" s="15">
        <v>61648</v>
      </c>
      <c r="B816" s="16" t="s">
        <v>34</v>
      </c>
      <c r="C816" s="16" t="s">
        <v>42</v>
      </c>
    </row>
    <row r="817" spans="1:3" x14ac:dyDescent="0.25">
      <c r="A817" s="15">
        <v>61669</v>
      </c>
      <c r="B817" s="16" t="s">
        <v>34</v>
      </c>
      <c r="C817" s="16" t="s">
        <v>43</v>
      </c>
    </row>
    <row r="818" spans="1:3" x14ac:dyDescent="0.25">
      <c r="A818" s="15">
        <v>61682</v>
      </c>
      <c r="B818" s="16" t="s">
        <v>39</v>
      </c>
      <c r="C818" s="16" t="s">
        <v>44</v>
      </c>
    </row>
    <row r="819" spans="1:3" x14ac:dyDescent="0.25">
      <c r="A819" s="15">
        <v>61722</v>
      </c>
      <c r="B819" s="16" t="s">
        <v>33</v>
      </c>
      <c r="C819" s="16" t="s">
        <v>45</v>
      </c>
    </row>
    <row r="820" spans="1:3" x14ac:dyDescent="0.25">
      <c r="A820" s="15">
        <v>61729</v>
      </c>
      <c r="B820" s="16" t="s">
        <v>33</v>
      </c>
      <c r="C820" s="16" t="s">
        <v>31</v>
      </c>
    </row>
    <row r="821" spans="1:3" x14ac:dyDescent="0.25">
      <c r="A821" s="15">
        <v>61784</v>
      </c>
      <c r="B821" s="16" t="s">
        <v>30</v>
      </c>
      <c r="C821" s="16" t="s">
        <v>32</v>
      </c>
    </row>
    <row r="822" spans="1:3" x14ac:dyDescent="0.25">
      <c r="A822" s="15">
        <v>61785</v>
      </c>
      <c r="B822" s="16" t="s">
        <v>33</v>
      </c>
      <c r="C822" s="16" t="s">
        <v>32</v>
      </c>
    </row>
    <row r="823" spans="1:3" x14ac:dyDescent="0.25">
      <c r="A823" s="15">
        <v>61830</v>
      </c>
      <c r="B823" s="16" t="s">
        <v>34</v>
      </c>
      <c r="C823" s="16" t="s">
        <v>35</v>
      </c>
    </row>
    <row r="824" spans="1:3" x14ac:dyDescent="0.25">
      <c r="A824" s="15">
        <v>61839</v>
      </c>
      <c r="B824" s="16" t="s">
        <v>46</v>
      </c>
      <c r="C824" s="16" t="s">
        <v>37</v>
      </c>
    </row>
    <row r="825" spans="1:3" x14ac:dyDescent="0.25">
      <c r="A825" s="15">
        <v>61849</v>
      </c>
      <c r="B825" s="16" t="s">
        <v>47</v>
      </c>
      <c r="C825" s="16" t="s">
        <v>38</v>
      </c>
    </row>
    <row r="826" spans="1:3" x14ac:dyDescent="0.25">
      <c r="A826" s="15">
        <v>61892</v>
      </c>
      <c r="B826" s="16" t="s">
        <v>39</v>
      </c>
      <c r="C826" s="16" t="s">
        <v>40</v>
      </c>
    </row>
    <row r="827" spans="1:3" x14ac:dyDescent="0.25">
      <c r="A827" s="15">
        <v>61978</v>
      </c>
      <c r="B827" s="16" t="s">
        <v>36</v>
      </c>
      <c r="C827" s="16" t="s">
        <v>41</v>
      </c>
    </row>
    <row r="828" spans="1:3" x14ac:dyDescent="0.25">
      <c r="A828" s="15">
        <v>62013</v>
      </c>
      <c r="B828" s="16" t="s">
        <v>36</v>
      </c>
      <c r="C828" s="16" t="s">
        <v>42</v>
      </c>
    </row>
    <row r="829" spans="1:3" x14ac:dyDescent="0.25">
      <c r="A829" s="15">
        <v>62034</v>
      </c>
      <c r="B829" s="16" t="s">
        <v>36</v>
      </c>
      <c r="C829" s="16" t="s">
        <v>43</v>
      </c>
    </row>
    <row r="830" spans="1:3" x14ac:dyDescent="0.25">
      <c r="A830" s="15">
        <v>62047</v>
      </c>
      <c r="B830" s="16" t="s">
        <v>34</v>
      </c>
      <c r="C830" s="16" t="s">
        <v>44</v>
      </c>
    </row>
    <row r="831" spans="1:3" x14ac:dyDescent="0.25">
      <c r="A831" s="15">
        <v>62087</v>
      </c>
      <c r="B831" s="16" t="s">
        <v>47</v>
      </c>
      <c r="C831" s="16" t="s">
        <v>45</v>
      </c>
    </row>
    <row r="832" spans="1:3" x14ac:dyDescent="0.25">
      <c r="A832" s="15">
        <v>62094</v>
      </c>
      <c r="B832" s="16" t="s">
        <v>47</v>
      </c>
      <c r="C832" s="16" t="s">
        <v>31</v>
      </c>
    </row>
    <row r="833" spans="1:3" x14ac:dyDescent="0.25">
      <c r="A833" s="15">
        <v>62134</v>
      </c>
      <c r="B833" s="16" t="s">
        <v>30</v>
      </c>
      <c r="C833" s="16" t="s">
        <v>32</v>
      </c>
    </row>
    <row r="834" spans="1:3" x14ac:dyDescent="0.25">
      <c r="A834" s="15">
        <v>62135</v>
      </c>
      <c r="B834" s="16" t="s">
        <v>33</v>
      </c>
      <c r="C834" s="16" t="s">
        <v>32</v>
      </c>
    </row>
    <row r="835" spans="1:3" x14ac:dyDescent="0.25">
      <c r="A835" s="15">
        <v>62180</v>
      </c>
      <c r="B835" s="16" t="s">
        <v>34</v>
      </c>
      <c r="C835" s="16" t="s">
        <v>35</v>
      </c>
    </row>
    <row r="836" spans="1:3" x14ac:dyDescent="0.25">
      <c r="A836" s="15">
        <v>62204</v>
      </c>
      <c r="B836" s="16" t="s">
        <v>30</v>
      </c>
      <c r="C836" s="16" t="s">
        <v>37</v>
      </c>
    </row>
    <row r="837" spans="1:3" x14ac:dyDescent="0.25">
      <c r="A837" s="15">
        <v>62214</v>
      </c>
      <c r="B837" s="16" t="s">
        <v>39</v>
      </c>
      <c r="C837" s="16" t="s">
        <v>38</v>
      </c>
    </row>
    <row r="838" spans="1:3" x14ac:dyDescent="0.25">
      <c r="A838" s="15">
        <v>62242</v>
      </c>
      <c r="B838" s="16" t="s">
        <v>39</v>
      </c>
      <c r="C838" s="16" t="s">
        <v>40</v>
      </c>
    </row>
    <row r="839" spans="1:3" x14ac:dyDescent="0.25">
      <c r="A839" s="15">
        <v>62343</v>
      </c>
      <c r="B839" s="16" t="s">
        <v>46</v>
      </c>
      <c r="C839" s="16" t="s">
        <v>41</v>
      </c>
    </row>
    <row r="840" spans="1:3" x14ac:dyDescent="0.25">
      <c r="A840" s="15">
        <v>62378</v>
      </c>
      <c r="B840" s="16" t="s">
        <v>46</v>
      </c>
      <c r="C840" s="16" t="s">
        <v>42</v>
      </c>
    </row>
    <row r="841" spans="1:3" x14ac:dyDescent="0.25">
      <c r="A841" s="15">
        <v>62399</v>
      </c>
      <c r="B841" s="16" t="s">
        <v>46</v>
      </c>
      <c r="C841" s="16" t="s">
        <v>43</v>
      </c>
    </row>
    <row r="842" spans="1:3" x14ac:dyDescent="0.25">
      <c r="A842" s="15">
        <v>62412</v>
      </c>
      <c r="B842" s="16" t="s">
        <v>36</v>
      </c>
      <c r="C842" s="16" t="s">
        <v>44</v>
      </c>
    </row>
    <row r="843" spans="1:3" x14ac:dyDescent="0.25">
      <c r="A843" s="15">
        <v>62452</v>
      </c>
      <c r="B843" s="16" t="s">
        <v>39</v>
      </c>
      <c r="C843" s="16" t="s">
        <v>45</v>
      </c>
    </row>
    <row r="844" spans="1:3" x14ac:dyDescent="0.25">
      <c r="A844" s="15">
        <v>62459</v>
      </c>
      <c r="B844" s="16" t="s">
        <v>39</v>
      </c>
      <c r="C844" s="16" t="s">
        <v>31</v>
      </c>
    </row>
    <row r="845" spans="1:3" x14ac:dyDescent="0.25">
      <c r="A845" s="15">
        <v>62519</v>
      </c>
      <c r="B845" s="16" t="s">
        <v>30</v>
      </c>
      <c r="C845" s="16" t="s">
        <v>32</v>
      </c>
    </row>
    <row r="846" spans="1:3" x14ac:dyDescent="0.25">
      <c r="A846" s="15">
        <v>62520</v>
      </c>
      <c r="B846" s="16" t="s">
        <v>33</v>
      </c>
      <c r="C846" s="16" t="s">
        <v>32</v>
      </c>
    </row>
    <row r="847" spans="1:3" x14ac:dyDescent="0.25">
      <c r="A847" s="15">
        <v>62565</v>
      </c>
      <c r="B847" s="16" t="s">
        <v>34</v>
      </c>
      <c r="C847" s="16" t="s">
        <v>35</v>
      </c>
    </row>
    <row r="848" spans="1:3" x14ac:dyDescent="0.25">
      <c r="A848" s="15">
        <v>62569</v>
      </c>
      <c r="B848" s="16" t="s">
        <v>33</v>
      </c>
      <c r="C848" s="16" t="s">
        <v>37</v>
      </c>
    </row>
    <row r="849" spans="1:3" x14ac:dyDescent="0.25">
      <c r="A849" s="15">
        <v>62579</v>
      </c>
      <c r="B849" s="16" t="s">
        <v>34</v>
      </c>
      <c r="C849" s="16" t="s">
        <v>38</v>
      </c>
    </row>
    <row r="850" spans="1:3" x14ac:dyDescent="0.25">
      <c r="A850" s="15">
        <v>62627</v>
      </c>
      <c r="B850" s="16" t="s">
        <v>39</v>
      </c>
      <c r="C850" s="16" t="s">
        <v>40</v>
      </c>
    </row>
    <row r="851" spans="1:3" x14ac:dyDescent="0.25">
      <c r="A851" s="15">
        <v>62708</v>
      </c>
      <c r="B851" s="16" t="s">
        <v>30</v>
      </c>
      <c r="C851" s="16" t="s">
        <v>41</v>
      </c>
    </row>
    <row r="852" spans="1:3" x14ac:dyDescent="0.25">
      <c r="A852" s="15">
        <v>62743</v>
      </c>
      <c r="B852" s="16" t="s">
        <v>30</v>
      </c>
      <c r="C852" s="16" t="s">
        <v>42</v>
      </c>
    </row>
    <row r="853" spans="1:3" x14ac:dyDescent="0.25">
      <c r="A853" s="15">
        <v>62764</v>
      </c>
      <c r="B853" s="16" t="s">
        <v>30</v>
      </c>
      <c r="C853" s="16" t="s">
        <v>43</v>
      </c>
    </row>
    <row r="854" spans="1:3" x14ac:dyDescent="0.25">
      <c r="A854" s="15">
        <v>62777</v>
      </c>
      <c r="B854" s="16" t="s">
        <v>46</v>
      </c>
      <c r="C854" s="16" t="s">
        <v>44</v>
      </c>
    </row>
    <row r="855" spans="1:3" x14ac:dyDescent="0.25">
      <c r="A855" s="15">
        <v>62817</v>
      </c>
      <c r="B855" s="16" t="s">
        <v>34</v>
      </c>
      <c r="C855" s="16" t="s">
        <v>45</v>
      </c>
    </row>
    <row r="856" spans="1:3" x14ac:dyDescent="0.25">
      <c r="A856" s="15">
        <v>62824</v>
      </c>
      <c r="B856" s="16" t="s">
        <v>34</v>
      </c>
      <c r="C856" s="16" t="s">
        <v>31</v>
      </c>
    </row>
    <row r="857" spans="1:3" x14ac:dyDescent="0.25">
      <c r="A857" s="15">
        <v>62876</v>
      </c>
      <c r="B857" s="16" t="s">
        <v>30</v>
      </c>
      <c r="C857" s="16" t="s">
        <v>32</v>
      </c>
    </row>
    <row r="858" spans="1:3" x14ac:dyDescent="0.25">
      <c r="A858" s="15">
        <v>62877</v>
      </c>
      <c r="B858" s="16" t="s">
        <v>33</v>
      </c>
      <c r="C858" s="16" t="s">
        <v>32</v>
      </c>
    </row>
    <row r="859" spans="1:3" x14ac:dyDescent="0.25">
      <c r="A859" s="15">
        <v>62922</v>
      </c>
      <c r="B859" s="16" t="s">
        <v>34</v>
      </c>
      <c r="C859" s="16" t="s">
        <v>35</v>
      </c>
    </row>
    <row r="860" spans="1:3" x14ac:dyDescent="0.25">
      <c r="A860" s="15">
        <v>62935</v>
      </c>
      <c r="B860" s="16" t="s">
        <v>39</v>
      </c>
      <c r="C860" s="16" t="s">
        <v>37</v>
      </c>
    </row>
    <row r="861" spans="1:3" x14ac:dyDescent="0.25">
      <c r="A861" s="15">
        <v>62945</v>
      </c>
      <c r="B861" s="16" t="s">
        <v>46</v>
      </c>
      <c r="C861" s="16" t="s">
        <v>38</v>
      </c>
    </row>
    <row r="862" spans="1:3" x14ac:dyDescent="0.25">
      <c r="A862" s="15">
        <v>62984</v>
      </c>
      <c r="B862" s="16" t="s">
        <v>39</v>
      </c>
      <c r="C862" s="16" t="s">
        <v>40</v>
      </c>
    </row>
    <row r="863" spans="1:3" x14ac:dyDescent="0.25">
      <c r="A863" s="15">
        <v>63074</v>
      </c>
      <c r="B863" s="16" t="s">
        <v>47</v>
      </c>
      <c r="C863" s="16" t="s">
        <v>41</v>
      </c>
    </row>
    <row r="864" spans="1:3" x14ac:dyDescent="0.25">
      <c r="A864" s="15">
        <v>63109</v>
      </c>
      <c r="B864" s="16" t="s">
        <v>47</v>
      </c>
      <c r="C864" s="16" t="s">
        <v>42</v>
      </c>
    </row>
    <row r="865" spans="1:3" x14ac:dyDescent="0.25">
      <c r="A865" s="15">
        <v>63130</v>
      </c>
      <c r="B865" s="16" t="s">
        <v>47</v>
      </c>
      <c r="C865" s="16" t="s">
        <v>43</v>
      </c>
    </row>
    <row r="866" spans="1:3" x14ac:dyDescent="0.25">
      <c r="A866" s="15">
        <v>63143</v>
      </c>
      <c r="B866" s="16" t="s">
        <v>33</v>
      </c>
      <c r="C866" s="16" t="s">
        <v>44</v>
      </c>
    </row>
    <row r="867" spans="1:3" x14ac:dyDescent="0.25">
      <c r="A867" s="15">
        <v>63183</v>
      </c>
      <c r="B867" s="16" t="s">
        <v>46</v>
      </c>
      <c r="C867" s="16" t="s">
        <v>45</v>
      </c>
    </row>
    <row r="868" spans="1:3" x14ac:dyDescent="0.25">
      <c r="A868" s="15">
        <v>63190</v>
      </c>
      <c r="B868" s="16" t="s">
        <v>46</v>
      </c>
      <c r="C868" s="16" t="s">
        <v>31</v>
      </c>
    </row>
    <row r="869" spans="1:3" x14ac:dyDescent="0.25">
      <c r="A869" s="15">
        <v>63226</v>
      </c>
      <c r="B869" s="16" t="s">
        <v>30</v>
      </c>
      <c r="C869" s="16" t="s">
        <v>32</v>
      </c>
    </row>
    <row r="870" spans="1:3" x14ac:dyDescent="0.25">
      <c r="A870" s="15">
        <v>63227</v>
      </c>
      <c r="B870" s="16" t="s">
        <v>33</v>
      </c>
      <c r="C870" s="16" t="s">
        <v>32</v>
      </c>
    </row>
    <row r="871" spans="1:3" x14ac:dyDescent="0.25">
      <c r="A871" s="15">
        <v>63272</v>
      </c>
      <c r="B871" s="16" t="s">
        <v>34</v>
      </c>
      <c r="C871" s="16" t="s">
        <v>35</v>
      </c>
    </row>
    <row r="872" spans="1:3" x14ac:dyDescent="0.25">
      <c r="A872" s="15">
        <v>63300</v>
      </c>
      <c r="B872" s="16" t="s">
        <v>34</v>
      </c>
      <c r="C872" s="16" t="s">
        <v>37</v>
      </c>
    </row>
    <row r="873" spans="1:3" x14ac:dyDescent="0.25">
      <c r="A873" s="15">
        <v>63310</v>
      </c>
      <c r="B873" s="16" t="s">
        <v>30</v>
      </c>
      <c r="C873" s="16" t="s">
        <v>38</v>
      </c>
    </row>
    <row r="874" spans="1:3" x14ac:dyDescent="0.25">
      <c r="A874" s="15">
        <v>63334</v>
      </c>
      <c r="B874" s="16" t="s">
        <v>39</v>
      </c>
      <c r="C874" s="16" t="s">
        <v>40</v>
      </c>
    </row>
    <row r="875" spans="1:3" x14ac:dyDescent="0.25">
      <c r="A875" s="15">
        <v>63439</v>
      </c>
      <c r="B875" s="16" t="s">
        <v>39</v>
      </c>
      <c r="C875" s="16" t="s">
        <v>41</v>
      </c>
    </row>
    <row r="876" spans="1:3" x14ac:dyDescent="0.25">
      <c r="A876" s="15">
        <v>63474</v>
      </c>
      <c r="B876" s="16" t="s">
        <v>39</v>
      </c>
      <c r="C876" s="16" t="s">
        <v>42</v>
      </c>
    </row>
    <row r="877" spans="1:3" x14ac:dyDescent="0.25">
      <c r="A877" s="15">
        <v>63495</v>
      </c>
      <c r="B877" s="16" t="s">
        <v>39</v>
      </c>
      <c r="C877" s="16" t="s">
        <v>43</v>
      </c>
    </row>
    <row r="878" spans="1:3" x14ac:dyDescent="0.25">
      <c r="A878" s="15">
        <v>63508</v>
      </c>
      <c r="B878" s="16" t="s">
        <v>47</v>
      </c>
      <c r="C878" s="16" t="s">
        <v>44</v>
      </c>
    </row>
    <row r="879" spans="1:3" x14ac:dyDescent="0.25">
      <c r="A879" s="15">
        <v>63548</v>
      </c>
      <c r="B879" s="16" t="s">
        <v>30</v>
      </c>
      <c r="C879" s="16" t="s">
        <v>45</v>
      </c>
    </row>
    <row r="880" spans="1:3" x14ac:dyDescent="0.25">
      <c r="A880" s="15">
        <v>63555</v>
      </c>
      <c r="B880" s="16" t="s">
        <v>30</v>
      </c>
      <c r="C880" s="16" t="s">
        <v>31</v>
      </c>
    </row>
    <row r="881" spans="1:3" x14ac:dyDescent="0.25">
      <c r="A881" s="15">
        <v>63611</v>
      </c>
      <c r="B881" s="16" t="s">
        <v>30</v>
      </c>
      <c r="C881" s="16" t="s">
        <v>32</v>
      </c>
    </row>
    <row r="882" spans="1:3" x14ac:dyDescent="0.25">
      <c r="A882" s="15">
        <v>63612</v>
      </c>
      <c r="B882" s="16" t="s">
        <v>33</v>
      </c>
      <c r="C882" s="16" t="s">
        <v>32</v>
      </c>
    </row>
    <row r="883" spans="1:3" x14ac:dyDescent="0.25">
      <c r="A883" s="15">
        <v>63657</v>
      </c>
      <c r="B883" s="16" t="s">
        <v>34</v>
      </c>
      <c r="C883" s="16" t="s">
        <v>35</v>
      </c>
    </row>
    <row r="884" spans="1:3" x14ac:dyDescent="0.25">
      <c r="A884" s="15">
        <v>63665</v>
      </c>
      <c r="B884" s="16" t="s">
        <v>36</v>
      </c>
      <c r="C884" s="16" t="s">
        <v>37</v>
      </c>
    </row>
    <row r="885" spans="1:3" x14ac:dyDescent="0.25">
      <c r="A885" s="15">
        <v>63675</v>
      </c>
      <c r="B885" s="16" t="s">
        <v>33</v>
      </c>
      <c r="C885" s="16" t="s">
        <v>38</v>
      </c>
    </row>
    <row r="886" spans="1:3" x14ac:dyDescent="0.25">
      <c r="A886" s="15">
        <v>63719</v>
      </c>
      <c r="B886" s="16" t="s">
        <v>39</v>
      </c>
      <c r="C886" s="16" t="s">
        <v>40</v>
      </c>
    </row>
    <row r="887" spans="1:3" x14ac:dyDescent="0.25">
      <c r="A887" s="15">
        <v>63804</v>
      </c>
      <c r="B887" s="16" t="s">
        <v>34</v>
      </c>
      <c r="C887" s="16" t="s">
        <v>41</v>
      </c>
    </row>
    <row r="888" spans="1:3" x14ac:dyDescent="0.25">
      <c r="A888" s="15">
        <v>63839</v>
      </c>
      <c r="B888" s="16" t="s">
        <v>34</v>
      </c>
      <c r="C888" s="16" t="s">
        <v>42</v>
      </c>
    </row>
    <row r="889" spans="1:3" x14ac:dyDescent="0.25">
      <c r="A889" s="15">
        <v>63860</v>
      </c>
      <c r="B889" s="16" t="s">
        <v>34</v>
      </c>
      <c r="C889" s="16" t="s">
        <v>43</v>
      </c>
    </row>
    <row r="890" spans="1:3" x14ac:dyDescent="0.25">
      <c r="A890" s="15">
        <v>63873</v>
      </c>
      <c r="B890" s="16" t="s">
        <v>39</v>
      </c>
      <c r="C890" s="16" t="s">
        <v>44</v>
      </c>
    </row>
    <row r="891" spans="1:3" x14ac:dyDescent="0.25">
      <c r="A891" s="15">
        <v>63913</v>
      </c>
      <c r="B891" s="16" t="s">
        <v>33</v>
      </c>
      <c r="C891" s="16" t="s">
        <v>45</v>
      </c>
    </row>
    <row r="892" spans="1:3" x14ac:dyDescent="0.25">
      <c r="A892" s="15">
        <v>63920</v>
      </c>
      <c r="B892" s="16" t="s">
        <v>33</v>
      </c>
      <c r="C892" s="16" t="s">
        <v>31</v>
      </c>
    </row>
    <row r="893" spans="1:3" x14ac:dyDescent="0.25">
      <c r="A893" s="15">
        <v>63968</v>
      </c>
      <c r="B893" s="16" t="s">
        <v>30</v>
      </c>
      <c r="C893" s="16" t="s">
        <v>32</v>
      </c>
    </row>
    <row r="894" spans="1:3" x14ac:dyDescent="0.25">
      <c r="A894" s="15">
        <v>63969</v>
      </c>
      <c r="B894" s="16" t="s">
        <v>33</v>
      </c>
      <c r="C894" s="16" t="s">
        <v>32</v>
      </c>
    </row>
    <row r="895" spans="1:3" x14ac:dyDescent="0.25">
      <c r="A895" s="15">
        <v>64014</v>
      </c>
      <c r="B895" s="16" t="s">
        <v>34</v>
      </c>
      <c r="C895" s="16" t="s">
        <v>35</v>
      </c>
    </row>
    <row r="896" spans="1:3" x14ac:dyDescent="0.25">
      <c r="A896" s="15">
        <v>64030</v>
      </c>
      <c r="B896" s="16" t="s">
        <v>46</v>
      </c>
      <c r="C896" s="16" t="s">
        <v>37</v>
      </c>
    </row>
    <row r="897" spans="1:3" x14ac:dyDescent="0.25">
      <c r="A897" s="15">
        <v>64040</v>
      </c>
      <c r="B897" s="16" t="s">
        <v>47</v>
      </c>
      <c r="C897" s="16" t="s">
        <v>38</v>
      </c>
    </row>
    <row r="898" spans="1:3" x14ac:dyDescent="0.25">
      <c r="A898" s="15">
        <v>64076</v>
      </c>
      <c r="B898" s="16" t="s">
        <v>39</v>
      </c>
      <c r="C898" s="16" t="s">
        <v>40</v>
      </c>
    </row>
    <row r="899" spans="1:3" x14ac:dyDescent="0.25">
      <c r="A899" s="15">
        <v>64169</v>
      </c>
      <c r="B899" s="16" t="s">
        <v>36</v>
      </c>
      <c r="C899" s="16" t="s">
        <v>41</v>
      </c>
    </row>
    <row r="900" spans="1:3" x14ac:dyDescent="0.25">
      <c r="A900" s="15">
        <v>64204</v>
      </c>
      <c r="B900" s="16" t="s">
        <v>36</v>
      </c>
      <c r="C900" s="16" t="s">
        <v>42</v>
      </c>
    </row>
    <row r="901" spans="1:3" x14ac:dyDescent="0.25">
      <c r="A901" s="15">
        <v>64225</v>
      </c>
      <c r="B901" s="16" t="s">
        <v>36</v>
      </c>
      <c r="C901" s="16" t="s">
        <v>43</v>
      </c>
    </row>
    <row r="902" spans="1:3" x14ac:dyDescent="0.25">
      <c r="A902" s="15">
        <v>64238</v>
      </c>
      <c r="B902" s="16" t="s">
        <v>34</v>
      </c>
      <c r="C902" s="16" t="s">
        <v>44</v>
      </c>
    </row>
    <row r="903" spans="1:3" x14ac:dyDescent="0.25">
      <c r="A903" s="15">
        <v>64278</v>
      </c>
      <c r="B903" s="16" t="s">
        <v>47</v>
      </c>
      <c r="C903" s="16" t="s">
        <v>45</v>
      </c>
    </row>
    <row r="904" spans="1:3" x14ac:dyDescent="0.25">
      <c r="A904" s="15">
        <v>64285</v>
      </c>
      <c r="B904" s="16" t="s">
        <v>47</v>
      </c>
      <c r="C904" s="16" t="s">
        <v>31</v>
      </c>
    </row>
    <row r="905" spans="1:3" x14ac:dyDescent="0.25">
      <c r="A905" s="15">
        <v>64346</v>
      </c>
      <c r="B905" s="16" t="s">
        <v>30</v>
      </c>
      <c r="C905" s="16" t="s">
        <v>32</v>
      </c>
    </row>
    <row r="906" spans="1:3" x14ac:dyDescent="0.25">
      <c r="A906" s="15">
        <v>64347</v>
      </c>
      <c r="B906" s="16" t="s">
        <v>33</v>
      </c>
      <c r="C906" s="16" t="s">
        <v>32</v>
      </c>
    </row>
    <row r="907" spans="1:3" x14ac:dyDescent="0.25">
      <c r="A907" s="15">
        <v>64392</v>
      </c>
      <c r="B907" s="16" t="s">
        <v>34</v>
      </c>
      <c r="C907" s="16" t="s">
        <v>35</v>
      </c>
    </row>
    <row r="908" spans="1:3" x14ac:dyDescent="0.25">
      <c r="A908" s="15">
        <v>64396</v>
      </c>
      <c r="B908" s="16" t="s">
        <v>33</v>
      </c>
      <c r="C908" s="16" t="s">
        <v>37</v>
      </c>
    </row>
    <row r="909" spans="1:3" x14ac:dyDescent="0.25">
      <c r="A909" s="15">
        <v>64406</v>
      </c>
      <c r="B909" s="16" t="s">
        <v>34</v>
      </c>
      <c r="C909" s="16" t="s">
        <v>38</v>
      </c>
    </row>
    <row r="910" spans="1:3" x14ac:dyDescent="0.25">
      <c r="A910" s="15">
        <v>64454</v>
      </c>
      <c r="B910" s="16" t="s">
        <v>39</v>
      </c>
      <c r="C910" s="16" t="s">
        <v>40</v>
      </c>
    </row>
    <row r="911" spans="1:3" x14ac:dyDescent="0.25">
      <c r="A911" s="15">
        <v>64535</v>
      </c>
      <c r="B911" s="16" t="s">
        <v>30</v>
      </c>
      <c r="C911" s="16" t="s">
        <v>41</v>
      </c>
    </row>
    <row r="912" spans="1:3" x14ac:dyDescent="0.25">
      <c r="A912" s="15">
        <v>64570</v>
      </c>
      <c r="B912" s="16" t="s">
        <v>30</v>
      </c>
      <c r="C912" s="16" t="s">
        <v>42</v>
      </c>
    </row>
    <row r="913" spans="1:3" x14ac:dyDescent="0.25">
      <c r="A913" s="15">
        <v>64591</v>
      </c>
      <c r="B913" s="16" t="s">
        <v>30</v>
      </c>
      <c r="C913" s="16" t="s">
        <v>43</v>
      </c>
    </row>
    <row r="914" spans="1:3" x14ac:dyDescent="0.25">
      <c r="A914" s="15">
        <v>64604</v>
      </c>
      <c r="B914" s="16" t="s">
        <v>46</v>
      </c>
      <c r="C914" s="16" t="s">
        <v>44</v>
      </c>
    </row>
    <row r="915" spans="1:3" x14ac:dyDescent="0.25">
      <c r="A915" s="15">
        <v>64644</v>
      </c>
      <c r="B915" s="16" t="s">
        <v>34</v>
      </c>
      <c r="C915" s="16" t="s">
        <v>45</v>
      </c>
    </row>
    <row r="916" spans="1:3" x14ac:dyDescent="0.25">
      <c r="A916" s="15">
        <v>64651</v>
      </c>
      <c r="B916" s="16" t="s">
        <v>34</v>
      </c>
      <c r="C916" s="16" t="s">
        <v>31</v>
      </c>
    </row>
    <row r="917" spans="1:3" x14ac:dyDescent="0.25">
      <c r="A917" s="15">
        <v>64703</v>
      </c>
      <c r="B917" s="16" t="s">
        <v>30</v>
      </c>
      <c r="C917" s="16" t="s">
        <v>32</v>
      </c>
    </row>
    <row r="918" spans="1:3" x14ac:dyDescent="0.25">
      <c r="A918" s="15">
        <v>64704</v>
      </c>
      <c r="B918" s="16" t="s">
        <v>33</v>
      </c>
      <c r="C918" s="16" t="s">
        <v>32</v>
      </c>
    </row>
    <row r="919" spans="1:3" x14ac:dyDescent="0.25">
      <c r="A919" s="15">
        <v>64749</v>
      </c>
      <c r="B919" s="16" t="s">
        <v>34</v>
      </c>
      <c r="C919" s="16" t="s">
        <v>35</v>
      </c>
    </row>
    <row r="920" spans="1:3" x14ac:dyDescent="0.25">
      <c r="A920" s="15">
        <v>64761</v>
      </c>
      <c r="B920" s="16" t="s">
        <v>47</v>
      </c>
      <c r="C920" s="16" t="s">
        <v>37</v>
      </c>
    </row>
    <row r="921" spans="1:3" x14ac:dyDescent="0.25">
      <c r="A921" s="15">
        <v>64771</v>
      </c>
      <c r="B921" s="16" t="s">
        <v>36</v>
      </c>
      <c r="C921" s="16" t="s">
        <v>38</v>
      </c>
    </row>
    <row r="922" spans="1:3" x14ac:dyDescent="0.25">
      <c r="A922" s="15">
        <v>64811</v>
      </c>
      <c r="B922" s="16" t="s">
        <v>39</v>
      </c>
      <c r="C922" s="16" t="s">
        <v>40</v>
      </c>
    </row>
    <row r="923" spans="1:3" x14ac:dyDescent="0.25">
      <c r="A923" s="15">
        <v>64900</v>
      </c>
      <c r="B923" s="16" t="s">
        <v>33</v>
      </c>
      <c r="C923" s="16" t="s">
        <v>41</v>
      </c>
    </row>
    <row r="924" spans="1:3" x14ac:dyDescent="0.25">
      <c r="A924" s="15">
        <v>64935</v>
      </c>
      <c r="B924" s="16" t="s">
        <v>33</v>
      </c>
      <c r="C924" s="16" t="s">
        <v>42</v>
      </c>
    </row>
    <row r="925" spans="1:3" x14ac:dyDescent="0.25">
      <c r="A925" s="15">
        <v>64956</v>
      </c>
      <c r="B925" s="16" t="s">
        <v>33</v>
      </c>
      <c r="C925" s="16" t="s">
        <v>43</v>
      </c>
    </row>
    <row r="926" spans="1:3" x14ac:dyDescent="0.25">
      <c r="A926" s="15">
        <v>64969</v>
      </c>
      <c r="B926" s="16" t="s">
        <v>30</v>
      </c>
      <c r="C926" s="16" t="s">
        <v>44</v>
      </c>
    </row>
    <row r="927" spans="1:3" x14ac:dyDescent="0.25">
      <c r="A927" s="15">
        <v>65009</v>
      </c>
      <c r="B927" s="16" t="s">
        <v>36</v>
      </c>
      <c r="C927" s="16" t="s">
        <v>45</v>
      </c>
    </row>
    <row r="928" spans="1:3" x14ac:dyDescent="0.25">
      <c r="A928" s="15">
        <v>65016</v>
      </c>
      <c r="B928" s="16" t="s">
        <v>36</v>
      </c>
      <c r="C928" s="16" t="s">
        <v>31</v>
      </c>
    </row>
    <row r="929" spans="1:3" x14ac:dyDescent="0.25">
      <c r="A929" s="15">
        <v>65060</v>
      </c>
      <c r="B929" s="16" t="s">
        <v>30</v>
      </c>
      <c r="C929" s="16" t="s">
        <v>32</v>
      </c>
    </row>
    <row r="930" spans="1:3" x14ac:dyDescent="0.25">
      <c r="A930" s="15">
        <v>65061</v>
      </c>
      <c r="B930" s="16" t="s">
        <v>33</v>
      </c>
      <c r="C930" s="16" t="s">
        <v>32</v>
      </c>
    </row>
    <row r="931" spans="1:3" x14ac:dyDescent="0.25">
      <c r="A931" s="15">
        <v>65106</v>
      </c>
      <c r="B931" s="16" t="s">
        <v>34</v>
      </c>
      <c r="C931" s="16" t="s">
        <v>35</v>
      </c>
    </row>
    <row r="932" spans="1:3" x14ac:dyDescent="0.25">
      <c r="A932" s="15">
        <v>65126</v>
      </c>
      <c r="B932" s="16" t="s">
        <v>39</v>
      </c>
      <c r="C932" s="16" t="s">
        <v>37</v>
      </c>
    </row>
    <row r="933" spans="1:3" x14ac:dyDescent="0.25">
      <c r="A933" s="15">
        <v>65136</v>
      </c>
      <c r="B933" s="16" t="s">
        <v>46</v>
      </c>
      <c r="C933" s="16" t="s">
        <v>38</v>
      </c>
    </row>
    <row r="934" spans="1:3" x14ac:dyDescent="0.25">
      <c r="A934" s="15">
        <v>65168</v>
      </c>
      <c r="B934" s="16" t="s">
        <v>39</v>
      </c>
      <c r="C934" s="16" t="s">
        <v>40</v>
      </c>
    </row>
    <row r="935" spans="1:3" x14ac:dyDescent="0.25">
      <c r="A935" s="15">
        <v>65265</v>
      </c>
      <c r="B935" s="16" t="s">
        <v>47</v>
      </c>
      <c r="C935" s="16" t="s">
        <v>41</v>
      </c>
    </row>
    <row r="936" spans="1:3" x14ac:dyDescent="0.25">
      <c r="A936" s="15">
        <v>65300</v>
      </c>
      <c r="B936" s="16" t="s">
        <v>47</v>
      </c>
      <c r="C936" s="16" t="s">
        <v>42</v>
      </c>
    </row>
    <row r="937" spans="1:3" x14ac:dyDescent="0.25">
      <c r="A937" s="15">
        <v>65321</v>
      </c>
      <c r="B937" s="16" t="s">
        <v>47</v>
      </c>
      <c r="C937" s="16" t="s">
        <v>43</v>
      </c>
    </row>
    <row r="938" spans="1:3" x14ac:dyDescent="0.25">
      <c r="A938" s="15">
        <v>65334</v>
      </c>
      <c r="B938" s="16" t="s">
        <v>33</v>
      </c>
      <c r="C938" s="16" t="s">
        <v>44</v>
      </c>
    </row>
    <row r="939" spans="1:3" x14ac:dyDescent="0.25">
      <c r="A939" s="15">
        <v>65374</v>
      </c>
      <c r="B939" s="16" t="s">
        <v>46</v>
      </c>
      <c r="C939" s="16" t="s">
        <v>45</v>
      </c>
    </row>
    <row r="940" spans="1:3" x14ac:dyDescent="0.25">
      <c r="A940" s="15">
        <v>65381</v>
      </c>
      <c r="B940" s="16" t="s">
        <v>46</v>
      </c>
      <c r="C940" s="16" t="s">
        <v>31</v>
      </c>
    </row>
    <row r="941" spans="1:3" x14ac:dyDescent="0.25">
      <c r="A941" s="15">
        <v>65445</v>
      </c>
      <c r="B941" s="16" t="s">
        <v>30</v>
      </c>
      <c r="C941" s="16" t="s">
        <v>32</v>
      </c>
    </row>
    <row r="942" spans="1:3" x14ac:dyDescent="0.25">
      <c r="A942" s="15">
        <v>65446</v>
      </c>
      <c r="B942" s="16" t="s">
        <v>33</v>
      </c>
      <c r="C942" s="16" t="s">
        <v>32</v>
      </c>
    </row>
    <row r="943" spans="1:3" x14ac:dyDescent="0.25">
      <c r="A943" s="15">
        <v>65491</v>
      </c>
      <c r="B943" s="16" t="s">
        <v>34</v>
      </c>
      <c r="C943" s="16" t="s">
        <v>35</v>
      </c>
    </row>
    <row r="944" spans="1:3" x14ac:dyDescent="0.25">
      <c r="A944" s="15">
        <v>65491</v>
      </c>
      <c r="B944" s="16" t="s">
        <v>34</v>
      </c>
      <c r="C944" s="16" t="s">
        <v>37</v>
      </c>
    </row>
    <row r="945" spans="1:3" x14ac:dyDescent="0.25">
      <c r="A945" s="15">
        <v>65501</v>
      </c>
      <c r="B945" s="16" t="s">
        <v>30</v>
      </c>
      <c r="C945" s="16" t="s">
        <v>38</v>
      </c>
    </row>
    <row r="946" spans="1:3" x14ac:dyDescent="0.25">
      <c r="A946" s="15">
        <v>65553</v>
      </c>
      <c r="B946" s="16" t="s">
        <v>39</v>
      </c>
      <c r="C946" s="16" t="s">
        <v>40</v>
      </c>
    </row>
    <row r="947" spans="1:3" x14ac:dyDescent="0.25">
      <c r="A947" s="15">
        <v>65630</v>
      </c>
      <c r="B947" s="16" t="s">
        <v>39</v>
      </c>
      <c r="C947" s="16" t="s">
        <v>41</v>
      </c>
    </row>
    <row r="948" spans="1:3" x14ac:dyDescent="0.25">
      <c r="A948" s="15">
        <v>65665</v>
      </c>
      <c r="B948" s="16" t="s">
        <v>39</v>
      </c>
      <c r="C948" s="16" t="s">
        <v>42</v>
      </c>
    </row>
    <row r="949" spans="1:3" x14ac:dyDescent="0.25">
      <c r="A949" s="15">
        <v>65686</v>
      </c>
      <c r="B949" s="16" t="s">
        <v>39</v>
      </c>
      <c r="C949" s="16" t="s">
        <v>43</v>
      </c>
    </row>
    <row r="950" spans="1:3" x14ac:dyDescent="0.25">
      <c r="A950" s="15">
        <v>65699</v>
      </c>
      <c r="B950" s="16" t="s">
        <v>47</v>
      </c>
      <c r="C950" s="16" t="s">
        <v>44</v>
      </c>
    </row>
    <row r="951" spans="1:3" x14ac:dyDescent="0.25">
      <c r="A951" s="15">
        <v>65739</v>
      </c>
      <c r="B951" s="16" t="s">
        <v>30</v>
      </c>
      <c r="C951" s="16" t="s">
        <v>45</v>
      </c>
    </row>
    <row r="952" spans="1:3" x14ac:dyDescent="0.25">
      <c r="A952" s="15">
        <v>65746</v>
      </c>
      <c r="B952" s="16" t="s">
        <v>30</v>
      </c>
      <c r="C952" s="16" t="s">
        <v>31</v>
      </c>
    </row>
    <row r="953" spans="1:3" x14ac:dyDescent="0.25">
      <c r="A953" s="15">
        <v>65795</v>
      </c>
      <c r="B953" s="16" t="s">
        <v>30</v>
      </c>
      <c r="C953" s="16" t="s">
        <v>32</v>
      </c>
    </row>
    <row r="954" spans="1:3" x14ac:dyDescent="0.25">
      <c r="A954" s="15">
        <v>65796</v>
      </c>
      <c r="B954" s="16" t="s">
        <v>33</v>
      </c>
      <c r="C954" s="16" t="s">
        <v>32</v>
      </c>
    </row>
    <row r="955" spans="1:3" x14ac:dyDescent="0.25">
      <c r="A955" s="15">
        <v>65841</v>
      </c>
      <c r="B955" s="16" t="s">
        <v>34</v>
      </c>
      <c r="C955" s="16" t="s">
        <v>35</v>
      </c>
    </row>
    <row r="956" spans="1:3" x14ac:dyDescent="0.25">
      <c r="A956" s="15">
        <v>65857</v>
      </c>
      <c r="B956" s="16" t="s">
        <v>46</v>
      </c>
      <c r="C956" s="16" t="s">
        <v>37</v>
      </c>
    </row>
    <row r="957" spans="1:3" x14ac:dyDescent="0.25">
      <c r="A957" s="15">
        <v>65867</v>
      </c>
      <c r="B957" s="16" t="s">
        <v>47</v>
      </c>
      <c r="C957" s="16" t="s">
        <v>38</v>
      </c>
    </row>
    <row r="958" spans="1:3" x14ac:dyDescent="0.25">
      <c r="A958" s="15">
        <v>65903</v>
      </c>
      <c r="B958" s="16" t="s">
        <v>39</v>
      </c>
      <c r="C958" s="16" t="s">
        <v>40</v>
      </c>
    </row>
    <row r="959" spans="1:3" x14ac:dyDescent="0.25">
      <c r="A959" s="15">
        <v>65996</v>
      </c>
      <c r="B959" s="16" t="s">
        <v>36</v>
      </c>
      <c r="C959" s="16" t="s">
        <v>41</v>
      </c>
    </row>
    <row r="960" spans="1:3" x14ac:dyDescent="0.25">
      <c r="A960" s="15">
        <v>66031</v>
      </c>
      <c r="B960" s="16" t="s">
        <v>36</v>
      </c>
      <c r="C960" s="16" t="s">
        <v>42</v>
      </c>
    </row>
    <row r="961" spans="1:3" x14ac:dyDescent="0.25">
      <c r="A961" s="15">
        <v>66052</v>
      </c>
      <c r="B961" s="16" t="s">
        <v>36</v>
      </c>
      <c r="C961" s="16" t="s">
        <v>43</v>
      </c>
    </row>
    <row r="962" spans="1:3" x14ac:dyDescent="0.25">
      <c r="A962" s="15">
        <v>66065</v>
      </c>
      <c r="B962" s="16" t="s">
        <v>34</v>
      </c>
      <c r="C962" s="16" t="s">
        <v>44</v>
      </c>
    </row>
    <row r="963" spans="1:3" x14ac:dyDescent="0.25">
      <c r="A963" s="15">
        <v>66105</v>
      </c>
      <c r="B963" s="16" t="s">
        <v>47</v>
      </c>
      <c r="C963" s="16" t="s">
        <v>45</v>
      </c>
    </row>
    <row r="964" spans="1:3" x14ac:dyDescent="0.25">
      <c r="A964" s="15">
        <v>66112</v>
      </c>
      <c r="B964" s="16" t="s">
        <v>47</v>
      </c>
      <c r="C964" s="16" t="s">
        <v>31</v>
      </c>
    </row>
    <row r="965" spans="1:3" x14ac:dyDescent="0.25">
      <c r="A965" s="15">
        <v>66152</v>
      </c>
      <c r="B965" s="16" t="s">
        <v>30</v>
      </c>
      <c r="C965" s="16" t="s">
        <v>32</v>
      </c>
    </row>
    <row r="966" spans="1:3" x14ac:dyDescent="0.25">
      <c r="A966" s="15">
        <v>66153</v>
      </c>
      <c r="B966" s="16" t="s">
        <v>33</v>
      </c>
      <c r="C966" s="16" t="s">
        <v>32</v>
      </c>
    </row>
    <row r="967" spans="1:3" x14ac:dyDescent="0.25">
      <c r="A967" s="15">
        <v>66198</v>
      </c>
      <c r="B967" s="16" t="s">
        <v>34</v>
      </c>
      <c r="C967" s="16" t="s">
        <v>35</v>
      </c>
    </row>
    <row r="968" spans="1:3" x14ac:dyDescent="0.25">
      <c r="A968" s="15">
        <v>66222</v>
      </c>
      <c r="B968" s="16" t="s">
        <v>30</v>
      </c>
      <c r="C968" s="16" t="s">
        <v>37</v>
      </c>
    </row>
    <row r="969" spans="1:3" x14ac:dyDescent="0.25">
      <c r="A969" s="15">
        <v>66232</v>
      </c>
      <c r="B969" s="16" t="s">
        <v>39</v>
      </c>
      <c r="C969" s="16" t="s">
        <v>38</v>
      </c>
    </row>
    <row r="970" spans="1:3" x14ac:dyDescent="0.25">
      <c r="A970" s="15">
        <v>66260</v>
      </c>
      <c r="B970" s="16" t="s">
        <v>39</v>
      </c>
      <c r="C970" s="16" t="s">
        <v>40</v>
      </c>
    </row>
    <row r="971" spans="1:3" x14ac:dyDescent="0.25">
      <c r="A971" s="15">
        <v>66361</v>
      </c>
      <c r="B971" s="16" t="s">
        <v>46</v>
      </c>
      <c r="C971" s="16" t="s">
        <v>41</v>
      </c>
    </row>
    <row r="972" spans="1:3" x14ac:dyDescent="0.25">
      <c r="A972" s="15">
        <v>66396</v>
      </c>
      <c r="B972" s="16" t="s">
        <v>46</v>
      </c>
      <c r="C972" s="16" t="s">
        <v>42</v>
      </c>
    </row>
    <row r="973" spans="1:3" x14ac:dyDescent="0.25">
      <c r="A973" s="15">
        <v>66417</v>
      </c>
      <c r="B973" s="16" t="s">
        <v>46</v>
      </c>
      <c r="C973" s="16" t="s">
        <v>43</v>
      </c>
    </row>
    <row r="974" spans="1:3" x14ac:dyDescent="0.25">
      <c r="A974" s="15">
        <v>66430</v>
      </c>
      <c r="B974" s="16" t="s">
        <v>36</v>
      </c>
      <c r="C974" s="16" t="s">
        <v>44</v>
      </c>
    </row>
    <row r="975" spans="1:3" x14ac:dyDescent="0.25">
      <c r="A975" s="15">
        <v>66470</v>
      </c>
      <c r="B975" s="16" t="s">
        <v>39</v>
      </c>
      <c r="C975" s="16" t="s">
        <v>45</v>
      </c>
    </row>
    <row r="976" spans="1:3" x14ac:dyDescent="0.25">
      <c r="A976" s="15">
        <v>66477</v>
      </c>
      <c r="B976" s="16" t="s">
        <v>39</v>
      </c>
      <c r="C976" s="16" t="s">
        <v>31</v>
      </c>
    </row>
    <row r="977" spans="1:3" x14ac:dyDescent="0.25">
      <c r="A977" s="15">
        <v>66537</v>
      </c>
      <c r="B977" s="16" t="s">
        <v>30</v>
      </c>
      <c r="C977" s="16" t="s">
        <v>32</v>
      </c>
    </row>
    <row r="978" spans="1:3" x14ac:dyDescent="0.25">
      <c r="A978" s="15">
        <v>66538</v>
      </c>
      <c r="B978" s="16" t="s">
        <v>33</v>
      </c>
      <c r="C978" s="16" t="s">
        <v>32</v>
      </c>
    </row>
    <row r="979" spans="1:3" x14ac:dyDescent="0.25">
      <c r="A979" s="15">
        <v>66583</v>
      </c>
      <c r="B979" s="16" t="s">
        <v>34</v>
      </c>
      <c r="C979" s="16" t="s">
        <v>35</v>
      </c>
    </row>
    <row r="980" spans="1:3" x14ac:dyDescent="0.25">
      <c r="A980" s="15">
        <v>66587</v>
      </c>
      <c r="B980" s="16" t="s">
        <v>33</v>
      </c>
      <c r="C980" s="16" t="s">
        <v>37</v>
      </c>
    </row>
    <row r="981" spans="1:3" x14ac:dyDescent="0.25">
      <c r="A981" s="15">
        <v>66597</v>
      </c>
      <c r="B981" s="16" t="s">
        <v>34</v>
      </c>
      <c r="C981" s="16" t="s">
        <v>38</v>
      </c>
    </row>
    <row r="982" spans="1:3" x14ac:dyDescent="0.25">
      <c r="A982" s="15">
        <v>66645</v>
      </c>
      <c r="B982" s="16" t="s">
        <v>39</v>
      </c>
      <c r="C982" s="16" t="s">
        <v>40</v>
      </c>
    </row>
    <row r="983" spans="1:3" x14ac:dyDescent="0.25">
      <c r="A983" s="15">
        <v>66726</v>
      </c>
      <c r="B983" s="16" t="s">
        <v>30</v>
      </c>
      <c r="C983" s="16" t="s">
        <v>41</v>
      </c>
    </row>
    <row r="984" spans="1:3" x14ac:dyDescent="0.25">
      <c r="A984" s="15">
        <v>66761</v>
      </c>
      <c r="B984" s="16" t="s">
        <v>30</v>
      </c>
      <c r="C984" s="16" t="s">
        <v>42</v>
      </c>
    </row>
    <row r="985" spans="1:3" x14ac:dyDescent="0.25">
      <c r="A985" s="15">
        <v>66782</v>
      </c>
      <c r="B985" s="16" t="s">
        <v>30</v>
      </c>
      <c r="C985" s="16" t="s">
        <v>43</v>
      </c>
    </row>
    <row r="986" spans="1:3" x14ac:dyDescent="0.25">
      <c r="A986" s="15">
        <v>66795</v>
      </c>
      <c r="B986" s="16" t="s">
        <v>46</v>
      </c>
      <c r="C986" s="16" t="s">
        <v>44</v>
      </c>
    </row>
    <row r="987" spans="1:3" x14ac:dyDescent="0.25">
      <c r="A987" s="15">
        <v>66835</v>
      </c>
      <c r="B987" s="16" t="s">
        <v>34</v>
      </c>
      <c r="C987" s="16" t="s">
        <v>45</v>
      </c>
    </row>
    <row r="988" spans="1:3" x14ac:dyDescent="0.25">
      <c r="A988" s="15">
        <v>66842</v>
      </c>
      <c r="B988" s="16" t="s">
        <v>34</v>
      </c>
      <c r="C988" s="16" t="s">
        <v>31</v>
      </c>
    </row>
    <row r="989" spans="1:3" x14ac:dyDescent="0.25">
      <c r="A989" s="15">
        <v>66887</v>
      </c>
      <c r="B989" s="16" t="s">
        <v>30</v>
      </c>
      <c r="C989" s="16" t="s">
        <v>32</v>
      </c>
    </row>
    <row r="990" spans="1:3" x14ac:dyDescent="0.25">
      <c r="A990" s="15">
        <v>66888</v>
      </c>
      <c r="B990" s="16" t="s">
        <v>33</v>
      </c>
      <c r="C990" s="16" t="s">
        <v>32</v>
      </c>
    </row>
    <row r="991" spans="1:3" x14ac:dyDescent="0.25">
      <c r="A991" s="15">
        <v>66933</v>
      </c>
      <c r="B991" s="16" t="s">
        <v>34</v>
      </c>
      <c r="C991" s="16" t="s">
        <v>35</v>
      </c>
    </row>
    <row r="992" spans="1:3" x14ac:dyDescent="0.25">
      <c r="A992" s="15">
        <v>66952</v>
      </c>
      <c r="B992" s="16" t="s">
        <v>47</v>
      </c>
      <c r="C992" s="16" t="s">
        <v>37</v>
      </c>
    </row>
    <row r="993" spans="1:3" x14ac:dyDescent="0.25">
      <c r="A993" s="15">
        <v>66962</v>
      </c>
      <c r="B993" s="16" t="s">
        <v>36</v>
      </c>
      <c r="C993" s="16" t="s">
        <v>38</v>
      </c>
    </row>
    <row r="994" spans="1:3" x14ac:dyDescent="0.25">
      <c r="A994" s="15">
        <v>66995</v>
      </c>
      <c r="B994" s="16" t="s">
        <v>39</v>
      </c>
      <c r="C994" s="16" t="s">
        <v>40</v>
      </c>
    </row>
    <row r="995" spans="1:3" x14ac:dyDescent="0.25">
      <c r="A995" s="15">
        <v>67091</v>
      </c>
      <c r="B995" s="16" t="s">
        <v>33</v>
      </c>
      <c r="C995" s="16" t="s">
        <v>41</v>
      </c>
    </row>
    <row r="996" spans="1:3" x14ac:dyDescent="0.25">
      <c r="A996" s="15">
        <v>67126</v>
      </c>
      <c r="B996" s="16" t="s">
        <v>33</v>
      </c>
      <c r="C996" s="16" t="s">
        <v>42</v>
      </c>
    </row>
    <row r="997" spans="1:3" x14ac:dyDescent="0.25">
      <c r="A997" s="15">
        <v>67147</v>
      </c>
      <c r="B997" s="16" t="s">
        <v>33</v>
      </c>
      <c r="C997" s="16" t="s">
        <v>43</v>
      </c>
    </row>
    <row r="998" spans="1:3" x14ac:dyDescent="0.25">
      <c r="A998" s="15">
        <v>67160</v>
      </c>
      <c r="B998" s="16" t="s">
        <v>30</v>
      </c>
      <c r="C998" s="16" t="s">
        <v>44</v>
      </c>
    </row>
    <row r="999" spans="1:3" x14ac:dyDescent="0.25">
      <c r="A999" s="15">
        <v>67200</v>
      </c>
      <c r="B999" s="16" t="s">
        <v>36</v>
      </c>
      <c r="C999" s="16" t="s">
        <v>45</v>
      </c>
    </row>
    <row r="1000" spans="1:3" x14ac:dyDescent="0.25">
      <c r="A1000" s="15">
        <v>67207</v>
      </c>
      <c r="B1000" s="16" t="s">
        <v>36</v>
      </c>
      <c r="C1000" s="16" t="s">
        <v>31</v>
      </c>
    </row>
    <row r="1001" spans="1:3" x14ac:dyDescent="0.25">
      <c r="A1001" s="15">
        <v>67244</v>
      </c>
      <c r="B1001" s="16" t="s">
        <v>30</v>
      </c>
      <c r="C1001" s="16" t="s">
        <v>32</v>
      </c>
    </row>
    <row r="1002" spans="1:3" x14ac:dyDescent="0.25">
      <c r="A1002" s="15">
        <v>67245</v>
      </c>
      <c r="B1002" s="16" t="s">
        <v>33</v>
      </c>
      <c r="C1002" s="16" t="s">
        <v>32</v>
      </c>
    </row>
    <row r="1003" spans="1:3" x14ac:dyDescent="0.25">
      <c r="A1003" s="15">
        <v>67290</v>
      </c>
      <c r="B1003" s="16" t="s">
        <v>34</v>
      </c>
      <c r="C1003" s="16" t="s">
        <v>35</v>
      </c>
    </row>
    <row r="1004" spans="1:3" x14ac:dyDescent="0.25">
      <c r="A1004" s="15">
        <v>67318</v>
      </c>
      <c r="B1004" s="16" t="s">
        <v>34</v>
      </c>
      <c r="C1004" s="16" t="s">
        <v>37</v>
      </c>
    </row>
    <row r="1005" spans="1:3" x14ac:dyDescent="0.25">
      <c r="A1005" s="15">
        <v>67328</v>
      </c>
      <c r="B1005" s="16" t="s">
        <v>30</v>
      </c>
      <c r="C1005" s="16" t="s">
        <v>38</v>
      </c>
    </row>
    <row r="1006" spans="1:3" x14ac:dyDescent="0.25">
      <c r="A1006" s="15">
        <v>67352</v>
      </c>
      <c r="B1006" s="16" t="s">
        <v>39</v>
      </c>
      <c r="C1006" s="16" t="s">
        <v>40</v>
      </c>
    </row>
    <row r="1007" spans="1:3" x14ac:dyDescent="0.25">
      <c r="A1007" s="15">
        <v>67457</v>
      </c>
      <c r="B1007" s="16" t="s">
        <v>39</v>
      </c>
      <c r="C1007" s="16" t="s">
        <v>41</v>
      </c>
    </row>
    <row r="1008" spans="1:3" x14ac:dyDescent="0.25">
      <c r="A1008" s="15">
        <v>67492</v>
      </c>
      <c r="B1008" s="16" t="s">
        <v>39</v>
      </c>
      <c r="C1008" s="16" t="s">
        <v>42</v>
      </c>
    </row>
    <row r="1009" spans="1:3" x14ac:dyDescent="0.25">
      <c r="A1009" s="15">
        <v>67513</v>
      </c>
      <c r="B1009" s="16" t="s">
        <v>39</v>
      </c>
      <c r="C1009" s="16" t="s">
        <v>43</v>
      </c>
    </row>
    <row r="1010" spans="1:3" x14ac:dyDescent="0.25">
      <c r="A1010" s="15">
        <v>67526</v>
      </c>
      <c r="B1010" s="16" t="s">
        <v>47</v>
      </c>
      <c r="C1010" s="16" t="s">
        <v>44</v>
      </c>
    </row>
    <row r="1011" spans="1:3" x14ac:dyDescent="0.25">
      <c r="A1011" s="15">
        <v>67566</v>
      </c>
      <c r="B1011" s="16" t="s">
        <v>30</v>
      </c>
      <c r="C1011" s="16" t="s">
        <v>45</v>
      </c>
    </row>
    <row r="1012" spans="1:3" x14ac:dyDescent="0.25">
      <c r="A1012" s="15">
        <v>67573</v>
      </c>
      <c r="B1012" s="16" t="s">
        <v>30</v>
      </c>
      <c r="C1012" s="16" t="s">
        <v>31</v>
      </c>
    </row>
    <row r="1013" spans="1:3" x14ac:dyDescent="0.25">
      <c r="A1013" s="15">
        <v>67629</v>
      </c>
      <c r="B1013" s="16" t="s">
        <v>30</v>
      </c>
      <c r="C1013" s="16" t="s">
        <v>32</v>
      </c>
    </row>
    <row r="1014" spans="1:3" x14ac:dyDescent="0.25">
      <c r="A1014" s="15">
        <v>67630</v>
      </c>
      <c r="B1014" s="16" t="s">
        <v>33</v>
      </c>
      <c r="C1014" s="16" t="s">
        <v>32</v>
      </c>
    </row>
    <row r="1015" spans="1:3" x14ac:dyDescent="0.25">
      <c r="A1015" s="15">
        <v>67675</v>
      </c>
      <c r="B1015" s="16" t="s">
        <v>34</v>
      </c>
      <c r="C1015" s="16" t="s">
        <v>35</v>
      </c>
    </row>
    <row r="1016" spans="1:3" x14ac:dyDescent="0.25">
      <c r="A1016" s="15">
        <v>67683</v>
      </c>
      <c r="B1016" s="16" t="s">
        <v>36</v>
      </c>
      <c r="C1016" s="16" t="s">
        <v>37</v>
      </c>
    </row>
    <row r="1017" spans="1:3" x14ac:dyDescent="0.25">
      <c r="A1017" s="15">
        <v>67693</v>
      </c>
      <c r="B1017" s="16" t="s">
        <v>33</v>
      </c>
      <c r="C1017" s="16" t="s">
        <v>38</v>
      </c>
    </row>
    <row r="1018" spans="1:3" x14ac:dyDescent="0.25">
      <c r="A1018" s="15">
        <v>67737</v>
      </c>
      <c r="B1018" s="16" t="s">
        <v>39</v>
      </c>
      <c r="C1018" s="16" t="s">
        <v>40</v>
      </c>
    </row>
    <row r="1019" spans="1:3" x14ac:dyDescent="0.25">
      <c r="A1019" s="15">
        <v>67822</v>
      </c>
      <c r="B1019" s="16" t="s">
        <v>34</v>
      </c>
      <c r="C1019" s="16" t="s">
        <v>41</v>
      </c>
    </row>
    <row r="1020" spans="1:3" x14ac:dyDescent="0.25">
      <c r="A1020" s="15">
        <v>67857</v>
      </c>
      <c r="B1020" s="16" t="s">
        <v>34</v>
      </c>
      <c r="C1020" s="16" t="s">
        <v>42</v>
      </c>
    </row>
    <row r="1021" spans="1:3" x14ac:dyDescent="0.25">
      <c r="A1021" s="15">
        <v>67878</v>
      </c>
      <c r="B1021" s="16" t="s">
        <v>34</v>
      </c>
      <c r="C1021" s="16" t="s">
        <v>43</v>
      </c>
    </row>
    <row r="1022" spans="1:3" x14ac:dyDescent="0.25">
      <c r="A1022" s="15">
        <v>67891</v>
      </c>
      <c r="B1022" s="16" t="s">
        <v>39</v>
      </c>
      <c r="C1022" s="16" t="s">
        <v>44</v>
      </c>
    </row>
    <row r="1023" spans="1:3" x14ac:dyDescent="0.25">
      <c r="A1023" s="15">
        <v>67931</v>
      </c>
      <c r="B1023" s="16" t="s">
        <v>33</v>
      </c>
      <c r="C1023" s="16" t="s">
        <v>45</v>
      </c>
    </row>
    <row r="1024" spans="1:3" x14ac:dyDescent="0.25">
      <c r="A1024" s="15">
        <v>67938</v>
      </c>
      <c r="B1024" s="16" t="s">
        <v>33</v>
      </c>
      <c r="C1024" s="16" t="s">
        <v>31</v>
      </c>
    </row>
    <row r="1025" spans="1:3" x14ac:dyDescent="0.25">
      <c r="A1025" s="15">
        <v>67979</v>
      </c>
      <c r="B1025" s="16" t="s">
        <v>30</v>
      </c>
      <c r="C1025" s="16" t="s">
        <v>32</v>
      </c>
    </row>
    <row r="1026" spans="1:3" x14ac:dyDescent="0.25">
      <c r="A1026" s="15">
        <v>67980</v>
      </c>
      <c r="B1026" s="16" t="s">
        <v>33</v>
      </c>
      <c r="C1026" s="16" t="s">
        <v>32</v>
      </c>
    </row>
    <row r="1027" spans="1:3" x14ac:dyDescent="0.25">
      <c r="A1027" s="15">
        <v>68025</v>
      </c>
      <c r="B1027" s="16" t="s">
        <v>34</v>
      </c>
      <c r="C1027" s="16" t="s">
        <v>35</v>
      </c>
    </row>
    <row r="1028" spans="1:3" x14ac:dyDescent="0.25">
      <c r="A1028" s="15">
        <v>68048</v>
      </c>
      <c r="B1028" s="16" t="s">
        <v>46</v>
      </c>
      <c r="C1028" s="16" t="s">
        <v>37</v>
      </c>
    </row>
    <row r="1029" spans="1:3" x14ac:dyDescent="0.25">
      <c r="A1029" s="15">
        <v>68058</v>
      </c>
      <c r="B1029" s="16" t="s">
        <v>47</v>
      </c>
      <c r="C1029" s="16" t="s">
        <v>38</v>
      </c>
    </row>
    <row r="1030" spans="1:3" x14ac:dyDescent="0.25">
      <c r="A1030" s="15">
        <v>68087</v>
      </c>
      <c r="B1030" s="16" t="s">
        <v>39</v>
      </c>
      <c r="C1030" s="16" t="s">
        <v>40</v>
      </c>
    </row>
    <row r="1031" spans="1:3" x14ac:dyDescent="0.25">
      <c r="A1031" s="15">
        <v>68187</v>
      </c>
      <c r="B1031" s="16" t="s">
        <v>36</v>
      </c>
      <c r="C1031" s="16" t="s">
        <v>41</v>
      </c>
    </row>
    <row r="1032" spans="1:3" x14ac:dyDescent="0.25">
      <c r="A1032" s="15">
        <v>68222</v>
      </c>
      <c r="B1032" s="16" t="s">
        <v>36</v>
      </c>
      <c r="C1032" s="16" t="s">
        <v>42</v>
      </c>
    </row>
    <row r="1033" spans="1:3" x14ac:dyDescent="0.25">
      <c r="A1033" s="15">
        <v>68243</v>
      </c>
      <c r="B1033" s="16" t="s">
        <v>36</v>
      </c>
      <c r="C1033" s="16" t="s">
        <v>43</v>
      </c>
    </row>
    <row r="1034" spans="1:3" x14ac:dyDescent="0.25">
      <c r="A1034" s="15">
        <v>68256</v>
      </c>
      <c r="B1034" s="16" t="s">
        <v>34</v>
      </c>
      <c r="C1034" s="16" t="s">
        <v>44</v>
      </c>
    </row>
    <row r="1035" spans="1:3" x14ac:dyDescent="0.25">
      <c r="A1035" s="15">
        <v>68296</v>
      </c>
      <c r="B1035" s="16" t="s">
        <v>47</v>
      </c>
      <c r="C1035" s="16" t="s">
        <v>45</v>
      </c>
    </row>
    <row r="1036" spans="1:3" x14ac:dyDescent="0.25">
      <c r="A1036" s="15">
        <v>68303</v>
      </c>
      <c r="B1036" s="16" t="s">
        <v>47</v>
      </c>
      <c r="C1036" s="16" t="s">
        <v>31</v>
      </c>
    </row>
    <row r="1037" spans="1:3" x14ac:dyDescent="0.25">
      <c r="A1037" s="15">
        <v>68364</v>
      </c>
      <c r="B1037" s="16" t="s">
        <v>30</v>
      </c>
      <c r="C1037" s="16" t="s">
        <v>32</v>
      </c>
    </row>
    <row r="1038" spans="1:3" x14ac:dyDescent="0.25">
      <c r="A1038" s="15">
        <v>68365</v>
      </c>
      <c r="B1038" s="16" t="s">
        <v>33</v>
      </c>
      <c r="C1038" s="16" t="s">
        <v>32</v>
      </c>
    </row>
    <row r="1039" spans="1:3" x14ac:dyDescent="0.25">
      <c r="A1039" s="15">
        <v>68410</v>
      </c>
      <c r="B1039" s="16" t="s">
        <v>34</v>
      </c>
      <c r="C1039" s="16" t="s">
        <v>35</v>
      </c>
    </row>
    <row r="1040" spans="1:3" x14ac:dyDescent="0.25">
      <c r="A1040" s="15">
        <v>68413</v>
      </c>
      <c r="B1040" s="16" t="s">
        <v>30</v>
      </c>
      <c r="C1040" s="16" t="s">
        <v>37</v>
      </c>
    </row>
    <row r="1041" spans="1:3" x14ac:dyDescent="0.25">
      <c r="A1041" s="15">
        <v>68423</v>
      </c>
      <c r="B1041" s="16" t="s">
        <v>39</v>
      </c>
      <c r="C1041" s="16" t="s">
        <v>38</v>
      </c>
    </row>
    <row r="1042" spans="1:3" x14ac:dyDescent="0.25">
      <c r="A1042" s="15">
        <v>68472</v>
      </c>
      <c r="B1042" s="16" t="s">
        <v>39</v>
      </c>
      <c r="C1042" s="16" t="s">
        <v>40</v>
      </c>
    </row>
    <row r="1043" spans="1:3" x14ac:dyDescent="0.25">
      <c r="A1043" s="15">
        <v>68552</v>
      </c>
      <c r="B1043" s="16" t="s">
        <v>46</v>
      </c>
      <c r="C1043" s="16" t="s">
        <v>41</v>
      </c>
    </row>
    <row r="1044" spans="1:3" x14ac:dyDescent="0.25">
      <c r="A1044" s="15">
        <v>68587</v>
      </c>
      <c r="B1044" s="16" t="s">
        <v>46</v>
      </c>
      <c r="C1044" s="16" t="s">
        <v>42</v>
      </c>
    </row>
    <row r="1045" spans="1:3" x14ac:dyDescent="0.25">
      <c r="A1045" s="15">
        <v>68608</v>
      </c>
      <c r="B1045" s="16" t="s">
        <v>46</v>
      </c>
      <c r="C1045" s="16" t="s">
        <v>43</v>
      </c>
    </row>
    <row r="1046" spans="1:3" x14ac:dyDescent="0.25">
      <c r="A1046" s="15">
        <v>68621</v>
      </c>
      <c r="B1046" s="16" t="s">
        <v>36</v>
      </c>
      <c r="C1046" s="16" t="s">
        <v>44</v>
      </c>
    </row>
    <row r="1047" spans="1:3" x14ac:dyDescent="0.25">
      <c r="A1047" s="15">
        <v>68661</v>
      </c>
      <c r="B1047" s="16" t="s">
        <v>39</v>
      </c>
      <c r="C1047" s="16" t="s">
        <v>45</v>
      </c>
    </row>
    <row r="1048" spans="1:3" x14ac:dyDescent="0.25">
      <c r="A1048" s="15">
        <v>68668</v>
      </c>
      <c r="B1048" s="16" t="s">
        <v>39</v>
      </c>
      <c r="C1048" s="16" t="s">
        <v>31</v>
      </c>
    </row>
    <row r="1049" spans="1:3" x14ac:dyDescent="0.25">
      <c r="A1049" s="15">
        <v>68721</v>
      </c>
      <c r="B1049" s="16" t="s">
        <v>30</v>
      </c>
      <c r="C1049" s="16" t="s">
        <v>32</v>
      </c>
    </row>
    <row r="1050" spans="1:3" x14ac:dyDescent="0.25">
      <c r="A1050" s="15">
        <v>68722</v>
      </c>
      <c r="B1050" s="16" t="s">
        <v>33</v>
      </c>
      <c r="C1050" s="16" t="s">
        <v>32</v>
      </c>
    </row>
    <row r="1051" spans="1:3" x14ac:dyDescent="0.25">
      <c r="A1051" s="15">
        <v>68767</v>
      </c>
      <c r="B1051" s="16" t="s">
        <v>34</v>
      </c>
      <c r="C1051" s="16" t="s">
        <v>35</v>
      </c>
    </row>
    <row r="1052" spans="1:3" x14ac:dyDescent="0.25">
      <c r="A1052" s="15">
        <v>68779</v>
      </c>
      <c r="B1052" s="16" t="s">
        <v>47</v>
      </c>
      <c r="C1052" s="16" t="s">
        <v>37</v>
      </c>
    </row>
    <row r="1053" spans="1:3" x14ac:dyDescent="0.25">
      <c r="A1053" s="15">
        <v>68789</v>
      </c>
      <c r="B1053" s="16" t="s">
        <v>36</v>
      </c>
      <c r="C1053" s="16" t="s">
        <v>38</v>
      </c>
    </row>
    <row r="1054" spans="1:3" x14ac:dyDescent="0.25">
      <c r="A1054" s="15">
        <v>68829</v>
      </c>
      <c r="B1054" s="16" t="s">
        <v>39</v>
      </c>
      <c r="C1054" s="16" t="s">
        <v>40</v>
      </c>
    </row>
    <row r="1055" spans="1:3" x14ac:dyDescent="0.25">
      <c r="A1055" s="15">
        <v>68918</v>
      </c>
      <c r="B1055" s="16" t="s">
        <v>33</v>
      </c>
      <c r="C1055" s="16" t="s">
        <v>41</v>
      </c>
    </row>
    <row r="1056" spans="1:3" x14ac:dyDescent="0.25">
      <c r="A1056" s="15">
        <v>68953</v>
      </c>
      <c r="B1056" s="16" t="s">
        <v>33</v>
      </c>
      <c r="C1056" s="16" t="s">
        <v>42</v>
      </c>
    </row>
    <row r="1057" spans="1:3" x14ac:dyDescent="0.25">
      <c r="A1057" s="15">
        <v>68974</v>
      </c>
      <c r="B1057" s="16" t="s">
        <v>33</v>
      </c>
      <c r="C1057" s="16" t="s">
        <v>43</v>
      </c>
    </row>
    <row r="1058" spans="1:3" x14ac:dyDescent="0.25">
      <c r="A1058" s="15">
        <v>68987</v>
      </c>
      <c r="B1058" s="16" t="s">
        <v>30</v>
      </c>
      <c r="C1058" s="16" t="s">
        <v>44</v>
      </c>
    </row>
    <row r="1059" spans="1:3" x14ac:dyDescent="0.25">
      <c r="A1059" s="15">
        <v>69027</v>
      </c>
      <c r="B1059" s="16" t="s">
        <v>36</v>
      </c>
      <c r="C1059" s="16" t="s">
        <v>45</v>
      </c>
    </row>
    <row r="1060" spans="1:3" x14ac:dyDescent="0.25">
      <c r="A1060" s="15">
        <v>69034</v>
      </c>
      <c r="B1060" s="16" t="s">
        <v>36</v>
      </c>
      <c r="C1060" s="16" t="s">
        <v>31</v>
      </c>
    </row>
    <row r="1061" spans="1:3" x14ac:dyDescent="0.25">
      <c r="A1061" s="15">
        <v>69078</v>
      </c>
      <c r="B1061" s="16" t="s">
        <v>30</v>
      </c>
      <c r="C1061" s="16" t="s">
        <v>32</v>
      </c>
    </row>
    <row r="1062" spans="1:3" x14ac:dyDescent="0.25">
      <c r="A1062" s="15">
        <v>69079</v>
      </c>
      <c r="B1062" s="16" t="s">
        <v>33</v>
      </c>
      <c r="C1062" s="16" t="s">
        <v>32</v>
      </c>
    </row>
    <row r="1063" spans="1:3" x14ac:dyDescent="0.25">
      <c r="A1063" s="15">
        <v>69124</v>
      </c>
      <c r="B1063" s="16" t="s">
        <v>34</v>
      </c>
      <c r="C1063" s="16" t="s">
        <v>35</v>
      </c>
    </row>
    <row r="1064" spans="1:3" x14ac:dyDescent="0.25">
      <c r="A1064" s="15">
        <v>69144</v>
      </c>
      <c r="B1064" s="16" t="s">
        <v>39</v>
      </c>
      <c r="C1064" s="16" t="s">
        <v>37</v>
      </c>
    </row>
    <row r="1065" spans="1:3" x14ac:dyDescent="0.25">
      <c r="A1065" s="15">
        <v>69154</v>
      </c>
      <c r="B1065" s="16" t="s">
        <v>46</v>
      </c>
      <c r="C1065" s="16" t="s">
        <v>38</v>
      </c>
    </row>
    <row r="1066" spans="1:3" x14ac:dyDescent="0.25">
      <c r="A1066" s="15">
        <v>69186</v>
      </c>
      <c r="B1066" s="16" t="s">
        <v>39</v>
      </c>
      <c r="C1066" s="16" t="s">
        <v>40</v>
      </c>
    </row>
    <row r="1067" spans="1:3" x14ac:dyDescent="0.25">
      <c r="A1067" s="15">
        <v>69283</v>
      </c>
      <c r="B1067" s="16" t="s">
        <v>47</v>
      </c>
      <c r="C1067" s="16" t="s">
        <v>41</v>
      </c>
    </row>
    <row r="1068" spans="1:3" x14ac:dyDescent="0.25">
      <c r="A1068" s="15">
        <v>69318</v>
      </c>
      <c r="B1068" s="16" t="s">
        <v>47</v>
      </c>
      <c r="C1068" s="16" t="s">
        <v>42</v>
      </c>
    </row>
    <row r="1069" spans="1:3" x14ac:dyDescent="0.25">
      <c r="A1069" s="15">
        <v>69339</v>
      </c>
      <c r="B1069" s="16" t="s">
        <v>47</v>
      </c>
      <c r="C1069" s="16" t="s">
        <v>43</v>
      </c>
    </row>
    <row r="1070" spans="1:3" x14ac:dyDescent="0.25">
      <c r="A1070" s="15">
        <v>69352</v>
      </c>
      <c r="B1070" s="16" t="s">
        <v>33</v>
      </c>
      <c r="C1070" s="16" t="s">
        <v>44</v>
      </c>
    </row>
    <row r="1071" spans="1:3" x14ac:dyDescent="0.25">
      <c r="A1071" s="15">
        <v>69392</v>
      </c>
      <c r="B1071" s="16" t="s">
        <v>46</v>
      </c>
      <c r="C1071" s="16" t="s">
        <v>45</v>
      </c>
    </row>
    <row r="1072" spans="1:3" x14ac:dyDescent="0.25">
      <c r="A1072" s="15">
        <v>69399</v>
      </c>
      <c r="B1072" s="16" t="s">
        <v>46</v>
      </c>
      <c r="C1072" s="16" t="s">
        <v>31</v>
      </c>
    </row>
    <row r="1073" spans="1:3" x14ac:dyDescent="0.25">
      <c r="A1073" s="15">
        <v>69456</v>
      </c>
      <c r="B1073" s="16" t="s">
        <v>30</v>
      </c>
      <c r="C1073" s="16" t="s">
        <v>32</v>
      </c>
    </row>
    <row r="1074" spans="1:3" x14ac:dyDescent="0.25">
      <c r="A1074" s="15">
        <v>69457</v>
      </c>
      <c r="B1074" s="16" t="s">
        <v>33</v>
      </c>
      <c r="C1074" s="16" t="s">
        <v>32</v>
      </c>
    </row>
    <row r="1075" spans="1:3" x14ac:dyDescent="0.25">
      <c r="A1075" s="15">
        <v>69502</v>
      </c>
      <c r="B1075" s="16" t="s">
        <v>34</v>
      </c>
      <c r="C1075" s="16" t="s">
        <v>35</v>
      </c>
    </row>
    <row r="1076" spans="1:3" x14ac:dyDescent="0.25">
      <c r="A1076" s="15">
        <v>69509</v>
      </c>
      <c r="B1076" s="16" t="s">
        <v>34</v>
      </c>
      <c r="C1076" s="16" t="s">
        <v>37</v>
      </c>
    </row>
    <row r="1077" spans="1:3" x14ac:dyDescent="0.25">
      <c r="A1077" s="15">
        <v>69519</v>
      </c>
      <c r="B1077" s="16" t="s">
        <v>30</v>
      </c>
      <c r="C1077" s="16" t="s">
        <v>38</v>
      </c>
    </row>
    <row r="1078" spans="1:3" x14ac:dyDescent="0.25">
      <c r="A1078" s="15">
        <v>69564</v>
      </c>
      <c r="B1078" s="16" t="s">
        <v>39</v>
      </c>
      <c r="C1078" s="16" t="s">
        <v>40</v>
      </c>
    </row>
    <row r="1079" spans="1:3" x14ac:dyDescent="0.25">
      <c r="A1079" s="15">
        <v>69648</v>
      </c>
      <c r="B1079" s="16" t="s">
        <v>39</v>
      </c>
      <c r="C1079" s="16" t="s">
        <v>41</v>
      </c>
    </row>
    <row r="1080" spans="1:3" x14ac:dyDescent="0.25">
      <c r="A1080" s="15">
        <v>69683</v>
      </c>
      <c r="B1080" s="16" t="s">
        <v>39</v>
      </c>
      <c r="C1080" s="16" t="s">
        <v>42</v>
      </c>
    </row>
    <row r="1081" spans="1:3" x14ac:dyDescent="0.25">
      <c r="A1081" s="15">
        <v>69704</v>
      </c>
      <c r="B1081" s="16" t="s">
        <v>39</v>
      </c>
      <c r="C1081" s="16" t="s">
        <v>43</v>
      </c>
    </row>
    <row r="1082" spans="1:3" x14ac:dyDescent="0.25">
      <c r="A1082" s="15">
        <v>69717</v>
      </c>
      <c r="B1082" s="16" t="s">
        <v>47</v>
      </c>
      <c r="C1082" s="16" t="s">
        <v>44</v>
      </c>
    </row>
    <row r="1083" spans="1:3" x14ac:dyDescent="0.25">
      <c r="A1083" s="15">
        <v>69757</v>
      </c>
      <c r="B1083" s="16" t="s">
        <v>30</v>
      </c>
      <c r="C1083" s="16" t="s">
        <v>45</v>
      </c>
    </row>
    <row r="1084" spans="1:3" x14ac:dyDescent="0.25">
      <c r="A1084" s="15">
        <v>69764</v>
      </c>
      <c r="B1084" s="16" t="s">
        <v>30</v>
      </c>
      <c r="C1084" s="16" t="s">
        <v>31</v>
      </c>
    </row>
    <row r="1085" spans="1:3" x14ac:dyDescent="0.25">
      <c r="A1085" s="15">
        <v>69813</v>
      </c>
      <c r="B1085" s="16" t="s">
        <v>30</v>
      </c>
      <c r="C1085" s="16" t="s">
        <v>32</v>
      </c>
    </row>
    <row r="1086" spans="1:3" x14ac:dyDescent="0.25">
      <c r="A1086" s="15">
        <v>69814</v>
      </c>
      <c r="B1086" s="16" t="s">
        <v>33</v>
      </c>
      <c r="C1086" s="16" t="s">
        <v>32</v>
      </c>
    </row>
    <row r="1087" spans="1:3" x14ac:dyDescent="0.25">
      <c r="A1087" s="15">
        <v>69859</v>
      </c>
      <c r="B1087" s="16" t="s">
        <v>34</v>
      </c>
      <c r="C1087" s="16" t="s">
        <v>35</v>
      </c>
    </row>
    <row r="1088" spans="1:3" x14ac:dyDescent="0.25">
      <c r="A1088" s="15">
        <v>69874</v>
      </c>
      <c r="B1088" s="16" t="s">
        <v>36</v>
      </c>
      <c r="C1088" s="16" t="s">
        <v>37</v>
      </c>
    </row>
    <row r="1089" spans="1:3" x14ac:dyDescent="0.25">
      <c r="A1089" s="15">
        <v>69884</v>
      </c>
      <c r="B1089" s="16" t="s">
        <v>33</v>
      </c>
      <c r="C1089" s="16" t="s">
        <v>38</v>
      </c>
    </row>
    <row r="1090" spans="1:3" x14ac:dyDescent="0.25">
      <c r="A1090" s="15">
        <v>69921</v>
      </c>
      <c r="B1090" s="16" t="s">
        <v>39</v>
      </c>
      <c r="C1090" s="16" t="s">
        <v>40</v>
      </c>
    </row>
    <row r="1091" spans="1:3" x14ac:dyDescent="0.25">
      <c r="A1091" s="15">
        <v>70013</v>
      </c>
      <c r="B1091" s="16" t="s">
        <v>34</v>
      </c>
      <c r="C1091" s="16" t="s">
        <v>41</v>
      </c>
    </row>
    <row r="1092" spans="1:3" x14ac:dyDescent="0.25">
      <c r="A1092" s="15">
        <v>70048</v>
      </c>
      <c r="B1092" s="16" t="s">
        <v>34</v>
      </c>
      <c r="C1092" s="16" t="s">
        <v>42</v>
      </c>
    </row>
    <row r="1093" spans="1:3" x14ac:dyDescent="0.25">
      <c r="A1093" s="15">
        <v>70069</v>
      </c>
      <c r="B1093" s="16" t="s">
        <v>34</v>
      </c>
      <c r="C1093" s="16" t="s">
        <v>43</v>
      </c>
    </row>
    <row r="1094" spans="1:3" x14ac:dyDescent="0.25">
      <c r="A1094" s="15">
        <v>70082</v>
      </c>
      <c r="B1094" s="16" t="s">
        <v>39</v>
      </c>
      <c r="C1094" s="16" t="s">
        <v>44</v>
      </c>
    </row>
    <row r="1095" spans="1:3" x14ac:dyDescent="0.25">
      <c r="A1095" s="15">
        <v>70122</v>
      </c>
      <c r="B1095" s="16" t="s">
        <v>33</v>
      </c>
      <c r="C1095" s="16" t="s">
        <v>45</v>
      </c>
    </row>
    <row r="1096" spans="1:3" x14ac:dyDescent="0.25">
      <c r="A1096" s="15">
        <v>70129</v>
      </c>
      <c r="B1096" s="16" t="s">
        <v>33</v>
      </c>
      <c r="C1096" s="16" t="s">
        <v>31</v>
      </c>
    </row>
    <row r="1097" spans="1:3" x14ac:dyDescent="0.25">
      <c r="A1097" s="15">
        <v>70170</v>
      </c>
      <c r="B1097" s="16" t="s">
        <v>30</v>
      </c>
      <c r="C1097" s="16" t="s">
        <v>32</v>
      </c>
    </row>
    <row r="1098" spans="1:3" x14ac:dyDescent="0.25">
      <c r="A1098" s="15">
        <v>70171</v>
      </c>
      <c r="B1098" s="16" t="s">
        <v>33</v>
      </c>
      <c r="C1098" s="16" t="s">
        <v>32</v>
      </c>
    </row>
    <row r="1099" spans="1:3" x14ac:dyDescent="0.25">
      <c r="A1099" s="15">
        <v>70216</v>
      </c>
      <c r="B1099" s="16" t="s">
        <v>34</v>
      </c>
      <c r="C1099" s="16" t="s">
        <v>35</v>
      </c>
    </row>
    <row r="1100" spans="1:3" x14ac:dyDescent="0.25">
      <c r="A1100" s="15">
        <v>70240</v>
      </c>
      <c r="B1100" s="16" t="s">
        <v>30</v>
      </c>
      <c r="C1100" s="16" t="s">
        <v>37</v>
      </c>
    </row>
    <row r="1101" spans="1:3" x14ac:dyDescent="0.25">
      <c r="A1101" s="15">
        <v>70250</v>
      </c>
      <c r="B1101" s="16" t="s">
        <v>39</v>
      </c>
      <c r="C1101" s="16" t="s">
        <v>38</v>
      </c>
    </row>
    <row r="1102" spans="1:3" x14ac:dyDescent="0.25">
      <c r="A1102" s="15">
        <v>70278</v>
      </c>
      <c r="B1102" s="16" t="s">
        <v>39</v>
      </c>
      <c r="C1102" s="16" t="s">
        <v>40</v>
      </c>
    </row>
    <row r="1103" spans="1:3" x14ac:dyDescent="0.25">
      <c r="A1103" s="15">
        <v>70379</v>
      </c>
      <c r="B1103" s="16" t="s">
        <v>46</v>
      </c>
      <c r="C1103" s="16" t="s">
        <v>41</v>
      </c>
    </row>
    <row r="1104" spans="1:3" x14ac:dyDescent="0.25">
      <c r="A1104" s="15">
        <v>70414</v>
      </c>
      <c r="B1104" s="16" t="s">
        <v>46</v>
      </c>
      <c r="C1104" s="16" t="s">
        <v>42</v>
      </c>
    </row>
    <row r="1105" spans="1:3" x14ac:dyDescent="0.25">
      <c r="A1105" s="15">
        <v>70435</v>
      </c>
      <c r="B1105" s="16" t="s">
        <v>46</v>
      </c>
      <c r="C1105" s="16" t="s">
        <v>43</v>
      </c>
    </row>
    <row r="1106" spans="1:3" x14ac:dyDescent="0.25">
      <c r="A1106" s="15">
        <v>70448</v>
      </c>
      <c r="B1106" s="16" t="s">
        <v>36</v>
      </c>
      <c r="C1106" s="16" t="s">
        <v>44</v>
      </c>
    </row>
    <row r="1107" spans="1:3" x14ac:dyDescent="0.25">
      <c r="A1107" s="15">
        <v>70488</v>
      </c>
      <c r="B1107" s="16" t="s">
        <v>39</v>
      </c>
      <c r="C1107" s="16" t="s">
        <v>45</v>
      </c>
    </row>
    <row r="1108" spans="1:3" x14ac:dyDescent="0.25">
      <c r="A1108" s="15">
        <v>70495</v>
      </c>
      <c r="B1108" s="16" t="s">
        <v>39</v>
      </c>
      <c r="C1108" s="16" t="s">
        <v>31</v>
      </c>
    </row>
    <row r="1109" spans="1:3" x14ac:dyDescent="0.25">
      <c r="A1109" s="15">
        <v>70548</v>
      </c>
      <c r="B1109" s="16" t="s">
        <v>30</v>
      </c>
      <c r="C1109" s="16" t="s">
        <v>32</v>
      </c>
    </row>
    <row r="1110" spans="1:3" x14ac:dyDescent="0.25">
      <c r="A1110" s="15">
        <v>70549</v>
      </c>
      <c r="B1110" s="16" t="s">
        <v>33</v>
      </c>
      <c r="C1110" s="16" t="s">
        <v>32</v>
      </c>
    </row>
    <row r="1111" spans="1:3" x14ac:dyDescent="0.25">
      <c r="A1111" s="15">
        <v>70594</v>
      </c>
      <c r="B1111" s="16" t="s">
        <v>34</v>
      </c>
      <c r="C1111" s="16" t="s">
        <v>35</v>
      </c>
    </row>
    <row r="1112" spans="1:3" x14ac:dyDescent="0.25">
      <c r="A1112" s="15">
        <v>70605</v>
      </c>
      <c r="B1112" s="16" t="s">
        <v>33</v>
      </c>
      <c r="C1112" s="16" t="s">
        <v>37</v>
      </c>
    </row>
    <row r="1113" spans="1:3" x14ac:dyDescent="0.25">
      <c r="A1113" s="15">
        <v>70615</v>
      </c>
      <c r="B1113" s="16" t="s">
        <v>34</v>
      </c>
      <c r="C1113" s="16" t="s">
        <v>38</v>
      </c>
    </row>
    <row r="1114" spans="1:3" x14ac:dyDescent="0.25">
      <c r="A1114" s="15">
        <v>70656</v>
      </c>
      <c r="B1114" s="16" t="s">
        <v>39</v>
      </c>
      <c r="C1114" s="16" t="s">
        <v>40</v>
      </c>
    </row>
    <row r="1115" spans="1:3" x14ac:dyDescent="0.25">
      <c r="A1115" s="15">
        <v>70744</v>
      </c>
      <c r="B1115" s="16" t="s">
        <v>30</v>
      </c>
      <c r="C1115" s="16" t="s">
        <v>41</v>
      </c>
    </row>
    <row r="1116" spans="1:3" x14ac:dyDescent="0.25">
      <c r="A1116" s="15">
        <v>70779</v>
      </c>
      <c r="B1116" s="16" t="s">
        <v>30</v>
      </c>
      <c r="C1116" s="16" t="s">
        <v>42</v>
      </c>
    </row>
    <row r="1117" spans="1:3" x14ac:dyDescent="0.25">
      <c r="A1117" s="15">
        <v>70800</v>
      </c>
      <c r="B1117" s="16" t="s">
        <v>30</v>
      </c>
      <c r="C1117" s="16" t="s">
        <v>43</v>
      </c>
    </row>
    <row r="1118" spans="1:3" x14ac:dyDescent="0.25">
      <c r="A1118" s="15">
        <v>70813</v>
      </c>
      <c r="B1118" s="16" t="s">
        <v>46</v>
      </c>
      <c r="C1118" s="16" t="s">
        <v>44</v>
      </c>
    </row>
    <row r="1119" spans="1:3" x14ac:dyDescent="0.25">
      <c r="A1119" s="15">
        <v>70853</v>
      </c>
      <c r="B1119" s="16" t="s">
        <v>34</v>
      </c>
      <c r="C1119" s="16" t="s">
        <v>45</v>
      </c>
    </row>
    <row r="1120" spans="1:3" x14ac:dyDescent="0.25">
      <c r="A1120" s="15">
        <v>70860</v>
      </c>
      <c r="B1120" s="16" t="s">
        <v>34</v>
      </c>
      <c r="C1120" s="16" t="s">
        <v>31</v>
      </c>
    </row>
    <row r="1121" spans="1:3" x14ac:dyDescent="0.25">
      <c r="A1121" s="15">
        <v>70905</v>
      </c>
      <c r="B1121" s="16" t="s">
        <v>30</v>
      </c>
      <c r="C1121" s="16" t="s">
        <v>32</v>
      </c>
    </row>
    <row r="1122" spans="1:3" x14ac:dyDescent="0.25">
      <c r="A1122" s="15">
        <v>70906</v>
      </c>
      <c r="B1122" s="16" t="s">
        <v>33</v>
      </c>
      <c r="C1122" s="16" t="s">
        <v>32</v>
      </c>
    </row>
    <row r="1123" spans="1:3" x14ac:dyDescent="0.25">
      <c r="A1123" s="15">
        <v>70951</v>
      </c>
      <c r="B1123" s="16" t="s">
        <v>34</v>
      </c>
      <c r="C1123" s="16" t="s">
        <v>35</v>
      </c>
    </row>
    <row r="1124" spans="1:3" x14ac:dyDescent="0.25">
      <c r="A1124" s="15">
        <v>70970</v>
      </c>
      <c r="B1124" s="16" t="s">
        <v>47</v>
      </c>
      <c r="C1124" s="16" t="s">
        <v>37</v>
      </c>
    </row>
    <row r="1125" spans="1:3" x14ac:dyDescent="0.25">
      <c r="A1125" s="15">
        <v>70980</v>
      </c>
      <c r="B1125" s="16" t="s">
        <v>36</v>
      </c>
      <c r="C1125" s="16" t="s">
        <v>38</v>
      </c>
    </row>
    <row r="1126" spans="1:3" x14ac:dyDescent="0.25">
      <c r="A1126" s="15">
        <v>71013</v>
      </c>
      <c r="B1126" s="16" t="s">
        <v>39</v>
      </c>
      <c r="C1126" s="16" t="s">
        <v>40</v>
      </c>
    </row>
    <row r="1127" spans="1:3" x14ac:dyDescent="0.25">
      <c r="A1127" s="15">
        <v>71109</v>
      </c>
      <c r="B1127" s="16" t="s">
        <v>33</v>
      </c>
      <c r="C1127" s="16" t="s">
        <v>41</v>
      </c>
    </row>
    <row r="1128" spans="1:3" x14ac:dyDescent="0.25">
      <c r="A1128" s="15">
        <v>71144</v>
      </c>
      <c r="B1128" s="16" t="s">
        <v>33</v>
      </c>
      <c r="C1128" s="16" t="s">
        <v>42</v>
      </c>
    </row>
    <row r="1129" spans="1:3" x14ac:dyDescent="0.25">
      <c r="A1129" s="15">
        <v>71165</v>
      </c>
      <c r="B1129" s="16" t="s">
        <v>33</v>
      </c>
      <c r="C1129" s="16" t="s">
        <v>43</v>
      </c>
    </row>
    <row r="1130" spans="1:3" x14ac:dyDescent="0.25">
      <c r="A1130" s="15">
        <v>71178</v>
      </c>
      <c r="B1130" s="16" t="s">
        <v>30</v>
      </c>
      <c r="C1130" s="16" t="s">
        <v>44</v>
      </c>
    </row>
    <row r="1131" spans="1:3" x14ac:dyDescent="0.25">
      <c r="A1131" s="15">
        <v>71218</v>
      </c>
      <c r="B1131" s="16" t="s">
        <v>36</v>
      </c>
      <c r="C1131" s="16" t="s">
        <v>45</v>
      </c>
    </row>
    <row r="1132" spans="1:3" x14ac:dyDescent="0.25">
      <c r="A1132" s="15">
        <v>71225</v>
      </c>
      <c r="B1132" s="16" t="s">
        <v>36</v>
      </c>
      <c r="C1132" s="16" t="s">
        <v>31</v>
      </c>
    </row>
    <row r="1133" spans="1:3" x14ac:dyDescent="0.25">
      <c r="A1133" s="15">
        <v>71290</v>
      </c>
      <c r="B1133" s="16" t="s">
        <v>30</v>
      </c>
      <c r="C1133" s="16" t="s">
        <v>32</v>
      </c>
    </row>
    <row r="1134" spans="1:3" x14ac:dyDescent="0.25">
      <c r="A1134" s="15">
        <v>71291</v>
      </c>
      <c r="B1134" s="16" t="s">
        <v>33</v>
      </c>
      <c r="C1134" s="16" t="s">
        <v>32</v>
      </c>
    </row>
    <row r="1135" spans="1:3" x14ac:dyDescent="0.25">
      <c r="A1135" s="15">
        <v>71335</v>
      </c>
      <c r="B1135" s="16" t="s">
        <v>39</v>
      </c>
      <c r="C1135" s="16" t="s">
        <v>37</v>
      </c>
    </row>
    <row r="1136" spans="1:3" x14ac:dyDescent="0.25">
      <c r="A1136" s="15">
        <v>71336</v>
      </c>
      <c r="B1136" s="16" t="s">
        <v>34</v>
      </c>
      <c r="C1136" s="16" t="s">
        <v>35</v>
      </c>
    </row>
    <row r="1137" spans="1:3" x14ac:dyDescent="0.25">
      <c r="A1137" s="15">
        <v>71345</v>
      </c>
      <c r="B1137" s="16" t="s">
        <v>46</v>
      </c>
      <c r="C1137" s="16" t="s">
        <v>38</v>
      </c>
    </row>
    <row r="1138" spans="1:3" x14ac:dyDescent="0.25">
      <c r="A1138" s="15">
        <v>71398</v>
      </c>
      <c r="B1138" s="16" t="s">
        <v>39</v>
      </c>
      <c r="C1138" s="16" t="s">
        <v>40</v>
      </c>
    </row>
    <row r="1139" spans="1:3" x14ac:dyDescent="0.25">
      <c r="A1139" s="15">
        <v>71474</v>
      </c>
      <c r="B1139" s="16" t="s">
        <v>47</v>
      </c>
      <c r="C1139" s="16" t="s">
        <v>41</v>
      </c>
    </row>
    <row r="1140" spans="1:3" x14ac:dyDescent="0.25">
      <c r="A1140" s="15">
        <v>71509</v>
      </c>
      <c r="B1140" s="16" t="s">
        <v>47</v>
      </c>
      <c r="C1140" s="16" t="s">
        <v>42</v>
      </c>
    </row>
    <row r="1141" spans="1:3" x14ac:dyDescent="0.25">
      <c r="A1141" s="15">
        <v>71530</v>
      </c>
      <c r="B1141" s="16" t="s">
        <v>47</v>
      </c>
      <c r="C1141" s="16" t="s">
        <v>43</v>
      </c>
    </row>
    <row r="1142" spans="1:3" x14ac:dyDescent="0.25">
      <c r="A1142" s="15">
        <v>71543</v>
      </c>
      <c r="B1142" s="16" t="s">
        <v>33</v>
      </c>
      <c r="C1142" s="16" t="s">
        <v>44</v>
      </c>
    </row>
    <row r="1143" spans="1:3" x14ac:dyDescent="0.25">
      <c r="A1143" s="15">
        <v>71583</v>
      </c>
      <c r="B1143" s="16" t="s">
        <v>46</v>
      </c>
      <c r="C1143" s="16" t="s">
        <v>45</v>
      </c>
    </row>
    <row r="1144" spans="1:3" x14ac:dyDescent="0.25">
      <c r="A1144" s="15">
        <v>71590</v>
      </c>
      <c r="B1144" s="16" t="s">
        <v>46</v>
      </c>
      <c r="C1144" s="16" t="s">
        <v>31</v>
      </c>
    </row>
    <row r="1145" spans="1:3" x14ac:dyDescent="0.25">
      <c r="A1145" s="15">
        <v>71647</v>
      </c>
      <c r="B1145" s="16" t="s">
        <v>30</v>
      </c>
      <c r="C1145" s="16" t="s">
        <v>32</v>
      </c>
    </row>
    <row r="1146" spans="1:3" x14ac:dyDescent="0.25">
      <c r="A1146" s="15">
        <v>71648</v>
      </c>
      <c r="B1146" s="16" t="s">
        <v>33</v>
      </c>
      <c r="C1146" s="16" t="s">
        <v>32</v>
      </c>
    </row>
    <row r="1147" spans="1:3" x14ac:dyDescent="0.25">
      <c r="A1147" s="15">
        <v>71693</v>
      </c>
      <c r="B1147" s="16" t="s">
        <v>34</v>
      </c>
      <c r="C1147" s="16" t="s">
        <v>35</v>
      </c>
    </row>
    <row r="1148" spans="1:3" x14ac:dyDescent="0.25">
      <c r="A1148" s="15">
        <v>71701</v>
      </c>
      <c r="B1148" s="16" t="s">
        <v>36</v>
      </c>
      <c r="C1148" s="16" t="s">
        <v>37</v>
      </c>
    </row>
    <row r="1149" spans="1:3" x14ac:dyDescent="0.25">
      <c r="A1149" s="15">
        <v>71711</v>
      </c>
      <c r="B1149" s="16" t="s">
        <v>33</v>
      </c>
      <c r="C1149" s="16" t="s">
        <v>38</v>
      </c>
    </row>
    <row r="1150" spans="1:3" x14ac:dyDescent="0.25">
      <c r="A1150" s="15">
        <v>71755</v>
      </c>
      <c r="B1150" s="16" t="s">
        <v>39</v>
      </c>
      <c r="C1150" s="16" t="s">
        <v>40</v>
      </c>
    </row>
    <row r="1151" spans="1:3" x14ac:dyDescent="0.25">
      <c r="A1151" s="15">
        <v>71840</v>
      </c>
      <c r="B1151" s="16" t="s">
        <v>34</v>
      </c>
      <c r="C1151" s="16" t="s">
        <v>41</v>
      </c>
    </row>
    <row r="1152" spans="1:3" x14ac:dyDescent="0.25">
      <c r="A1152" s="15">
        <v>71875</v>
      </c>
      <c r="B1152" s="16" t="s">
        <v>34</v>
      </c>
      <c r="C1152" s="16" t="s">
        <v>42</v>
      </c>
    </row>
    <row r="1153" spans="1:3" x14ac:dyDescent="0.25">
      <c r="A1153" s="15">
        <v>71896</v>
      </c>
      <c r="B1153" s="16" t="s">
        <v>34</v>
      </c>
      <c r="C1153" s="16" t="s">
        <v>43</v>
      </c>
    </row>
    <row r="1154" spans="1:3" x14ac:dyDescent="0.25">
      <c r="A1154" s="15">
        <v>71909</v>
      </c>
      <c r="B1154" s="16" t="s">
        <v>39</v>
      </c>
      <c r="C1154" s="16" t="s">
        <v>44</v>
      </c>
    </row>
    <row r="1155" spans="1:3" x14ac:dyDescent="0.25">
      <c r="A1155" s="15">
        <v>71949</v>
      </c>
      <c r="B1155" s="16" t="s">
        <v>33</v>
      </c>
      <c r="C1155" s="16" t="s">
        <v>45</v>
      </c>
    </row>
    <row r="1156" spans="1:3" x14ac:dyDescent="0.25">
      <c r="A1156" s="15">
        <v>71956</v>
      </c>
      <c r="B1156" s="16" t="s">
        <v>33</v>
      </c>
      <c r="C1156" s="16" t="s">
        <v>31</v>
      </c>
    </row>
    <row r="1157" spans="1:3" x14ac:dyDescent="0.25">
      <c r="A1157" s="15">
        <v>71997</v>
      </c>
      <c r="B1157" s="16" t="s">
        <v>30</v>
      </c>
      <c r="C1157" s="16" t="s">
        <v>32</v>
      </c>
    </row>
    <row r="1158" spans="1:3" x14ac:dyDescent="0.25">
      <c r="A1158" s="15">
        <v>71998</v>
      </c>
      <c r="B1158" s="16" t="s">
        <v>33</v>
      </c>
      <c r="C1158" s="16" t="s">
        <v>32</v>
      </c>
    </row>
    <row r="1159" spans="1:3" x14ac:dyDescent="0.25">
      <c r="A1159" s="15">
        <v>72043</v>
      </c>
      <c r="B1159" s="16" t="s">
        <v>34</v>
      </c>
      <c r="C1159" s="16" t="s">
        <v>35</v>
      </c>
    </row>
    <row r="1160" spans="1:3" x14ac:dyDescent="0.25">
      <c r="A1160" s="15">
        <v>72066</v>
      </c>
      <c r="B1160" s="16" t="s">
        <v>46</v>
      </c>
      <c r="C1160" s="16" t="s">
        <v>37</v>
      </c>
    </row>
    <row r="1161" spans="1:3" x14ac:dyDescent="0.25">
      <c r="A1161" s="15">
        <v>72076</v>
      </c>
      <c r="B1161" s="16" t="s">
        <v>47</v>
      </c>
      <c r="C1161" s="16" t="s">
        <v>38</v>
      </c>
    </row>
    <row r="1162" spans="1:3" x14ac:dyDescent="0.25">
      <c r="A1162" s="15">
        <v>72105</v>
      </c>
      <c r="B1162" s="16" t="s">
        <v>39</v>
      </c>
      <c r="C1162" s="16" t="s">
        <v>40</v>
      </c>
    </row>
    <row r="1163" spans="1:3" x14ac:dyDescent="0.25">
      <c r="A1163" s="15">
        <v>72205</v>
      </c>
      <c r="B1163" s="16" t="s">
        <v>36</v>
      </c>
      <c r="C1163" s="16" t="s">
        <v>41</v>
      </c>
    </row>
    <row r="1164" spans="1:3" x14ac:dyDescent="0.25">
      <c r="A1164" s="15">
        <v>72240</v>
      </c>
      <c r="B1164" s="16" t="s">
        <v>36</v>
      </c>
      <c r="C1164" s="16" t="s">
        <v>42</v>
      </c>
    </row>
    <row r="1165" spans="1:3" x14ac:dyDescent="0.25">
      <c r="A1165" s="15">
        <v>72261</v>
      </c>
      <c r="B1165" s="16" t="s">
        <v>36</v>
      </c>
      <c r="C1165" s="16" t="s">
        <v>43</v>
      </c>
    </row>
    <row r="1166" spans="1:3" x14ac:dyDescent="0.25">
      <c r="A1166" s="15">
        <v>72274</v>
      </c>
      <c r="B1166" s="16" t="s">
        <v>34</v>
      </c>
      <c r="C1166" s="16" t="s">
        <v>44</v>
      </c>
    </row>
    <row r="1167" spans="1:3" x14ac:dyDescent="0.25">
      <c r="A1167" s="15">
        <v>72314</v>
      </c>
      <c r="B1167" s="16" t="s">
        <v>47</v>
      </c>
      <c r="C1167" s="16" t="s">
        <v>45</v>
      </c>
    </row>
    <row r="1168" spans="1:3" x14ac:dyDescent="0.25">
      <c r="A1168" s="15">
        <v>72321</v>
      </c>
      <c r="B1168" s="16" t="s">
        <v>47</v>
      </c>
      <c r="C1168" s="16" t="s">
        <v>31</v>
      </c>
    </row>
    <row r="1169" spans="1:3" x14ac:dyDescent="0.25">
      <c r="A1169" s="15">
        <v>72382</v>
      </c>
      <c r="B1169" s="16" t="s">
        <v>30</v>
      </c>
      <c r="C1169" s="16" t="s">
        <v>32</v>
      </c>
    </row>
    <row r="1170" spans="1:3" x14ac:dyDescent="0.25">
      <c r="A1170" s="15">
        <v>72383</v>
      </c>
      <c r="B1170" s="16" t="s">
        <v>33</v>
      </c>
      <c r="C1170" s="16" t="s">
        <v>32</v>
      </c>
    </row>
    <row r="1171" spans="1:3" x14ac:dyDescent="0.25">
      <c r="A1171" s="15">
        <v>72428</v>
      </c>
      <c r="B1171" s="16" t="s">
        <v>34</v>
      </c>
      <c r="C1171" s="16" t="s">
        <v>35</v>
      </c>
    </row>
    <row r="1172" spans="1:3" x14ac:dyDescent="0.25">
      <c r="A1172" s="15">
        <v>72431</v>
      </c>
      <c r="B1172" s="16" t="s">
        <v>30</v>
      </c>
      <c r="C1172" s="16" t="s">
        <v>37</v>
      </c>
    </row>
    <row r="1173" spans="1:3" x14ac:dyDescent="0.25">
      <c r="A1173" s="15">
        <v>72441</v>
      </c>
      <c r="B1173" s="16" t="s">
        <v>39</v>
      </c>
      <c r="C1173" s="16" t="s">
        <v>38</v>
      </c>
    </row>
    <row r="1174" spans="1:3" x14ac:dyDescent="0.25">
      <c r="A1174" s="15">
        <v>72490</v>
      </c>
      <c r="B1174" s="16" t="s">
        <v>39</v>
      </c>
      <c r="C1174" s="16" t="s">
        <v>40</v>
      </c>
    </row>
    <row r="1175" spans="1:3" x14ac:dyDescent="0.25">
      <c r="A1175" s="15">
        <v>72570</v>
      </c>
      <c r="B1175" s="16" t="s">
        <v>46</v>
      </c>
      <c r="C1175" s="16" t="s">
        <v>41</v>
      </c>
    </row>
    <row r="1176" spans="1:3" x14ac:dyDescent="0.25">
      <c r="A1176" s="15">
        <v>72605</v>
      </c>
      <c r="B1176" s="16" t="s">
        <v>46</v>
      </c>
      <c r="C1176" s="16" t="s">
        <v>42</v>
      </c>
    </row>
    <row r="1177" spans="1:3" x14ac:dyDescent="0.25">
      <c r="A1177" s="15">
        <v>72626</v>
      </c>
      <c r="B1177" s="16" t="s">
        <v>46</v>
      </c>
      <c r="C1177" s="16" t="s">
        <v>43</v>
      </c>
    </row>
    <row r="1178" spans="1:3" x14ac:dyDescent="0.25">
      <c r="A1178" s="15">
        <v>72639</v>
      </c>
      <c r="B1178" s="16" t="s">
        <v>36</v>
      </c>
      <c r="C1178" s="16" t="s">
        <v>44</v>
      </c>
    </row>
    <row r="1179" spans="1:3" x14ac:dyDescent="0.25">
      <c r="A1179" s="15">
        <v>72679</v>
      </c>
      <c r="B1179" s="16" t="s">
        <v>39</v>
      </c>
      <c r="C1179" s="16" t="s">
        <v>45</v>
      </c>
    </row>
    <row r="1180" spans="1:3" x14ac:dyDescent="0.25">
      <c r="A1180" s="15">
        <v>72686</v>
      </c>
      <c r="B1180" s="16" t="s">
        <v>39</v>
      </c>
      <c r="C1180" s="16" t="s">
        <v>31</v>
      </c>
    </row>
    <row r="1181" spans="1:3" x14ac:dyDescent="0.25">
      <c r="A1181" s="15">
        <v>72739</v>
      </c>
      <c r="B1181" s="16" t="s">
        <v>30</v>
      </c>
      <c r="C1181" s="16" t="s">
        <v>32</v>
      </c>
    </row>
    <row r="1182" spans="1:3" x14ac:dyDescent="0.25">
      <c r="A1182" s="15">
        <v>72740</v>
      </c>
      <c r="B1182" s="16" t="s">
        <v>33</v>
      </c>
      <c r="C1182" s="16" t="s">
        <v>32</v>
      </c>
    </row>
    <row r="1183" spans="1:3" x14ac:dyDescent="0.25">
      <c r="A1183" s="15">
        <v>72785</v>
      </c>
      <c r="B1183" s="16" t="s">
        <v>34</v>
      </c>
      <c r="C1183" s="16" t="s">
        <v>35</v>
      </c>
    </row>
    <row r="1184" spans="1:3" x14ac:dyDescent="0.25">
      <c r="A1184" s="15">
        <v>72796</v>
      </c>
      <c r="B1184" s="16" t="s">
        <v>33</v>
      </c>
      <c r="C1184" s="16" t="s">
        <v>37</v>
      </c>
    </row>
    <row r="1185" spans="1:3" x14ac:dyDescent="0.25">
      <c r="A1185" s="15">
        <v>72806</v>
      </c>
      <c r="B1185" s="16" t="s">
        <v>34</v>
      </c>
      <c r="C1185" s="16" t="s">
        <v>38</v>
      </c>
    </row>
    <row r="1186" spans="1:3" x14ac:dyDescent="0.25">
      <c r="A1186" s="15">
        <v>72847</v>
      </c>
      <c r="B1186" s="16" t="s">
        <v>39</v>
      </c>
      <c r="C1186" s="16" t="s">
        <v>40</v>
      </c>
    </row>
    <row r="1187" spans="1:3" x14ac:dyDescent="0.25">
      <c r="A1187" s="15">
        <v>72935</v>
      </c>
      <c r="B1187" s="16" t="s">
        <v>30</v>
      </c>
      <c r="C1187" s="16" t="s">
        <v>41</v>
      </c>
    </row>
    <row r="1188" spans="1:3" x14ac:dyDescent="0.25">
      <c r="A1188" s="15">
        <v>72970</v>
      </c>
      <c r="B1188" s="16" t="s">
        <v>30</v>
      </c>
      <c r="C1188" s="16" t="s">
        <v>42</v>
      </c>
    </row>
    <row r="1189" spans="1:3" x14ac:dyDescent="0.25">
      <c r="A1189" s="15">
        <v>72991</v>
      </c>
      <c r="B1189" s="16" t="s">
        <v>30</v>
      </c>
      <c r="C1189" s="16" t="s">
        <v>43</v>
      </c>
    </row>
    <row r="1190" spans="1:3" x14ac:dyDescent="0.25">
      <c r="A1190" s="15">
        <v>73004</v>
      </c>
      <c r="B1190" s="16" t="s">
        <v>46</v>
      </c>
      <c r="C1190" s="16" t="s">
        <v>44</v>
      </c>
    </row>
    <row r="1191" spans="1:3" x14ac:dyDescent="0.25">
      <c r="A1191" s="15">
        <v>73044</v>
      </c>
      <c r="B1191" s="16" t="s">
        <v>34</v>
      </c>
      <c r="C1191" s="16" t="s">
        <v>45</v>
      </c>
    </row>
  </sheetData>
  <pageMargins left="0.511811024" right="0.511811024" top="0.78740157499999996" bottom="0.78740157499999996" header="0.31496062000000002" footer="0.31496062000000002"/>
  <drawing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5AED9-EC29-4AD4-A3F9-2A881D0AA6BB}">
  <sheetPr codeName="Planilha2"/>
  <dimension ref="A1:G7"/>
  <sheetViews>
    <sheetView showGridLines="0" workbookViewId="0">
      <pane ySplit="13" topLeftCell="A14" activePane="bottomLeft" state="frozen"/>
      <selection pane="bottomLeft" activeCell="A4" sqref="A4"/>
    </sheetView>
  </sheetViews>
  <sheetFormatPr defaultColWidth="26.42578125" defaultRowHeight="39.950000000000003" customHeight="1" x14ac:dyDescent="0.25"/>
  <cols>
    <col min="1" max="7" width="27.28515625" customWidth="1"/>
  </cols>
  <sheetData>
    <row r="1" spans="1:7" ht="81.75" customHeight="1" x14ac:dyDescent="0.25">
      <c r="A1" s="18" t="b">
        <v>0</v>
      </c>
      <c r="B1" s="18" t="b">
        <v>0</v>
      </c>
      <c r="C1" s="18" t="b">
        <v>0</v>
      </c>
      <c r="D1" s="18"/>
      <c r="E1" s="18"/>
      <c r="F1" s="18"/>
      <c r="G1" s="18"/>
    </row>
    <row r="2" spans="1:7" ht="13.5" customHeight="1" x14ac:dyDescent="0.25"/>
    <row r="3" spans="1:7" ht="39.950000000000003" customHeight="1" x14ac:dyDescent="0.25">
      <c r="A3" s="19" t="s">
        <v>53</v>
      </c>
      <c r="B3" s="19" t="s">
        <v>54</v>
      </c>
      <c r="C3" s="172" t="s">
        <v>61</v>
      </c>
      <c r="D3" s="172" t="s">
        <v>62</v>
      </c>
      <c r="E3" s="172" t="s">
        <v>63</v>
      </c>
      <c r="F3" s="19" t="s">
        <v>60</v>
      </c>
      <c r="G3" s="19" t="s">
        <v>55</v>
      </c>
    </row>
    <row r="4" spans="1:7" ht="72" customHeight="1" x14ac:dyDescent="0.25">
      <c r="A4" s="22">
        <f ca="1">TODAY()</f>
        <v>45102</v>
      </c>
      <c r="B4" s="23">
        <v>30</v>
      </c>
      <c r="C4" s="24">
        <f ca="1">IF(A1=TRUE,0,ABS(NETWORKDAYS.INTL(A4,A4+B4,17)-B4))</f>
        <v>3</v>
      </c>
      <c r="D4" s="24">
        <f ca="1">IF(B1=TRUE,0,ABS(NETWORKDAYS.INTL(A4,A4+B4,11)-B4))</f>
        <v>4</v>
      </c>
      <c r="E4" s="24" cm="1">
        <f t="array" aca="1" ref="E4" ca="1">IF(C1=TRUE,0,SUMPRODUCT((tbCalendario[Data]&gt;=Calculadora!A4)*(tbCalendario[Data]&lt;=(Calculadora!A4+Calculadora!B4))))</f>
        <v>0</v>
      </c>
      <c r="F4" s="20">
        <f ca="1">A4+B4+C4+D4+E4</f>
        <v>45139</v>
      </c>
      <c r="G4" s="21">
        <f ca="1">F4-A4</f>
        <v>37</v>
      </c>
    </row>
    <row r="5" spans="1:7" ht="39.950000000000003" customHeight="1" x14ac:dyDescent="0.25">
      <c r="A5" s="17"/>
      <c r="B5" s="17"/>
      <c r="D5" s="7"/>
      <c r="E5" s="7"/>
    </row>
    <row r="6" spans="1:7" ht="39.950000000000003" customHeight="1" x14ac:dyDescent="0.25">
      <c r="A6" s="17"/>
      <c r="B6" s="6"/>
      <c r="D6" s="7"/>
      <c r="E6" s="7"/>
    </row>
    <row r="7" spans="1:7" ht="39.950000000000003" customHeight="1" x14ac:dyDescent="0.25">
      <c r="C7" s="17"/>
    </row>
  </sheetData>
  <pageMargins left="0.511811024" right="0.511811024" top="0.78740157499999996" bottom="0.78740157499999996" header="0.31496062000000002" footer="0.31496062000000002"/>
  <drawing r:id="rId1"/>
  <legacyDrawing r:id="rId2"/>
  <mc:AlternateContent xmlns:mc="http://schemas.openxmlformats.org/markup-compatibility/2006">
    <mc:Choice Requires="x14">
      <controls>
        <mc:AlternateContent xmlns:mc="http://schemas.openxmlformats.org/markup-compatibility/2006">
          <mc:Choice Requires="x14">
            <control shapeId="5121" r:id="rId3" name="Check Box 1">
              <controlPr defaultSize="0" autoFill="0" autoLine="0" autoPict="0">
                <anchor moveWithCells="1">
                  <from>
                    <xdr:col>4</xdr:col>
                    <xdr:colOff>161925</xdr:colOff>
                    <xdr:row>3</xdr:row>
                    <xdr:rowOff>857250</xdr:rowOff>
                  </from>
                  <to>
                    <xdr:col>5</xdr:col>
                    <xdr:colOff>142875</xdr:colOff>
                    <xdr:row>4</xdr:row>
                    <xdr:rowOff>228600</xdr:rowOff>
                  </to>
                </anchor>
              </controlPr>
            </control>
          </mc:Choice>
        </mc:AlternateContent>
        <mc:AlternateContent xmlns:mc="http://schemas.openxmlformats.org/markup-compatibility/2006">
          <mc:Choice Requires="x14">
            <control shapeId="5122" r:id="rId4" name="Check Box 2">
              <controlPr defaultSize="0" autoFill="0" autoLine="0" autoPict="0">
                <anchor moveWithCells="1">
                  <from>
                    <xdr:col>2</xdr:col>
                    <xdr:colOff>133350</xdr:colOff>
                    <xdr:row>3</xdr:row>
                    <xdr:rowOff>885825</xdr:rowOff>
                  </from>
                  <to>
                    <xdr:col>3</xdr:col>
                    <xdr:colOff>114300</xdr:colOff>
                    <xdr:row>4</xdr:row>
                    <xdr:rowOff>257175</xdr:rowOff>
                  </to>
                </anchor>
              </controlPr>
            </control>
          </mc:Choice>
        </mc:AlternateContent>
        <mc:AlternateContent xmlns:mc="http://schemas.openxmlformats.org/markup-compatibility/2006">
          <mc:Choice Requires="x14">
            <control shapeId="5127" r:id="rId5" name="Check Box 7">
              <controlPr defaultSize="0" autoFill="0" autoLine="0" autoPict="0">
                <anchor moveWithCells="1">
                  <from>
                    <xdr:col>3</xdr:col>
                    <xdr:colOff>66675</xdr:colOff>
                    <xdr:row>3</xdr:row>
                    <xdr:rowOff>857250</xdr:rowOff>
                  </from>
                  <to>
                    <xdr:col>4</xdr:col>
                    <xdr:colOff>47625</xdr:colOff>
                    <xdr:row>4</xdr:row>
                    <xdr:rowOff>228600</xdr:rowOff>
                  </to>
                </anchor>
              </controlPr>
            </control>
          </mc:Choice>
        </mc:AlternateContent>
      </controls>
    </mc:Choice>
  </mc:AlternateContent>
  <tableParts count="1">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C8C3B-EBC5-4708-8800-11F5E894154B}">
  <sheetPr codeName="Planilha3"/>
  <dimension ref="A1:AH36"/>
  <sheetViews>
    <sheetView showGridLines="0" workbookViewId="0">
      <pane ySplit="1" topLeftCell="A2" activePane="bottomLeft" state="frozen"/>
      <selection pane="bottomLeft" activeCell="A2" sqref="A2"/>
    </sheetView>
  </sheetViews>
  <sheetFormatPr defaultRowHeight="15" x14ac:dyDescent="0.25"/>
  <sheetData>
    <row r="1" spans="1:34" ht="90.75" customHeight="1" x14ac:dyDescent="0.25"/>
    <row r="2" spans="1:34" ht="13.5" customHeight="1" x14ac:dyDescent="0.25"/>
    <row r="3" spans="1:34" x14ac:dyDescent="0.25">
      <c r="A3" s="184" t="s">
        <v>64</v>
      </c>
      <c r="B3" s="184"/>
      <c r="C3" s="184"/>
      <c r="D3" s="184"/>
      <c r="E3" s="184"/>
      <c r="F3" s="184"/>
      <c r="H3" s="187" t="s">
        <v>64</v>
      </c>
      <c r="I3" s="187"/>
      <c r="J3" s="187"/>
      <c r="K3" s="187"/>
      <c r="L3" s="187"/>
      <c r="M3" s="187"/>
      <c r="O3" s="188" t="s">
        <v>64</v>
      </c>
      <c r="P3" s="188"/>
      <c r="Q3" s="188"/>
      <c r="R3" s="188"/>
      <c r="S3" s="188"/>
      <c r="T3" s="188"/>
      <c r="V3" s="185" t="s">
        <v>64</v>
      </c>
      <c r="W3" s="185"/>
      <c r="X3" s="185"/>
      <c r="Y3" s="185"/>
      <c r="Z3" s="185"/>
      <c r="AA3" s="185"/>
      <c r="AC3" s="182" t="s">
        <v>64</v>
      </c>
      <c r="AD3" s="182"/>
      <c r="AE3" s="182"/>
      <c r="AF3" s="182"/>
      <c r="AG3" s="182"/>
      <c r="AH3" s="182"/>
    </row>
    <row r="4" spans="1:34" x14ac:dyDescent="0.25">
      <c r="A4" s="189" t="s">
        <v>65</v>
      </c>
      <c r="B4" s="189"/>
      <c r="C4" s="189"/>
      <c r="D4" s="189"/>
      <c r="E4" s="189"/>
      <c r="F4" s="189"/>
      <c r="H4" s="190" t="s">
        <v>66</v>
      </c>
      <c r="I4" s="190"/>
      <c r="J4" s="190"/>
      <c r="K4" s="190"/>
      <c r="L4" s="190"/>
      <c r="M4" s="190"/>
      <c r="O4" s="191" t="s">
        <v>65</v>
      </c>
      <c r="P4" s="191"/>
      <c r="Q4" s="191"/>
      <c r="R4" s="191"/>
      <c r="S4" s="191"/>
      <c r="T4" s="191"/>
      <c r="V4" s="186" t="s">
        <v>65</v>
      </c>
      <c r="W4" s="186"/>
      <c r="X4" s="186"/>
      <c r="Y4" s="186"/>
      <c r="Z4" s="186"/>
      <c r="AA4" s="186"/>
      <c r="AC4" s="183" t="s">
        <v>65</v>
      </c>
      <c r="AD4" s="183"/>
      <c r="AE4" s="183"/>
      <c r="AF4" s="183"/>
      <c r="AG4" s="183"/>
      <c r="AH4" s="183"/>
    </row>
    <row r="5" spans="1:34" x14ac:dyDescent="0.25">
      <c r="A5" s="189"/>
      <c r="B5" s="189"/>
      <c r="C5" s="189"/>
      <c r="D5" s="189"/>
      <c r="E5" s="189"/>
      <c r="F5" s="189"/>
      <c r="H5" s="190"/>
      <c r="I5" s="190"/>
      <c r="J5" s="190"/>
      <c r="K5" s="190"/>
      <c r="L5" s="190"/>
      <c r="M5" s="190"/>
      <c r="O5" s="191"/>
      <c r="P5" s="191"/>
      <c r="Q5" s="191"/>
      <c r="R5" s="191"/>
      <c r="S5" s="191"/>
      <c r="T5" s="191"/>
      <c r="V5" s="186"/>
      <c r="W5" s="186"/>
      <c r="X5" s="186"/>
      <c r="Y5" s="186"/>
      <c r="Z5" s="186"/>
      <c r="AA5" s="186"/>
      <c r="AC5" s="183"/>
      <c r="AD5" s="183"/>
      <c r="AE5" s="183"/>
      <c r="AF5" s="183"/>
      <c r="AG5" s="183"/>
      <c r="AH5" s="183"/>
    </row>
    <row r="6" spans="1:34" x14ac:dyDescent="0.25">
      <c r="A6" s="189"/>
      <c r="B6" s="189"/>
      <c r="C6" s="189"/>
      <c r="D6" s="189"/>
      <c r="E6" s="189"/>
      <c r="F6" s="189"/>
      <c r="H6" s="190"/>
      <c r="I6" s="190"/>
      <c r="J6" s="190"/>
      <c r="K6" s="190"/>
      <c r="L6" s="190"/>
      <c r="M6" s="190"/>
      <c r="O6" s="191"/>
      <c r="P6" s="191"/>
      <c r="Q6" s="191"/>
      <c r="R6" s="191"/>
      <c r="S6" s="191"/>
      <c r="T6" s="191"/>
      <c r="V6" s="186"/>
      <c r="W6" s="186"/>
      <c r="X6" s="186"/>
      <c r="Y6" s="186"/>
      <c r="Z6" s="186"/>
      <c r="AA6" s="186"/>
      <c r="AC6" s="183"/>
      <c r="AD6" s="183"/>
      <c r="AE6" s="183"/>
      <c r="AF6" s="183"/>
      <c r="AG6" s="183"/>
      <c r="AH6" s="183"/>
    </row>
    <row r="7" spans="1:34" x14ac:dyDescent="0.25">
      <c r="A7" s="189"/>
      <c r="B7" s="189"/>
      <c r="C7" s="189"/>
      <c r="D7" s="189"/>
      <c r="E7" s="189"/>
      <c r="F7" s="189"/>
      <c r="H7" s="190"/>
      <c r="I7" s="190"/>
      <c r="J7" s="190"/>
      <c r="K7" s="190"/>
      <c r="L7" s="190"/>
      <c r="M7" s="190"/>
      <c r="O7" s="191"/>
      <c r="P7" s="191"/>
      <c r="Q7" s="191"/>
      <c r="R7" s="191"/>
      <c r="S7" s="191"/>
      <c r="T7" s="191"/>
      <c r="V7" s="186"/>
      <c r="W7" s="186"/>
      <c r="X7" s="186"/>
      <c r="Y7" s="186"/>
      <c r="Z7" s="186"/>
      <c r="AA7" s="186"/>
      <c r="AC7" s="183"/>
      <c r="AD7" s="183"/>
      <c r="AE7" s="183"/>
      <c r="AF7" s="183"/>
      <c r="AG7" s="183"/>
      <c r="AH7" s="183"/>
    </row>
    <row r="8" spans="1:34" x14ac:dyDescent="0.25">
      <c r="A8" s="189"/>
      <c r="B8" s="189"/>
      <c r="C8" s="189"/>
      <c r="D8" s="189"/>
      <c r="E8" s="189"/>
      <c r="F8" s="189"/>
      <c r="H8" s="190"/>
      <c r="I8" s="190"/>
      <c r="J8" s="190"/>
      <c r="K8" s="190"/>
      <c r="L8" s="190"/>
      <c r="M8" s="190"/>
      <c r="O8" s="191"/>
      <c r="P8" s="191"/>
      <c r="Q8" s="191"/>
      <c r="R8" s="191"/>
      <c r="S8" s="191"/>
      <c r="T8" s="191"/>
      <c r="V8" s="186"/>
      <c r="W8" s="186"/>
      <c r="X8" s="186"/>
      <c r="Y8" s="186"/>
      <c r="Z8" s="186"/>
      <c r="AA8" s="186"/>
      <c r="AC8" s="183"/>
      <c r="AD8" s="183"/>
      <c r="AE8" s="183"/>
      <c r="AF8" s="183"/>
      <c r="AG8" s="183"/>
      <c r="AH8" s="183"/>
    </row>
    <row r="10" spans="1:34" x14ac:dyDescent="0.25">
      <c r="A10" s="184" t="s">
        <v>64</v>
      </c>
      <c r="B10" s="184"/>
      <c r="C10" s="184"/>
      <c r="D10" s="184"/>
      <c r="E10" s="184"/>
      <c r="F10" s="184"/>
      <c r="H10" s="187" t="s">
        <v>64</v>
      </c>
      <c r="I10" s="187"/>
      <c r="J10" s="187"/>
      <c r="K10" s="187"/>
      <c r="L10" s="187"/>
      <c r="M10" s="187"/>
      <c r="O10" s="188" t="s">
        <v>64</v>
      </c>
      <c r="P10" s="188"/>
      <c r="Q10" s="188"/>
      <c r="R10" s="188"/>
      <c r="S10" s="188"/>
      <c r="T10" s="188"/>
      <c r="V10" s="185" t="s">
        <v>64</v>
      </c>
      <c r="W10" s="185"/>
      <c r="X10" s="185"/>
      <c r="Y10" s="185"/>
      <c r="Z10" s="185"/>
      <c r="AA10" s="185"/>
      <c r="AC10" s="182" t="s">
        <v>64</v>
      </c>
      <c r="AD10" s="182"/>
      <c r="AE10" s="182"/>
      <c r="AF10" s="182"/>
      <c r="AG10" s="182"/>
      <c r="AH10" s="182"/>
    </row>
    <row r="11" spans="1:34" x14ac:dyDescent="0.25">
      <c r="A11" s="189" t="s">
        <v>65</v>
      </c>
      <c r="B11" s="189"/>
      <c r="C11" s="189"/>
      <c r="D11" s="189"/>
      <c r="E11" s="189"/>
      <c r="F11" s="189"/>
      <c r="H11" s="190" t="s">
        <v>66</v>
      </c>
      <c r="I11" s="190"/>
      <c r="J11" s="190"/>
      <c r="K11" s="190"/>
      <c r="L11" s="190"/>
      <c r="M11" s="190"/>
      <c r="O11" s="191" t="s">
        <v>65</v>
      </c>
      <c r="P11" s="191"/>
      <c r="Q11" s="191"/>
      <c r="R11" s="191"/>
      <c r="S11" s="191"/>
      <c r="T11" s="191"/>
      <c r="V11" s="186" t="s">
        <v>65</v>
      </c>
      <c r="W11" s="186"/>
      <c r="X11" s="186"/>
      <c r="Y11" s="186"/>
      <c r="Z11" s="186"/>
      <c r="AA11" s="186"/>
      <c r="AC11" s="183" t="s">
        <v>65</v>
      </c>
      <c r="AD11" s="183"/>
      <c r="AE11" s="183"/>
      <c r="AF11" s="183"/>
      <c r="AG11" s="183"/>
      <c r="AH11" s="183"/>
    </row>
    <row r="12" spans="1:34" x14ac:dyDescent="0.25">
      <c r="A12" s="189"/>
      <c r="B12" s="189"/>
      <c r="C12" s="189"/>
      <c r="D12" s="189"/>
      <c r="E12" s="189"/>
      <c r="F12" s="189"/>
      <c r="H12" s="190"/>
      <c r="I12" s="190"/>
      <c r="J12" s="190"/>
      <c r="K12" s="190"/>
      <c r="L12" s="190"/>
      <c r="M12" s="190"/>
      <c r="O12" s="191"/>
      <c r="P12" s="191"/>
      <c r="Q12" s="191"/>
      <c r="R12" s="191"/>
      <c r="S12" s="191"/>
      <c r="T12" s="191"/>
      <c r="V12" s="186"/>
      <c r="W12" s="186"/>
      <c r="X12" s="186"/>
      <c r="Y12" s="186"/>
      <c r="Z12" s="186"/>
      <c r="AA12" s="186"/>
      <c r="AC12" s="183"/>
      <c r="AD12" s="183"/>
      <c r="AE12" s="183"/>
      <c r="AF12" s="183"/>
      <c r="AG12" s="183"/>
      <c r="AH12" s="183"/>
    </row>
    <row r="13" spans="1:34" x14ac:dyDescent="0.25">
      <c r="A13" s="189"/>
      <c r="B13" s="189"/>
      <c r="C13" s="189"/>
      <c r="D13" s="189"/>
      <c r="E13" s="189"/>
      <c r="F13" s="189"/>
      <c r="H13" s="190"/>
      <c r="I13" s="190"/>
      <c r="J13" s="190"/>
      <c r="K13" s="190"/>
      <c r="L13" s="190"/>
      <c r="M13" s="190"/>
      <c r="O13" s="191"/>
      <c r="P13" s="191"/>
      <c r="Q13" s="191"/>
      <c r="R13" s="191"/>
      <c r="S13" s="191"/>
      <c r="T13" s="191"/>
      <c r="V13" s="186"/>
      <c r="W13" s="186"/>
      <c r="X13" s="186"/>
      <c r="Y13" s="186"/>
      <c r="Z13" s="186"/>
      <c r="AA13" s="186"/>
      <c r="AC13" s="183"/>
      <c r="AD13" s="183"/>
      <c r="AE13" s="183"/>
      <c r="AF13" s="183"/>
      <c r="AG13" s="183"/>
      <c r="AH13" s="183"/>
    </row>
    <row r="14" spans="1:34" x14ac:dyDescent="0.25">
      <c r="A14" s="189"/>
      <c r="B14" s="189"/>
      <c r="C14" s="189"/>
      <c r="D14" s="189"/>
      <c r="E14" s="189"/>
      <c r="F14" s="189"/>
      <c r="H14" s="190"/>
      <c r="I14" s="190"/>
      <c r="J14" s="190"/>
      <c r="K14" s="190"/>
      <c r="L14" s="190"/>
      <c r="M14" s="190"/>
      <c r="O14" s="191"/>
      <c r="P14" s="191"/>
      <c r="Q14" s="191"/>
      <c r="R14" s="191"/>
      <c r="S14" s="191"/>
      <c r="T14" s="191"/>
      <c r="V14" s="186"/>
      <c r="W14" s="186"/>
      <c r="X14" s="186"/>
      <c r="Y14" s="186"/>
      <c r="Z14" s="186"/>
      <c r="AA14" s="186"/>
      <c r="AC14" s="183"/>
      <c r="AD14" s="183"/>
      <c r="AE14" s="183"/>
      <c r="AF14" s="183"/>
      <c r="AG14" s="183"/>
      <c r="AH14" s="183"/>
    </row>
    <row r="15" spans="1:34" x14ac:dyDescent="0.25">
      <c r="A15" s="189"/>
      <c r="B15" s="189"/>
      <c r="C15" s="189"/>
      <c r="D15" s="189"/>
      <c r="E15" s="189"/>
      <c r="F15" s="189"/>
      <c r="H15" s="190"/>
      <c r="I15" s="190"/>
      <c r="J15" s="190"/>
      <c r="K15" s="190"/>
      <c r="L15" s="190"/>
      <c r="M15" s="190"/>
      <c r="O15" s="191"/>
      <c r="P15" s="191"/>
      <c r="Q15" s="191"/>
      <c r="R15" s="191"/>
      <c r="S15" s="191"/>
      <c r="T15" s="191"/>
      <c r="V15" s="186"/>
      <c r="W15" s="186"/>
      <c r="X15" s="186"/>
      <c r="Y15" s="186"/>
      <c r="Z15" s="186"/>
      <c r="AA15" s="186"/>
      <c r="AC15" s="183"/>
      <c r="AD15" s="183"/>
      <c r="AE15" s="183"/>
      <c r="AF15" s="183"/>
      <c r="AG15" s="183"/>
      <c r="AH15" s="183"/>
    </row>
    <row r="17" spans="1:34" x14ac:dyDescent="0.25">
      <c r="A17" s="184" t="s">
        <v>64</v>
      </c>
      <c r="B17" s="184"/>
      <c r="C17" s="184"/>
      <c r="D17" s="184"/>
      <c r="E17" s="184"/>
      <c r="F17" s="184"/>
      <c r="H17" s="187" t="s">
        <v>64</v>
      </c>
      <c r="I17" s="187"/>
      <c r="J17" s="187"/>
      <c r="K17" s="187"/>
      <c r="L17" s="187"/>
      <c r="M17" s="187"/>
      <c r="O17" s="188" t="s">
        <v>64</v>
      </c>
      <c r="P17" s="188"/>
      <c r="Q17" s="188"/>
      <c r="R17" s="188"/>
      <c r="S17" s="188"/>
      <c r="T17" s="188"/>
      <c r="V17" s="185" t="s">
        <v>64</v>
      </c>
      <c r="W17" s="185"/>
      <c r="X17" s="185"/>
      <c r="Y17" s="185"/>
      <c r="Z17" s="185"/>
      <c r="AA17" s="185"/>
      <c r="AC17" s="182" t="s">
        <v>64</v>
      </c>
      <c r="AD17" s="182"/>
      <c r="AE17" s="182"/>
      <c r="AF17" s="182"/>
      <c r="AG17" s="182"/>
      <c r="AH17" s="182"/>
    </row>
    <row r="18" spans="1:34" x14ac:dyDescent="0.25">
      <c r="A18" s="189" t="s">
        <v>65</v>
      </c>
      <c r="B18" s="189"/>
      <c r="C18" s="189"/>
      <c r="D18" s="189"/>
      <c r="E18" s="189"/>
      <c r="F18" s="189"/>
      <c r="H18" s="190" t="s">
        <v>66</v>
      </c>
      <c r="I18" s="190"/>
      <c r="J18" s="190"/>
      <c r="K18" s="190"/>
      <c r="L18" s="190"/>
      <c r="M18" s="190"/>
      <c r="O18" s="191" t="s">
        <v>65</v>
      </c>
      <c r="P18" s="191"/>
      <c r="Q18" s="191"/>
      <c r="R18" s="191"/>
      <c r="S18" s="191"/>
      <c r="T18" s="191"/>
      <c r="V18" s="186" t="s">
        <v>65</v>
      </c>
      <c r="W18" s="186"/>
      <c r="X18" s="186"/>
      <c r="Y18" s="186"/>
      <c r="Z18" s="186"/>
      <c r="AA18" s="186"/>
      <c r="AC18" s="183" t="s">
        <v>65</v>
      </c>
      <c r="AD18" s="183"/>
      <c r="AE18" s="183"/>
      <c r="AF18" s="183"/>
      <c r="AG18" s="183"/>
      <c r="AH18" s="183"/>
    </row>
    <row r="19" spans="1:34" x14ac:dyDescent="0.25">
      <c r="A19" s="189"/>
      <c r="B19" s="189"/>
      <c r="C19" s="189"/>
      <c r="D19" s="189"/>
      <c r="E19" s="189"/>
      <c r="F19" s="189"/>
      <c r="H19" s="190"/>
      <c r="I19" s="190"/>
      <c r="J19" s="190"/>
      <c r="K19" s="190"/>
      <c r="L19" s="190"/>
      <c r="M19" s="190"/>
      <c r="O19" s="191"/>
      <c r="P19" s="191"/>
      <c r="Q19" s="191"/>
      <c r="R19" s="191"/>
      <c r="S19" s="191"/>
      <c r="T19" s="191"/>
      <c r="V19" s="186"/>
      <c r="W19" s="186"/>
      <c r="X19" s="186"/>
      <c r="Y19" s="186"/>
      <c r="Z19" s="186"/>
      <c r="AA19" s="186"/>
      <c r="AC19" s="183"/>
      <c r="AD19" s="183"/>
      <c r="AE19" s="183"/>
      <c r="AF19" s="183"/>
      <c r="AG19" s="183"/>
      <c r="AH19" s="183"/>
    </row>
    <row r="20" spans="1:34" x14ac:dyDescent="0.25">
      <c r="A20" s="189"/>
      <c r="B20" s="189"/>
      <c r="C20" s="189"/>
      <c r="D20" s="189"/>
      <c r="E20" s="189"/>
      <c r="F20" s="189"/>
      <c r="H20" s="190"/>
      <c r="I20" s="190"/>
      <c r="J20" s="190"/>
      <c r="K20" s="190"/>
      <c r="L20" s="190"/>
      <c r="M20" s="190"/>
      <c r="O20" s="191"/>
      <c r="P20" s="191"/>
      <c r="Q20" s="191"/>
      <c r="R20" s="191"/>
      <c r="S20" s="191"/>
      <c r="T20" s="191"/>
      <c r="V20" s="186"/>
      <c r="W20" s="186"/>
      <c r="X20" s="186"/>
      <c r="Y20" s="186"/>
      <c r="Z20" s="186"/>
      <c r="AA20" s="186"/>
      <c r="AC20" s="183"/>
      <c r="AD20" s="183"/>
      <c r="AE20" s="183"/>
      <c r="AF20" s="183"/>
      <c r="AG20" s="183"/>
      <c r="AH20" s="183"/>
    </row>
    <row r="21" spans="1:34" x14ac:dyDescent="0.25">
      <c r="A21" s="189"/>
      <c r="B21" s="189"/>
      <c r="C21" s="189"/>
      <c r="D21" s="189"/>
      <c r="E21" s="189"/>
      <c r="F21" s="189"/>
      <c r="H21" s="190"/>
      <c r="I21" s="190"/>
      <c r="J21" s="190"/>
      <c r="K21" s="190"/>
      <c r="L21" s="190"/>
      <c r="M21" s="190"/>
      <c r="O21" s="191"/>
      <c r="P21" s="191"/>
      <c r="Q21" s="191"/>
      <c r="R21" s="191"/>
      <c r="S21" s="191"/>
      <c r="T21" s="191"/>
      <c r="V21" s="186"/>
      <c r="W21" s="186"/>
      <c r="X21" s="186"/>
      <c r="Y21" s="186"/>
      <c r="Z21" s="186"/>
      <c r="AA21" s="186"/>
      <c r="AC21" s="183"/>
      <c r="AD21" s="183"/>
      <c r="AE21" s="183"/>
      <c r="AF21" s="183"/>
      <c r="AG21" s="183"/>
      <c r="AH21" s="183"/>
    </row>
    <row r="22" spans="1:34" x14ac:dyDescent="0.25">
      <c r="A22" s="189"/>
      <c r="B22" s="189"/>
      <c r="C22" s="189"/>
      <c r="D22" s="189"/>
      <c r="E22" s="189"/>
      <c r="F22" s="189"/>
      <c r="H22" s="190"/>
      <c r="I22" s="190"/>
      <c r="J22" s="190"/>
      <c r="K22" s="190"/>
      <c r="L22" s="190"/>
      <c r="M22" s="190"/>
      <c r="O22" s="191"/>
      <c r="P22" s="191"/>
      <c r="Q22" s="191"/>
      <c r="R22" s="191"/>
      <c r="S22" s="191"/>
      <c r="T22" s="191"/>
      <c r="V22" s="186"/>
      <c r="W22" s="186"/>
      <c r="X22" s="186"/>
      <c r="Y22" s="186"/>
      <c r="Z22" s="186"/>
      <c r="AA22" s="186"/>
      <c r="AC22" s="183"/>
      <c r="AD22" s="183"/>
      <c r="AE22" s="183"/>
      <c r="AF22" s="183"/>
      <c r="AG22" s="183"/>
      <c r="AH22" s="183"/>
    </row>
    <row r="24" spans="1:34" x14ac:dyDescent="0.25">
      <c r="A24" s="184" t="s">
        <v>64</v>
      </c>
      <c r="B24" s="184"/>
      <c r="C24" s="184"/>
      <c r="D24" s="184"/>
      <c r="E24" s="184"/>
      <c r="F24" s="184"/>
      <c r="H24" s="187" t="s">
        <v>64</v>
      </c>
      <c r="I24" s="187"/>
      <c r="J24" s="187"/>
      <c r="K24" s="187"/>
      <c r="L24" s="187"/>
      <c r="M24" s="187"/>
      <c r="O24" s="188" t="s">
        <v>64</v>
      </c>
      <c r="P24" s="188"/>
      <c r="Q24" s="188"/>
      <c r="R24" s="188"/>
      <c r="S24" s="188"/>
      <c r="T24" s="188"/>
      <c r="V24" s="185" t="s">
        <v>64</v>
      </c>
      <c r="W24" s="185"/>
      <c r="X24" s="185"/>
      <c r="Y24" s="185"/>
      <c r="Z24" s="185"/>
      <c r="AA24" s="185"/>
      <c r="AC24" s="182" t="s">
        <v>64</v>
      </c>
      <c r="AD24" s="182"/>
      <c r="AE24" s="182"/>
      <c r="AF24" s="182"/>
      <c r="AG24" s="182"/>
      <c r="AH24" s="182"/>
    </row>
    <row r="25" spans="1:34" x14ac:dyDescent="0.25">
      <c r="A25" s="189" t="s">
        <v>65</v>
      </c>
      <c r="B25" s="189"/>
      <c r="C25" s="189"/>
      <c r="D25" s="189"/>
      <c r="E25" s="189"/>
      <c r="F25" s="189"/>
      <c r="H25" s="190" t="s">
        <v>66</v>
      </c>
      <c r="I25" s="190"/>
      <c r="J25" s="190"/>
      <c r="K25" s="190"/>
      <c r="L25" s="190"/>
      <c r="M25" s="190"/>
      <c r="O25" s="191" t="s">
        <v>65</v>
      </c>
      <c r="P25" s="191"/>
      <c r="Q25" s="191"/>
      <c r="R25" s="191"/>
      <c r="S25" s="191"/>
      <c r="T25" s="191"/>
      <c r="V25" s="186" t="s">
        <v>65</v>
      </c>
      <c r="W25" s="186"/>
      <c r="X25" s="186"/>
      <c r="Y25" s="186"/>
      <c r="Z25" s="186"/>
      <c r="AA25" s="186"/>
      <c r="AC25" s="183" t="s">
        <v>65</v>
      </c>
      <c r="AD25" s="183"/>
      <c r="AE25" s="183"/>
      <c r="AF25" s="183"/>
      <c r="AG25" s="183"/>
      <c r="AH25" s="183"/>
    </row>
    <row r="26" spans="1:34" x14ac:dyDescent="0.25">
      <c r="A26" s="189"/>
      <c r="B26" s="189"/>
      <c r="C26" s="189"/>
      <c r="D26" s="189"/>
      <c r="E26" s="189"/>
      <c r="F26" s="189"/>
      <c r="H26" s="190"/>
      <c r="I26" s="190"/>
      <c r="J26" s="190"/>
      <c r="K26" s="190"/>
      <c r="L26" s="190"/>
      <c r="M26" s="190"/>
      <c r="O26" s="191"/>
      <c r="P26" s="191"/>
      <c r="Q26" s="191"/>
      <c r="R26" s="191"/>
      <c r="S26" s="191"/>
      <c r="T26" s="191"/>
      <c r="V26" s="186"/>
      <c r="W26" s="186"/>
      <c r="X26" s="186"/>
      <c r="Y26" s="186"/>
      <c r="Z26" s="186"/>
      <c r="AA26" s="186"/>
      <c r="AC26" s="183"/>
      <c r="AD26" s="183"/>
      <c r="AE26" s="183"/>
      <c r="AF26" s="183"/>
      <c r="AG26" s="183"/>
      <c r="AH26" s="183"/>
    </row>
    <row r="27" spans="1:34" x14ac:dyDescent="0.25">
      <c r="A27" s="189"/>
      <c r="B27" s="189"/>
      <c r="C27" s="189"/>
      <c r="D27" s="189"/>
      <c r="E27" s="189"/>
      <c r="F27" s="189"/>
      <c r="H27" s="190"/>
      <c r="I27" s="190"/>
      <c r="J27" s="190"/>
      <c r="K27" s="190"/>
      <c r="L27" s="190"/>
      <c r="M27" s="190"/>
      <c r="O27" s="191"/>
      <c r="P27" s="191"/>
      <c r="Q27" s="191"/>
      <c r="R27" s="191"/>
      <c r="S27" s="191"/>
      <c r="T27" s="191"/>
      <c r="V27" s="186"/>
      <c r="W27" s="186"/>
      <c r="X27" s="186"/>
      <c r="Y27" s="186"/>
      <c r="Z27" s="186"/>
      <c r="AA27" s="186"/>
      <c r="AC27" s="183"/>
      <c r="AD27" s="183"/>
      <c r="AE27" s="183"/>
      <c r="AF27" s="183"/>
      <c r="AG27" s="183"/>
      <c r="AH27" s="183"/>
    </row>
    <row r="28" spans="1:34" x14ac:dyDescent="0.25">
      <c r="A28" s="189"/>
      <c r="B28" s="189"/>
      <c r="C28" s="189"/>
      <c r="D28" s="189"/>
      <c r="E28" s="189"/>
      <c r="F28" s="189"/>
      <c r="H28" s="190"/>
      <c r="I28" s="190"/>
      <c r="J28" s="190"/>
      <c r="K28" s="190"/>
      <c r="L28" s="190"/>
      <c r="M28" s="190"/>
      <c r="O28" s="191"/>
      <c r="P28" s="191"/>
      <c r="Q28" s="191"/>
      <c r="R28" s="191"/>
      <c r="S28" s="191"/>
      <c r="T28" s="191"/>
      <c r="V28" s="186"/>
      <c r="W28" s="186"/>
      <c r="X28" s="186"/>
      <c r="Y28" s="186"/>
      <c r="Z28" s="186"/>
      <c r="AA28" s="186"/>
      <c r="AC28" s="183"/>
      <c r="AD28" s="183"/>
      <c r="AE28" s="183"/>
      <c r="AF28" s="183"/>
      <c r="AG28" s="183"/>
      <c r="AH28" s="183"/>
    </row>
    <row r="29" spans="1:34" x14ac:dyDescent="0.25">
      <c r="A29" s="189"/>
      <c r="B29" s="189"/>
      <c r="C29" s="189"/>
      <c r="D29" s="189"/>
      <c r="E29" s="189"/>
      <c r="F29" s="189"/>
      <c r="H29" s="190"/>
      <c r="I29" s="190"/>
      <c r="J29" s="190"/>
      <c r="K29" s="190"/>
      <c r="L29" s="190"/>
      <c r="M29" s="190"/>
      <c r="O29" s="191"/>
      <c r="P29" s="191"/>
      <c r="Q29" s="191"/>
      <c r="R29" s="191"/>
      <c r="S29" s="191"/>
      <c r="T29" s="191"/>
      <c r="V29" s="186"/>
      <c r="W29" s="186"/>
      <c r="X29" s="186"/>
      <c r="Y29" s="186"/>
      <c r="Z29" s="186"/>
      <c r="AA29" s="186"/>
      <c r="AC29" s="183"/>
      <c r="AD29" s="183"/>
      <c r="AE29" s="183"/>
      <c r="AF29" s="183"/>
      <c r="AG29" s="183"/>
      <c r="AH29" s="183"/>
    </row>
    <row r="31" spans="1:34" x14ac:dyDescent="0.25">
      <c r="A31" s="184" t="s">
        <v>64</v>
      </c>
      <c r="B31" s="184"/>
      <c r="C31" s="184"/>
      <c r="D31" s="184"/>
      <c r="E31" s="184"/>
      <c r="F31" s="184"/>
      <c r="H31" s="187" t="s">
        <v>64</v>
      </c>
      <c r="I31" s="187"/>
      <c r="J31" s="187"/>
      <c r="K31" s="187"/>
      <c r="L31" s="187"/>
      <c r="M31" s="187"/>
      <c r="O31" s="188" t="s">
        <v>64</v>
      </c>
      <c r="P31" s="188"/>
      <c r="Q31" s="188"/>
      <c r="R31" s="188"/>
      <c r="S31" s="188"/>
      <c r="T31" s="188"/>
      <c r="V31" s="185" t="s">
        <v>64</v>
      </c>
      <c r="W31" s="185"/>
      <c r="X31" s="185"/>
      <c r="Y31" s="185"/>
      <c r="Z31" s="185"/>
      <c r="AA31" s="185"/>
      <c r="AC31" s="182" t="s">
        <v>64</v>
      </c>
      <c r="AD31" s="182"/>
      <c r="AE31" s="182"/>
      <c r="AF31" s="182"/>
      <c r="AG31" s="182"/>
      <c r="AH31" s="182"/>
    </row>
    <row r="32" spans="1:34" x14ac:dyDescent="0.25">
      <c r="A32" s="189" t="s">
        <v>65</v>
      </c>
      <c r="B32" s="189"/>
      <c r="C32" s="189"/>
      <c r="D32" s="189"/>
      <c r="E32" s="189"/>
      <c r="F32" s="189"/>
      <c r="H32" s="190" t="s">
        <v>66</v>
      </c>
      <c r="I32" s="190"/>
      <c r="J32" s="190"/>
      <c r="K32" s="190"/>
      <c r="L32" s="190"/>
      <c r="M32" s="190"/>
      <c r="O32" s="191" t="s">
        <v>65</v>
      </c>
      <c r="P32" s="191"/>
      <c r="Q32" s="191"/>
      <c r="R32" s="191"/>
      <c r="S32" s="191"/>
      <c r="T32" s="191"/>
      <c r="V32" s="186" t="s">
        <v>65</v>
      </c>
      <c r="W32" s="186"/>
      <c r="X32" s="186"/>
      <c r="Y32" s="186"/>
      <c r="Z32" s="186"/>
      <c r="AA32" s="186"/>
      <c r="AC32" s="183" t="s">
        <v>65</v>
      </c>
      <c r="AD32" s="183"/>
      <c r="AE32" s="183"/>
      <c r="AF32" s="183"/>
      <c r="AG32" s="183"/>
      <c r="AH32" s="183"/>
    </row>
    <row r="33" spans="1:34" x14ac:dyDescent="0.25">
      <c r="A33" s="189"/>
      <c r="B33" s="189"/>
      <c r="C33" s="189"/>
      <c r="D33" s="189"/>
      <c r="E33" s="189"/>
      <c r="F33" s="189"/>
      <c r="H33" s="190"/>
      <c r="I33" s="190"/>
      <c r="J33" s="190"/>
      <c r="K33" s="190"/>
      <c r="L33" s="190"/>
      <c r="M33" s="190"/>
      <c r="O33" s="191"/>
      <c r="P33" s="191"/>
      <c r="Q33" s="191"/>
      <c r="R33" s="191"/>
      <c r="S33" s="191"/>
      <c r="T33" s="191"/>
      <c r="V33" s="186"/>
      <c r="W33" s="186"/>
      <c r="X33" s="186"/>
      <c r="Y33" s="186"/>
      <c r="Z33" s="186"/>
      <c r="AA33" s="186"/>
      <c r="AC33" s="183"/>
      <c r="AD33" s="183"/>
      <c r="AE33" s="183"/>
      <c r="AF33" s="183"/>
      <c r="AG33" s="183"/>
      <c r="AH33" s="183"/>
    </row>
    <row r="34" spans="1:34" x14ac:dyDescent="0.25">
      <c r="A34" s="189"/>
      <c r="B34" s="189"/>
      <c r="C34" s="189"/>
      <c r="D34" s="189"/>
      <c r="E34" s="189"/>
      <c r="F34" s="189"/>
      <c r="H34" s="190"/>
      <c r="I34" s="190"/>
      <c r="J34" s="190"/>
      <c r="K34" s="190"/>
      <c r="L34" s="190"/>
      <c r="M34" s="190"/>
      <c r="O34" s="191"/>
      <c r="P34" s="191"/>
      <c r="Q34" s="191"/>
      <c r="R34" s="191"/>
      <c r="S34" s="191"/>
      <c r="T34" s="191"/>
      <c r="V34" s="186"/>
      <c r="W34" s="186"/>
      <c r="X34" s="186"/>
      <c r="Y34" s="186"/>
      <c r="Z34" s="186"/>
      <c r="AA34" s="186"/>
      <c r="AC34" s="183"/>
      <c r="AD34" s="183"/>
      <c r="AE34" s="183"/>
      <c r="AF34" s="183"/>
      <c r="AG34" s="183"/>
      <c r="AH34" s="183"/>
    </row>
    <row r="35" spans="1:34" x14ac:dyDescent="0.25">
      <c r="A35" s="189"/>
      <c r="B35" s="189"/>
      <c r="C35" s="189"/>
      <c r="D35" s="189"/>
      <c r="E35" s="189"/>
      <c r="F35" s="189"/>
      <c r="H35" s="190"/>
      <c r="I35" s="190"/>
      <c r="J35" s="190"/>
      <c r="K35" s="190"/>
      <c r="L35" s="190"/>
      <c r="M35" s="190"/>
      <c r="O35" s="191"/>
      <c r="P35" s="191"/>
      <c r="Q35" s="191"/>
      <c r="R35" s="191"/>
      <c r="S35" s="191"/>
      <c r="T35" s="191"/>
      <c r="V35" s="186"/>
      <c r="W35" s="186"/>
      <c r="X35" s="186"/>
      <c r="Y35" s="186"/>
      <c r="Z35" s="186"/>
      <c r="AA35" s="186"/>
      <c r="AC35" s="183"/>
      <c r="AD35" s="183"/>
      <c r="AE35" s="183"/>
      <c r="AF35" s="183"/>
      <c r="AG35" s="183"/>
      <c r="AH35" s="183"/>
    </row>
    <row r="36" spans="1:34" x14ac:dyDescent="0.25">
      <c r="A36" s="189"/>
      <c r="B36" s="189"/>
      <c r="C36" s="189"/>
      <c r="D36" s="189"/>
      <c r="E36" s="189"/>
      <c r="F36" s="189"/>
      <c r="H36" s="190"/>
      <c r="I36" s="190"/>
      <c r="J36" s="190"/>
      <c r="K36" s="190"/>
      <c r="L36" s="190"/>
      <c r="M36" s="190"/>
      <c r="O36" s="191"/>
      <c r="P36" s="191"/>
      <c r="Q36" s="191"/>
      <c r="R36" s="191"/>
      <c r="S36" s="191"/>
      <c r="T36" s="191"/>
      <c r="V36" s="186"/>
      <c r="W36" s="186"/>
      <c r="X36" s="186"/>
      <c r="Y36" s="186"/>
      <c r="Z36" s="186"/>
      <c r="AA36" s="186"/>
      <c r="AC36" s="183"/>
      <c r="AD36" s="183"/>
      <c r="AE36" s="183"/>
      <c r="AF36" s="183"/>
      <c r="AG36" s="183"/>
      <c r="AH36" s="183"/>
    </row>
  </sheetData>
  <mergeCells count="50">
    <mergeCell ref="H32:M36"/>
    <mergeCell ref="O32:T36"/>
    <mergeCell ref="V32:AA36"/>
    <mergeCell ref="AC32:AH36"/>
    <mergeCell ref="H25:M29"/>
    <mergeCell ref="O25:T29"/>
    <mergeCell ref="V25:AA29"/>
    <mergeCell ref="AC25:AH29"/>
    <mergeCell ref="H31:M31"/>
    <mergeCell ref="O31:T31"/>
    <mergeCell ref="V31:AA31"/>
    <mergeCell ref="AC31:AH31"/>
    <mergeCell ref="O18:T22"/>
    <mergeCell ref="V18:AA22"/>
    <mergeCell ref="AC18:AH22"/>
    <mergeCell ref="H24:M24"/>
    <mergeCell ref="O24:T24"/>
    <mergeCell ref="V24:AA24"/>
    <mergeCell ref="AC24:AH24"/>
    <mergeCell ref="V11:AA15"/>
    <mergeCell ref="AC11:AH15"/>
    <mergeCell ref="H17:M17"/>
    <mergeCell ref="O17:T17"/>
    <mergeCell ref="V17:AA17"/>
    <mergeCell ref="AC17:AH17"/>
    <mergeCell ref="A32:F36"/>
    <mergeCell ref="H3:M3"/>
    <mergeCell ref="H4:M8"/>
    <mergeCell ref="O3:T3"/>
    <mergeCell ref="O4:T8"/>
    <mergeCell ref="A11:F15"/>
    <mergeCell ref="A17:F17"/>
    <mergeCell ref="A18:F22"/>
    <mergeCell ref="A24:F24"/>
    <mergeCell ref="A25:F29"/>
    <mergeCell ref="A31:F31"/>
    <mergeCell ref="A4:F8"/>
    <mergeCell ref="A10:F10"/>
    <mergeCell ref="H11:M15"/>
    <mergeCell ref="O11:T15"/>
    <mergeCell ref="H18:M22"/>
    <mergeCell ref="AC3:AH3"/>
    <mergeCell ref="AC4:AH8"/>
    <mergeCell ref="AC10:AH10"/>
    <mergeCell ref="A3:F3"/>
    <mergeCell ref="V3:AA3"/>
    <mergeCell ref="V4:AA8"/>
    <mergeCell ref="H10:M10"/>
    <mergeCell ref="O10:T10"/>
    <mergeCell ref="V10:AA10"/>
  </mergeCell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D7511-7567-4644-8FD7-FF5A8D7DF124}">
  <sheetPr codeName="Planilha4"/>
  <dimension ref="B1:V21"/>
  <sheetViews>
    <sheetView showGridLines="0" showRowColHeaders="0" workbookViewId="0">
      <pane ySplit="2" topLeftCell="A3" activePane="bottomLeft" state="frozen"/>
      <selection pane="bottomLeft"/>
    </sheetView>
  </sheetViews>
  <sheetFormatPr defaultColWidth="4.28515625" defaultRowHeight="15" x14ac:dyDescent="0.25"/>
  <sheetData>
    <row r="1" spans="2:22" ht="72.75" customHeight="1" x14ac:dyDescent="0.25"/>
    <row r="3" spans="2:22" ht="15.75" thickBot="1" x14ac:dyDescent="0.3"/>
    <row r="4" spans="2:22" x14ac:dyDescent="0.25">
      <c r="B4" s="193" t="s">
        <v>108</v>
      </c>
      <c r="C4" s="194"/>
      <c r="D4" s="194"/>
      <c r="E4" s="194"/>
      <c r="F4" s="194"/>
      <c r="G4" s="194"/>
      <c r="H4" s="194"/>
      <c r="I4" s="194"/>
      <c r="J4" s="194"/>
      <c r="K4" s="194"/>
      <c r="L4" s="194"/>
      <c r="M4" s="194"/>
      <c r="N4" s="194"/>
      <c r="O4" s="194"/>
      <c r="P4" s="194"/>
      <c r="Q4" s="194"/>
      <c r="R4" s="194"/>
      <c r="S4" s="194"/>
      <c r="T4" s="194"/>
      <c r="U4" s="194"/>
      <c r="V4" s="195"/>
    </row>
    <row r="5" spans="2:22" x14ac:dyDescent="0.25">
      <c r="B5" s="75" t="s">
        <v>107</v>
      </c>
      <c r="C5" s="196" t="s">
        <v>109</v>
      </c>
      <c r="D5" s="196"/>
      <c r="E5" s="196"/>
      <c r="F5" s="196"/>
      <c r="G5" s="196"/>
      <c r="H5" s="196"/>
      <c r="I5" s="196"/>
      <c r="J5" s="196"/>
      <c r="K5" s="196"/>
      <c r="L5" s="196"/>
      <c r="M5" s="196"/>
      <c r="N5" s="196"/>
      <c r="O5" s="196"/>
      <c r="P5" s="196"/>
      <c r="Q5" s="196"/>
      <c r="R5" s="196"/>
      <c r="S5" s="196"/>
      <c r="T5" s="196"/>
      <c r="U5" s="196"/>
      <c r="V5" s="197"/>
    </row>
    <row r="6" spans="2:22" x14ac:dyDescent="0.25">
      <c r="B6" s="75" t="s">
        <v>107</v>
      </c>
      <c r="C6" s="196" t="s">
        <v>110</v>
      </c>
      <c r="D6" s="196"/>
      <c r="E6" s="196"/>
      <c r="F6" s="196"/>
      <c r="G6" s="196"/>
      <c r="H6" s="196"/>
      <c r="I6" s="196"/>
      <c r="J6" s="196"/>
      <c r="K6" s="196"/>
      <c r="L6" s="196"/>
      <c r="M6" s="196"/>
      <c r="N6" s="196"/>
      <c r="O6" s="196"/>
      <c r="P6" s="196"/>
      <c r="Q6" s="196"/>
      <c r="R6" s="196"/>
      <c r="S6" s="196"/>
      <c r="T6" s="196"/>
      <c r="U6" s="196"/>
      <c r="V6" s="197"/>
    </row>
    <row r="7" spans="2:22" ht="15.75" thickBot="1" x14ac:dyDescent="0.3">
      <c r="B7" s="76" t="s">
        <v>107</v>
      </c>
      <c r="C7" s="198" t="s">
        <v>111</v>
      </c>
      <c r="D7" s="198"/>
      <c r="E7" s="198"/>
      <c r="F7" s="198"/>
      <c r="G7" s="198"/>
      <c r="H7" s="198"/>
      <c r="I7" s="198"/>
      <c r="J7" s="198"/>
      <c r="K7" s="198"/>
      <c r="L7" s="198"/>
      <c r="M7" s="198"/>
      <c r="N7" s="198"/>
      <c r="O7" s="198"/>
      <c r="P7" s="198"/>
      <c r="Q7" s="198"/>
      <c r="R7" s="198"/>
      <c r="S7" s="198"/>
      <c r="T7" s="198"/>
      <c r="U7" s="198"/>
      <c r="V7" s="199"/>
    </row>
    <row r="8" spans="2:22" ht="15.75" thickBot="1" x14ac:dyDescent="0.3"/>
    <row r="9" spans="2:22" ht="15.75" thickBot="1" x14ac:dyDescent="0.3">
      <c r="B9" s="200"/>
      <c r="C9" s="201"/>
      <c r="D9" s="201"/>
      <c r="E9" s="201"/>
      <c r="F9" s="202"/>
      <c r="H9" s="212"/>
      <c r="I9" s="212"/>
      <c r="J9" s="212"/>
      <c r="K9" s="212"/>
      <c r="L9" s="212"/>
      <c r="N9" s="214"/>
      <c r="O9" s="214"/>
      <c r="P9" s="214"/>
      <c r="Q9" s="214"/>
      <c r="R9" s="214"/>
    </row>
    <row r="10" spans="2:22" ht="15.75" thickBot="1" x14ac:dyDescent="0.3">
      <c r="B10" s="203"/>
      <c r="C10" s="204"/>
      <c r="D10" s="204"/>
      <c r="E10" s="204"/>
      <c r="F10" s="205"/>
      <c r="H10" s="212"/>
      <c r="I10" s="212"/>
      <c r="J10" s="212"/>
      <c r="K10" s="212"/>
      <c r="L10" s="212"/>
      <c r="N10" s="214"/>
      <c r="O10" s="214"/>
      <c r="P10" s="214"/>
      <c r="Q10" s="214"/>
      <c r="R10" s="214"/>
    </row>
    <row r="11" spans="2:22" ht="15.75" thickBot="1" x14ac:dyDescent="0.3">
      <c r="B11" s="203"/>
      <c r="C11" s="204"/>
      <c r="D11" s="204"/>
      <c r="E11" s="204"/>
      <c r="F11" s="205"/>
      <c r="H11" s="212"/>
      <c r="I11" s="212"/>
      <c r="J11" s="212"/>
      <c r="K11" s="212"/>
      <c r="L11" s="212"/>
      <c r="N11" s="214"/>
      <c r="O11" s="214"/>
      <c r="P11" s="214"/>
      <c r="Q11" s="214"/>
      <c r="R11" s="214"/>
    </row>
    <row r="12" spans="2:22" ht="15.75" thickBot="1" x14ac:dyDescent="0.3">
      <c r="B12" s="203"/>
      <c r="C12" s="204"/>
      <c r="D12" s="204"/>
      <c r="E12" s="204"/>
      <c r="F12" s="205"/>
      <c r="H12" s="212"/>
      <c r="I12" s="212"/>
      <c r="J12" s="212"/>
      <c r="K12" s="212"/>
      <c r="L12" s="212"/>
      <c r="N12" s="214"/>
      <c r="O12" s="214"/>
      <c r="P12" s="214"/>
      <c r="Q12" s="214"/>
      <c r="R12" s="214"/>
    </row>
    <row r="13" spans="2:22" ht="15.75" thickBot="1" x14ac:dyDescent="0.3">
      <c r="B13" s="203"/>
      <c r="C13" s="204"/>
      <c r="D13" s="204"/>
      <c r="E13" s="204"/>
      <c r="F13" s="205"/>
      <c r="H13" s="212"/>
      <c r="I13" s="212"/>
      <c r="J13" s="212"/>
      <c r="K13" s="212"/>
      <c r="L13" s="212"/>
      <c r="N13" s="214"/>
      <c r="O13" s="214"/>
      <c r="P13" s="214"/>
      <c r="Q13" s="214"/>
      <c r="R13" s="214"/>
    </row>
    <row r="14" spans="2:22" ht="15.75" thickBot="1" x14ac:dyDescent="0.3">
      <c r="B14" s="203"/>
      <c r="C14" s="204"/>
      <c r="D14" s="204"/>
      <c r="E14" s="204"/>
      <c r="F14" s="205"/>
      <c r="H14" s="212"/>
      <c r="I14" s="212"/>
      <c r="J14" s="212"/>
      <c r="K14" s="212"/>
      <c r="L14" s="212"/>
      <c r="N14" s="214"/>
      <c r="O14" s="214"/>
      <c r="P14" s="214"/>
      <c r="Q14" s="214"/>
      <c r="R14" s="214"/>
    </row>
    <row r="15" spans="2:22" ht="15.75" thickBot="1" x14ac:dyDescent="0.3">
      <c r="B15" s="206"/>
      <c r="C15" s="207"/>
      <c r="D15" s="207"/>
      <c r="E15" s="207"/>
      <c r="F15" s="208"/>
      <c r="H15" s="212"/>
      <c r="I15" s="212"/>
      <c r="J15" s="212"/>
      <c r="K15" s="212"/>
      <c r="L15" s="212"/>
      <c r="N15" s="214"/>
      <c r="O15" s="214"/>
      <c r="P15" s="214"/>
      <c r="Q15" s="214"/>
      <c r="R15" s="214"/>
    </row>
    <row r="16" spans="2:22" ht="20.25" thickBot="1" x14ac:dyDescent="0.4">
      <c r="B16" s="209" t="s">
        <v>114</v>
      </c>
      <c r="C16" s="210"/>
      <c r="D16" s="210"/>
      <c r="E16" s="210"/>
      <c r="F16" s="211"/>
      <c r="H16" s="213" t="s">
        <v>112</v>
      </c>
      <c r="I16" s="213"/>
      <c r="J16" s="213"/>
      <c r="K16" s="213"/>
      <c r="L16" s="213"/>
      <c r="N16" s="215" t="s">
        <v>116</v>
      </c>
      <c r="O16" s="215"/>
      <c r="P16" s="215"/>
      <c r="Q16" s="215"/>
      <c r="R16" s="215"/>
    </row>
    <row r="18" spans="2:13" ht="15" customHeight="1" x14ac:dyDescent="0.25">
      <c r="B18" s="192" t="s">
        <v>115</v>
      </c>
      <c r="C18" s="192"/>
      <c r="D18" s="192"/>
      <c r="E18" s="192"/>
      <c r="F18" s="192"/>
      <c r="G18" s="192"/>
      <c r="H18" s="192"/>
      <c r="I18" s="192"/>
      <c r="J18" s="192"/>
      <c r="K18" s="192"/>
      <c r="L18" s="192"/>
      <c r="M18" s="173"/>
    </row>
    <row r="19" spans="2:13" x14ac:dyDescent="0.25">
      <c r="B19" s="192"/>
      <c r="C19" s="192"/>
      <c r="D19" s="192"/>
      <c r="E19" s="192"/>
      <c r="F19" s="192"/>
      <c r="G19" s="192"/>
      <c r="H19" s="192"/>
      <c r="I19" s="192"/>
      <c r="J19" s="192"/>
      <c r="K19" s="192"/>
      <c r="L19" s="192"/>
      <c r="M19" s="173"/>
    </row>
    <row r="20" spans="2:13" x14ac:dyDescent="0.25">
      <c r="B20" s="192"/>
      <c r="C20" s="192"/>
      <c r="D20" s="192"/>
      <c r="E20" s="192"/>
      <c r="F20" s="192"/>
      <c r="G20" s="192"/>
      <c r="H20" s="192"/>
      <c r="I20" s="192"/>
      <c r="J20" s="192"/>
      <c r="K20" s="192"/>
      <c r="L20" s="192"/>
      <c r="M20" s="173"/>
    </row>
    <row r="21" spans="2:13" x14ac:dyDescent="0.25">
      <c r="B21" s="174"/>
      <c r="C21" s="174"/>
      <c r="D21" s="174"/>
      <c r="E21" s="174"/>
      <c r="F21" s="174"/>
      <c r="G21" s="174"/>
      <c r="H21" s="174"/>
      <c r="I21" s="174"/>
      <c r="J21" s="174"/>
      <c r="K21" s="174"/>
      <c r="L21" s="174"/>
      <c r="M21" s="173"/>
    </row>
  </sheetData>
  <mergeCells count="11">
    <mergeCell ref="B18:L20"/>
    <mergeCell ref="B4:V4"/>
    <mergeCell ref="C5:V5"/>
    <mergeCell ref="C6:V6"/>
    <mergeCell ref="C7:V7"/>
    <mergeCell ref="B9:F15"/>
    <mergeCell ref="B16:F16"/>
    <mergeCell ref="H9:L15"/>
    <mergeCell ref="H16:L16"/>
    <mergeCell ref="N9:R15"/>
    <mergeCell ref="N16:R16"/>
  </mergeCells>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6FF84-A18C-406D-9AC2-38FE81EC6F7C}">
  <sheetPr codeName="Planilha5"/>
  <dimension ref="A1:G6"/>
  <sheetViews>
    <sheetView showGridLines="0" showRowColHeaders="0" tabSelected="1" zoomScaleNormal="100" workbookViewId="0">
      <selection activeCell="O9" sqref="O9"/>
    </sheetView>
  </sheetViews>
  <sheetFormatPr defaultRowHeight="15" x14ac:dyDescent="0.25"/>
  <cols>
    <col min="6" max="6" width="38.140625" bestFit="1" customWidth="1"/>
    <col min="10" max="10" width="9.140625" customWidth="1"/>
  </cols>
  <sheetData>
    <row r="1" spans="1:7" s="7" customFormat="1" x14ac:dyDescent="0.25">
      <c r="A1" s="1" t="s">
        <v>48</v>
      </c>
      <c r="B1" s="1" t="s">
        <v>25</v>
      </c>
      <c r="C1" s="1" t="s">
        <v>26</v>
      </c>
      <c r="D1" s="1" t="s">
        <v>68</v>
      </c>
      <c r="E1" s="1" t="s">
        <v>72</v>
      </c>
    </row>
    <row r="2" spans="1:7" s="7" customFormat="1" ht="13.5" customHeight="1" x14ac:dyDescent="0.25">
      <c r="A2" s="1">
        <f>COUNTIF(Cronograma!$E:$E,"P")</f>
        <v>5</v>
      </c>
      <c r="B2" s="1">
        <f>COUNTIF(Cronograma!$E:$E,"F")</f>
        <v>25</v>
      </c>
      <c r="C2" s="1">
        <f>COUNTIF(Cronograma!$E:$E,"T")</f>
        <v>215</v>
      </c>
      <c r="D2" s="1">
        <f>COUNTIF(Cronograma!$E:$E,"S")</f>
        <v>0</v>
      </c>
      <c r="E2" s="1">
        <f>SUM(C2:D2)</f>
        <v>215</v>
      </c>
      <c r="F2" s="7" t="s">
        <v>67</v>
      </c>
      <c r="G2" s="7" t="s">
        <v>71</v>
      </c>
    </row>
    <row r="3" spans="1:7" s="7" customFormat="1" x14ac:dyDescent="0.25">
      <c r="A3" s="1"/>
      <c r="B3" s="1"/>
      <c r="C3" s="1">
        <f>COUNTIFS(Cronograma!$E:$E,"T",Cronograma!$G:$G,"&gt;=1")</f>
        <v>0</v>
      </c>
      <c r="D3" s="1">
        <f>COUNTIFS(Cronograma!$E:$E,"S",Cronograma!$G:$G,"&gt;=1")</f>
        <v>0</v>
      </c>
      <c r="E3" s="1">
        <f>SUM(C3:D3)</f>
        <v>0</v>
      </c>
      <c r="F3" s="7" t="s">
        <v>69</v>
      </c>
      <c r="G3" s="25">
        <f>E3/$E$2</f>
        <v>0</v>
      </c>
    </row>
    <row r="4" spans="1:7" s="7" customFormat="1" x14ac:dyDescent="0.25">
      <c r="A4" s="1"/>
      <c r="B4" s="1"/>
      <c r="C4" s="1">
        <f ca="1">COUNTIFS(Cronograma!$E:$E,"T",Cronograma!$G:$G,"&gt;0",Cronograma!$G:$G,"&lt;1",Cronograma!$I:$I,"&gt;="&amp;TODAY())</f>
        <v>0</v>
      </c>
      <c r="D4" s="1">
        <f ca="1">COUNTIFS(Cronograma!$E:$E,"S",Cronograma!$G:$G,"&gt;0",Cronograma!$G:$G,"&lt;1",Cronograma!$I:$I,"&gt;="&amp;TODAY())</f>
        <v>0</v>
      </c>
      <c r="E4" s="1">
        <f t="shared" ref="E4:E6" ca="1" si="0">SUM(C4:D4)</f>
        <v>0</v>
      </c>
      <c r="F4" t="s">
        <v>73</v>
      </c>
      <c r="G4" s="25">
        <f t="shared" ref="G4:G6" ca="1" si="1">E4/$E$2</f>
        <v>0</v>
      </c>
    </row>
    <row r="5" spans="1:7" x14ac:dyDescent="0.25">
      <c r="A5" s="26"/>
      <c r="B5" s="26"/>
      <c r="C5" s="1">
        <f ca="1">COUNTIFS(Cronograma!$E:$E,"T",Cronograma!$G:$G,"&gt;0",Cronograma!$G:$G,"&lt;1",Cronograma!$I:$I,"&lt;"&amp;TODAY())</f>
        <v>0</v>
      </c>
      <c r="D5" s="1">
        <f ca="1">COUNTIFS(Cronograma!$E:$E,"S",Cronograma!$G:$G,"&gt;0",Cronograma!$G:$G,"&lt;1",Cronograma!$I:$I,"&lt;"&amp;TODAY())</f>
        <v>0</v>
      </c>
      <c r="E5" s="1">
        <f t="shared" ca="1" si="0"/>
        <v>0</v>
      </c>
      <c r="F5" t="s">
        <v>74</v>
      </c>
      <c r="G5" s="25">
        <f t="shared" ca="1" si="1"/>
        <v>0</v>
      </c>
    </row>
    <row r="6" spans="1:7" x14ac:dyDescent="0.25">
      <c r="A6" s="26"/>
      <c r="B6" s="26"/>
      <c r="C6" s="1">
        <f>COUNTIFS(Cronograma!$E:$E,"T",Cronograma!$G:$G,"&lt;=0")</f>
        <v>215</v>
      </c>
      <c r="D6" s="1">
        <f>COUNTIFS(Cronograma!$E:$E,"S",Cronograma!$G:$G,"&lt;=0")</f>
        <v>0</v>
      </c>
      <c r="E6" s="1">
        <f t="shared" si="0"/>
        <v>215</v>
      </c>
      <c r="F6" s="7" t="s">
        <v>70</v>
      </c>
      <c r="G6" s="25">
        <f t="shared" si="1"/>
        <v>1</v>
      </c>
    </row>
  </sheetData>
  <printOptions horizontalCentered="1"/>
  <pageMargins left="3.937007874015748E-2" right="3.937007874015748E-2" top="3.937007874015748E-2" bottom="3.937007874015748E-2" header="0.31496062992125984" footer="0.31496062992125984"/>
  <pageSetup paperSize="9"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92760-3B86-4675-900A-D7F4933531D2}">
  <sheetPr codeName="Planilha6"/>
  <dimension ref="A3:AX10"/>
  <sheetViews>
    <sheetView workbookViewId="0">
      <selection activeCell="BF9" sqref="BF9"/>
    </sheetView>
  </sheetViews>
  <sheetFormatPr defaultColWidth="3.42578125" defaultRowHeight="21" customHeight="1" x14ac:dyDescent="0.25"/>
  <sheetData>
    <row r="3" spans="1:50" ht="21" customHeight="1" x14ac:dyDescent="0.25">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row>
    <row r="4" spans="1:50" ht="21" customHeight="1"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row>
    <row r="5" spans="1:50" ht="21" customHeight="1"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row>
    <row r="6" spans="1:50" ht="21" customHeight="1" thickBot="1" x14ac:dyDescent="0.3">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row>
    <row r="7" spans="1:50" ht="21" customHeight="1" thickTop="1" thickBot="1" x14ac:dyDescent="0.3">
      <c r="A7" s="11"/>
      <c r="B7" s="11"/>
      <c r="C7" s="11"/>
      <c r="D7" s="11"/>
      <c r="E7" s="11"/>
      <c r="F7" s="11"/>
      <c r="G7" s="11"/>
      <c r="H7" s="11"/>
      <c r="I7" s="3"/>
      <c r="J7" s="216" t="s">
        <v>23</v>
      </c>
      <c r="K7" s="217"/>
      <c r="L7" s="217"/>
      <c r="M7" s="217"/>
      <c r="N7" s="218"/>
      <c r="O7" s="9"/>
      <c r="P7" s="12"/>
      <c r="Q7" s="219" t="s">
        <v>24</v>
      </c>
      <c r="R7" s="220"/>
      <c r="S7" s="220"/>
      <c r="T7" s="221"/>
      <c r="U7" s="4"/>
      <c r="V7" s="8" t="s">
        <v>50</v>
      </c>
      <c r="W7" s="10"/>
      <c r="X7" s="10"/>
      <c r="Y7" s="10"/>
      <c r="Z7" s="14"/>
      <c r="AA7" s="8" t="s">
        <v>51</v>
      </c>
      <c r="AB7" s="10"/>
      <c r="AC7" s="13"/>
      <c r="AD7" s="11"/>
      <c r="AE7" s="5"/>
      <c r="AF7" s="216" t="s">
        <v>52</v>
      </c>
      <c r="AG7" s="220"/>
      <c r="AH7" s="220"/>
      <c r="AI7" s="220"/>
      <c r="AJ7" s="220"/>
      <c r="AK7" s="220"/>
      <c r="AL7" s="220"/>
      <c r="AM7" s="220"/>
      <c r="AN7" s="220"/>
      <c r="AO7" s="11"/>
      <c r="AP7" s="11"/>
      <c r="AQ7" s="11"/>
      <c r="AR7" s="11"/>
      <c r="AS7" s="11"/>
      <c r="AT7" s="11"/>
      <c r="AU7" s="11"/>
      <c r="AV7" s="11"/>
      <c r="AW7" s="11"/>
      <c r="AX7" s="11"/>
    </row>
    <row r="8" spans="1:50" ht="21" customHeight="1" thickTop="1" x14ac:dyDescent="0.25">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row>
    <row r="9" spans="1:50" ht="21" customHeight="1" x14ac:dyDescent="0.25">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row>
    <row r="10" spans="1:50" ht="21" customHeight="1" x14ac:dyDescent="0.25">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row>
  </sheetData>
  <mergeCells count="3">
    <mergeCell ref="J7:N7"/>
    <mergeCell ref="Q7:T7"/>
    <mergeCell ref="AF7:AN7"/>
  </mergeCells>
  <dataValidations count="4">
    <dataValidation allowBlank="1" showInputMessage="1" showErrorMessage="1" prompt="Esta célula de legenda indica a porcentagem concluída além do plano do projeto." sqref="AE7" xr:uid="{9BEC90A5-F895-4F8F-9430-AF4AAC35E231}"/>
    <dataValidation allowBlank="1" showInputMessage="1" showErrorMessage="1" prompt="Esta célula de legenda indica a duração real além do plano." sqref="U7 Z7" xr:uid="{0DABF16F-C379-40E6-AFBE-92BD3735B6B1}"/>
    <dataValidation allowBlank="1" showInputMessage="1" showErrorMessage="1" prompt="Esta célula de legenda indica a duração real." sqref="P7" xr:uid="{0D887675-3709-48DB-8230-4E5507020F2F}"/>
    <dataValidation allowBlank="1" showInputMessage="1" showErrorMessage="1" prompt="Esta célula de legenda indica a duração do plano." sqref="I7" xr:uid="{6992EFDB-E4CA-4690-BB8C-52E1B7FEEBA4}"/>
  </dataValidations>
  <pageMargins left="0.511811024" right="0.511811024" top="0.78740157499999996" bottom="0.78740157499999996" header="0.31496062000000002" footer="0.31496062000000002"/>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065FB0D312CA5248B20C1FB505595AC8" ma:contentTypeVersion="23" ma:contentTypeDescription="Crie um novo documento." ma:contentTypeScope="" ma:versionID="4f7a8c67b87e371bcf13ffc792a60c3d">
  <xsd:schema xmlns:xsd="http://www.w3.org/2001/XMLSchema" xmlns:xs="http://www.w3.org/2001/XMLSchema" xmlns:p="http://schemas.microsoft.com/office/2006/metadata/properties" xmlns:ns2="37733d2e-ea70-4519-86c9-46ac9bf5a057" xmlns:ns3="d941cd37-1e6b-493f-add9-e5fae16f2df6" targetNamespace="http://schemas.microsoft.com/office/2006/metadata/properties" ma:root="true" ma:fieldsID="7ec0750c6ba13a701a41ea22f79b1789" ns2:_="" ns3:_="">
    <xsd:import namespace="37733d2e-ea70-4519-86c9-46ac9bf5a057"/>
    <xsd:import namespace="d941cd37-1e6b-493f-add9-e5fae16f2df6"/>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LengthInSeconds" minOccurs="0"/>
                <xsd:element ref="ns3:MotivodaRevis_x00e3_o" minOccurs="0"/>
                <xsd:element ref="ns3:An_x00e1_liseCr_x00ed_tica" minOccurs="0"/>
                <xsd:element ref="ns3:_Flow_SignoffStatus" minOccurs="0"/>
                <xsd:element ref="ns3:lcf76f155ced4ddcb4097134ff3c332f" minOccurs="0"/>
                <xsd:element ref="ns2:TaxCatchAll" minOccurs="0"/>
                <xsd:element ref="ns3:Norma" minOccurs="0"/>
                <xsd:element ref="ns3:Projeto" minOccurs="0"/>
                <xsd:element ref="ns3:Caracteriza_x00e7__x00e3_o" minOccurs="0"/>
                <xsd:element ref="ns3:Revis_x00e3_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733d2e-ea70-4519-86c9-46ac9bf5a057" elementFormDefault="qualified">
    <xsd:import namespace="http://schemas.microsoft.com/office/2006/documentManagement/types"/>
    <xsd:import namespace="http://schemas.microsoft.com/office/infopath/2007/PartnerControls"/>
    <xsd:element name="SharedWithUsers" ma:index="8"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talhes de Compartilhado Com" ma:internalName="SharedWithDetails" ma:readOnly="true">
      <xsd:simpleType>
        <xsd:restriction base="dms:Note">
          <xsd:maxLength value="255"/>
        </xsd:restriction>
      </xsd:simpleType>
    </xsd:element>
    <xsd:element name="TaxCatchAll" ma:index="26" nillable="true" ma:displayName="Taxonomy Catch All Column" ma:hidden="true" ma:list="{6746d495-660a-45c7-a011-4ba7aa09fd8f}" ma:internalName="TaxCatchAll" ma:showField="CatchAllData" ma:web="37733d2e-ea70-4519-86c9-46ac9bf5a05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941cd37-1e6b-493f-add9-e5fae16f2df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MotivodaRevis_x00e3_o" ma:index="21" nillable="true" ma:displayName="Motivo da Revisão" ma:format="Dropdown" ma:internalName="MotivodaRevis_x00e3_o">
      <xsd:simpleType>
        <xsd:restriction base="dms:Note">
          <xsd:maxLength value="255"/>
        </xsd:restriction>
      </xsd:simpleType>
    </xsd:element>
    <xsd:element name="An_x00e1_liseCr_x00ed_tica" ma:index="22" nillable="true" ma:displayName="Análise Crítica" ma:format="Dropdown" ma:internalName="An_x00e1_liseCr_x00ed_tica">
      <xsd:simpleType>
        <xsd:restriction base="dms:Text">
          <xsd:maxLength value="255"/>
        </xsd:restriction>
      </xsd:simpleType>
    </xsd:element>
    <xsd:element name="_Flow_SignoffStatus" ma:index="23" nillable="true" ma:displayName="Status de liberação" ma:internalName="Status_x0020_de_x0020_libera_x00e7__x00e3_o">
      <xsd:simpleType>
        <xsd:restriction base="dms:Text"/>
      </xsd:simpleType>
    </xsd:element>
    <xsd:element name="lcf76f155ced4ddcb4097134ff3c332f" ma:index="25" nillable="true" ma:taxonomy="true" ma:internalName="lcf76f155ced4ddcb4097134ff3c332f" ma:taxonomyFieldName="MediaServiceImageTags" ma:displayName="Marcações de imagem" ma:readOnly="false" ma:fieldId="{5cf76f15-5ced-4ddc-b409-7134ff3c332f}" ma:taxonomyMulti="true" ma:sspId="a6f4ce2e-940e-4b4b-8487-059d87314bc8" ma:termSetId="09814cd3-568e-fe90-9814-8d621ff8fb84" ma:anchorId="fba54fb3-c3e1-fe81-a776-ca4b69148c4d" ma:open="true" ma:isKeyword="false">
      <xsd:complexType>
        <xsd:sequence>
          <xsd:element ref="pc:Terms" minOccurs="0" maxOccurs="1"/>
        </xsd:sequence>
      </xsd:complexType>
    </xsd:element>
    <xsd:element name="Norma" ma:index="27" nillable="true" ma:displayName="Norma" ma:internalName="Norma">
      <xsd:simpleType>
        <xsd:restriction base="dms:Text">
          <xsd:maxLength value="255"/>
        </xsd:restriction>
      </xsd:simpleType>
    </xsd:element>
    <xsd:element name="Projeto" ma:index="28" nillable="true" ma:displayName="Projeto" ma:format="Dropdown" ma:internalName="Projeto">
      <xsd:complexType>
        <xsd:complexContent>
          <xsd:extension base="dms:MultiChoice">
            <xsd:sequence>
              <xsd:element name="Value" maxOccurs="unbounded" minOccurs="0" nillable="true">
                <xsd:simpleType>
                  <xsd:restriction base="dms:Choice">
                    <xsd:enumeration value="P01"/>
                    <xsd:enumeration value="P02"/>
                    <xsd:enumeration value="P03"/>
                    <xsd:enumeration value="P04"/>
                    <xsd:enumeration value="P05"/>
                    <xsd:enumeration value="P06"/>
                    <xsd:enumeration value="P07"/>
                    <xsd:enumeration value="P08"/>
                    <xsd:enumeration value="P09"/>
                    <xsd:enumeration value="P10"/>
                    <xsd:enumeration value="P11"/>
                    <xsd:enumeration value="P12"/>
                    <xsd:enumeration value="P13"/>
                    <xsd:enumeration value="P14"/>
                    <xsd:enumeration value="P15"/>
                    <xsd:enumeration value="P16"/>
                    <xsd:enumeration value="P17"/>
                    <xsd:enumeration value="P18"/>
                    <xsd:enumeration value="P19"/>
                    <xsd:enumeration value="P20"/>
                    <xsd:enumeration value="P21"/>
                    <xsd:enumeration value="P22"/>
                    <xsd:enumeration value="P23"/>
                    <xsd:enumeration value="P24"/>
                    <xsd:enumeration value="P25"/>
                    <xsd:enumeration value="P26"/>
                    <xsd:enumeration value="P27"/>
                    <xsd:enumeration value="P28"/>
                    <xsd:enumeration value="P29"/>
                    <xsd:enumeration value="P30"/>
                    <xsd:enumeration value="P31"/>
                    <xsd:enumeration value="P32"/>
                    <xsd:enumeration value="P33"/>
                    <xsd:enumeration value="P34"/>
                    <xsd:enumeration value="P35"/>
                    <xsd:enumeration value="P36"/>
                    <xsd:enumeration value="P37"/>
                    <xsd:enumeration value="P38"/>
                    <xsd:enumeration value="P39"/>
                    <xsd:enumeration value="P40"/>
                  </xsd:restriction>
                </xsd:simpleType>
              </xsd:element>
            </xsd:sequence>
          </xsd:extension>
        </xsd:complexContent>
      </xsd:complexType>
    </xsd:element>
    <xsd:element name="Caracteriza_x00e7__x00e3_o" ma:index="29" nillable="true" ma:displayName="Categoria" ma:format="Dropdown" ma:internalName="Caracteriza_x00e7__x00e3_o">
      <xsd:complexType>
        <xsd:complexContent>
          <xsd:extension base="dms:MultiChoice">
            <xsd:sequence>
              <xsd:element name="Value" maxOccurs="unbounded" minOccurs="0" nillable="true">
                <xsd:simpleType>
                  <xsd:restriction base="dms:Choice">
                    <xsd:enumeration value="Ensaios Caracterização"/>
                    <xsd:enumeration value="Ensaios biológicos"/>
                    <xsd:enumeration value="Validação esterilização"/>
                    <xsd:enumeration value="Validação sistema de embalagem"/>
                    <xsd:enumeration value="Validação água"/>
                    <xsd:enumeration value="Validação Limpeza-metálicos"/>
                    <xsd:enumeration value="Validação Manufatura Aditiva"/>
                    <xsd:enumeration value="Validação Tratamento de superfície"/>
                    <xsd:enumeration value="Validação Transporte"/>
                    <xsd:enumeration value="Documental"/>
                    <xsd:enumeration value="Rotulagem-IU"/>
                    <xsd:enumeration value="Avaliação clínica"/>
                    <xsd:enumeration value="Investigação clínica"/>
                  </xsd:restriction>
                </xsd:simpleType>
              </xsd:element>
            </xsd:sequence>
          </xsd:extension>
        </xsd:complexContent>
      </xsd:complexType>
    </xsd:element>
    <xsd:element name="Revis_x00e3_o" ma:index="30" nillable="true" ma:displayName="Observação" ma:format="Dropdown" ma:internalName="Revis_x00e3_o">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37733d2e-ea70-4519-86c9-46ac9bf5a057" xsi:nil="true"/>
    <MediaServiceKeyPoints xmlns="d941cd37-1e6b-493f-add9-e5fae16f2df6" xsi:nil="true"/>
    <Norma xmlns="d941cd37-1e6b-493f-add9-e5fae16f2df6" xsi:nil="true"/>
    <MotivodaRevis_x00e3_o xmlns="d941cd37-1e6b-493f-add9-e5fae16f2df6" xsi:nil="true"/>
    <lcf76f155ced4ddcb4097134ff3c332f xmlns="d941cd37-1e6b-493f-add9-e5fae16f2df6">
      <Terms xmlns="http://schemas.microsoft.com/office/infopath/2007/PartnerControls"/>
    </lcf76f155ced4ddcb4097134ff3c332f>
    <Revis_x00e3_o xmlns="d941cd37-1e6b-493f-add9-e5fae16f2df6" xsi:nil="true"/>
    <_Flow_SignoffStatus xmlns="d941cd37-1e6b-493f-add9-e5fae16f2df6" xsi:nil="true"/>
    <Caracteriza_x00e7__x00e3_o xmlns="d941cd37-1e6b-493f-add9-e5fae16f2df6" xsi:nil="true"/>
    <An_x00e1_liseCr_x00ed_tica xmlns="d941cd37-1e6b-493f-add9-e5fae16f2df6" xsi:nil="true"/>
    <Projeto xmlns="d941cd37-1e6b-493f-add9-e5fae16f2df6" xsi:nil="true"/>
  </documentManagement>
</p:properties>
</file>

<file path=customXml/itemProps1.xml><?xml version="1.0" encoding="utf-8"?>
<ds:datastoreItem xmlns:ds="http://schemas.openxmlformats.org/officeDocument/2006/customXml" ds:itemID="{7327DEDC-BB23-41C5-B379-88E746B3171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733d2e-ea70-4519-86c9-46ac9bf5a057"/>
    <ds:schemaRef ds:uri="d941cd37-1e6b-493f-add9-e5fae16f2df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4A34E49-7289-4AEA-9593-4F55E04ADB10}">
  <ds:schemaRefs>
    <ds:schemaRef ds:uri="http://schemas.microsoft.com/sharepoint/v3/contenttype/forms"/>
  </ds:schemaRefs>
</ds:datastoreItem>
</file>

<file path=customXml/itemProps3.xml><?xml version="1.0" encoding="utf-8"?>
<ds:datastoreItem xmlns:ds="http://schemas.openxmlformats.org/officeDocument/2006/customXml" ds:itemID="{AC3AD2E1-977A-4D4F-8EE8-D64B5FFADF75}">
  <ds:schemaRefs>
    <ds:schemaRef ds:uri="http://schemas.microsoft.com/office/2006/documentManagement/types"/>
    <ds:schemaRef ds:uri="http://www.w3.org/XML/1998/namespace"/>
    <ds:schemaRef ds:uri="37733d2e-ea70-4519-86c9-46ac9bf5a057"/>
    <ds:schemaRef ds:uri="http://schemas.microsoft.com/office/infopath/2007/PartnerControls"/>
    <ds:schemaRef ds:uri="d941cd37-1e6b-493f-add9-e5fae16f2df6"/>
    <ds:schemaRef ds:uri="http://purl.org/dc/terms/"/>
    <ds:schemaRef ds:uri="http://schemas.microsoft.com/office/2006/metadata/properties"/>
    <ds:schemaRef ds:uri="http://schemas.openxmlformats.org/package/2006/metadata/core-properties"/>
    <ds:schemaRef ds:uri="http://purl.org/dc/dcmitype/"/>
    <ds:schemaRef ds:uri="http://purl.org/dc/elements/1.1/"/>
  </ds:schemaRefs>
</ds:datastoreItem>
</file>

<file path=docProps/app.xml><?xml version="1.0" encoding="utf-8"?>
<Properties xmlns="http://schemas.openxmlformats.org/officeDocument/2006/extended-properties" xmlns:vt="http://schemas.openxmlformats.org/officeDocument/2006/docPropsVTypes">
  <Template>TM16400962</Template>
  <Application>Microsoft Excel</Application>
  <DocSecurity>0</DocSecurity>
  <ScaleCrop>false</ScaleCrop>
  <HeadingPairs>
    <vt:vector size="4" baseType="variant">
      <vt:variant>
        <vt:lpstr>Planilhas</vt:lpstr>
      </vt:variant>
      <vt:variant>
        <vt:i4>7</vt:i4>
      </vt:variant>
      <vt:variant>
        <vt:lpstr>Intervalos Nomeados</vt:lpstr>
      </vt:variant>
      <vt:variant>
        <vt:i4>8</vt:i4>
      </vt:variant>
    </vt:vector>
  </HeadingPairs>
  <TitlesOfParts>
    <vt:vector size="15" baseType="lpstr">
      <vt:lpstr>Cronograma</vt:lpstr>
      <vt:lpstr>Feriados</vt:lpstr>
      <vt:lpstr>Calculadora</vt:lpstr>
      <vt:lpstr>Anotações</vt:lpstr>
      <vt:lpstr>Sobre</vt:lpstr>
      <vt:lpstr>Dash</vt:lpstr>
      <vt:lpstr>Legenda</vt:lpstr>
      <vt:lpstr>Cronograma!Início_da_tarefa</vt:lpstr>
      <vt:lpstr>Início_do_projeto</vt:lpstr>
      <vt:lpstr>Cronograma!Progresso_da_tarefa</vt:lpstr>
      <vt:lpstr>Semana_de_exibição</vt:lpstr>
      <vt:lpstr>Cronograma!Término_previsto_tarefa</vt:lpstr>
      <vt:lpstr>Término_real_tarefa</vt:lpstr>
      <vt:lpstr>tipo_tarefa</vt:lpstr>
      <vt:lpstr>Cronograma!Titulos_de_impressao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dc:description/>
  <cp:lastModifiedBy/>
  <dcterms:created xsi:type="dcterms:W3CDTF">2021-12-14T20:18:50Z</dcterms:created>
  <dcterms:modified xsi:type="dcterms:W3CDTF">2023-06-25T19:48:30Z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0x010100065FB0D312CA5248B20C1FB505595AC8</vt:lpwstr>
  </property>
  <property fmtid="{D5CDD505-2E9C-101B-9397-08002B2CF9AE}" pid="3" name="MediaServiceImageTags">
    <vt:lpwstr/>
  </property>
</Properties>
</file>