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4259AD41-CEA2-4E6F-ABDF-16658EC86BED}" xr6:coauthVersionLast="46" xr6:coauthVersionMax="46" xr10:uidLastSave="{00000000-0000-0000-0000-000000000000}"/>
  <bookViews>
    <workbookView xWindow="2400" yWindow="936" windowWidth="13956" windowHeight="11316" xr2:uid="{1765873C-340C-4511-936D-5720E2526ED8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Q3" i="1"/>
  <c r="H3" i="1"/>
  <c r="C14" i="1" s="1"/>
  <c r="Y13" i="1"/>
  <c r="Y14" i="1"/>
  <c r="Y15" i="1"/>
  <c r="Y16" i="1"/>
  <c r="Y17" i="1"/>
  <c r="Y18" i="1"/>
  <c r="Y19" i="1"/>
  <c r="Y20" i="1"/>
  <c r="Y21" i="1"/>
  <c r="Y22" i="1"/>
  <c r="Y23" i="1"/>
  <c r="Y24" i="1"/>
  <c r="Y12" i="1"/>
  <c r="V13" i="1"/>
  <c r="V14" i="1"/>
  <c r="V15" i="1"/>
  <c r="V16" i="1"/>
  <c r="V17" i="1"/>
  <c r="V18" i="1"/>
  <c r="V19" i="1"/>
  <c r="V20" i="1"/>
  <c r="V21" i="1"/>
  <c r="V22" i="1"/>
  <c r="V23" i="1"/>
  <c r="V24" i="1"/>
  <c r="V12" i="1"/>
  <c r="Z13" i="1"/>
  <c r="Z14" i="1"/>
  <c r="Z15" i="1"/>
  <c r="Z16" i="1"/>
  <c r="Z17" i="1"/>
  <c r="Z18" i="1"/>
  <c r="Z19" i="1"/>
  <c r="Z20" i="1"/>
  <c r="Z21" i="1"/>
  <c r="Z22" i="1"/>
  <c r="Z23" i="1"/>
  <c r="Z24" i="1"/>
  <c r="Z12" i="1"/>
  <c r="W24" i="1"/>
  <c r="W13" i="1"/>
  <c r="W14" i="1"/>
  <c r="W15" i="1"/>
  <c r="W16" i="1"/>
  <c r="W17" i="1"/>
  <c r="W18" i="1"/>
  <c r="W19" i="1"/>
  <c r="W20" i="1"/>
  <c r="W21" i="1"/>
  <c r="W22" i="1"/>
  <c r="W23" i="1"/>
  <c r="W12" i="1"/>
  <c r="Y5" i="1"/>
  <c r="Y6" i="1"/>
  <c r="Y7" i="1"/>
  <c r="Y8" i="1"/>
  <c r="Y9" i="1"/>
  <c r="Z3" i="1"/>
  <c r="Y3" i="1"/>
  <c r="V4" i="1"/>
  <c r="V5" i="1"/>
  <c r="V6" i="1"/>
  <c r="V7" i="1"/>
  <c r="V8" i="1"/>
  <c r="V9" i="1"/>
  <c r="V3" i="1"/>
  <c r="Z4" i="1"/>
  <c r="Z5" i="1"/>
  <c r="Z6" i="1"/>
  <c r="Z7" i="1"/>
  <c r="Z8" i="1"/>
  <c r="Z9" i="1"/>
  <c r="W4" i="1"/>
  <c r="W5" i="1"/>
  <c r="W6" i="1"/>
  <c r="W7" i="1"/>
  <c r="W8" i="1"/>
  <c r="W9" i="1"/>
  <c r="W3" i="1"/>
  <c r="S4" i="1"/>
  <c r="S5" i="1"/>
  <c r="S6" i="1"/>
  <c r="S7" i="1"/>
  <c r="S8" i="1"/>
  <c r="S9" i="1"/>
  <c r="S3" i="1"/>
  <c r="U3" i="1" s="1"/>
  <c r="R4" i="1"/>
  <c r="R5" i="1"/>
  <c r="R6" i="1"/>
  <c r="R7" i="1"/>
  <c r="R8" i="1"/>
  <c r="R9" i="1"/>
  <c r="R3" i="1"/>
  <c r="Q4" i="1"/>
  <c r="Q5" i="1"/>
  <c r="Q6" i="1"/>
  <c r="Q7" i="1"/>
  <c r="Q8" i="1"/>
  <c r="Q9" i="1"/>
  <c r="K4" i="1"/>
  <c r="K5" i="1"/>
  <c r="K6" i="1"/>
  <c r="K7" i="1"/>
  <c r="K8" i="1"/>
  <c r="K9" i="1"/>
  <c r="K3" i="1"/>
  <c r="L4" i="1"/>
  <c r="L5" i="1"/>
  <c r="L6" i="1"/>
  <c r="L7" i="1"/>
  <c r="L8" i="1"/>
  <c r="L9" i="1"/>
  <c r="L3" i="1"/>
  <c r="M4" i="1"/>
  <c r="M5" i="1"/>
  <c r="M6" i="1"/>
  <c r="M7" i="1"/>
  <c r="M8" i="1"/>
  <c r="M9" i="1"/>
  <c r="M3" i="1"/>
  <c r="J4" i="1"/>
  <c r="J5" i="1"/>
  <c r="J6" i="1"/>
  <c r="J7" i="1"/>
  <c r="J8" i="1"/>
  <c r="J9" i="1"/>
  <c r="J3" i="1"/>
  <c r="P4" i="1"/>
  <c r="P5" i="1"/>
  <c r="P6" i="1"/>
  <c r="P7" i="1"/>
  <c r="P8" i="1"/>
  <c r="P9" i="1"/>
  <c r="P3" i="1"/>
  <c r="F4" i="1"/>
  <c r="F5" i="1"/>
  <c r="F6" i="1"/>
  <c r="F7" i="1"/>
  <c r="F8" i="1"/>
  <c r="F9" i="1"/>
  <c r="F3" i="1"/>
  <c r="C4" i="1"/>
  <c r="C5" i="1"/>
  <c r="C6" i="1"/>
  <c r="C7" i="1"/>
  <c r="C8" i="1"/>
  <c r="C9" i="1"/>
  <c r="C3" i="1"/>
  <c r="E4" i="1"/>
  <c r="E5" i="1"/>
  <c r="E6" i="1"/>
  <c r="E7" i="1"/>
  <c r="E8" i="1"/>
  <c r="E9" i="1"/>
  <c r="E3" i="1"/>
  <c r="B4" i="1"/>
  <c r="B5" i="1"/>
  <c r="B6" i="1"/>
  <c r="B7" i="1"/>
  <c r="B8" i="1"/>
  <c r="B9" i="1"/>
  <c r="B3" i="1"/>
  <c r="AA16" i="1" l="1"/>
  <c r="AA22" i="1"/>
  <c r="X14" i="1"/>
  <c r="O3" i="1"/>
  <c r="AA24" i="1"/>
  <c r="O9" i="1"/>
  <c r="X21" i="1"/>
  <c r="O8" i="1"/>
  <c r="X20" i="1"/>
  <c r="O7" i="1"/>
  <c r="AA21" i="1"/>
  <c r="AA18" i="1"/>
  <c r="X19" i="1"/>
  <c r="O6" i="1"/>
  <c r="O5" i="1"/>
  <c r="O4" i="1"/>
  <c r="X16" i="1"/>
  <c r="X15" i="1"/>
  <c r="AA17" i="1"/>
  <c r="X18" i="1"/>
  <c r="X13" i="1"/>
  <c r="AA15" i="1"/>
  <c r="X12" i="1"/>
  <c r="X24" i="1"/>
  <c r="AA14" i="1"/>
  <c r="AA12" i="1"/>
  <c r="AA13" i="1"/>
  <c r="X23" i="1"/>
  <c r="X22" i="1"/>
  <c r="AA23" i="1"/>
  <c r="AA20" i="1"/>
  <c r="X17" i="1"/>
  <c r="AA19" i="1"/>
  <c r="AA6" i="1"/>
  <c r="AA5" i="1"/>
  <c r="H5" i="1"/>
  <c r="C16" i="1" s="1"/>
  <c r="AA7" i="1"/>
  <c r="X3" i="1"/>
  <c r="AA4" i="1"/>
  <c r="H4" i="1"/>
  <c r="C15" i="1" s="1"/>
  <c r="D9" i="1"/>
  <c r="B20" i="1" s="1"/>
  <c r="D8" i="1"/>
  <c r="B19" i="1" s="1"/>
  <c r="X8" i="1"/>
  <c r="X6" i="1"/>
  <c r="X9" i="1"/>
  <c r="H8" i="1"/>
  <c r="C19" i="1" s="1"/>
  <c r="H6" i="1"/>
  <c r="C17" i="1" s="1"/>
  <c r="N6" i="1"/>
  <c r="D17" i="1" s="1"/>
  <c r="T6" i="1"/>
  <c r="E17" i="1" s="1"/>
  <c r="H7" i="1"/>
  <c r="C18" i="1" s="1"/>
  <c r="D4" i="1"/>
  <c r="B15" i="1" s="1"/>
  <c r="X7" i="1"/>
  <c r="D3" i="1"/>
  <c r="H9" i="1"/>
  <c r="C20" i="1" s="1"/>
  <c r="X4" i="1"/>
  <c r="D7" i="1"/>
  <c r="B18" i="1" s="1"/>
  <c r="AA8" i="1"/>
  <c r="N3" i="1"/>
  <c r="D14" i="1" s="1"/>
  <c r="D6" i="1"/>
  <c r="B17" i="1" s="1"/>
  <c r="N9" i="1"/>
  <c r="D20" i="1" s="1"/>
  <c r="D5" i="1"/>
  <c r="B16" i="1" s="1"/>
  <c r="X5" i="1"/>
  <c r="AA9" i="1"/>
  <c r="AA3" i="1"/>
  <c r="T7" i="1"/>
  <c r="E18" i="1" s="1"/>
  <c r="T4" i="1"/>
  <c r="E15" i="1" s="1"/>
  <c r="T3" i="1"/>
  <c r="E14" i="1" s="1"/>
  <c r="T9" i="1"/>
  <c r="E20" i="1" s="1"/>
  <c r="T5" i="1"/>
  <c r="E16" i="1" s="1"/>
  <c r="N8" i="1"/>
  <c r="D19" i="1" s="1"/>
  <c r="N5" i="1"/>
  <c r="D16" i="1" s="1"/>
  <c r="N4" i="1"/>
  <c r="D15" i="1" s="1"/>
  <c r="T8" i="1"/>
  <c r="E19" i="1" s="1"/>
  <c r="N7" i="1"/>
  <c r="D18" i="1" s="1"/>
  <c r="B14" i="1" l="1"/>
  <c r="D10" i="1"/>
  <c r="H10" i="1"/>
</calcChain>
</file>

<file path=xl/sharedStrings.xml><?xml version="1.0" encoding="utf-8"?>
<sst xmlns="http://schemas.openxmlformats.org/spreadsheetml/2006/main" count="74" uniqueCount="42">
  <si>
    <t>Depth</t>
  </si>
  <si>
    <t>Lw 1</t>
  </si>
  <si>
    <t>Power</t>
  </si>
  <si>
    <t>SpCC</t>
  </si>
  <si>
    <t>Lw8</t>
  </si>
  <si>
    <t>4-inch</t>
  </si>
  <si>
    <t>6-inch</t>
  </si>
  <si>
    <t>9 5_8</t>
  </si>
  <si>
    <t>0.5 m</t>
  </si>
  <si>
    <t>Electric Power</t>
  </si>
  <si>
    <t>Diameter</t>
  </si>
  <si>
    <t>Number of Lateral Wells</t>
  </si>
  <si>
    <t>m</t>
  </si>
  <si>
    <t>LW</t>
  </si>
  <si>
    <t>Vertical Well 
Depth [km]</t>
  </si>
  <si>
    <t>Well 
diameter</t>
  </si>
  <si>
    <t>Number of 
lateral wells</t>
  </si>
  <si>
    <t>’Baseline’ Capital 
Cost [M$]</t>
  </si>
  <si>
    <t>’Ideal’ Capital 
Cost [M$]</t>
  </si>
  <si>
    <t>’Baseline’ SpCC 
[$ We−1]</t>
  </si>
  <si>
    <t>’Ideal’ SpCC 
[$ We−1]</t>
  </si>
  <si>
    <t>9-inch*</t>
  </si>
  <si>
    <t>4*</t>
  </si>
  <si>
    <t>9-inch *</t>
  </si>
  <si>
    <t>Capital 
Cost [M$]</t>
  </si>
  <si>
    <t>47 (20)</t>
  </si>
  <si>
    <t>116 (40)</t>
  </si>
  <si>
    <t>64 (33)</t>
  </si>
  <si>
    <t>156 (70)</t>
  </si>
  <si>
    <t>109 (34)</t>
  </si>
  <si>
    <t>219 (55)</t>
  </si>
  <si>
    <t>140 (57)</t>
  </si>
  <si>
    <t>273 (96)</t>
  </si>
  <si>
    <t>557 (236)</t>
  </si>
  <si>
    <t>450 (154)</t>
  </si>
  <si>
    <t>656 (339)</t>
  </si>
  <si>
    <t>499 (224)</t>
  </si>
  <si>
    <t>174 (53)</t>
  </si>
  <si>
    <t>145 (37)</t>
  </si>
  <si>
    <t>188 (77)</t>
  </si>
  <si>
    <t>147 (52)</t>
  </si>
  <si>
    <t>SpCC 
[$ We−1]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</si>
</sst>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1" applyFont="1"/>
    <xf numFmtId="9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m_RWs_Conductio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um_RWs_Conduction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adius_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adius_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adius_9-5_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adius_basec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Tdz_2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Tdz_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D7">
            <v>7.8570053040701748E-2</v>
          </cell>
        </row>
        <row r="9">
          <cell r="D9">
            <v>0.24421395344955713</v>
          </cell>
        </row>
        <row r="11">
          <cell r="D11">
            <v>0.51889917817822362</v>
          </cell>
        </row>
        <row r="13">
          <cell r="D13">
            <v>0.91309928298288212</v>
          </cell>
        </row>
        <row r="15">
          <cell r="D15">
            <v>1.434421459278352</v>
          </cell>
        </row>
        <row r="17">
          <cell r="D17">
            <v>2.0889113203172229</v>
          </cell>
        </row>
        <row r="19">
          <cell r="D19">
            <v>2.8812296194577973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D7">
            <v>0.21687238010068507</v>
          </cell>
          <cell r="H7">
            <v>1415.5385118436725</v>
          </cell>
        </row>
        <row r="9">
          <cell r="D9">
            <v>0.67231328520490141</v>
          </cell>
          <cell r="H9">
            <v>612.75826552342517</v>
          </cell>
        </row>
        <row r="11">
          <cell r="D11">
            <v>1.4230552070182712</v>
          </cell>
          <cell r="H11">
            <v>368.20877959850924</v>
          </cell>
        </row>
        <row r="13">
          <cell r="D13">
            <v>2.4928228334956377</v>
          </cell>
          <cell r="H13">
            <v>258.12939306660752</v>
          </cell>
        </row>
        <row r="15">
          <cell r="D15">
            <v>3.8955129804376969</v>
          </cell>
          <cell r="H15">
            <v>197.65124615793721</v>
          </cell>
        </row>
        <row r="17">
          <cell r="D17">
            <v>5.6425817353137848</v>
          </cell>
          <cell r="H17">
            <v>160.13053328331239</v>
          </cell>
        </row>
        <row r="19">
          <cell r="D19">
            <v>7.7412071228801036</v>
          </cell>
          <cell r="H19">
            <v>134.86710122794472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D4">
            <v>3.4835054630071353E-2</v>
          </cell>
          <cell r="G4">
            <v>30465.106308367642</v>
          </cell>
        </row>
        <row r="6">
          <cell r="D6">
            <v>9.5580653083221112E-2</v>
          </cell>
          <cell r="G6">
            <v>14871.96783052813</v>
          </cell>
        </row>
        <row r="8">
          <cell r="D8">
            <v>0.18114532414839907</v>
          </cell>
          <cell r="G8">
            <v>9952.4825906140795</v>
          </cell>
        </row>
        <row r="10">
          <cell r="D10">
            <v>0.28799118098725796</v>
          </cell>
          <cell r="G10">
            <v>7681.9150504099944</v>
          </cell>
        </row>
        <row r="12">
          <cell r="D12">
            <v>0.41221160641607379</v>
          </cell>
          <cell r="G12">
            <v>6416.1511213390195</v>
          </cell>
        </row>
        <row r="14">
          <cell r="D14">
            <v>0.55131826351110069</v>
          </cell>
          <cell r="G14">
            <v>5627.5993162793129</v>
          </cell>
        </row>
        <row r="16">
          <cell r="D16">
            <v>0.71896103867447225</v>
          </cell>
          <cell r="G16">
            <v>5095.5996888716918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D4">
            <v>5.927150616760217E-2</v>
          </cell>
          <cell r="G4">
            <v>26363.800189055186</v>
          </cell>
        </row>
        <row r="6">
          <cell r="D6">
            <v>0.17112309241739734</v>
          </cell>
          <cell r="G6">
            <v>12357.278648261417</v>
          </cell>
        </row>
        <row r="8">
          <cell r="D8">
            <v>0.34079369309879054</v>
          </cell>
          <cell r="G8">
            <v>7947.2571653502309</v>
          </cell>
        </row>
        <row r="10">
          <cell r="D10">
            <v>0.56639845183690218</v>
          </cell>
          <cell r="G10">
            <v>5907.2151880215406</v>
          </cell>
        </row>
        <row r="12">
          <cell r="D12">
            <v>0.84598832030358673</v>
          </cell>
          <cell r="G12">
            <v>4760.8247258377114</v>
          </cell>
        </row>
        <row r="14">
          <cell r="D14">
            <v>1.177742504825708</v>
          </cell>
          <cell r="G14">
            <v>4036.0405202140728</v>
          </cell>
        </row>
        <row r="16">
          <cell r="D16">
            <v>1.5598925209675054</v>
          </cell>
          <cell r="G16">
            <v>3540.36179948171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D4">
            <v>9.4763252072401175E-2</v>
          </cell>
          <cell r="G4">
            <v>26046.548215908784</v>
          </cell>
        </row>
        <row r="6">
          <cell r="D6">
            <v>0.28437509723660298</v>
          </cell>
          <cell r="G6">
            <v>11785.062334629099</v>
          </cell>
        </row>
        <row r="8">
          <cell r="D8">
            <v>0.58642430720490879</v>
          </cell>
          <cell r="G8">
            <v>7342.964650658645</v>
          </cell>
        </row>
        <row r="10">
          <cell r="D10">
            <v>1.0053514744933263</v>
          </cell>
          <cell r="G10">
            <v>5306.2815443207637</v>
          </cell>
        </row>
        <row r="12">
          <cell r="D12">
            <v>1.5431689214616708</v>
          </cell>
          <cell r="G12">
            <v>4169.6937969478231</v>
          </cell>
        </row>
        <row r="14">
          <cell r="D14">
            <v>2.200942197507795</v>
          </cell>
          <cell r="G14">
            <v>3454.8976593509919</v>
          </cell>
        </row>
        <row r="16">
          <cell r="D16">
            <v>2.9798302139857507</v>
          </cell>
          <cell r="G16">
            <v>2967.8111429339019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D4">
            <v>0.15620928681390017</v>
          </cell>
          <cell r="G4">
            <v>31006.12097851716</v>
          </cell>
        </row>
        <row r="6">
          <cell r="D6">
            <v>0.48484329759855493</v>
          </cell>
          <cell r="G6">
            <v>13419.117297640081</v>
          </cell>
        </row>
        <row r="8">
          <cell r="D8">
            <v>1.0282060933952504</v>
          </cell>
          <cell r="G8">
            <v>8055.8029707450496</v>
          </cell>
        </row>
        <row r="10">
          <cell r="D10">
            <v>1.8044591945306472</v>
          </cell>
          <cell r="G10">
            <v>5640.3571188666392</v>
          </cell>
        </row>
        <row r="12">
          <cell r="D12">
            <v>2.8262776062995232</v>
          </cell>
          <cell r="G12">
            <v>4312.9136958400404</v>
          </cell>
        </row>
        <row r="14">
          <cell r="D14">
            <v>4.1020188889528475</v>
          </cell>
          <cell r="G14">
            <v>3489.2557453822451</v>
          </cell>
        </row>
        <row r="16">
          <cell r="D16">
            <v>5.6382347242126487</v>
          </cell>
          <cell r="G16">
            <v>2934.6489898562158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>
            <v>5.0683218343184908E-3</v>
          </cell>
        </row>
        <row r="4">
          <cell r="B4">
            <v>3967.9852499999988</v>
          </cell>
          <cell r="C4">
            <v>51.610248600000055</v>
          </cell>
          <cell r="D4">
            <v>5.5240281318965453E-2</v>
          </cell>
          <cell r="G4">
            <v>72860.255459055988</v>
          </cell>
        </row>
        <row r="5">
          <cell r="B5">
            <v>4603.3559474999965</v>
          </cell>
          <cell r="C5">
            <v>56.743360500000065</v>
          </cell>
        </row>
        <row r="6">
          <cell r="B6">
            <v>5037.4333499999966</v>
          </cell>
          <cell r="C6">
            <v>63.359256700000088</v>
          </cell>
          <cell r="D6">
            <v>0.20584064723674414</v>
          </cell>
          <cell r="G6">
            <v>28716.025047848205</v>
          </cell>
        </row>
        <row r="7">
          <cell r="B7">
            <v>5401.9149464999955</v>
          </cell>
          <cell r="C7">
            <v>70.168132400000189</v>
          </cell>
        </row>
        <row r="8">
          <cell r="B8">
            <v>5728.8330974999963</v>
          </cell>
          <cell r="C8">
            <v>76.969248600000185</v>
          </cell>
          <cell r="D8">
            <v>0.46781822589565675</v>
          </cell>
          <cell r="G8">
            <v>16369.626277013189</v>
          </cell>
        </row>
        <row r="9">
          <cell r="B9">
            <v>6028.8760469999952</v>
          </cell>
          <cell r="C9">
            <v>83.697730000000192</v>
          </cell>
        </row>
        <row r="10">
          <cell r="B10">
            <v>6312.8138969999964</v>
          </cell>
          <cell r="C10">
            <v>90.352696700000223</v>
          </cell>
          <cell r="D10">
            <v>0.85439782539363585</v>
          </cell>
          <cell r="G10">
            <v>11085.548614638452</v>
          </cell>
        </row>
        <row r="11">
          <cell r="B11">
            <v>6581.1058964999966</v>
          </cell>
          <cell r="C11">
            <v>96.929696700000221</v>
          </cell>
        </row>
        <row r="12">
          <cell r="B12">
            <v>6838.186846499997</v>
          </cell>
          <cell r="C12">
            <v>103.40702860000025</v>
          </cell>
          <cell r="D12">
            <v>1.3749892796307319</v>
          </cell>
          <cell r="G12">
            <v>8276.9095845816828</v>
          </cell>
        </row>
        <row r="13">
          <cell r="B13">
            <v>7085.0021984999958</v>
          </cell>
          <cell r="C13">
            <v>109.83324860000025</v>
          </cell>
        </row>
        <row r="14">
          <cell r="B14">
            <v>7323.794197999996</v>
          </cell>
          <cell r="C14">
            <v>116.16668430000024</v>
          </cell>
          <cell r="D14">
            <v>2.0368795444455294</v>
          </cell>
          <cell r="G14">
            <v>6575.3273914153715</v>
          </cell>
        </row>
        <row r="15">
          <cell r="B15">
            <v>7553.7450484999972</v>
          </cell>
          <cell r="C15">
            <v>122.44658050000027</v>
          </cell>
        </row>
        <row r="16">
          <cell r="B16">
            <v>7775.8008964999963</v>
          </cell>
          <cell r="C16">
            <v>128.65397050000016</v>
          </cell>
          <cell r="D16">
            <v>2.8447504742017773</v>
          </cell>
          <cell r="G16">
            <v>5450.2796756033995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>
            <v>4916.9521499999983</v>
          </cell>
          <cell r="C4">
            <v>32.968169999999979</v>
          </cell>
          <cell r="D4">
            <v>0.21810273887755321</v>
          </cell>
          <cell r="G4">
            <v>22638.962075807074</v>
          </cell>
        </row>
        <row r="5">
          <cell r="B5">
            <v>5299.6680464999954</v>
          </cell>
          <cell r="C5">
            <v>41.016522399999999</v>
          </cell>
        </row>
        <row r="6">
          <cell r="B6">
            <v>5657.4400484999969</v>
          </cell>
          <cell r="C6">
            <v>48.935970500000032</v>
          </cell>
          <cell r="D6">
            <v>0.65348662541913638</v>
          </cell>
          <cell r="G6">
            <v>10137.314215433553</v>
          </cell>
        </row>
        <row r="7">
          <cell r="B7">
            <v>5997.6801480000004</v>
          </cell>
          <cell r="C7">
            <v>56.782256700000062</v>
          </cell>
        </row>
        <row r="8">
          <cell r="B8">
            <v>6318.9400484999969</v>
          </cell>
          <cell r="C8">
            <v>64.552696700000197</v>
          </cell>
          <cell r="D8">
            <v>1.3625928024071279</v>
          </cell>
          <cell r="G8">
            <v>6193.6053880268564</v>
          </cell>
        </row>
        <row r="9">
          <cell r="B9">
            <v>6626.1099464999952</v>
          </cell>
          <cell r="C9">
            <v>72.26747670000023</v>
          </cell>
        </row>
        <row r="10">
          <cell r="B10">
            <v>6919.7718464999962</v>
          </cell>
          <cell r="C10">
            <v>79.911696700000221</v>
          </cell>
          <cell r="D10">
            <v>2.365522189021346</v>
          </cell>
          <cell r="G10">
            <v>4385.9387614419757</v>
          </cell>
        </row>
        <row r="11">
          <cell r="B11">
            <v>7204.0540984999961</v>
          </cell>
          <cell r="C11">
            <v>87.514418600000241</v>
          </cell>
        </row>
        <row r="12">
          <cell r="B12">
            <v>7476.4990474999959</v>
          </cell>
          <cell r="C12">
            <v>95.046580500000232</v>
          </cell>
          <cell r="D12">
            <v>3.6769427875534766</v>
          </cell>
          <cell r="G12">
            <v>3381.1640660115281</v>
          </cell>
        </row>
        <row r="13">
          <cell r="B13">
            <v>7739.2199464999958</v>
          </cell>
          <cell r="C13">
            <v>102.50558050000024</v>
          </cell>
        </row>
        <row r="14">
          <cell r="B14">
            <v>7994.7450484999972</v>
          </cell>
          <cell r="C14">
            <v>109.92325670000028</v>
          </cell>
          <cell r="D14">
            <v>5.3053023996041251</v>
          </cell>
          <cell r="G14">
            <v>2752.5847197323997</v>
          </cell>
        </row>
        <row r="15">
          <cell r="B15">
            <v>8241.8200970000016</v>
          </cell>
          <cell r="C15">
            <v>117.26817000000021</v>
          </cell>
        </row>
        <row r="16">
          <cell r="B16">
            <v>8482.2360980000012</v>
          </cell>
          <cell r="C16">
            <v>124.56400000000019</v>
          </cell>
          <cell r="D16">
            <v>7.257827853489716</v>
          </cell>
          <cell r="G16">
            <v>2326.6766546167114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4981-A566-4C3B-87D3-43D1449B441C}">
  <dimension ref="A1:AA44"/>
  <sheetViews>
    <sheetView tabSelected="1" topLeftCell="K1" zoomScale="81" zoomScaleNormal="81" workbookViewId="0">
      <selection activeCell="Y5" sqref="Y5"/>
    </sheetView>
  </sheetViews>
  <sheetFormatPr defaultRowHeight="14.4" x14ac:dyDescent="0.3"/>
  <cols>
    <col min="2" max="2" width="11.88671875" customWidth="1"/>
    <col min="4" max="4" width="16.33203125" customWidth="1"/>
    <col min="5" max="5" width="10.5546875" customWidth="1"/>
    <col min="6" max="7" width="10.88671875" customWidth="1"/>
    <col min="8" max="8" width="15.109375" customWidth="1"/>
    <col min="9" max="9" width="14.5546875" customWidth="1"/>
    <col min="10" max="10" width="13.6640625" customWidth="1"/>
    <col min="11" max="11" width="16.21875" customWidth="1"/>
  </cols>
  <sheetData>
    <row r="1" spans="1:27" x14ac:dyDescent="0.3">
      <c r="B1" s="12" t="s">
        <v>2</v>
      </c>
      <c r="C1" s="12"/>
      <c r="D1" s="1"/>
      <c r="E1" s="12" t="s">
        <v>3</v>
      </c>
      <c r="F1" s="12"/>
      <c r="G1" s="2"/>
      <c r="I1" s="3"/>
      <c r="J1" s="12" t="s">
        <v>2</v>
      </c>
      <c r="K1" s="12"/>
      <c r="L1" s="12"/>
      <c r="M1" s="12"/>
      <c r="N1" s="12"/>
      <c r="O1" s="1"/>
      <c r="P1" s="12" t="s">
        <v>3</v>
      </c>
      <c r="Q1" s="12"/>
      <c r="R1" s="12"/>
      <c r="S1" s="12"/>
      <c r="T1" s="12"/>
      <c r="V1" s="12" t="s">
        <v>2</v>
      </c>
      <c r="W1" s="12"/>
      <c r="X1" s="1"/>
      <c r="Y1" s="12" t="s">
        <v>3</v>
      </c>
      <c r="Z1" s="12"/>
    </row>
    <row r="2" spans="1:27" x14ac:dyDescent="0.3">
      <c r="A2" t="s">
        <v>0</v>
      </c>
      <c r="B2" t="s">
        <v>1</v>
      </c>
      <c r="C2" t="s">
        <v>4</v>
      </c>
      <c r="E2" t="s">
        <v>1</v>
      </c>
      <c r="F2" t="s">
        <v>4</v>
      </c>
      <c r="J2" t="s">
        <v>5</v>
      </c>
      <c r="K2" t="s">
        <v>6</v>
      </c>
      <c r="L2" t="s">
        <v>7</v>
      </c>
      <c r="M2" t="s">
        <v>8</v>
      </c>
      <c r="P2" t="s">
        <v>5</v>
      </c>
      <c r="Q2" t="s">
        <v>6</v>
      </c>
      <c r="R2" t="s">
        <v>7</v>
      </c>
      <c r="S2" t="s">
        <v>8</v>
      </c>
      <c r="V2">
        <v>25</v>
      </c>
      <c r="W2">
        <v>40</v>
      </c>
      <c r="Y2">
        <v>25</v>
      </c>
      <c r="Z2">
        <v>40</v>
      </c>
    </row>
    <row r="3" spans="1:27" x14ac:dyDescent="0.3">
      <c r="A3">
        <v>2000</v>
      </c>
      <c r="B3">
        <f>[1]Sheet1!D7/2</f>
        <v>3.9285026520350874E-2</v>
      </c>
      <c r="C3">
        <f>[2]Sheet1!D7/2</f>
        <v>0.10843619005034254</v>
      </c>
      <c r="D3" s="4">
        <f>(C3-B3)/C3</f>
        <v>0.63771295817279794</v>
      </c>
      <c r="E3">
        <f>[1]Sheet1!H7</f>
        <v>0</v>
      </c>
      <c r="F3">
        <f>[2]Sheet1!H7</f>
        <v>1415.5385118436725</v>
      </c>
      <c r="H3" s="4">
        <f>(MAX(E3:F3)-MIN(E3:F3))/MAX(E3:F3)</f>
        <v>1</v>
      </c>
      <c r="J3">
        <f>[3]Sheet1!D4/2</f>
        <v>1.7417527315035677E-2</v>
      </c>
      <c r="K3">
        <f>[4]Sheet1!D4/2</f>
        <v>2.9635753083801085E-2</v>
      </c>
      <c r="L3">
        <f>[5]Sheet1!D4/2</f>
        <v>4.7381626036200587E-2</v>
      </c>
      <c r="M3">
        <f>[6]Sheet1!D4/2</f>
        <v>7.8104643406950086E-2</v>
      </c>
      <c r="N3" s="4">
        <f>(MAX(J3:M3)-MIN(J3:M3))/MAX(J3:M3)</f>
        <v>0.77699754386836117</v>
      </c>
      <c r="O3" s="4">
        <f>(M3-L3)/L3</f>
        <v>0.64841627316201533</v>
      </c>
      <c r="P3">
        <f>[3]Sheet1!G4</f>
        <v>30465.106308367642</v>
      </c>
      <c r="Q3">
        <f>[4]Sheet1!G4</f>
        <v>26363.800189055186</v>
      </c>
      <c r="R3">
        <f>[5]Sheet1!G4</f>
        <v>26046.548215908784</v>
      </c>
      <c r="S3">
        <f>[6]Sheet1!G4</f>
        <v>31006.12097851716</v>
      </c>
      <c r="T3" s="4">
        <f>(MAX(P3:S3)-MIN(P3:S3))/MAX(P3:S3)</f>
        <v>0.15995463495884105</v>
      </c>
      <c r="U3" s="4">
        <f>(S3-R3)/R3</f>
        <v>0.1904119010894178</v>
      </c>
      <c r="V3">
        <f>[7]Sheet1!D4/2</f>
        <v>2.7620140659482727E-2</v>
      </c>
      <c r="W3">
        <f>[8]Sheet1!D4/2</f>
        <v>0.10905136943877661</v>
      </c>
      <c r="X3" s="4">
        <f>(W3-V3)/W3</f>
        <v>0.74672357805658574</v>
      </c>
      <c r="Y3">
        <f>[7]Sheet1!G4</f>
        <v>72860.255459055988</v>
      </c>
      <c r="Z3">
        <f>[8]Sheet1!G4</f>
        <v>22638.962075807074</v>
      </c>
      <c r="AA3" s="4">
        <f>(MAX(Y3:Z3)-MIN(Y3:Z3))/MAX(Y3:Z3)</f>
        <v>0.68928242245144067</v>
      </c>
    </row>
    <row r="4" spans="1:27" x14ac:dyDescent="0.3">
      <c r="A4">
        <v>3000</v>
      </c>
      <c r="B4">
        <f>[1]Sheet1!D9/2</f>
        <v>0.12210697672477856</v>
      </c>
      <c r="C4">
        <f>[2]Sheet1!D9/2</f>
        <v>0.33615664260245071</v>
      </c>
      <c r="D4" s="4">
        <f t="shared" ref="D4:D9" si="0">(C4-B4)/C4</f>
        <v>0.63675572263141011</v>
      </c>
      <c r="E4">
        <f>[1]Sheet1!H9</f>
        <v>0</v>
      </c>
      <c r="F4">
        <f>[2]Sheet1!H9</f>
        <v>612.75826552342517</v>
      </c>
      <c r="H4" s="4">
        <f t="shared" ref="H4:H9" si="1">(MAX(E4:F4)-MIN(E4:F4))/MAX(E4:F4)</f>
        <v>1</v>
      </c>
      <c r="J4">
        <f>[3]Sheet1!D6/2</f>
        <v>4.7790326541610556E-2</v>
      </c>
      <c r="K4">
        <f>[4]Sheet1!D6/2</f>
        <v>8.5561546208698672E-2</v>
      </c>
      <c r="L4">
        <f>[5]Sheet1!D6/2</f>
        <v>0.14218754861830149</v>
      </c>
      <c r="M4">
        <f>[6]Sheet1!D6/2</f>
        <v>0.24242164879927747</v>
      </c>
      <c r="N4" s="4">
        <f t="shared" ref="N4:N9" si="2">(MAX(J4:M4)-MIN(J4:M4))/MAX(J4:M4)</f>
        <v>0.80286279390344206</v>
      </c>
      <c r="O4" s="4">
        <f t="shared" ref="O4:O9" si="3">(M4-L4)/L4</f>
        <v>0.70494288111015702</v>
      </c>
      <c r="P4">
        <f>[3]Sheet1!G6</f>
        <v>14871.96783052813</v>
      </c>
      <c r="Q4">
        <f>[4]Sheet1!G6</f>
        <v>12357.278648261417</v>
      </c>
      <c r="R4">
        <f>[5]Sheet1!G6</f>
        <v>11785.062334629099</v>
      </c>
      <c r="S4">
        <f>[6]Sheet1!G6</f>
        <v>13419.117297640081</v>
      </c>
      <c r="T4" s="4">
        <f t="shared" ref="T4:T9" si="4">(MAX(P4:S4)-MIN(P4:S4))/MAX(P4:S4)</f>
        <v>0.20756536936305417</v>
      </c>
      <c r="V4">
        <f>[7]Sheet1!D6/2</f>
        <v>0.10292032361837207</v>
      </c>
      <c r="W4">
        <f>[8]Sheet1!D6/2</f>
        <v>0.32674331270956819</v>
      </c>
      <c r="X4" s="4">
        <f t="shared" ref="X4:X9" si="5">(W4-V4)/W4</f>
        <v>0.68501169078292756</v>
      </c>
      <c r="Y4">
        <f>[7]Sheet1!G6</f>
        <v>28716.025047848205</v>
      </c>
      <c r="Z4">
        <f>[8]Sheet1!G6</f>
        <v>10137.314215433553</v>
      </c>
      <c r="AA4" s="4">
        <f t="shared" ref="AA4:AA9" si="6">(MAX(Y4:Z4)-MIN(Y4:Z4))/MAX(Y4:Z4)</f>
        <v>0.64698059015681297</v>
      </c>
    </row>
    <row r="5" spans="1:27" x14ac:dyDescent="0.3">
      <c r="A5">
        <v>4000</v>
      </c>
      <c r="B5">
        <f>[1]Sheet1!D11/2</f>
        <v>0.25944958908911181</v>
      </c>
      <c r="C5">
        <f>[2]Sheet1!D11/2</f>
        <v>0.71152760350913558</v>
      </c>
      <c r="D5" s="4">
        <f t="shared" si="0"/>
        <v>0.63536258072132457</v>
      </c>
      <c r="E5">
        <f>[1]Sheet1!H11</f>
        <v>0</v>
      </c>
      <c r="F5">
        <f>[2]Sheet1!H11</f>
        <v>368.20877959850924</v>
      </c>
      <c r="H5" s="4">
        <f t="shared" si="1"/>
        <v>1</v>
      </c>
      <c r="J5">
        <f>[3]Sheet1!D8/2</f>
        <v>9.0572662074199534E-2</v>
      </c>
      <c r="K5">
        <f>[4]Sheet1!D8/2</f>
        <v>0.17039684654939527</v>
      </c>
      <c r="L5">
        <f>[5]Sheet1!D8/2</f>
        <v>0.2932121536024544</v>
      </c>
      <c r="M5">
        <f>[6]Sheet1!D8/2</f>
        <v>0.51410304669762519</v>
      </c>
      <c r="N5" s="4">
        <f t="shared" si="2"/>
        <v>0.82382391496024188</v>
      </c>
      <c r="O5" s="4">
        <f t="shared" si="3"/>
        <v>0.75334835333824912</v>
      </c>
      <c r="P5">
        <f>[3]Sheet1!G8</f>
        <v>9952.4825906140795</v>
      </c>
      <c r="Q5">
        <f>[4]Sheet1!G8</f>
        <v>7947.2571653502309</v>
      </c>
      <c r="R5">
        <f>[5]Sheet1!G8</f>
        <v>7342.964650658645</v>
      </c>
      <c r="S5">
        <f>[6]Sheet1!G8</f>
        <v>8055.8029707450496</v>
      </c>
      <c r="T5" s="4">
        <f t="shared" si="4"/>
        <v>0.26219768949070066</v>
      </c>
      <c r="V5">
        <f>[7]Sheet1!D8/2</f>
        <v>0.23390911294782837</v>
      </c>
      <c r="W5">
        <f>[8]Sheet1!D8/2</f>
        <v>0.68129640120356394</v>
      </c>
      <c r="X5" s="4">
        <f t="shared" si="5"/>
        <v>0.65667055846088518</v>
      </c>
      <c r="Y5">
        <f>[7]Sheet1!G8</f>
        <v>16369.626277013189</v>
      </c>
      <c r="Z5">
        <f>[8]Sheet1!G8</f>
        <v>6193.6053880268564</v>
      </c>
      <c r="AA5" s="4">
        <f t="shared" si="6"/>
        <v>0.62164039158767248</v>
      </c>
    </row>
    <row r="6" spans="1:27" x14ac:dyDescent="0.3">
      <c r="A6">
        <v>5000</v>
      </c>
      <c r="B6">
        <f>[1]Sheet1!D13/2</f>
        <v>0.45654964149144106</v>
      </c>
      <c r="C6">
        <f>[2]Sheet1!D13/2</f>
        <v>1.2464114167478189</v>
      </c>
      <c r="D6" s="4">
        <f t="shared" si="0"/>
        <v>0.63370871338559565</v>
      </c>
      <c r="E6">
        <f>[1]Sheet1!H13</f>
        <v>0</v>
      </c>
      <c r="F6">
        <f>[2]Sheet1!H13</f>
        <v>258.12939306660752</v>
      </c>
      <c r="H6" s="4">
        <f t="shared" si="1"/>
        <v>1</v>
      </c>
      <c r="J6">
        <f>[3]Sheet1!D10/2</f>
        <v>0.14399559049362898</v>
      </c>
      <c r="K6">
        <f>[4]Sheet1!D10/2</f>
        <v>0.28319922591845109</v>
      </c>
      <c r="L6">
        <f>[5]Sheet1!D10/2</f>
        <v>0.50267573724666315</v>
      </c>
      <c r="M6">
        <f>[6]Sheet1!D10/2</f>
        <v>0.90222959726532359</v>
      </c>
      <c r="N6" s="4">
        <f t="shared" si="2"/>
        <v>0.84040028067125871</v>
      </c>
      <c r="O6" s="4">
        <f t="shared" si="3"/>
        <v>0.79485407870919222</v>
      </c>
      <c r="P6">
        <f>[3]Sheet1!G10</f>
        <v>7681.9150504099944</v>
      </c>
      <c r="Q6">
        <f>[4]Sheet1!G10</f>
        <v>5907.2151880215406</v>
      </c>
      <c r="R6">
        <f>[5]Sheet1!G10</f>
        <v>5306.2815443207637</v>
      </c>
      <c r="S6">
        <f>[6]Sheet1!G10</f>
        <v>5640.3571188666392</v>
      </c>
      <c r="T6" s="4">
        <f t="shared" si="4"/>
        <v>0.30925016620203838</v>
      </c>
      <c r="V6">
        <f>[7]Sheet1!D10/2</f>
        <v>0.42719891269681792</v>
      </c>
      <c r="W6">
        <f>[8]Sheet1!D10/2</f>
        <v>1.182761094510673</v>
      </c>
      <c r="X6" s="4">
        <f t="shared" si="5"/>
        <v>0.63881217037024973</v>
      </c>
      <c r="Y6">
        <f>[7]Sheet1!G10</f>
        <v>11085.548614638452</v>
      </c>
      <c r="Z6">
        <f>[8]Sheet1!G10</f>
        <v>4385.9387614419757</v>
      </c>
      <c r="AA6" s="4">
        <f t="shared" si="6"/>
        <v>0.60435528146524475</v>
      </c>
    </row>
    <row r="7" spans="1:27" x14ac:dyDescent="0.3">
      <c r="A7">
        <v>6000</v>
      </c>
      <c r="B7">
        <f>[1]Sheet1!D15/2</f>
        <v>0.71721072963917598</v>
      </c>
      <c r="C7">
        <f>[2]Sheet1!D15/2</f>
        <v>1.9477564902188484</v>
      </c>
      <c r="D7" s="4">
        <f t="shared" si="0"/>
        <v>0.6317759775203774</v>
      </c>
      <c r="E7">
        <f>[1]Sheet1!H15</f>
        <v>0</v>
      </c>
      <c r="F7">
        <f>[2]Sheet1!H15</f>
        <v>197.65124615793721</v>
      </c>
      <c r="H7" s="4">
        <f t="shared" si="1"/>
        <v>1</v>
      </c>
      <c r="J7">
        <f>[3]Sheet1!D12/2</f>
        <v>0.2061058032080369</v>
      </c>
      <c r="K7">
        <f>[4]Sheet1!D12/2</f>
        <v>0.42299416015179336</v>
      </c>
      <c r="L7">
        <f>[5]Sheet1!D12/2</f>
        <v>0.77158446073083542</v>
      </c>
      <c r="M7">
        <f>[6]Sheet1!D12/2</f>
        <v>1.4131388031497616</v>
      </c>
      <c r="N7" s="4">
        <f t="shared" si="2"/>
        <v>0.85415034761720132</v>
      </c>
      <c r="O7" s="4">
        <f t="shared" si="3"/>
        <v>0.83147649424050574</v>
      </c>
      <c r="P7">
        <f>[3]Sheet1!G12</f>
        <v>6416.1511213390195</v>
      </c>
      <c r="Q7">
        <f>[4]Sheet1!G12</f>
        <v>4760.8247258377114</v>
      </c>
      <c r="R7">
        <f>[5]Sheet1!G12</f>
        <v>4169.6937969478231</v>
      </c>
      <c r="S7">
        <f>[6]Sheet1!G12</f>
        <v>4312.9136958400404</v>
      </c>
      <c r="T7" s="4">
        <f t="shared" si="4"/>
        <v>0.35012537608720967</v>
      </c>
      <c r="V7">
        <f>[7]Sheet1!D12/2</f>
        <v>0.68749463981536596</v>
      </c>
      <c r="W7">
        <f>[8]Sheet1!D12/2</f>
        <v>1.8384713937767383</v>
      </c>
      <c r="X7" s="4">
        <f t="shared" si="5"/>
        <v>0.62605094528935901</v>
      </c>
      <c r="Y7">
        <f>[7]Sheet1!G12</f>
        <v>8276.9095845816828</v>
      </c>
      <c r="Z7">
        <f>[8]Sheet1!G12</f>
        <v>3381.1640660115281</v>
      </c>
      <c r="AA7" s="4">
        <f t="shared" si="6"/>
        <v>0.5914943818753321</v>
      </c>
    </row>
    <row r="8" spans="1:27" x14ac:dyDescent="0.3">
      <c r="A8">
        <v>7000</v>
      </c>
      <c r="B8">
        <f>[1]Sheet1!D17/2</f>
        <v>1.0444556601586115</v>
      </c>
      <c r="C8">
        <f>[2]Sheet1!D17/2</f>
        <v>2.8212908676568924</v>
      </c>
      <c r="D8" s="4">
        <f t="shared" si="0"/>
        <v>0.62979511537353772</v>
      </c>
      <c r="E8">
        <f>[1]Sheet1!H17</f>
        <v>0</v>
      </c>
      <c r="F8">
        <f>[2]Sheet1!H17</f>
        <v>160.13053328331239</v>
      </c>
      <c r="H8" s="4">
        <f t="shared" si="1"/>
        <v>1</v>
      </c>
      <c r="J8">
        <f>[3]Sheet1!D14/2</f>
        <v>0.27565913175555035</v>
      </c>
      <c r="K8">
        <f>[4]Sheet1!D14/2</f>
        <v>0.58887125241285398</v>
      </c>
      <c r="L8">
        <f>[5]Sheet1!D14/2</f>
        <v>1.1004710987538975</v>
      </c>
      <c r="M8">
        <f>[6]Sheet1!D14/2</f>
        <v>2.0510094444764237</v>
      </c>
      <c r="N8" s="4">
        <f t="shared" si="2"/>
        <v>0.86559831184691605</v>
      </c>
      <c r="O8" s="4">
        <f t="shared" si="3"/>
        <v>0.86375584674495731</v>
      </c>
      <c r="P8">
        <f>[3]Sheet1!G14</f>
        <v>5627.5993162793129</v>
      </c>
      <c r="Q8">
        <f>[4]Sheet1!G14</f>
        <v>4036.0405202140728</v>
      </c>
      <c r="R8">
        <f>[5]Sheet1!G14</f>
        <v>3454.8976593509919</v>
      </c>
      <c r="S8">
        <f>[6]Sheet1!G14</f>
        <v>3489.2557453822451</v>
      </c>
      <c r="T8" s="4">
        <f t="shared" si="4"/>
        <v>0.38607966467037008</v>
      </c>
      <c r="V8">
        <f>[7]Sheet1!D14/2</f>
        <v>1.0184397722227647</v>
      </c>
      <c r="W8">
        <f>[8]Sheet1!D14/2</f>
        <v>2.6526511998020625</v>
      </c>
      <c r="X8" s="4">
        <f t="shared" si="5"/>
        <v>0.61606721143784027</v>
      </c>
      <c r="Y8">
        <f>[7]Sheet1!G14</f>
        <v>6575.3273914153715</v>
      </c>
      <c r="Z8">
        <f>[8]Sheet1!G14</f>
        <v>2752.5847197323997</v>
      </c>
      <c r="AA8" s="4">
        <f t="shared" si="6"/>
        <v>0.58137678082370092</v>
      </c>
    </row>
    <row r="9" spans="1:27" x14ac:dyDescent="0.3">
      <c r="A9">
        <v>8000</v>
      </c>
      <c r="B9">
        <f>[1]Sheet1!D19/2</f>
        <v>1.4406148097288987</v>
      </c>
      <c r="C9">
        <f>[2]Sheet1!D19/2</f>
        <v>3.8706035614400518</v>
      </c>
      <c r="D9" s="4">
        <f t="shared" si="0"/>
        <v>0.62780615817112506</v>
      </c>
      <c r="E9">
        <f>[1]Sheet1!H19</f>
        <v>0</v>
      </c>
      <c r="F9">
        <f>[2]Sheet1!H19</f>
        <v>134.86710122794472</v>
      </c>
      <c r="H9" s="4">
        <f t="shared" si="1"/>
        <v>1</v>
      </c>
      <c r="J9">
        <f>[3]Sheet1!D16/2</f>
        <v>0.35948051933723613</v>
      </c>
      <c r="K9">
        <f>[4]Sheet1!D16/2</f>
        <v>0.77994626048375271</v>
      </c>
      <c r="L9">
        <f>[5]Sheet1!D16/2</f>
        <v>1.4899151069928753</v>
      </c>
      <c r="M9">
        <f>[6]Sheet1!D16/2</f>
        <v>2.8191173621063244</v>
      </c>
      <c r="N9" s="4">
        <f t="shared" si="2"/>
        <v>0.87248472725213266</v>
      </c>
      <c r="O9" s="4">
        <f t="shared" si="3"/>
        <v>0.89213287983649203</v>
      </c>
      <c r="P9">
        <f>[3]Sheet1!G16</f>
        <v>5095.5996888716918</v>
      </c>
      <c r="Q9">
        <f>[4]Sheet1!G16</f>
        <v>3540.36179948171</v>
      </c>
      <c r="R9">
        <f>[5]Sheet1!G16</f>
        <v>2967.8111429339019</v>
      </c>
      <c r="S9">
        <f>[6]Sheet1!G16</f>
        <v>2934.6489898562158</v>
      </c>
      <c r="T9" s="4">
        <f t="shared" si="4"/>
        <v>0.42408172363594182</v>
      </c>
      <c r="V9">
        <f>[7]Sheet1!D16/2</f>
        <v>1.4223752371008886</v>
      </c>
      <c r="W9">
        <f>[8]Sheet1!D16/2</f>
        <v>3.628913926744858</v>
      </c>
      <c r="X9" s="4">
        <f t="shared" si="5"/>
        <v>0.60804382087486941</v>
      </c>
      <c r="Y9">
        <f>[7]Sheet1!G16</f>
        <v>5450.2796756033995</v>
      </c>
      <c r="Z9">
        <f>[8]Sheet1!G16</f>
        <v>2326.6766546167114</v>
      </c>
      <c r="AA9" s="4">
        <f t="shared" si="6"/>
        <v>0.573108758981414</v>
      </c>
    </row>
    <row r="10" spans="1:27" x14ac:dyDescent="0.3">
      <c r="D10" s="5">
        <f>AVERAGE(D3:D9)</f>
        <v>0.63327388942516694</v>
      </c>
      <c r="H10" s="5">
        <f>AVERAGE(H3:H9)</f>
        <v>1</v>
      </c>
    </row>
    <row r="11" spans="1:27" x14ac:dyDescent="0.3">
      <c r="V11" t="s">
        <v>12</v>
      </c>
      <c r="Y11" t="s">
        <v>13</v>
      </c>
    </row>
    <row r="12" spans="1:27" x14ac:dyDescent="0.3">
      <c r="B12" s="12" t="s">
        <v>11</v>
      </c>
      <c r="C12" s="12"/>
      <c r="D12" s="12" t="s">
        <v>10</v>
      </c>
      <c r="E12" s="12"/>
      <c r="F12" s="12"/>
      <c r="G12" s="12"/>
      <c r="H12" s="12"/>
      <c r="U12">
        <v>2000</v>
      </c>
      <c r="V12">
        <f>[7]Sheet1!C4</f>
        <v>51.610248600000055</v>
      </c>
      <c r="W12">
        <f>[8]Sheet1!C4</f>
        <v>32.968169999999979</v>
      </c>
      <c r="X12" s="4">
        <f>(MAX(V12:W12)-MIN(V12:W12))/MAX(V12:W12)</f>
        <v>0.36120885106529127</v>
      </c>
      <c r="Y12">
        <f>[7]Sheet1!B4</f>
        <v>3967.9852499999988</v>
      </c>
      <c r="Z12">
        <f>[8]Sheet1!B4</f>
        <v>4916.9521499999983</v>
      </c>
      <c r="AA12" s="4">
        <f>(MAX(Y12:Z12)-MIN(Y12:Z12))/MAX(Y12:Z12)</f>
        <v>0.19299901057609434</v>
      </c>
    </row>
    <row r="13" spans="1:27" x14ac:dyDescent="0.3">
      <c r="A13" t="s">
        <v>0</v>
      </c>
      <c r="B13" t="s">
        <v>9</v>
      </c>
      <c r="C13" t="s">
        <v>3</v>
      </c>
      <c r="D13" t="s">
        <v>9</v>
      </c>
      <c r="E13" t="s">
        <v>3</v>
      </c>
      <c r="U13">
        <v>2500</v>
      </c>
      <c r="V13">
        <f>[7]Sheet1!C5</f>
        <v>56.743360500000065</v>
      </c>
      <c r="W13">
        <f>[8]Sheet1!C5</f>
        <v>41.016522399999999</v>
      </c>
      <c r="X13" s="4">
        <f t="shared" ref="X13:X24" si="7">(MAX(V13:W13)-MIN(V13:W13))/MAX(V13:W13)</f>
        <v>0.27715732662678744</v>
      </c>
      <c r="Y13">
        <f>[7]Sheet1!B5</f>
        <v>4603.3559474999965</v>
      </c>
      <c r="Z13">
        <f>[8]Sheet1!B5</f>
        <v>5299.6680464999954</v>
      </c>
      <c r="AA13" s="4">
        <f t="shared" ref="AA13:AA24" si="8">(MAX(Y13:Z13)-MIN(Y13:Z13))/MAX(Y13:Z13)</f>
        <v>0.13138787050254158</v>
      </c>
    </row>
    <row r="14" spans="1:27" x14ac:dyDescent="0.3">
      <c r="A14">
        <v>2</v>
      </c>
      <c r="B14" s="5">
        <f>D3</f>
        <v>0.63771295817279794</v>
      </c>
      <c r="C14" s="5">
        <f>H3</f>
        <v>1</v>
      </c>
      <c r="D14" s="5">
        <f>N3</f>
        <v>0.77699754386836117</v>
      </c>
      <c r="E14" s="5">
        <f>T3</f>
        <v>0.15995463495884105</v>
      </c>
      <c r="F14" s="5"/>
      <c r="G14" s="5"/>
      <c r="H14" s="5"/>
      <c r="U14">
        <v>3000</v>
      </c>
      <c r="V14">
        <f>[7]Sheet1!C6</f>
        <v>63.359256700000088</v>
      </c>
      <c r="W14">
        <f>[8]Sheet1!C6</f>
        <v>48.935970500000032</v>
      </c>
      <c r="X14" s="4">
        <f t="shared" si="7"/>
        <v>0.22764291993343472</v>
      </c>
      <c r="Y14">
        <f>[7]Sheet1!B6</f>
        <v>5037.4333499999966</v>
      </c>
      <c r="Z14">
        <f>[8]Sheet1!B6</f>
        <v>5657.4400484999969</v>
      </c>
      <c r="AA14" s="4">
        <f t="shared" si="8"/>
        <v>0.10959138641944385</v>
      </c>
    </row>
    <row r="15" spans="1:27" x14ac:dyDescent="0.3">
      <c r="A15">
        <v>3</v>
      </c>
      <c r="B15" s="5">
        <f t="shared" ref="B15:B20" si="9">D4</f>
        <v>0.63675572263141011</v>
      </c>
      <c r="C15" s="5">
        <f t="shared" ref="C15:C20" si="10">H4</f>
        <v>1</v>
      </c>
      <c r="D15" s="5">
        <f t="shared" ref="D15:D20" si="11">N4</f>
        <v>0.80286279390344206</v>
      </c>
      <c r="E15" s="5">
        <f t="shared" ref="E15:E20" si="12">T4</f>
        <v>0.20756536936305417</v>
      </c>
      <c r="F15" s="5"/>
      <c r="G15" s="5"/>
      <c r="H15" s="5"/>
      <c r="U15">
        <v>3500</v>
      </c>
      <c r="V15">
        <f>[7]Sheet1!C7</f>
        <v>70.168132400000189</v>
      </c>
      <c r="W15">
        <f>[8]Sheet1!C7</f>
        <v>56.782256700000062</v>
      </c>
      <c r="X15" s="4">
        <f t="shared" si="7"/>
        <v>0.19076859027247092</v>
      </c>
      <c r="Y15">
        <f>[7]Sheet1!B7</f>
        <v>5401.9149464999955</v>
      </c>
      <c r="Z15">
        <f>[8]Sheet1!B7</f>
        <v>5997.6801480000004</v>
      </c>
      <c r="AA15" s="4">
        <f t="shared" si="8"/>
        <v>9.9332606407607452E-2</v>
      </c>
    </row>
    <row r="16" spans="1:27" x14ac:dyDescent="0.3">
      <c r="A16">
        <v>4</v>
      </c>
      <c r="B16" s="5">
        <f t="shared" si="9"/>
        <v>0.63536258072132457</v>
      </c>
      <c r="C16" s="5">
        <f t="shared" si="10"/>
        <v>1</v>
      </c>
      <c r="D16" s="5">
        <f t="shared" si="11"/>
        <v>0.82382391496024188</v>
      </c>
      <c r="E16" s="5">
        <f t="shared" si="12"/>
        <v>0.26219768949070066</v>
      </c>
      <c r="F16" s="5"/>
      <c r="G16" s="5"/>
      <c r="H16" s="5"/>
      <c r="U16">
        <v>4000</v>
      </c>
      <c r="V16">
        <f>[7]Sheet1!C8</f>
        <v>76.969248600000185</v>
      </c>
      <c r="W16">
        <f>[8]Sheet1!C8</f>
        <v>64.552696700000197</v>
      </c>
      <c r="X16" s="4">
        <f t="shared" si="7"/>
        <v>0.1613183462986276</v>
      </c>
      <c r="Y16">
        <f>[7]Sheet1!B8</f>
        <v>5728.8330974999963</v>
      </c>
      <c r="Z16">
        <f>[8]Sheet1!B8</f>
        <v>6318.9400484999969</v>
      </c>
      <c r="AA16" s="4">
        <f t="shared" si="8"/>
        <v>9.3387015301732684E-2</v>
      </c>
    </row>
    <row r="17" spans="1:27" x14ac:dyDescent="0.3">
      <c r="A17">
        <v>5</v>
      </c>
      <c r="B17" s="5">
        <f t="shared" si="9"/>
        <v>0.63370871338559565</v>
      </c>
      <c r="C17" s="5">
        <f t="shared" si="10"/>
        <v>1</v>
      </c>
      <c r="D17" s="5">
        <f t="shared" si="11"/>
        <v>0.84040028067125871</v>
      </c>
      <c r="E17" s="5">
        <f t="shared" si="12"/>
        <v>0.30925016620203838</v>
      </c>
      <c r="F17" s="5"/>
      <c r="G17" s="5"/>
      <c r="H17" s="5"/>
      <c r="U17">
        <v>4500</v>
      </c>
      <c r="V17">
        <f>[7]Sheet1!C9</f>
        <v>83.697730000000192</v>
      </c>
      <c r="W17">
        <f>[8]Sheet1!C9</f>
        <v>72.26747670000023</v>
      </c>
      <c r="X17" s="4">
        <f t="shared" si="7"/>
        <v>0.13656586982705426</v>
      </c>
      <c r="Y17">
        <f>[7]Sheet1!B9</f>
        <v>6028.8760469999952</v>
      </c>
      <c r="Z17">
        <f>[8]Sheet1!B9</f>
        <v>6626.1099464999952</v>
      </c>
      <c r="AA17" s="4">
        <f t="shared" si="8"/>
        <v>9.0133412261815454E-2</v>
      </c>
    </row>
    <row r="18" spans="1:27" x14ac:dyDescent="0.3">
      <c r="A18">
        <v>6</v>
      </c>
      <c r="B18" s="5">
        <f t="shared" si="9"/>
        <v>0.6317759775203774</v>
      </c>
      <c r="C18" s="5">
        <f t="shared" si="10"/>
        <v>1</v>
      </c>
      <c r="D18" s="5">
        <f t="shared" si="11"/>
        <v>0.85415034761720132</v>
      </c>
      <c r="E18" s="5">
        <f t="shared" si="12"/>
        <v>0.35012537608720967</v>
      </c>
      <c r="F18" s="5"/>
      <c r="G18" s="5"/>
      <c r="H18" s="5"/>
      <c r="U18">
        <v>5000</v>
      </c>
      <c r="V18">
        <f>[7]Sheet1!C10</f>
        <v>90.352696700000223</v>
      </c>
      <c r="W18">
        <f>[8]Sheet1!C10</f>
        <v>79.911696700000221</v>
      </c>
      <c r="X18" s="4">
        <f t="shared" si="7"/>
        <v>0.11555825538519844</v>
      </c>
      <c r="Y18">
        <f>[7]Sheet1!B10</f>
        <v>6312.8138969999964</v>
      </c>
      <c r="Z18">
        <f>[8]Sheet1!B10</f>
        <v>6919.7718464999962</v>
      </c>
      <c r="AA18" s="4">
        <f t="shared" si="8"/>
        <v>8.7713578274549273E-2</v>
      </c>
    </row>
    <row r="19" spans="1:27" x14ac:dyDescent="0.3">
      <c r="A19">
        <v>7</v>
      </c>
      <c r="B19" s="5">
        <f t="shared" si="9"/>
        <v>0.62979511537353772</v>
      </c>
      <c r="C19" s="5">
        <f t="shared" si="10"/>
        <v>1</v>
      </c>
      <c r="D19" s="5">
        <f t="shared" si="11"/>
        <v>0.86559831184691605</v>
      </c>
      <c r="E19" s="5">
        <f t="shared" si="12"/>
        <v>0.38607966467037008</v>
      </c>
      <c r="F19" s="5"/>
      <c r="G19" s="5"/>
      <c r="H19" s="5"/>
      <c r="U19">
        <v>5500</v>
      </c>
      <c r="V19">
        <f>[7]Sheet1!C11</f>
        <v>96.929696700000221</v>
      </c>
      <c r="W19">
        <f>[8]Sheet1!C11</f>
        <v>87.514418600000241</v>
      </c>
      <c r="X19" s="4">
        <f t="shared" si="7"/>
        <v>9.713512391502159E-2</v>
      </c>
      <c r="Y19">
        <f>[7]Sheet1!B11</f>
        <v>6581.1058964999966</v>
      </c>
      <c r="Z19">
        <f>[8]Sheet1!B11</f>
        <v>7204.0540984999961</v>
      </c>
      <c r="AA19" s="4">
        <f t="shared" si="8"/>
        <v>8.6471893947840814E-2</v>
      </c>
    </row>
    <row r="20" spans="1:27" x14ac:dyDescent="0.3">
      <c r="A20">
        <v>8</v>
      </c>
      <c r="B20" s="5">
        <f t="shared" si="9"/>
        <v>0.62780615817112506</v>
      </c>
      <c r="C20" s="5">
        <f t="shared" si="10"/>
        <v>1</v>
      </c>
      <c r="D20" s="5">
        <f t="shared" si="11"/>
        <v>0.87248472725213266</v>
      </c>
      <c r="E20" s="5">
        <f t="shared" si="12"/>
        <v>0.42408172363594182</v>
      </c>
      <c r="F20" s="5"/>
      <c r="G20" s="5"/>
      <c r="H20" s="5"/>
      <c r="U20">
        <v>6000</v>
      </c>
      <c r="V20">
        <f>[7]Sheet1!C12</f>
        <v>103.40702860000025</v>
      </c>
      <c r="W20">
        <f>[8]Sheet1!C12</f>
        <v>95.046580500000232</v>
      </c>
      <c r="X20" s="4">
        <f t="shared" si="7"/>
        <v>8.0849901725152107E-2</v>
      </c>
      <c r="Y20">
        <f>[7]Sheet1!B12</f>
        <v>6838.186846499997</v>
      </c>
      <c r="Z20">
        <f>[8]Sheet1!B12</f>
        <v>7476.4990474999959</v>
      </c>
      <c r="AA20" s="4">
        <f t="shared" si="8"/>
        <v>8.5375815197012386E-2</v>
      </c>
    </row>
    <row r="21" spans="1:27" x14ac:dyDescent="0.3">
      <c r="U21">
        <v>6500</v>
      </c>
      <c r="V21">
        <f>[7]Sheet1!C13</f>
        <v>109.83324860000025</v>
      </c>
      <c r="W21">
        <f>[8]Sheet1!C13</f>
        <v>102.50558050000024</v>
      </c>
      <c r="X21" s="4">
        <f t="shared" si="7"/>
        <v>6.6716301242135845E-2</v>
      </c>
      <c r="Y21">
        <f>[7]Sheet1!B13</f>
        <v>7085.0021984999958</v>
      </c>
      <c r="Z21">
        <f>[8]Sheet1!B13</f>
        <v>7739.2199464999958</v>
      </c>
      <c r="AA21" s="4">
        <f t="shared" si="8"/>
        <v>8.4532776238755838E-2</v>
      </c>
    </row>
    <row r="22" spans="1:27" x14ac:dyDescent="0.3">
      <c r="U22">
        <v>7000</v>
      </c>
      <c r="V22">
        <f>[7]Sheet1!C14</f>
        <v>116.16668430000024</v>
      </c>
      <c r="W22">
        <f>[8]Sheet1!C14</f>
        <v>109.92325670000028</v>
      </c>
      <c r="X22" s="4">
        <f t="shared" si="7"/>
        <v>5.3745423118700036E-2</v>
      </c>
      <c r="Y22">
        <f>[7]Sheet1!B14</f>
        <v>7323.794197999996</v>
      </c>
      <c r="Z22">
        <f>[8]Sheet1!B14</f>
        <v>7994.7450484999972</v>
      </c>
      <c r="AA22" s="4">
        <f t="shared" si="8"/>
        <v>8.3923983370287392E-2</v>
      </c>
    </row>
    <row r="23" spans="1:27" x14ac:dyDescent="0.3">
      <c r="D23" s="7" t="s">
        <v>14</v>
      </c>
      <c r="E23" s="7" t="s">
        <v>15</v>
      </c>
      <c r="F23" s="7" t="s">
        <v>16</v>
      </c>
      <c r="G23" s="7" t="s">
        <v>9</v>
      </c>
      <c r="H23" s="7" t="s">
        <v>17</v>
      </c>
      <c r="I23" s="7" t="s">
        <v>18</v>
      </c>
      <c r="J23" s="7" t="s">
        <v>19</v>
      </c>
      <c r="K23" s="7" t="s">
        <v>20</v>
      </c>
      <c r="U23">
        <v>7500</v>
      </c>
      <c r="V23">
        <f>[7]Sheet1!C15</f>
        <v>122.44658050000027</v>
      </c>
      <c r="W23">
        <f>[8]Sheet1!C15</f>
        <v>117.26817000000021</v>
      </c>
      <c r="X23" s="4">
        <f t="shared" si="7"/>
        <v>4.2291181010155228E-2</v>
      </c>
      <c r="Y23">
        <f>[7]Sheet1!B15</f>
        <v>7553.7450484999972</v>
      </c>
      <c r="Z23">
        <f>[8]Sheet1!B15</f>
        <v>8241.8200970000016</v>
      </c>
      <c r="AA23" s="4">
        <f t="shared" si="8"/>
        <v>8.3485812648405378E-2</v>
      </c>
    </row>
    <row r="24" spans="1:27" x14ac:dyDescent="0.3">
      <c r="D24" s="8"/>
      <c r="E24" s="8"/>
      <c r="F24" s="8"/>
      <c r="G24" s="8"/>
      <c r="H24" s="8"/>
      <c r="I24" s="8"/>
      <c r="J24" s="8"/>
      <c r="K24" s="8"/>
      <c r="U24">
        <v>8000</v>
      </c>
      <c r="V24">
        <f>[7]Sheet1!C16</f>
        <v>128.65397050000016</v>
      </c>
      <c r="W24">
        <f>[8]Sheet1!C16</f>
        <v>124.56400000000019</v>
      </c>
      <c r="X24" s="4">
        <f t="shared" si="7"/>
        <v>3.1790472412975078E-2</v>
      </c>
      <c r="Y24">
        <f>[7]Sheet1!B16</f>
        <v>7775.8008964999963</v>
      </c>
      <c r="Z24">
        <f>[8]Sheet1!B16</f>
        <v>8482.2360980000012</v>
      </c>
      <c r="AA24" s="4">
        <f t="shared" si="8"/>
        <v>8.32840766677755E-2</v>
      </c>
    </row>
    <row r="25" spans="1:27" x14ac:dyDescent="0.3">
      <c r="D25" s="9">
        <v>3.5</v>
      </c>
      <c r="E25" s="9" t="s">
        <v>21</v>
      </c>
      <c r="F25" s="6">
        <v>1</v>
      </c>
      <c r="G25" s="6">
        <v>85</v>
      </c>
      <c r="H25" s="6">
        <v>47</v>
      </c>
      <c r="I25" s="6">
        <v>20</v>
      </c>
      <c r="J25" s="6">
        <v>557</v>
      </c>
      <c r="K25" s="6">
        <v>236</v>
      </c>
    </row>
    <row r="26" spans="1:27" x14ac:dyDescent="0.3">
      <c r="D26" s="9"/>
      <c r="E26" s="9"/>
      <c r="F26" s="6" t="s">
        <v>22</v>
      </c>
      <c r="G26" s="6">
        <v>259</v>
      </c>
      <c r="H26" s="6">
        <v>116</v>
      </c>
      <c r="I26" s="6">
        <v>40</v>
      </c>
      <c r="J26" s="6">
        <v>450</v>
      </c>
      <c r="K26" s="6">
        <v>154</v>
      </c>
    </row>
    <row r="27" spans="1:27" x14ac:dyDescent="0.3">
      <c r="D27" s="9"/>
      <c r="E27" s="9" t="s">
        <v>8</v>
      </c>
      <c r="F27" s="6">
        <v>1</v>
      </c>
      <c r="G27" s="6">
        <v>99</v>
      </c>
      <c r="H27" s="6">
        <v>64</v>
      </c>
      <c r="I27" s="6">
        <v>33</v>
      </c>
      <c r="J27" s="6">
        <v>656</v>
      </c>
      <c r="K27" s="6">
        <v>339</v>
      </c>
    </row>
    <row r="28" spans="1:27" x14ac:dyDescent="0.3">
      <c r="D28" s="9"/>
      <c r="E28" s="9"/>
      <c r="F28" s="6" t="s">
        <v>22</v>
      </c>
      <c r="G28" s="6">
        <v>313</v>
      </c>
      <c r="H28" s="6">
        <v>156</v>
      </c>
      <c r="I28" s="6">
        <v>70</v>
      </c>
      <c r="J28" s="6">
        <v>499</v>
      </c>
      <c r="K28" s="6">
        <v>224</v>
      </c>
    </row>
    <row r="29" spans="1:27" x14ac:dyDescent="0.3">
      <c r="D29" s="9">
        <v>8</v>
      </c>
      <c r="E29" s="9" t="s">
        <v>23</v>
      </c>
      <c r="F29" s="6">
        <v>1</v>
      </c>
      <c r="G29" s="6">
        <v>625</v>
      </c>
      <c r="H29" s="6">
        <v>109</v>
      </c>
      <c r="I29" s="6">
        <v>34</v>
      </c>
      <c r="J29" s="6">
        <v>174</v>
      </c>
      <c r="K29" s="6">
        <v>53</v>
      </c>
    </row>
    <row r="30" spans="1:27" x14ac:dyDescent="0.3">
      <c r="D30" s="9"/>
      <c r="E30" s="9"/>
      <c r="F30" s="6" t="s">
        <v>22</v>
      </c>
      <c r="G30" s="6">
        <v>1505</v>
      </c>
      <c r="H30" s="6">
        <v>219</v>
      </c>
      <c r="I30" s="6">
        <v>55</v>
      </c>
      <c r="J30" s="6">
        <v>145</v>
      </c>
      <c r="K30" s="6">
        <v>37</v>
      </c>
    </row>
    <row r="31" spans="1:27" x14ac:dyDescent="0.3">
      <c r="D31" s="9"/>
      <c r="E31" s="9" t="s">
        <v>8</v>
      </c>
      <c r="F31" s="6">
        <v>1</v>
      </c>
      <c r="G31" s="6">
        <v>742</v>
      </c>
      <c r="H31" s="6">
        <v>140</v>
      </c>
      <c r="I31" s="6">
        <v>57</v>
      </c>
      <c r="J31" s="6">
        <v>188</v>
      </c>
      <c r="K31" s="6">
        <v>77</v>
      </c>
    </row>
    <row r="32" spans="1:27" x14ac:dyDescent="0.3">
      <c r="D32" s="9"/>
      <c r="E32" s="9"/>
      <c r="F32" s="6" t="s">
        <v>22</v>
      </c>
      <c r="G32" s="6">
        <v>1845</v>
      </c>
      <c r="H32" s="6">
        <v>273</v>
      </c>
      <c r="I32" s="6">
        <v>96</v>
      </c>
      <c r="J32" s="6">
        <v>147</v>
      </c>
      <c r="K32" s="6">
        <v>52</v>
      </c>
    </row>
    <row r="34" spans="4:10" x14ac:dyDescent="0.3">
      <c r="F34" s="4"/>
    </row>
    <row r="35" spans="4:10" ht="14.4" customHeight="1" x14ac:dyDescent="0.3">
      <c r="D35" s="7" t="s">
        <v>14</v>
      </c>
      <c r="E35" s="7" t="s">
        <v>15</v>
      </c>
      <c r="F35" s="7" t="s">
        <v>16</v>
      </c>
      <c r="G35" s="7" t="s">
        <v>9</v>
      </c>
      <c r="H35" s="7" t="s">
        <v>24</v>
      </c>
      <c r="I35" s="10" t="s">
        <v>41</v>
      </c>
      <c r="J35" s="7"/>
    </row>
    <row r="36" spans="4:10" x14ac:dyDescent="0.3">
      <c r="D36" s="8"/>
      <c r="E36" s="8"/>
      <c r="F36" s="8"/>
      <c r="G36" s="8"/>
      <c r="H36" s="8"/>
      <c r="I36" s="11"/>
      <c r="J36" s="8"/>
    </row>
    <row r="37" spans="4:10" x14ac:dyDescent="0.3">
      <c r="D37" s="9">
        <v>3.5</v>
      </c>
      <c r="E37" s="9" t="s">
        <v>21</v>
      </c>
      <c r="F37" s="6">
        <v>1</v>
      </c>
      <c r="G37" s="6">
        <v>85</v>
      </c>
      <c r="H37" s="6" t="s">
        <v>25</v>
      </c>
      <c r="I37" s="6" t="s">
        <v>33</v>
      </c>
      <c r="J37" s="6"/>
    </row>
    <row r="38" spans="4:10" x14ac:dyDescent="0.3">
      <c r="D38" s="9"/>
      <c r="E38" s="9"/>
      <c r="F38" s="6" t="s">
        <v>22</v>
      </c>
      <c r="G38" s="6">
        <v>259</v>
      </c>
      <c r="H38" s="6" t="s">
        <v>26</v>
      </c>
      <c r="I38" s="6" t="s">
        <v>34</v>
      </c>
      <c r="J38" s="6"/>
    </row>
    <row r="39" spans="4:10" x14ac:dyDescent="0.3">
      <c r="D39" s="9"/>
      <c r="E39" s="9" t="s">
        <v>8</v>
      </c>
      <c r="F39" s="6">
        <v>1</v>
      </c>
      <c r="G39" s="6">
        <v>99</v>
      </c>
      <c r="H39" s="6" t="s">
        <v>27</v>
      </c>
      <c r="I39" s="6" t="s">
        <v>35</v>
      </c>
      <c r="J39" s="6"/>
    </row>
    <row r="40" spans="4:10" x14ac:dyDescent="0.3">
      <c r="D40" s="9"/>
      <c r="E40" s="9"/>
      <c r="F40" s="6" t="s">
        <v>22</v>
      </c>
      <c r="G40" s="6">
        <v>313</v>
      </c>
      <c r="H40" s="6" t="s">
        <v>28</v>
      </c>
      <c r="I40" s="6" t="s">
        <v>36</v>
      </c>
      <c r="J40" s="6"/>
    </row>
    <row r="41" spans="4:10" x14ac:dyDescent="0.3">
      <c r="D41" s="9">
        <v>8</v>
      </c>
      <c r="E41" s="9" t="s">
        <v>23</v>
      </c>
      <c r="F41" s="6">
        <v>1</v>
      </c>
      <c r="G41" s="6">
        <v>625</v>
      </c>
      <c r="H41" s="6" t="s">
        <v>29</v>
      </c>
      <c r="I41" s="6" t="s">
        <v>37</v>
      </c>
      <c r="J41" s="6"/>
    </row>
    <row r="42" spans="4:10" x14ac:dyDescent="0.3">
      <c r="D42" s="9"/>
      <c r="E42" s="9"/>
      <c r="F42" s="6" t="s">
        <v>22</v>
      </c>
      <c r="G42" s="6">
        <v>1505</v>
      </c>
      <c r="H42" s="6" t="s">
        <v>30</v>
      </c>
      <c r="I42" s="6" t="s">
        <v>38</v>
      </c>
      <c r="J42" s="6"/>
    </row>
    <row r="43" spans="4:10" x14ac:dyDescent="0.3">
      <c r="D43" s="9"/>
      <c r="E43" s="9" t="s">
        <v>8</v>
      </c>
      <c r="F43" s="6">
        <v>1</v>
      </c>
      <c r="G43" s="6">
        <v>742</v>
      </c>
      <c r="H43" s="6" t="s">
        <v>31</v>
      </c>
      <c r="I43" s="6" t="s">
        <v>39</v>
      </c>
      <c r="J43" s="6"/>
    </row>
    <row r="44" spans="4:10" x14ac:dyDescent="0.3">
      <c r="D44" s="9"/>
      <c r="E44" s="9"/>
      <c r="F44" s="6" t="s">
        <v>22</v>
      </c>
      <c r="G44" s="6">
        <v>1845</v>
      </c>
      <c r="H44" s="6" t="s">
        <v>32</v>
      </c>
      <c r="I44" s="6" t="s">
        <v>40</v>
      </c>
      <c r="J44" s="6"/>
    </row>
  </sheetData>
  <mergeCells count="36">
    <mergeCell ref="V1:W1"/>
    <mergeCell ref="Y1:Z1"/>
    <mergeCell ref="B12:C12"/>
    <mergeCell ref="D12:E12"/>
    <mergeCell ref="F12:H12"/>
    <mergeCell ref="E1:F1"/>
    <mergeCell ref="B1:C1"/>
    <mergeCell ref="J1:N1"/>
    <mergeCell ref="P1:T1"/>
    <mergeCell ref="H35:H36"/>
    <mergeCell ref="I35:I36"/>
    <mergeCell ref="J35:J36"/>
    <mergeCell ref="J23:J24"/>
    <mergeCell ref="K23:K24"/>
    <mergeCell ref="H23:H24"/>
    <mergeCell ref="I23:I24"/>
    <mergeCell ref="D37:D40"/>
    <mergeCell ref="E37:E38"/>
    <mergeCell ref="E39:E40"/>
    <mergeCell ref="D41:D44"/>
    <mergeCell ref="E41:E42"/>
    <mergeCell ref="E43:E44"/>
    <mergeCell ref="G23:G24"/>
    <mergeCell ref="D35:D36"/>
    <mergeCell ref="E35:E36"/>
    <mergeCell ref="F35:F36"/>
    <mergeCell ref="G35:G36"/>
    <mergeCell ref="D25:D28"/>
    <mergeCell ref="D29:D32"/>
    <mergeCell ref="E25:E26"/>
    <mergeCell ref="E27:E28"/>
    <mergeCell ref="E29:E30"/>
    <mergeCell ref="E31:E32"/>
    <mergeCell ref="D23:D24"/>
    <mergeCell ref="E23:E24"/>
    <mergeCell ref="F23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2021-02-03T19:08:54Z</dcterms:created>
  <dcterms:modified xsi:type="dcterms:W3CDTF">2021-03-18T12:22:51Z</dcterms:modified>
</cp:coreProperties>
</file>