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polo\Documents\Documentos-Academicos\3-Universidad\Universidad-6-2020-2022\TFG-Aeroespacial\Documentación-Empresa\"/>
    </mc:Choice>
  </mc:AlternateContent>
  <xr:revisionPtr revIDLastSave="0" documentId="13_ncr:1_{185ED8DC-20AF-4C54-ABC1-1ACDE943B67A}" xr6:coauthVersionLast="47" xr6:coauthVersionMax="47" xr10:uidLastSave="{00000000-0000-0000-0000-000000000000}"/>
  <bookViews>
    <workbookView xWindow="-108" yWindow="-108" windowWidth="23256" windowHeight="12576" xr2:uid="{1BBECAA7-EEC3-42AB-B7ED-E9A287EE37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12" i="1" s="1"/>
  <c r="G8" i="1"/>
  <c r="G13" i="1" s="1"/>
  <c r="G6" i="1"/>
  <c r="G11" i="1" s="1"/>
  <c r="G5" i="1"/>
  <c r="G10" i="1" s="1"/>
  <c r="G15" i="1" l="1"/>
  <c r="K5" i="1" s="1"/>
  <c r="K6" i="1" l="1"/>
  <c r="K7" i="1" s="1"/>
  <c r="K8" i="1" s="1"/>
  <c r="K9" i="1" s="1"/>
  <c r="K14" i="1" l="1"/>
  <c r="K15" i="1" s="1"/>
  <c r="K10" i="1"/>
  <c r="K28" i="1" l="1"/>
  <c r="K26" i="1"/>
  <c r="K27" i="1"/>
  <c r="K22" i="1"/>
  <c r="K24" i="1"/>
  <c r="K23" i="1"/>
  <c r="K21" i="1"/>
  <c r="K29" i="1"/>
  <c r="K20" i="1"/>
  <c r="K25" i="1"/>
  <c r="K19" i="1"/>
  <c r="K17" i="1"/>
  <c r="K16" i="1"/>
  <c r="K18" i="1"/>
</calcChain>
</file>

<file path=xl/sharedStrings.xml><?xml version="1.0" encoding="utf-8"?>
<sst xmlns="http://schemas.openxmlformats.org/spreadsheetml/2006/main" count="58" uniqueCount="34">
  <si>
    <t>Messages duration</t>
  </si>
  <si>
    <t>ADS-B</t>
  </si>
  <si>
    <t>TCAS</t>
  </si>
  <si>
    <t>Fixed parameters</t>
  </si>
  <si>
    <t>User parameters</t>
  </si>
  <si>
    <t>µs</t>
  </si>
  <si>
    <t>msg/s</t>
  </si>
  <si>
    <t xml:space="preserve">Loss factor </t>
  </si>
  <si>
    <t>Probability of loss</t>
  </si>
  <si>
    <t>Parameters</t>
  </si>
  <si>
    <t>Number of targets</t>
  </si>
  <si>
    <t>Mode S Radar Standard Model</t>
  </si>
  <si>
    <t>Results: messages</t>
  </si>
  <si>
    <t>Replies sent by all aircraft</t>
  </si>
  <si>
    <t>Mode S - long</t>
  </si>
  <si>
    <t xml:space="preserve">TCAS / Mode S - short </t>
  </si>
  <si>
    <t>ADS-B / Mode S - long</t>
  </si>
  <si>
    <t>Mode S - short</t>
  </si>
  <si>
    <t>Mode S - long replies</t>
  </si>
  <si>
    <t>Mode S - short replies</t>
  </si>
  <si>
    <t>Replies received by satellite node</t>
  </si>
  <si>
    <t>Total number of 1090MHz messages received by satellite</t>
  </si>
  <si>
    <t>Total</t>
  </si>
  <si>
    <t>Attempted messages</t>
  </si>
  <si>
    <t>Message mean duration average</t>
  </si>
  <si>
    <t>Offered rate</t>
  </si>
  <si>
    <t>Success probability</t>
  </si>
  <si>
    <t>Collision probability</t>
  </si>
  <si>
    <t>Collision probability in one second</t>
  </si>
  <si>
    <t>Received messages</t>
  </si>
  <si>
    <t>Error time propagation</t>
  </si>
  <si>
    <t>Number of messages sent</t>
  </si>
  <si>
    <t>TCAS/ADS-B Update rate</t>
  </si>
  <si>
    <t>Results: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</si>
</sst>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%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BBB21"/>
        <bgColor indexed="64"/>
      </patternFill>
    </fill>
    <fill>
      <patternFill patternType="solid">
        <fgColor rgb="FF004254"/>
        <bgColor indexed="64"/>
      </patternFill>
    </fill>
    <fill>
      <patternFill patternType="solid">
        <fgColor rgb="FFEDEDED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5" borderId="2" xfId="0" applyFill="1" applyBorder="1" applyAlignment="1">
      <alignment horizontal="left"/>
    </xf>
    <xf numFmtId="10" fontId="0" fillId="0" borderId="2" xfId="0" applyNumberFormat="1" applyBorder="1"/>
    <xf numFmtId="0" fontId="0" fillId="0" borderId="2" xfId="0" applyNumberFormat="1" applyBorder="1"/>
    <xf numFmtId="0" fontId="2" fillId="3" borderId="8" xfId="0" applyFont="1" applyFill="1" applyBorder="1"/>
    <xf numFmtId="0" fontId="0" fillId="5" borderId="1" xfId="0" applyFill="1" applyBorder="1"/>
    <xf numFmtId="0" fontId="0" fillId="5" borderId="3" xfId="0" applyFill="1" applyBorder="1"/>
    <xf numFmtId="164" fontId="0" fillId="0" borderId="3" xfId="0" applyNumberFormat="1" applyBorder="1" applyAlignment="1">
      <alignment horizontal="right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C5F1-F3B9-45E0-AADE-C103BA612AD1}">
  <dimension ref="B1:L29"/>
  <sheetViews>
    <sheetView tabSelected="1" zoomScale="90" zoomScaleNormal="90" workbookViewId="0">
      <selection activeCell="J3" sqref="J3"/>
    </sheetView>
  </sheetViews>
  <sheetFormatPr baseColWidth="10" defaultRowHeight="14.4" x14ac:dyDescent="0.3"/>
  <cols>
    <col min="1" max="1" width="3.6640625" customWidth="1"/>
    <col min="2" max="2" width="19.88671875" bestFit="1" customWidth="1"/>
    <col min="5" max="5" width="3.6640625" customWidth="1"/>
    <col min="6" max="6" width="32.109375" bestFit="1" customWidth="1"/>
    <col min="9" max="9" width="3.6640625" customWidth="1"/>
    <col min="10" max="10" width="29.109375" customWidth="1"/>
    <col min="11" max="11" width="15.77734375" customWidth="1"/>
  </cols>
  <sheetData>
    <row r="1" spans="2:12" ht="15" thickBot="1" x14ac:dyDescent="0.35"/>
    <row r="2" spans="2:12" ht="31.8" thickBot="1" x14ac:dyDescent="0.35">
      <c r="B2" s="16" t="s">
        <v>9</v>
      </c>
      <c r="C2" s="17"/>
      <c r="D2" s="18"/>
      <c r="F2" s="16" t="s">
        <v>12</v>
      </c>
      <c r="G2" s="17"/>
      <c r="H2" s="18"/>
      <c r="J2" s="16" t="s">
        <v>33</v>
      </c>
      <c r="K2" s="17"/>
      <c r="L2" s="18"/>
    </row>
    <row r="3" spans="2:12" ht="15" customHeight="1" thickBot="1" x14ac:dyDescent="0.35"/>
    <row r="4" spans="2:12" ht="15" thickBot="1" x14ac:dyDescent="0.35">
      <c r="B4" s="13" t="s">
        <v>3</v>
      </c>
      <c r="C4" s="14"/>
      <c r="D4" s="15"/>
      <c r="F4" s="13" t="s">
        <v>13</v>
      </c>
      <c r="G4" s="14"/>
      <c r="H4" s="15"/>
      <c r="J4" s="13" t="s">
        <v>28</v>
      </c>
      <c r="K4" s="14"/>
      <c r="L4" s="15"/>
    </row>
    <row r="5" spans="2:12" ht="15" thickBot="1" x14ac:dyDescent="0.35">
      <c r="B5" s="20" t="s">
        <v>0</v>
      </c>
      <c r="C5" s="21"/>
      <c r="D5" s="22"/>
      <c r="F5" s="6" t="s">
        <v>2</v>
      </c>
      <c r="G5" s="3">
        <f>C14*C17</f>
        <v>107</v>
      </c>
      <c r="H5" s="3" t="s">
        <v>6</v>
      </c>
      <c r="J5" s="6" t="s">
        <v>23</v>
      </c>
      <c r="K5" s="3">
        <f>$G$15</f>
        <v>644.67499999999995</v>
      </c>
      <c r="L5" s="3" t="s">
        <v>6</v>
      </c>
    </row>
    <row r="6" spans="2:12" x14ac:dyDescent="0.3">
      <c r="B6" s="6" t="s">
        <v>15</v>
      </c>
      <c r="C6" s="3">
        <v>64</v>
      </c>
      <c r="D6" s="3" t="s">
        <v>5</v>
      </c>
      <c r="F6" s="1" t="s">
        <v>1</v>
      </c>
      <c r="G6" s="4">
        <f>C15*C17</f>
        <v>716.9</v>
      </c>
      <c r="H6" s="4" t="s">
        <v>6</v>
      </c>
      <c r="J6" s="1" t="s">
        <v>24</v>
      </c>
      <c r="K6" s="4">
        <f>(C6*(G10+G13)+C7*(G11+G12)) / (G15)</f>
        <v>110.70539419087137</v>
      </c>
      <c r="L6" s="4" t="s">
        <v>5</v>
      </c>
    </row>
    <row r="7" spans="2:12" x14ac:dyDescent="0.3">
      <c r="B7" s="1" t="s">
        <v>16</v>
      </c>
      <c r="C7" s="4">
        <v>120</v>
      </c>
      <c r="D7" s="4" t="s">
        <v>5</v>
      </c>
      <c r="F7" s="6" t="s">
        <v>14</v>
      </c>
      <c r="G7" s="3">
        <f>C11*C17</f>
        <v>0</v>
      </c>
      <c r="H7" s="3" t="s">
        <v>6</v>
      </c>
      <c r="J7" s="6" t="s">
        <v>25</v>
      </c>
      <c r="K7" s="3">
        <f>K5*K6*(10^-6)</f>
        <v>7.1369000000000002E-2</v>
      </c>
      <c r="L7" s="3"/>
    </row>
    <row r="8" spans="2:12" ht="15" thickBot="1" x14ac:dyDescent="0.35">
      <c r="F8" s="1" t="s">
        <v>17</v>
      </c>
      <c r="G8" s="4">
        <f>C12*C17</f>
        <v>0</v>
      </c>
      <c r="H8" s="4" t="s">
        <v>6</v>
      </c>
      <c r="J8" s="1" t="s">
        <v>26</v>
      </c>
      <c r="K8" s="4">
        <f>EXP(-2*K7)</f>
        <v>0.86698118821287096</v>
      </c>
      <c r="L8" s="4"/>
    </row>
    <row r="9" spans="2:12" ht="15" thickBot="1" x14ac:dyDescent="0.35">
      <c r="B9" s="13" t="s">
        <v>4</v>
      </c>
      <c r="C9" s="14"/>
      <c r="D9" s="15"/>
      <c r="F9" s="13" t="s">
        <v>20</v>
      </c>
      <c r="G9" s="14"/>
      <c r="H9" s="15"/>
      <c r="J9" s="6" t="s">
        <v>27</v>
      </c>
      <c r="K9" s="3">
        <f>1-K8</f>
        <v>0.13301881178712904</v>
      </c>
      <c r="L9" s="3"/>
    </row>
    <row r="10" spans="2:12" ht="15" thickBot="1" x14ac:dyDescent="0.35">
      <c r="B10" s="20" t="s">
        <v>11</v>
      </c>
      <c r="C10" s="21"/>
      <c r="D10" s="22"/>
      <c r="F10" s="6" t="s">
        <v>2</v>
      </c>
      <c r="G10" s="3">
        <f>G5</f>
        <v>107</v>
      </c>
      <c r="H10" s="3" t="s">
        <v>6</v>
      </c>
      <c r="J10" s="1" t="s">
        <v>29</v>
      </c>
      <c r="K10" s="4">
        <f>K5*K8</f>
        <v>558.92109751113253</v>
      </c>
      <c r="L10" s="4" t="s">
        <v>6</v>
      </c>
    </row>
    <row r="11" spans="2:12" ht="15" thickBot="1" x14ac:dyDescent="0.35">
      <c r="B11" s="2" t="s">
        <v>18</v>
      </c>
      <c r="C11" s="5">
        <v>0</v>
      </c>
      <c r="D11" s="3" t="s">
        <v>6</v>
      </c>
      <c r="F11" s="1" t="s">
        <v>1</v>
      </c>
      <c r="G11" s="4">
        <f>(G6/2)*(2-C19)</f>
        <v>537.67499999999995</v>
      </c>
      <c r="H11" s="4" t="s">
        <v>6</v>
      </c>
    </row>
    <row r="12" spans="2:12" ht="15" thickBot="1" x14ac:dyDescent="0.35">
      <c r="B12" s="1" t="s">
        <v>19</v>
      </c>
      <c r="C12" s="4">
        <v>0</v>
      </c>
      <c r="D12" s="3" t="s">
        <v>6</v>
      </c>
      <c r="F12" s="6" t="s">
        <v>14</v>
      </c>
      <c r="G12" s="3">
        <f>G7*C19</f>
        <v>0</v>
      </c>
      <c r="H12" s="3" t="s">
        <v>6</v>
      </c>
      <c r="J12" s="13" t="s">
        <v>30</v>
      </c>
      <c r="K12" s="14"/>
      <c r="L12" s="15"/>
    </row>
    <row r="13" spans="2:12" ht="15" thickBot="1" x14ac:dyDescent="0.35">
      <c r="B13" s="20" t="s">
        <v>32</v>
      </c>
      <c r="C13" s="21"/>
      <c r="D13" s="22"/>
      <c r="F13" s="1" t="s">
        <v>17</v>
      </c>
      <c r="G13" s="4">
        <f>G8*C19</f>
        <v>0</v>
      </c>
      <c r="H13" s="4" t="s">
        <v>6</v>
      </c>
      <c r="J13" s="9" t="s">
        <v>31</v>
      </c>
      <c r="K13" s="9" t="s">
        <v>27</v>
      </c>
      <c r="L13" s="9"/>
    </row>
    <row r="14" spans="2:12" ht="15" thickBot="1" x14ac:dyDescent="0.35">
      <c r="B14" s="1" t="s">
        <v>2</v>
      </c>
      <c r="C14" s="3">
        <v>1</v>
      </c>
      <c r="D14" s="3" t="s">
        <v>6</v>
      </c>
      <c r="F14" s="13" t="s">
        <v>21</v>
      </c>
      <c r="G14" s="14"/>
      <c r="H14" s="15"/>
      <c r="J14" s="10">
        <v>1</v>
      </c>
      <c r="K14" s="19">
        <f>K9</f>
        <v>0.13301881178712904</v>
      </c>
      <c r="L14" s="19"/>
    </row>
    <row r="15" spans="2:12" ht="15" thickBot="1" x14ac:dyDescent="0.35">
      <c r="B15" s="2" t="s">
        <v>1</v>
      </c>
      <c r="C15" s="4">
        <v>6.7</v>
      </c>
      <c r="D15" s="4" t="s">
        <v>6</v>
      </c>
      <c r="F15" s="1" t="s">
        <v>22</v>
      </c>
      <c r="G15" s="4">
        <f>SUM(G10:G13)</f>
        <v>644.67499999999995</v>
      </c>
      <c r="H15" s="4" t="s">
        <v>6</v>
      </c>
      <c r="J15" s="11">
        <v>2</v>
      </c>
      <c r="K15" s="12">
        <f>$K$14^J15</f>
        <v>1.7694004289259661E-2</v>
      </c>
      <c r="L15" s="12"/>
    </row>
    <row r="16" spans="2:12" ht="15" thickBot="1" x14ac:dyDescent="0.35">
      <c r="B16" s="20" t="s">
        <v>10</v>
      </c>
      <c r="C16" s="21"/>
      <c r="D16" s="22"/>
      <c r="J16" s="11">
        <v>3</v>
      </c>
      <c r="K16" s="12">
        <f t="shared" ref="K16:K29" si="0">$K$14^J16</f>
        <v>2.3536354263136846E-3</v>
      </c>
      <c r="L16" s="12"/>
    </row>
    <row r="17" spans="2:12" ht="15" thickBot="1" x14ac:dyDescent="0.35">
      <c r="B17" s="1" t="s">
        <v>10</v>
      </c>
      <c r="C17" s="8">
        <v>107</v>
      </c>
      <c r="D17" s="3"/>
      <c r="J17" s="11">
        <v>4</v>
      </c>
      <c r="K17" s="12">
        <f t="shared" si="0"/>
        <v>3.1307778778833927E-4</v>
      </c>
      <c r="L17" s="12"/>
    </row>
    <row r="18" spans="2:12" ht="15" thickBot="1" x14ac:dyDescent="0.35">
      <c r="B18" s="20" t="s">
        <v>7</v>
      </c>
      <c r="C18" s="21"/>
      <c r="D18" s="22"/>
      <c r="J18" s="11">
        <v>5</v>
      </c>
      <c r="K18" s="12">
        <f t="shared" si="0"/>
        <v>4.1645235328547825E-5</v>
      </c>
      <c r="L18" s="12"/>
    </row>
    <row r="19" spans="2:12" x14ac:dyDescent="0.3">
      <c r="B19" s="1" t="s">
        <v>8</v>
      </c>
      <c r="C19" s="7">
        <v>0.5</v>
      </c>
      <c r="D19" s="3"/>
      <c r="J19" s="11">
        <v>6</v>
      </c>
      <c r="K19" s="12">
        <f t="shared" si="0"/>
        <v>5.5395997199988007E-6</v>
      </c>
      <c r="L19" s="12"/>
    </row>
    <row r="20" spans="2:12" x14ac:dyDescent="0.3">
      <c r="J20" s="11">
        <v>7</v>
      </c>
      <c r="K20" s="12">
        <f t="shared" si="0"/>
        <v>7.3687097253055321E-7</v>
      </c>
      <c r="L20" s="12"/>
    </row>
    <row r="21" spans="2:12" x14ac:dyDescent="0.3">
      <c r="J21" s="11">
        <v>8</v>
      </c>
      <c r="K21" s="12">
        <f t="shared" si="0"/>
        <v>9.8017701206440391E-8</v>
      </c>
      <c r="L21" s="12"/>
    </row>
    <row r="22" spans="2:12" x14ac:dyDescent="0.3">
      <c r="J22" s="11">
        <v>9</v>
      </c>
      <c r="K22" s="12">
        <f t="shared" si="0"/>
        <v>1.3038198148586545E-8</v>
      </c>
      <c r="L22" s="12"/>
    </row>
    <row r="23" spans="2:12" x14ac:dyDescent="0.3">
      <c r="J23" s="11">
        <v>10</v>
      </c>
      <c r="K23" s="12">
        <f t="shared" si="0"/>
        <v>1.734325625570128E-9</v>
      </c>
      <c r="L23" s="12"/>
    </row>
    <row r="24" spans="2:12" x14ac:dyDescent="0.3">
      <c r="J24" s="11">
        <v>11</v>
      </c>
      <c r="K24" s="12">
        <f t="shared" si="0"/>
        <v>2.3069793396530768E-10</v>
      </c>
      <c r="L24" s="12"/>
    </row>
    <row r="25" spans="2:12" x14ac:dyDescent="0.3">
      <c r="J25" s="11">
        <v>12</v>
      </c>
      <c r="K25" s="12">
        <f t="shared" si="0"/>
        <v>3.0687165057810791E-11</v>
      </c>
      <c r="L25" s="12"/>
    </row>
    <row r="26" spans="2:12" x14ac:dyDescent="0.3">
      <c r="J26" s="11">
        <v>13</v>
      </c>
      <c r="K26" s="12">
        <f t="shared" si="0"/>
        <v>4.0819702331054963E-12</v>
      </c>
      <c r="L26" s="12"/>
    </row>
    <row r="27" spans="2:12" x14ac:dyDescent="0.3">
      <c r="J27" s="11">
        <v>14</v>
      </c>
      <c r="K27" s="12">
        <f t="shared" si="0"/>
        <v>5.4297883015812331E-13</v>
      </c>
      <c r="L27" s="12"/>
    </row>
    <row r="28" spans="2:12" x14ac:dyDescent="0.3">
      <c r="J28" s="11">
        <v>15</v>
      </c>
      <c r="K28" s="12">
        <f t="shared" si="0"/>
        <v>7.2226398813198908E-14</v>
      </c>
      <c r="L28" s="12"/>
    </row>
    <row r="29" spans="2:12" x14ac:dyDescent="0.3">
      <c r="J29" s="11">
        <v>16</v>
      </c>
      <c r="K29" s="12">
        <f t="shared" si="0"/>
        <v>9.6074697497950263E-15</v>
      </c>
      <c r="L29" s="12"/>
    </row>
  </sheetData>
  <mergeCells count="31">
    <mergeCell ref="B2:D2"/>
    <mergeCell ref="B13:D13"/>
    <mergeCell ref="B4:D4"/>
    <mergeCell ref="B5:D5"/>
    <mergeCell ref="B18:D18"/>
    <mergeCell ref="B16:D16"/>
    <mergeCell ref="B9:D9"/>
    <mergeCell ref="B10:D10"/>
    <mergeCell ref="K20:L20"/>
    <mergeCell ref="F14:H14"/>
    <mergeCell ref="J2:L2"/>
    <mergeCell ref="J4:L4"/>
    <mergeCell ref="J12:L12"/>
    <mergeCell ref="K14:L14"/>
    <mergeCell ref="K15:L15"/>
    <mergeCell ref="K16:L16"/>
    <mergeCell ref="K17:L17"/>
    <mergeCell ref="K18:L18"/>
    <mergeCell ref="K19:L19"/>
    <mergeCell ref="F2:H2"/>
    <mergeCell ref="F4:H4"/>
    <mergeCell ref="F9:H9"/>
    <mergeCell ref="K27:L27"/>
    <mergeCell ref="K28:L28"/>
    <mergeCell ref="K29:L29"/>
    <mergeCell ref="K21:L21"/>
    <mergeCell ref="K22:L22"/>
    <mergeCell ref="K23:L23"/>
    <mergeCell ref="K24:L24"/>
    <mergeCell ref="K25:L25"/>
    <mergeCell ref="K26:L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Polo</dc:creator>
  <cp:lastModifiedBy>Daniel Polo</cp:lastModifiedBy>
  <dcterms:created xsi:type="dcterms:W3CDTF">2022-04-23T15:46:50Z</dcterms:created>
  <dcterms:modified xsi:type="dcterms:W3CDTF">2022-11-13T02:43:42Z</dcterms:modified>
</cp:coreProperties>
</file>