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6"/>
  <workbookPr/>
  <mc:AlternateContent xmlns:mc="http://schemas.openxmlformats.org/markup-compatibility/2006">
    <mc:Choice Requires="x15">
      <x15ac:absPath xmlns:x15ac="http://schemas.microsoft.com/office/spreadsheetml/2010/11/ac" url="C:\Users\Drew.Porter\Working\r-projects\northern_fund_thiamine\data\HPLC_processed_sheets\"/>
    </mc:Choice>
  </mc:AlternateContent>
  <xr:revisionPtr revIDLastSave="0" documentId="13_ncr:1_{36B8F287-267C-4A59-87CF-7226CC6A33FC}" xr6:coauthVersionLast="36" xr6:coauthVersionMax="36" xr10:uidLastSave="{00000000-0000-0000-0000-000000000000}"/>
  <bookViews>
    <workbookView xWindow="0" yWindow="0" windowWidth="19635" windowHeight="7560" activeTab="4" xr2:uid="{00000000-000D-0000-FFFF-FFFF00000000}"/>
  </bookViews>
  <sheets>
    <sheet name="template" sheetId="3" r:id="rId1"/>
    <sheet name="Batch1-2" sheetId="10" r:id="rId2"/>
    <sheet name="Batch3-4" sheetId="11" r:id="rId3"/>
    <sheet name="Batch5-6" sheetId="12" r:id="rId4"/>
    <sheet name="collate" sheetId="13" r:id="rId5"/>
  </sheets>
  <definedNames>
    <definedName name="N2_CO2_EA.wke" localSheetId="1">#REF!</definedName>
    <definedName name="N2_CO2_EA.wke" localSheetId="2">#REF!</definedName>
    <definedName name="N2_CO2_EA.wke" localSheetId="3">#REF!</definedName>
    <definedName name="N2_CO2_EA.wke" localSheetId="0">#REF!</definedName>
    <definedName name="N2_CO2_EA.wke">#REF!</definedName>
    <definedName name="template" localSheetId="1">#REF!</definedName>
    <definedName name="template" localSheetId="2">#REF!</definedName>
    <definedName name="template" localSheetId="3">#REF!</definedName>
    <definedName name="template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3" l="1"/>
  <c r="C2" i="13"/>
  <c r="B3" i="13"/>
  <c r="C3" i="13"/>
  <c r="B4" i="13"/>
  <c r="C4" i="13"/>
  <c r="B5" i="13"/>
  <c r="C5" i="13"/>
  <c r="B6" i="13"/>
  <c r="C6" i="13"/>
  <c r="B7" i="13"/>
  <c r="C7" i="13"/>
  <c r="B8" i="13"/>
  <c r="C8" i="13"/>
  <c r="B9" i="13"/>
  <c r="C9" i="13"/>
  <c r="B10" i="13"/>
  <c r="C10" i="13"/>
  <c r="B11" i="13"/>
  <c r="C11" i="13"/>
  <c r="B12" i="13"/>
  <c r="C12" i="13"/>
  <c r="B13" i="13"/>
  <c r="C13" i="13"/>
  <c r="B14" i="13"/>
  <c r="C14" i="13"/>
  <c r="B15" i="13"/>
  <c r="C15" i="13"/>
  <c r="B16" i="13"/>
  <c r="C16" i="13"/>
  <c r="B17" i="13"/>
  <c r="C17" i="13"/>
  <c r="B18" i="13"/>
  <c r="C18" i="13"/>
  <c r="B19" i="13"/>
  <c r="C19" i="13"/>
  <c r="B20" i="13"/>
  <c r="C20" i="13"/>
  <c r="B21" i="13"/>
  <c r="C21" i="13"/>
  <c r="B22" i="13"/>
  <c r="C22" i="13"/>
  <c r="B23" i="13"/>
  <c r="C23" i="13"/>
  <c r="B24" i="13"/>
  <c r="C24" i="13"/>
  <c r="B25" i="13"/>
  <c r="C25" i="13"/>
  <c r="B26" i="13"/>
  <c r="C26" i="13"/>
  <c r="B27" i="13"/>
  <c r="C27" i="13"/>
  <c r="B28" i="13"/>
  <c r="C28" i="13"/>
  <c r="B29" i="13"/>
  <c r="C29" i="13"/>
  <c r="B30" i="13"/>
  <c r="C30" i="13"/>
  <c r="B31" i="13"/>
  <c r="C31" i="13"/>
  <c r="B32" i="13"/>
  <c r="C32" i="13"/>
  <c r="B33" i="13"/>
  <c r="C33" i="13"/>
  <c r="B34" i="13"/>
  <c r="C34" i="13"/>
  <c r="B35" i="13"/>
  <c r="C35" i="13"/>
  <c r="B36" i="13"/>
  <c r="C36" i="13"/>
  <c r="B37" i="13"/>
  <c r="C37" i="13"/>
  <c r="B38" i="13"/>
  <c r="C38" i="13"/>
  <c r="B39" i="13"/>
  <c r="C39" i="13"/>
  <c r="B40" i="13"/>
  <c r="C40" i="13"/>
  <c r="B41" i="13"/>
  <c r="C41" i="13"/>
  <c r="B42" i="13"/>
  <c r="C42" i="13"/>
  <c r="B43" i="13"/>
  <c r="C43" i="13"/>
  <c r="B44" i="13"/>
  <c r="C44" i="13"/>
  <c r="B45" i="13"/>
  <c r="C45" i="13"/>
  <c r="B46" i="13"/>
  <c r="C46" i="13"/>
  <c r="B47" i="13"/>
  <c r="C47" i="13"/>
  <c r="B48" i="13"/>
  <c r="C48" i="13"/>
  <c r="B49" i="13"/>
  <c r="C49" i="13"/>
  <c r="B50" i="13"/>
  <c r="C50" i="13"/>
  <c r="B51" i="13"/>
  <c r="C51" i="13"/>
  <c r="B52" i="13"/>
  <c r="C52" i="13"/>
  <c r="B53" i="13"/>
  <c r="C53" i="13"/>
  <c r="B54" i="13"/>
  <c r="C54" i="13"/>
  <c r="B55" i="13"/>
  <c r="C55" i="13"/>
  <c r="B56" i="13"/>
  <c r="C56" i="13"/>
  <c r="B57" i="13"/>
  <c r="C57" i="13"/>
  <c r="B58" i="13"/>
  <c r="C58" i="13"/>
  <c r="B59" i="13"/>
  <c r="C59" i="13"/>
  <c r="B60" i="13"/>
  <c r="C60" i="13"/>
  <c r="B61" i="13"/>
  <c r="C61" i="13"/>
  <c r="F8" i="12" l="1"/>
  <c r="L8" i="12" s="1"/>
  <c r="J46" i="12" s="1"/>
  <c r="G8" i="12"/>
  <c r="M8" i="12" s="1"/>
  <c r="E8" i="12"/>
  <c r="K8" i="12" s="1"/>
  <c r="I15" i="12" s="1"/>
  <c r="Y13" i="12"/>
  <c r="Y35" i="12"/>
  <c r="Y34" i="12"/>
  <c r="Y33" i="12"/>
  <c r="M55" i="11"/>
  <c r="Q49" i="11"/>
  <c r="Q45" i="11"/>
  <c r="Q41" i="11"/>
  <c r="S14" i="11"/>
  <c r="T14" i="11"/>
  <c r="U14" i="11"/>
  <c r="S15" i="11"/>
  <c r="T15" i="11"/>
  <c r="U15" i="11"/>
  <c r="S16" i="11"/>
  <c r="T16" i="11"/>
  <c r="U16" i="11"/>
  <c r="S17" i="11"/>
  <c r="T17" i="11"/>
  <c r="U17" i="11"/>
  <c r="S18" i="11"/>
  <c r="T18" i="11"/>
  <c r="U18" i="11"/>
  <c r="S19" i="11"/>
  <c r="T19" i="11"/>
  <c r="U19" i="11"/>
  <c r="S20" i="11"/>
  <c r="T20" i="11"/>
  <c r="U20" i="11"/>
  <c r="S21" i="11"/>
  <c r="T21" i="11"/>
  <c r="U21" i="11"/>
  <c r="S22" i="11"/>
  <c r="T22" i="11"/>
  <c r="U22" i="11"/>
  <c r="S23" i="11"/>
  <c r="T23" i="11"/>
  <c r="U23" i="11"/>
  <c r="S24" i="11"/>
  <c r="T24" i="11"/>
  <c r="U24" i="11"/>
  <c r="S25" i="11"/>
  <c r="T25" i="11"/>
  <c r="U25" i="11"/>
  <c r="S26" i="11"/>
  <c r="T26" i="11"/>
  <c r="U26" i="11"/>
  <c r="S27" i="11"/>
  <c r="T27" i="11"/>
  <c r="U27" i="11"/>
  <c r="S28" i="11"/>
  <c r="T28" i="11"/>
  <c r="U28" i="11"/>
  <c r="S29" i="11"/>
  <c r="T29" i="11"/>
  <c r="U29" i="11"/>
  <c r="S30" i="11"/>
  <c r="T30" i="11"/>
  <c r="U30" i="11"/>
  <c r="S31" i="11"/>
  <c r="T31" i="11"/>
  <c r="U31" i="11"/>
  <c r="S32" i="11"/>
  <c r="T32" i="11"/>
  <c r="U32" i="11"/>
  <c r="S33" i="11"/>
  <c r="T33" i="11"/>
  <c r="U33" i="11"/>
  <c r="S34" i="11"/>
  <c r="T34" i="11"/>
  <c r="U34" i="11"/>
  <c r="S35" i="11"/>
  <c r="T35" i="11"/>
  <c r="U35" i="11"/>
  <c r="S36" i="11"/>
  <c r="T36" i="11"/>
  <c r="U36" i="11"/>
  <c r="S37" i="11"/>
  <c r="T37" i="11"/>
  <c r="U37" i="11"/>
  <c r="S38" i="11"/>
  <c r="T38" i="11"/>
  <c r="U38" i="11"/>
  <c r="S39" i="11"/>
  <c r="T39" i="11"/>
  <c r="U39" i="11"/>
  <c r="S40" i="11"/>
  <c r="T40" i="11"/>
  <c r="U40" i="11"/>
  <c r="S41" i="11"/>
  <c r="T41" i="11"/>
  <c r="U41" i="11"/>
  <c r="S42" i="11"/>
  <c r="T42" i="11"/>
  <c r="U42" i="11"/>
  <c r="S43" i="11"/>
  <c r="T43" i="11"/>
  <c r="U43" i="11"/>
  <c r="S44" i="11"/>
  <c r="T44" i="11"/>
  <c r="U44" i="11"/>
  <c r="S45" i="11"/>
  <c r="T45" i="11"/>
  <c r="U45" i="11"/>
  <c r="S46" i="11"/>
  <c r="T46" i="11"/>
  <c r="U46" i="11"/>
  <c r="S47" i="11"/>
  <c r="T47" i="11"/>
  <c r="U47" i="11"/>
  <c r="S48" i="11"/>
  <c r="T48" i="11"/>
  <c r="U48" i="11"/>
  <c r="S49" i="11"/>
  <c r="T49" i="11"/>
  <c r="U49" i="11"/>
  <c r="S50" i="11"/>
  <c r="T50" i="11"/>
  <c r="U50" i="11"/>
  <c r="S51" i="11"/>
  <c r="T51" i="11"/>
  <c r="U51" i="11"/>
  <c r="S52" i="11"/>
  <c r="T52" i="11"/>
  <c r="U52" i="11"/>
  <c r="U13" i="11"/>
  <c r="T13" i="11"/>
  <c r="S13" i="11"/>
  <c r="O19" i="11"/>
  <c r="Q19" i="11"/>
  <c r="Q17" i="11"/>
  <c r="Q16" i="11"/>
  <c r="Q13" i="11"/>
  <c r="Q37" i="11"/>
  <c r="M53" i="11"/>
  <c r="M14" i="11"/>
  <c r="N14" i="11"/>
  <c r="O14" i="11"/>
  <c r="M15" i="11"/>
  <c r="N15" i="11"/>
  <c r="O15" i="11"/>
  <c r="M16" i="11"/>
  <c r="N16" i="11"/>
  <c r="O16" i="11"/>
  <c r="M17" i="11"/>
  <c r="N17" i="11"/>
  <c r="O17" i="11"/>
  <c r="M18" i="11"/>
  <c r="N18" i="11"/>
  <c r="O18" i="11"/>
  <c r="M19" i="11"/>
  <c r="N19" i="11"/>
  <c r="M20" i="11"/>
  <c r="N20" i="11"/>
  <c r="O20" i="11"/>
  <c r="M21" i="11"/>
  <c r="N21" i="11"/>
  <c r="O21" i="11"/>
  <c r="M22" i="11"/>
  <c r="N22" i="11"/>
  <c r="O22" i="11"/>
  <c r="M23" i="11"/>
  <c r="N23" i="11"/>
  <c r="O23" i="11"/>
  <c r="M24" i="11"/>
  <c r="N24" i="11"/>
  <c r="O24" i="11"/>
  <c r="M25" i="11"/>
  <c r="N25" i="11"/>
  <c r="O25" i="11"/>
  <c r="M26" i="11"/>
  <c r="N26" i="11"/>
  <c r="O26" i="11"/>
  <c r="M27" i="11"/>
  <c r="N27" i="11"/>
  <c r="O27" i="11"/>
  <c r="M28" i="11"/>
  <c r="N28" i="11"/>
  <c r="O28" i="11"/>
  <c r="M29" i="11"/>
  <c r="N29" i="11"/>
  <c r="O29" i="11"/>
  <c r="M30" i="11"/>
  <c r="N30" i="11"/>
  <c r="O30" i="11"/>
  <c r="M31" i="11"/>
  <c r="N31" i="11"/>
  <c r="O31" i="11"/>
  <c r="M32" i="11"/>
  <c r="N32" i="11"/>
  <c r="O32" i="11"/>
  <c r="M33" i="11"/>
  <c r="N33" i="11"/>
  <c r="O33" i="11"/>
  <c r="M34" i="11"/>
  <c r="N34" i="11"/>
  <c r="O34" i="11"/>
  <c r="M35" i="11"/>
  <c r="N35" i="11"/>
  <c r="O35" i="11"/>
  <c r="M36" i="11"/>
  <c r="N36" i="11"/>
  <c r="O36" i="11"/>
  <c r="M37" i="11"/>
  <c r="N37" i="11"/>
  <c r="O37" i="11"/>
  <c r="M38" i="11"/>
  <c r="N38" i="11"/>
  <c r="O38" i="11"/>
  <c r="M39" i="11"/>
  <c r="N39" i="11"/>
  <c r="O39" i="11"/>
  <c r="M40" i="11"/>
  <c r="N40" i="11"/>
  <c r="O40" i="11"/>
  <c r="M41" i="11"/>
  <c r="N41" i="11"/>
  <c r="O41" i="11"/>
  <c r="M42" i="11"/>
  <c r="N42" i="11"/>
  <c r="O42" i="11"/>
  <c r="M43" i="11"/>
  <c r="N43" i="11"/>
  <c r="O43" i="11"/>
  <c r="M44" i="11"/>
  <c r="N44" i="11"/>
  <c r="O44" i="11"/>
  <c r="M45" i="11"/>
  <c r="N45" i="11"/>
  <c r="O45" i="11"/>
  <c r="M46" i="11"/>
  <c r="N46" i="11"/>
  <c r="O46" i="11"/>
  <c r="M47" i="11"/>
  <c r="N47" i="11"/>
  <c r="O47" i="11"/>
  <c r="M48" i="11"/>
  <c r="N48" i="11"/>
  <c r="O48" i="11"/>
  <c r="M49" i="11"/>
  <c r="N49" i="11"/>
  <c r="O49" i="11"/>
  <c r="M50" i="11"/>
  <c r="N50" i="11"/>
  <c r="O50" i="11"/>
  <c r="M51" i="11"/>
  <c r="N51" i="11"/>
  <c r="O51" i="11"/>
  <c r="M52" i="11"/>
  <c r="N52" i="11"/>
  <c r="O52" i="11"/>
  <c r="O13" i="11"/>
  <c r="N13" i="11"/>
  <c r="M13" i="11"/>
  <c r="K8" i="11"/>
  <c r="I24" i="11" s="1"/>
  <c r="Y35" i="11"/>
  <c r="Y34" i="11"/>
  <c r="Y33" i="11"/>
  <c r="Y32" i="11"/>
  <c r="Y31" i="11"/>
  <c r="Y30" i="11"/>
  <c r="Y29" i="11"/>
  <c r="Y28" i="11"/>
  <c r="Y27" i="11"/>
  <c r="Y26" i="11"/>
  <c r="Y25" i="11"/>
  <c r="J37" i="11"/>
  <c r="K37" i="11"/>
  <c r="J38" i="11"/>
  <c r="K38" i="11"/>
  <c r="J39" i="11"/>
  <c r="K39" i="11"/>
  <c r="J40" i="11"/>
  <c r="K40" i="11"/>
  <c r="J41" i="11"/>
  <c r="K41" i="11"/>
  <c r="J42" i="11"/>
  <c r="K42" i="11"/>
  <c r="J43" i="11"/>
  <c r="K43" i="11"/>
  <c r="J44" i="11"/>
  <c r="K44" i="11"/>
  <c r="J45" i="11"/>
  <c r="K45" i="11"/>
  <c r="J46" i="11"/>
  <c r="K46" i="11"/>
  <c r="J47" i="11"/>
  <c r="K47" i="11"/>
  <c r="J48" i="11"/>
  <c r="K48" i="11"/>
  <c r="J49" i="11"/>
  <c r="K49" i="11"/>
  <c r="J50" i="11"/>
  <c r="K50" i="11"/>
  <c r="J51" i="11"/>
  <c r="K51" i="11"/>
  <c r="J52" i="11"/>
  <c r="K52" i="11"/>
  <c r="J53" i="11"/>
  <c r="T53" i="11" s="1"/>
  <c r="K53" i="11"/>
  <c r="O53" i="11" s="1"/>
  <c r="N53" i="11"/>
  <c r="J54" i="11"/>
  <c r="T54" i="11" s="1"/>
  <c r="K54" i="11"/>
  <c r="U54" i="11" s="1"/>
  <c r="N54" i="11"/>
  <c r="J55" i="11"/>
  <c r="T55" i="11" s="1"/>
  <c r="K55" i="11"/>
  <c r="U55" i="11" s="1"/>
  <c r="M8" i="11"/>
  <c r="L8" i="11"/>
  <c r="J27" i="11" s="1"/>
  <c r="F8" i="11"/>
  <c r="G8" i="11"/>
  <c r="E8" i="11"/>
  <c r="Y24" i="11"/>
  <c r="Y23" i="11"/>
  <c r="Y22" i="11"/>
  <c r="Y21" i="11"/>
  <c r="Y20" i="11"/>
  <c r="Y19" i="11"/>
  <c r="Y18" i="11"/>
  <c r="Y17" i="11"/>
  <c r="Y16" i="11"/>
  <c r="Y15" i="11"/>
  <c r="Y14" i="11"/>
  <c r="Y13" i="11"/>
  <c r="AC19" i="10"/>
  <c r="AB19" i="10"/>
  <c r="AA19" i="10"/>
  <c r="Z19" i="10"/>
  <c r="Z29" i="10"/>
  <c r="N48" i="10"/>
  <c r="K55" i="10"/>
  <c r="I48" i="10"/>
  <c r="M48" i="10" s="1"/>
  <c r="I49" i="10"/>
  <c r="J49" i="10"/>
  <c r="K49" i="10"/>
  <c r="I50" i="10"/>
  <c r="J50" i="10"/>
  <c r="K50" i="10"/>
  <c r="I51" i="10"/>
  <c r="J51" i="10"/>
  <c r="K51" i="10"/>
  <c r="I52" i="10"/>
  <c r="J52" i="10"/>
  <c r="K52" i="10"/>
  <c r="I53" i="10"/>
  <c r="J53" i="10"/>
  <c r="K53" i="10"/>
  <c r="I54" i="10"/>
  <c r="J54" i="10"/>
  <c r="K54" i="10"/>
  <c r="I55" i="10"/>
  <c r="J55" i="10"/>
  <c r="I56" i="10"/>
  <c r="J56" i="10"/>
  <c r="K56" i="10"/>
  <c r="I57" i="10"/>
  <c r="J57" i="10"/>
  <c r="K57" i="10"/>
  <c r="I58" i="10"/>
  <c r="J58" i="10"/>
  <c r="K58" i="10"/>
  <c r="K48" i="10"/>
  <c r="U48" i="10" s="1"/>
  <c r="J48" i="10"/>
  <c r="T48" i="10" s="1"/>
  <c r="K43" i="10"/>
  <c r="M43" i="10"/>
  <c r="L43" i="10"/>
  <c r="I59" i="10"/>
  <c r="J59" i="10"/>
  <c r="N59" i="10" s="1"/>
  <c r="K59" i="10"/>
  <c r="O59" i="10" s="1"/>
  <c r="M59" i="10"/>
  <c r="Q59" i="10" s="1"/>
  <c r="S59" i="10"/>
  <c r="W59" i="10" s="1"/>
  <c r="T59" i="10"/>
  <c r="U59" i="10"/>
  <c r="I60" i="10"/>
  <c r="M60" i="10" s="1"/>
  <c r="Q60" i="10" s="1"/>
  <c r="J60" i="10"/>
  <c r="T60" i="10" s="1"/>
  <c r="K60" i="10"/>
  <c r="O60" i="10" s="1"/>
  <c r="N60" i="10"/>
  <c r="M5" i="10"/>
  <c r="K30" i="10" s="1"/>
  <c r="Y29" i="10"/>
  <c r="Y28" i="10"/>
  <c r="Y27" i="10"/>
  <c r="Y26" i="10"/>
  <c r="Y25" i="10"/>
  <c r="Y24" i="10"/>
  <c r="Y23" i="10"/>
  <c r="Y22" i="10"/>
  <c r="Y21" i="10"/>
  <c r="Y20" i="10"/>
  <c r="Y19" i="10"/>
  <c r="Y10" i="10"/>
  <c r="Y18" i="10"/>
  <c r="Y17" i="10"/>
  <c r="Y16" i="10"/>
  <c r="Y15" i="10"/>
  <c r="Y14" i="10"/>
  <c r="Y13" i="10"/>
  <c r="Y12" i="10"/>
  <c r="Y11" i="10"/>
  <c r="L5" i="10"/>
  <c r="J30" i="10" s="1"/>
  <c r="T30" i="10" s="1"/>
  <c r="K5" i="10"/>
  <c r="I26" i="10" s="1"/>
  <c r="J15" i="12" l="1"/>
  <c r="T15" i="12" s="1"/>
  <c r="J24" i="12"/>
  <c r="T24" i="12" s="1"/>
  <c r="J33" i="12"/>
  <c r="T33" i="12" s="1"/>
  <c r="J18" i="12"/>
  <c r="T18" i="12" s="1"/>
  <c r="J27" i="12"/>
  <c r="T27" i="12" s="1"/>
  <c r="J42" i="12"/>
  <c r="T42" i="12" s="1"/>
  <c r="J43" i="12"/>
  <c r="T43" i="12" s="1"/>
  <c r="J45" i="12"/>
  <c r="T45" i="12" s="1"/>
  <c r="J54" i="12"/>
  <c r="T54" i="12" s="1"/>
  <c r="J21" i="12"/>
  <c r="T21" i="12" s="1"/>
  <c r="J30" i="12"/>
  <c r="T30" i="12" s="1"/>
  <c r="J55" i="12"/>
  <c r="T55" i="12" s="1"/>
  <c r="I45" i="12"/>
  <c r="I46" i="12"/>
  <c r="I32" i="12"/>
  <c r="I29" i="12"/>
  <c r="I26" i="12"/>
  <c r="I23" i="12"/>
  <c r="I20" i="12"/>
  <c r="I17" i="12"/>
  <c r="I14" i="12"/>
  <c r="I47" i="12"/>
  <c r="I48" i="12"/>
  <c r="I36" i="12"/>
  <c r="I49" i="12"/>
  <c r="I37" i="12"/>
  <c r="I33" i="12"/>
  <c r="I50" i="12"/>
  <c r="I38" i="12"/>
  <c r="I35" i="12"/>
  <c r="I31" i="12"/>
  <c r="I28" i="12"/>
  <c r="I25" i="12"/>
  <c r="I22" i="12"/>
  <c r="I19" i="12"/>
  <c r="I16" i="12"/>
  <c r="I13" i="12"/>
  <c r="I42" i="12"/>
  <c r="I30" i="12"/>
  <c r="I27" i="12"/>
  <c r="I24" i="12"/>
  <c r="I51" i="12"/>
  <c r="I39" i="12"/>
  <c r="I53" i="12"/>
  <c r="I52" i="12"/>
  <c r="I40" i="12"/>
  <c r="I34" i="12"/>
  <c r="I41" i="12"/>
  <c r="I54" i="12"/>
  <c r="I55" i="12"/>
  <c r="I43" i="12"/>
  <c r="I44" i="12"/>
  <c r="K47" i="12"/>
  <c r="K48" i="12"/>
  <c r="K36" i="12"/>
  <c r="K49" i="12"/>
  <c r="K37" i="12"/>
  <c r="K50" i="12"/>
  <c r="K38" i="12"/>
  <c r="K35" i="12"/>
  <c r="K31" i="12"/>
  <c r="K28" i="12"/>
  <c r="K25" i="12"/>
  <c r="K22" i="12"/>
  <c r="K19" i="12"/>
  <c r="K16" i="12"/>
  <c r="K13" i="12"/>
  <c r="K51" i="12"/>
  <c r="K39" i="12"/>
  <c r="K52" i="12"/>
  <c r="K40" i="12"/>
  <c r="K34" i="12"/>
  <c r="K53" i="12"/>
  <c r="K41" i="12"/>
  <c r="K54" i="12"/>
  <c r="K42" i="12"/>
  <c r="K33" i="12"/>
  <c r="K30" i="12"/>
  <c r="K27" i="12"/>
  <c r="K24" i="12"/>
  <c r="K21" i="12"/>
  <c r="K18" i="12"/>
  <c r="K15" i="12"/>
  <c r="K55" i="12"/>
  <c r="K43" i="12"/>
  <c r="K44" i="12"/>
  <c r="K45" i="12"/>
  <c r="K46" i="12"/>
  <c r="K32" i="12"/>
  <c r="K29" i="12"/>
  <c r="K26" i="12"/>
  <c r="K23" i="12"/>
  <c r="K20" i="12"/>
  <c r="K17" i="12"/>
  <c r="T46" i="12"/>
  <c r="N46" i="12"/>
  <c r="I21" i="12"/>
  <c r="S15" i="12"/>
  <c r="M15" i="12"/>
  <c r="K14" i="12"/>
  <c r="I18" i="12"/>
  <c r="J44" i="12"/>
  <c r="J41" i="12"/>
  <c r="J53" i="12"/>
  <c r="J34" i="12"/>
  <c r="J40" i="12"/>
  <c r="N43" i="12"/>
  <c r="J52" i="12"/>
  <c r="N15" i="12"/>
  <c r="J39" i="12"/>
  <c r="J51" i="12"/>
  <c r="J13" i="12"/>
  <c r="J16" i="12"/>
  <c r="J19" i="12"/>
  <c r="J22" i="12"/>
  <c r="J25" i="12"/>
  <c r="J28" i="12"/>
  <c r="J31" i="12"/>
  <c r="J35" i="12"/>
  <c r="J38" i="12"/>
  <c r="J50" i="12"/>
  <c r="J37" i="12"/>
  <c r="J49" i="12"/>
  <c r="J36" i="12"/>
  <c r="J48" i="12"/>
  <c r="J47" i="12"/>
  <c r="J14" i="12"/>
  <c r="J17" i="12"/>
  <c r="J20" i="12"/>
  <c r="J23" i="12"/>
  <c r="J26" i="12"/>
  <c r="J29" i="12"/>
  <c r="J32" i="12"/>
  <c r="O55" i="11"/>
  <c r="N55" i="11"/>
  <c r="O54" i="11"/>
  <c r="I47" i="11"/>
  <c r="I42" i="11"/>
  <c r="I46" i="11"/>
  <c r="I52" i="11"/>
  <c r="I44" i="11"/>
  <c r="I40" i="11"/>
  <c r="Q40" i="11" s="1"/>
  <c r="I48" i="11"/>
  <c r="I38" i="11"/>
  <c r="Q38" i="11" s="1"/>
  <c r="I55" i="11"/>
  <c r="I26" i="11"/>
  <c r="I43" i="11"/>
  <c r="I53" i="11"/>
  <c r="S53" i="11" s="1"/>
  <c r="W53" i="11" s="1"/>
  <c r="AB33" i="11" s="1"/>
  <c r="I39" i="11"/>
  <c r="Q39" i="11" s="1"/>
  <c r="I51" i="11"/>
  <c r="Q51" i="11" s="1"/>
  <c r="I49" i="11"/>
  <c r="I41" i="11"/>
  <c r="W41" i="11" s="1"/>
  <c r="I50" i="11"/>
  <c r="Q50" i="11" s="1"/>
  <c r="I54" i="11"/>
  <c r="I45" i="11"/>
  <c r="I37" i="11"/>
  <c r="Z25" i="11" s="1"/>
  <c r="U53" i="11"/>
  <c r="K28" i="11"/>
  <c r="I16" i="11"/>
  <c r="J22" i="11"/>
  <c r="J25" i="11"/>
  <c r="K26" i="11"/>
  <c r="I36" i="11"/>
  <c r="I25" i="11"/>
  <c r="J16" i="11"/>
  <c r="K13" i="11"/>
  <c r="K16" i="11"/>
  <c r="K19" i="11"/>
  <c r="K22" i="11"/>
  <c r="K25" i="11"/>
  <c r="I35" i="11"/>
  <c r="J36" i="11"/>
  <c r="J26" i="11"/>
  <c r="J13" i="11"/>
  <c r="J19" i="11"/>
  <c r="I34" i="11"/>
  <c r="J35" i="11"/>
  <c r="K36" i="11"/>
  <c r="I19" i="11"/>
  <c r="I14" i="11"/>
  <c r="I17" i="11"/>
  <c r="I20" i="11"/>
  <c r="I23" i="11"/>
  <c r="I33" i="11"/>
  <c r="J34" i="11"/>
  <c r="K35" i="11"/>
  <c r="I13" i="11"/>
  <c r="I22" i="11"/>
  <c r="K27" i="11"/>
  <c r="J14" i="11"/>
  <c r="J17" i="11"/>
  <c r="J20" i="11"/>
  <c r="J23" i="11"/>
  <c r="I32" i="11"/>
  <c r="J33" i="11"/>
  <c r="K34" i="11"/>
  <c r="K14" i="11"/>
  <c r="K17" i="11"/>
  <c r="K20" i="11"/>
  <c r="K23" i="11"/>
  <c r="I31" i="11"/>
  <c r="J32" i="11"/>
  <c r="K33" i="11"/>
  <c r="I30" i="11"/>
  <c r="J31" i="11"/>
  <c r="K32" i="11"/>
  <c r="I15" i="11"/>
  <c r="I18" i="11"/>
  <c r="I21" i="11"/>
  <c r="I29" i="11"/>
  <c r="J30" i="11"/>
  <c r="K31" i="11"/>
  <c r="J15" i="11"/>
  <c r="J18" i="11"/>
  <c r="J21" i="11"/>
  <c r="J24" i="11"/>
  <c r="I28" i="11"/>
  <c r="J29" i="11"/>
  <c r="K30" i="11"/>
  <c r="K15" i="11"/>
  <c r="K18" i="11"/>
  <c r="K21" i="11"/>
  <c r="K24" i="11"/>
  <c r="I27" i="11"/>
  <c r="J28" i="11"/>
  <c r="K29" i="11"/>
  <c r="O48" i="10"/>
  <c r="Q48" i="10"/>
  <c r="S48" i="10"/>
  <c r="W48" i="10" s="1"/>
  <c r="U60" i="10"/>
  <c r="S60" i="10"/>
  <c r="W60" i="10" s="1"/>
  <c r="J28" i="10"/>
  <c r="N28" i="10" s="1"/>
  <c r="K36" i="10"/>
  <c r="K34" i="10"/>
  <c r="N56" i="10"/>
  <c r="J11" i="10"/>
  <c r="T11" i="10" s="1"/>
  <c r="K28" i="10"/>
  <c r="O28" i="10" s="1"/>
  <c r="J36" i="10"/>
  <c r="N36" i="10" s="1"/>
  <c r="J34" i="10"/>
  <c r="S56" i="10"/>
  <c r="I11" i="10"/>
  <c r="S11" i="10" s="1"/>
  <c r="K11" i="10"/>
  <c r="U11" i="10" s="1"/>
  <c r="J17" i="10"/>
  <c r="T17" i="10" s="1"/>
  <c r="J29" i="10"/>
  <c r="N29" i="10" s="1"/>
  <c r="K39" i="10"/>
  <c r="O39" i="10" s="1"/>
  <c r="I36" i="10"/>
  <c r="M36" i="10" s="1"/>
  <c r="I34" i="10"/>
  <c r="I28" i="10"/>
  <c r="S28" i="10" s="1"/>
  <c r="K17" i="10"/>
  <c r="U17" i="10" s="1"/>
  <c r="K29" i="10"/>
  <c r="U29" i="10" s="1"/>
  <c r="J39" i="10"/>
  <c r="T39" i="10" s="1"/>
  <c r="N30" i="10"/>
  <c r="I39" i="10"/>
  <c r="U58" i="10"/>
  <c r="I12" i="10"/>
  <c r="J12" i="10"/>
  <c r="N12" i="10" s="1"/>
  <c r="I18" i="10"/>
  <c r="S18" i="10" s="1"/>
  <c r="J31" i="10"/>
  <c r="T31" i="10" s="1"/>
  <c r="K38" i="10"/>
  <c r="O38" i="10" s="1"/>
  <c r="K35" i="10"/>
  <c r="T58" i="10"/>
  <c r="K32" i="10"/>
  <c r="U32" i="10" s="1"/>
  <c r="J38" i="10"/>
  <c r="N38" i="10" s="1"/>
  <c r="J35" i="10"/>
  <c r="M55" i="10"/>
  <c r="I38" i="10"/>
  <c r="S38" i="10" s="1"/>
  <c r="I35" i="10"/>
  <c r="M35" i="10" s="1"/>
  <c r="O57" i="10"/>
  <c r="I20" i="10"/>
  <c r="S20" i="10" s="1"/>
  <c r="J14" i="10"/>
  <c r="T14" i="10" s="1"/>
  <c r="J20" i="10"/>
  <c r="T20" i="10" s="1"/>
  <c r="K37" i="10"/>
  <c r="O37" i="10" s="1"/>
  <c r="T57" i="10"/>
  <c r="K14" i="10"/>
  <c r="K20" i="10"/>
  <c r="U20" i="10" s="1"/>
  <c r="J37" i="10"/>
  <c r="N37" i="10" s="1"/>
  <c r="S57" i="10"/>
  <c r="J27" i="10"/>
  <c r="T27" i="10" s="1"/>
  <c r="I37" i="10"/>
  <c r="M37" i="10" s="1"/>
  <c r="S37" i="10"/>
  <c r="S26" i="10"/>
  <c r="M26" i="10"/>
  <c r="I15" i="10"/>
  <c r="I14" i="10"/>
  <c r="U30" i="10"/>
  <c r="O30" i="10"/>
  <c r="S12" i="10"/>
  <c r="M12" i="10"/>
  <c r="I29" i="10"/>
  <c r="I31" i="10"/>
  <c r="I24" i="10"/>
  <c r="I32" i="10"/>
  <c r="I25" i="10"/>
  <c r="I33" i="10"/>
  <c r="I22" i="10"/>
  <c r="I19" i="10"/>
  <c r="I16" i="10"/>
  <c r="I13" i="10"/>
  <c r="I10" i="10"/>
  <c r="I23" i="10"/>
  <c r="I30" i="10"/>
  <c r="I17" i="10"/>
  <c r="I27" i="10"/>
  <c r="I21" i="10"/>
  <c r="J24" i="10"/>
  <c r="K25" i="10"/>
  <c r="J23" i="10"/>
  <c r="K24" i="10"/>
  <c r="J15" i="10"/>
  <c r="J18" i="10"/>
  <c r="J21" i="10"/>
  <c r="J26" i="10"/>
  <c r="K27" i="10"/>
  <c r="K12" i="10"/>
  <c r="K15" i="10"/>
  <c r="K21" i="10"/>
  <c r="J25" i="10"/>
  <c r="J16" i="10"/>
  <c r="J19" i="10"/>
  <c r="J22" i="10"/>
  <c r="K23" i="10"/>
  <c r="K10" i="10"/>
  <c r="K13" i="10"/>
  <c r="K16" i="10"/>
  <c r="K19" i="10"/>
  <c r="K22" i="10"/>
  <c r="J33" i="10"/>
  <c r="K18" i="10"/>
  <c r="K26" i="10"/>
  <c r="J10" i="10"/>
  <c r="J13" i="10"/>
  <c r="J32" i="10"/>
  <c r="K33" i="10"/>
  <c r="K31" i="10"/>
  <c r="U33" i="3"/>
  <c r="T33" i="3"/>
  <c r="S33" i="3"/>
  <c r="W33" i="3" s="1"/>
  <c r="W32" i="3"/>
  <c r="AC21" i="3" s="1"/>
  <c r="U32" i="3"/>
  <c r="T32" i="3"/>
  <c r="S32" i="3"/>
  <c r="U31" i="3"/>
  <c r="T31" i="3"/>
  <c r="S31" i="3"/>
  <c r="W31" i="3" s="1"/>
  <c r="U30" i="3"/>
  <c r="T30" i="3"/>
  <c r="S30" i="3"/>
  <c r="W30" i="3" s="1"/>
  <c r="W29" i="3"/>
  <c r="U29" i="3"/>
  <c r="T29" i="3"/>
  <c r="S29" i="3"/>
  <c r="U28" i="3"/>
  <c r="T28" i="3"/>
  <c r="S28" i="3"/>
  <c r="W28" i="3" s="1"/>
  <c r="U27" i="3"/>
  <c r="T27" i="3"/>
  <c r="S27" i="3"/>
  <c r="W27" i="3" s="1"/>
  <c r="W26" i="3"/>
  <c r="AC18" i="3" s="1"/>
  <c r="U26" i="3"/>
  <c r="T26" i="3"/>
  <c r="S26" i="3"/>
  <c r="U25" i="3"/>
  <c r="T25" i="3"/>
  <c r="S25" i="3"/>
  <c r="W25" i="3" s="1"/>
  <c r="U24" i="3"/>
  <c r="T24" i="3"/>
  <c r="S24" i="3"/>
  <c r="W24" i="3" s="1"/>
  <c r="W23" i="3"/>
  <c r="U23" i="3"/>
  <c r="T23" i="3"/>
  <c r="S23" i="3"/>
  <c r="U22" i="3"/>
  <c r="T22" i="3"/>
  <c r="S22" i="3"/>
  <c r="W22" i="3" s="1"/>
  <c r="AA21" i="3"/>
  <c r="Z21" i="3"/>
  <c r="Y21" i="3"/>
  <c r="W21" i="3"/>
  <c r="U21" i="3"/>
  <c r="T21" i="3"/>
  <c r="S21" i="3"/>
  <c r="AA20" i="3"/>
  <c r="Z20" i="3"/>
  <c r="Y20" i="3"/>
  <c r="U20" i="3"/>
  <c r="T20" i="3"/>
  <c r="S20" i="3"/>
  <c r="W20" i="3" s="1"/>
  <c r="AA19" i="3"/>
  <c r="Z19" i="3"/>
  <c r="Y19" i="3"/>
  <c r="W19" i="3"/>
  <c r="U19" i="3"/>
  <c r="T19" i="3"/>
  <c r="S19" i="3"/>
  <c r="AB18" i="3"/>
  <c r="AA18" i="3"/>
  <c r="Z18" i="3"/>
  <c r="Y18" i="3"/>
  <c r="U18" i="3"/>
  <c r="T18" i="3"/>
  <c r="S18" i="3"/>
  <c r="W18" i="3" s="1"/>
  <c r="AA17" i="3"/>
  <c r="Z17" i="3"/>
  <c r="Y17" i="3"/>
  <c r="W17" i="3"/>
  <c r="U17" i="3"/>
  <c r="T17" i="3"/>
  <c r="S17" i="3"/>
  <c r="AA16" i="3"/>
  <c r="Z16" i="3"/>
  <c r="Y16" i="3"/>
  <c r="U16" i="3"/>
  <c r="T16" i="3"/>
  <c r="S16" i="3"/>
  <c r="W16" i="3" s="1"/>
  <c r="AA15" i="3"/>
  <c r="Z15" i="3"/>
  <c r="Y15" i="3"/>
  <c r="U15" i="3"/>
  <c r="T15" i="3"/>
  <c r="S15" i="3"/>
  <c r="W15" i="3" s="1"/>
  <c r="AA14" i="3"/>
  <c r="Z14" i="3"/>
  <c r="Y14" i="3"/>
  <c r="U14" i="3"/>
  <c r="T14" i="3"/>
  <c r="S14" i="3"/>
  <c r="W14" i="3" s="1"/>
  <c r="AA13" i="3"/>
  <c r="Z13" i="3"/>
  <c r="Y13" i="3"/>
  <c r="W13" i="3"/>
  <c r="U13" i="3"/>
  <c r="T13" i="3"/>
  <c r="S13" i="3"/>
  <c r="AA12" i="3"/>
  <c r="Z12" i="3"/>
  <c r="Y12" i="3"/>
  <c r="U12" i="3"/>
  <c r="T12" i="3"/>
  <c r="S12" i="3"/>
  <c r="W12" i="3" s="1"/>
  <c r="AA11" i="3"/>
  <c r="Z11" i="3"/>
  <c r="Y11" i="3"/>
  <c r="U11" i="3"/>
  <c r="T11" i="3"/>
  <c r="S11" i="3"/>
  <c r="W11" i="3" s="1"/>
  <c r="AA10" i="3"/>
  <c r="Z10" i="3"/>
  <c r="Y10" i="3"/>
  <c r="U10" i="3"/>
  <c r="T10" i="3"/>
  <c r="S10" i="3"/>
  <c r="W10" i="3" s="1"/>
  <c r="M5" i="3"/>
  <c r="K25" i="3" s="1"/>
  <c r="O25" i="3" s="1"/>
  <c r="L5" i="3"/>
  <c r="J32" i="3" s="1"/>
  <c r="N32" i="3" s="1"/>
  <c r="K5" i="3"/>
  <c r="I27" i="3" s="1"/>
  <c r="M27" i="3" s="1"/>
  <c r="N45" i="12" l="1"/>
  <c r="N24" i="12"/>
  <c r="N18" i="12"/>
  <c r="N42" i="12"/>
  <c r="N33" i="12"/>
  <c r="N30" i="12"/>
  <c r="Y14" i="12"/>
  <c r="N21" i="12"/>
  <c r="N27" i="12"/>
  <c r="N55" i="12"/>
  <c r="N54" i="12"/>
  <c r="N29" i="12"/>
  <c r="T29" i="12"/>
  <c r="O52" i="12"/>
  <c r="U52" i="12"/>
  <c r="U37" i="12"/>
  <c r="O37" i="12"/>
  <c r="U44" i="12"/>
  <c r="O44" i="12"/>
  <c r="N37" i="12"/>
  <c r="T37" i="12"/>
  <c r="N51" i="12"/>
  <c r="T51" i="12"/>
  <c r="U55" i="12"/>
  <c r="O55" i="12"/>
  <c r="O34" i="12"/>
  <c r="U34" i="12"/>
  <c r="O35" i="12"/>
  <c r="U35" i="12"/>
  <c r="S41" i="12"/>
  <c r="M41" i="12"/>
  <c r="M16" i="12"/>
  <c r="S16" i="12"/>
  <c r="M36" i="12"/>
  <c r="S36" i="12"/>
  <c r="O17" i="12"/>
  <c r="U17" i="12"/>
  <c r="M25" i="12"/>
  <c r="S25" i="12"/>
  <c r="N13" i="12"/>
  <c r="T13" i="12"/>
  <c r="O28" i="12"/>
  <c r="U28" i="12"/>
  <c r="N32" i="12"/>
  <c r="T32" i="12"/>
  <c r="N50" i="12"/>
  <c r="T50" i="12"/>
  <c r="N40" i="12"/>
  <c r="T40" i="12"/>
  <c r="U15" i="12"/>
  <c r="W15" i="12" s="1"/>
  <c r="O15" i="12"/>
  <c r="Q15" i="12" s="1"/>
  <c r="O40" i="12"/>
  <c r="U40" i="12"/>
  <c r="O38" i="12"/>
  <c r="U38" i="12"/>
  <c r="S34" i="12"/>
  <c r="M34" i="12"/>
  <c r="M19" i="12"/>
  <c r="S19" i="12"/>
  <c r="M48" i="12"/>
  <c r="S48" i="12"/>
  <c r="N38" i="12"/>
  <c r="T38" i="12"/>
  <c r="S47" i="12"/>
  <c r="M47" i="12"/>
  <c r="T53" i="12"/>
  <c r="N53" i="12"/>
  <c r="O39" i="12"/>
  <c r="U39" i="12"/>
  <c r="N31" i="12"/>
  <c r="T31" i="12"/>
  <c r="U24" i="12"/>
  <c r="O24" i="12"/>
  <c r="M28" i="12"/>
  <c r="S28" i="12"/>
  <c r="O13" i="12"/>
  <c r="U13" i="12"/>
  <c r="M31" i="12"/>
  <c r="S31" i="12"/>
  <c r="T17" i="12"/>
  <c r="N17" i="12"/>
  <c r="T25" i="12"/>
  <c r="N25" i="12"/>
  <c r="T44" i="12"/>
  <c r="N44" i="12"/>
  <c r="U29" i="12"/>
  <c r="O29" i="12"/>
  <c r="U30" i="12"/>
  <c r="O30" i="12"/>
  <c r="O16" i="12"/>
  <c r="U16" i="12"/>
  <c r="U48" i="12"/>
  <c r="O48" i="12"/>
  <c r="M51" i="12"/>
  <c r="S51" i="12"/>
  <c r="M35" i="12"/>
  <c r="S35" i="12"/>
  <c r="S23" i="12"/>
  <c r="M23" i="12"/>
  <c r="N39" i="12"/>
  <c r="T39" i="12"/>
  <c r="N34" i="12"/>
  <c r="T34" i="12"/>
  <c r="M22" i="12"/>
  <c r="S22" i="12"/>
  <c r="N35" i="12"/>
  <c r="T35" i="12"/>
  <c r="S14" i="12"/>
  <c r="M14" i="12"/>
  <c r="T23" i="12"/>
  <c r="N23" i="12"/>
  <c r="O51" i="12"/>
  <c r="U51" i="12"/>
  <c r="S17" i="12"/>
  <c r="M17" i="12"/>
  <c r="U27" i="12"/>
  <c r="O27" i="12"/>
  <c r="S20" i="12"/>
  <c r="M20" i="12"/>
  <c r="T14" i="12"/>
  <c r="N14" i="12"/>
  <c r="N22" i="12"/>
  <c r="T22" i="12"/>
  <c r="S18" i="12"/>
  <c r="M18" i="12"/>
  <c r="U32" i="12"/>
  <c r="O32" i="12"/>
  <c r="U33" i="12"/>
  <c r="O33" i="12"/>
  <c r="O19" i="12"/>
  <c r="U19" i="12"/>
  <c r="O47" i="12"/>
  <c r="U47" i="12"/>
  <c r="S24" i="12"/>
  <c r="M24" i="12"/>
  <c r="Q24" i="12" s="1"/>
  <c r="M38" i="12"/>
  <c r="S38" i="12"/>
  <c r="S26" i="12"/>
  <c r="M26" i="12"/>
  <c r="O50" i="12"/>
  <c r="U50" i="12"/>
  <c r="T26" i="12"/>
  <c r="N26" i="12"/>
  <c r="U21" i="12"/>
  <c r="O21" i="12"/>
  <c r="T41" i="12"/>
  <c r="N41" i="12"/>
  <c r="U49" i="12"/>
  <c r="O49" i="12"/>
  <c r="N28" i="12"/>
  <c r="T28" i="12"/>
  <c r="U26" i="12"/>
  <c r="O26" i="12"/>
  <c r="M39" i="12"/>
  <c r="S39" i="12"/>
  <c r="T47" i="12"/>
  <c r="N47" i="12"/>
  <c r="N19" i="12"/>
  <c r="T19" i="12"/>
  <c r="U14" i="12"/>
  <c r="O14" i="12"/>
  <c r="U46" i="12"/>
  <c r="O46" i="12"/>
  <c r="U42" i="12"/>
  <c r="O42" i="12"/>
  <c r="O22" i="12"/>
  <c r="U22" i="12"/>
  <c r="S44" i="12"/>
  <c r="M44" i="12"/>
  <c r="S27" i="12"/>
  <c r="M27" i="12"/>
  <c r="M50" i="12"/>
  <c r="S50" i="12"/>
  <c r="S29" i="12"/>
  <c r="M29" i="12"/>
  <c r="S40" i="12"/>
  <c r="M40" i="12"/>
  <c r="U20" i="12"/>
  <c r="O20" i="12"/>
  <c r="U23" i="12"/>
  <c r="O23" i="12"/>
  <c r="S53" i="12"/>
  <c r="W53" i="12" s="1"/>
  <c r="AB33" i="12" s="1"/>
  <c r="M53" i="12"/>
  <c r="T20" i="12"/>
  <c r="N20" i="12"/>
  <c r="U36" i="12"/>
  <c r="O36" i="12"/>
  <c r="T48" i="12"/>
  <c r="N48" i="12"/>
  <c r="N16" i="12"/>
  <c r="T16" i="12"/>
  <c r="U45" i="12"/>
  <c r="O45" i="12"/>
  <c r="U54" i="12"/>
  <c r="O54" i="12"/>
  <c r="O25" i="12"/>
  <c r="U25" i="12"/>
  <c r="S43" i="12"/>
  <c r="M43" i="12"/>
  <c r="S30" i="12"/>
  <c r="W30" i="12" s="1"/>
  <c r="M30" i="12"/>
  <c r="S33" i="12"/>
  <c r="M33" i="12"/>
  <c r="S32" i="12"/>
  <c r="M32" i="12"/>
  <c r="U18" i="12"/>
  <c r="O18" i="12"/>
  <c r="S52" i="12"/>
  <c r="M52" i="12"/>
  <c r="T36" i="12"/>
  <c r="N36" i="12"/>
  <c r="O41" i="12"/>
  <c r="U41" i="12"/>
  <c r="S55" i="12"/>
  <c r="W55" i="12" s="1"/>
  <c r="AB35" i="12" s="1"/>
  <c r="M55" i="12"/>
  <c r="Q55" i="12" s="1"/>
  <c r="Z35" i="12" s="1"/>
  <c r="S42" i="12"/>
  <c r="M42" i="12"/>
  <c r="M37" i="12"/>
  <c r="S37" i="12"/>
  <c r="S46" i="12"/>
  <c r="M46" i="12"/>
  <c r="N49" i="12"/>
  <c r="T49" i="12"/>
  <c r="N52" i="12"/>
  <c r="T52" i="12"/>
  <c r="S21" i="12"/>
  <c r="M21" i="12"/>
  <c r="U43" i="12"/>
  <c r="O43" i="12"/>
  <c r="O53" i="12"/>
  <c r="U53" i="12"/>
  <c r="O31" i="12"/>
  <c r="U31" i="12"/>
  <c r="S54" i="12"/>
  <c r="W54" i="12" s="1"/>
  <c r="AB34" i="12" s="1"/>
  <c r="M54" i="12"/>
  <c r="Q54" i="12" s="1"/>
  <c r="Z34" i="12" s="1"/>
  <c r="M13" i="12"/>
  <c r="S13" i="12"/>
  <c r="S49" i="12"/>
  <c r="M49" i="12"/>
  <c r="S45" i="12"/>
  <c r="M45" i="12"/>
  <c r="Q45" i="12" s="1"/>
  <c r="Q53" i="11"/>
  <c r="Z33" i="11" s="1"/>
  <c r="W50" i="11"/>
  <c r="W38" i="11"/>
  <c r="S54" i="11"/>
  <c r="W54" i="11" s="1"/>
  <c r="AB34" i="11" s="1"/>
  <c r="M54" i="11"/>
  <c r="Q54" i="11" s="1"/>
  <c r="Z34" i="11" s="1"/>
  <c r="AA31" i="11"/>
  <c r="Z31" i="11"/>
  <c r="Q46" i="11"/>
  <c r="W46" i="11"/>
  <c r="Z32" i="11"/>
  <c r="AA32" i="11"/>
  <c r="W42" i="11"/>
  <c r="AB27" i="11" s="1"/>
  <c r="Q42" i="11"/>
  <c r="W40" i="11"/>
  <c r="Z26" i="11"/>
  <c r="AA26" i="11"/>
  <c r="W47" i="11"/>
  <c r="Q47" i="11"/>
  <c r="W39" i="11"/>
  <c r="AB26" i="11" s="1"/>
  <c r="W37" i="11"/>
  <c r="AB25" i="11" s="1"/>
  <c r="AA25" i="11"/>
  <c r="W43" i="11"/>
  <c r="Q43" i="11"/>
  <c r="W51" i="11"/>
  <c r="AB32" i="11" s="1"/>
  <c r="W49" i="11"/>
  <c r="AB31" i="11" s="1"/>
  <c r="S55" i="11"/>
  <c r="W55" i="11" s="1"/>
  <c r="AB35" i="11" s="1"/>
  <c r="Q55" i="11"/>
  <c r="Z35" i="11" s="1"/>
  <c r="W45" i="11"/>
  <c r="Q48" i="11"/>
  <c r="W48" i="11"/>
  <c r="Q44" i="11"/>
  <c r="W44" i="11"/>
  <c r="W52" i="11"/>
  <c r="Q52" i="11"/>
  <c r="AA27" i="11"/>
  <c r="W22" i="11"/>
  <c r="W34" i="11"/>
  <c r="Q34" i="11"/>
  <c r="W25" i="11"/>
  <c r="W36" i="11"/>
  <c r="Q36" i="11"/>
  <c r="W18" i="11"/>
  <c r="W33" i="11"/>
  <c r="Q33" i="11"/>
  <c r="W26" i="11"/>
  <c r="Q26" i="11"/>
  <c r="Q23" i="11"/>
  <c r="W35" i="11"/>
  <c r="Q35" i="11"/>
  <c r="W17" i="11"/>
  <c r="W30" i="11"/>
  <c r="Q27" i="11"/>
  <c r="W31" i="11"/>
  <c r="Q37" i="10"/>
  <c r="W20" i="10"/>
  <c r="N17" i="10"/>
  <c r="N14" i="10"/>
  <c r="W11" i="10"/>
  <c r="M11" i="10"/>
  <c r="O20" i="10"/>
  <c r="O17" i="10"/>
  <c r="M18" i="10"/>
  <c r="U38" i="10"/>
  <c r="W38" i="10" s="1"/>
  <c r="T29" i="10"/>
  <c r="N39" i="10"/>
  <c r="S55" i="10"/>
  <c r="N31" i="10"/>
  <c r="O29" i="10"/>
  <c r="N57" i="10"/>
  <c r="U37" i="10"/>
  <c r="O11" i="10"/>
  <c r="T12" i="10"/>
  <c r="W12" i="10" s="1"/>
  <c r="N20" i="10"/>
  <c r="T38" i="10"/>
  <c r="T28" i="10"/>
  <c r="W28" i="10" s="1"/>
  <c r="T56" i="10"/>
  <c r="S39" i="10"/>
  <c r="M39" i="10"/>
  <c r="U28" i="10"/>
  <c r="M38" i="10"/>
  <c r="Q38" i="10" s="1"/>
  <c r="O55" i="10"/>
  <c r="U55" i="10"/>
  <c r="T50" i="10"/>
  <c r="N50" i="10"/>
  <c r="U50" i="10"/>
  <c r="O50" i="10"/>
  <c r="N53" i="10"/>
  <c r="T53" i="10"/>
  <c r="O54" i="10"/>
  <c r="U54" i="10"/>
  <c r="N52" i="10"/>
  <c r="T52" i="10"/>
  <c r="N34" i="10"/>
  <c r="T34" i="10"/>
  <c r="M34" i="10"/>
  <c r="S34" i="10"/>
  <c r="M28" i="10"/>
  <c r="Q28" i="10" s="1"/>
  <c r="U39" i="10"/>
  <c r="U57" i="10"/>
  <c r="W57" i="10" s="1"/>
  <c r="S49" i="10"/>
  <c r="M49" i="10"/>
  <c r="O35" i="10"/>
  <c r="U35" i="10"/>
  <c r="M52" i="10"/>
  <c r="Q52" i="10" s="1"/>
  <c r="S52" i="10"/>
  <c r="U51" i="10"/>
  <c r="O51" i="10"/>
  <c r="N54" i="10"/>
  <c r="T54" i="10"/>
  <c r="N55" i="10"/>
  <c r="T55" i="10"/>
  <c r="T36" i="10"/>
  <c r="M57" i="10"/>
  <c r="Q57" i="10" s="1"/>
  <c r="U14" i="10"/>
  <c r="O14" i="10"/>
  <c r="O53" i="10"/>
  <c r="U53" i="10"/>
  <c r="U49" i="10"/>
  <c r="O49" i="10"/>
  <c r="T51" i="10"/>
  <c r="N51" i="10"/>
  <c r="U34" i="10"/>
  <c r="O34" i="10"/>
  <c r="M53" i="10"/>
  <c r="S53" i="10"/>
  <c r="O32" i="10"/>
  <c r="N11" i="10"/>
  <c r="Q11" i="10" s="1"/>
  <c r="S36" i="10"/>
  <c r="M56" i="10"/>
  <c r="S58" i="10"/>
  <c r="W58" i="10" s="1"/>
  <c r="M58" i="10"/>
  <c r="O36" i="10"/>
  <c r="Q36" i="10" s="1"/>
  <c r="U36" i="10"/>
  <c r="N58" i="10"/>
  <c r="M20" i="10"/>
  <c r="T37" i="10"/>
  <c r="W37" i="10" s="1"/>
  <c r="N35" i="10"/>
  <c r="Q35" i="10" s="1"/>
  <c r="T35" i="10"/>
  <c r="N27" i="10"/>
  <c r="O58" i="10"/>
  <c r="O56" i="10"/>
  <c r="U56" i="10"/>
  <c r="U52" i="10"/>
  <c r="O52" i="10"/>
  <c r="M50" i="10"/>
  <c r="Q50" i="10" s="1"/>
  <c r="S50" i="10"/>
  <c r="W50" i="10" s="1"/>
  <c r="S51" i="10"/>
  <c r="M51" i="10"/>
  <c r="Q51" i="10" s="1"/>
  <c r="S35" i="10"/>
  <c r="AA23" i="10"/>
  <c r="T49" i="10"/>
  <c r="N49" i="10"/>
  <c r="M54" i="10"/>
  <c r="Q54" i="10" s="1"/>
  <c r="S54" i="10"/>
  <c r="W54" i="10" s="1"/>
  <c r="S29" i="10"/>
  <c r="M29" i="10"/>
  <c r="U31" i="10"/>
  <c r="O31" i="10"/>
  <c r="N18" i="10"/>
  <c r="T18" i="10"/>
  <c r="W18" i="10" s="1"/>
  <c r="O33" i="10"/>
  <c r="U33" i="10"/>
  <c r="U23" i="10"/>
  <c r="O23" i="10"/>
  <c r="N15" i="10"/>
  <c r="T15" i="10"/>
  <c r="M13" i="10"/>
  <c r="S13" i="10"/>
  <c r="W13" i="10" s="1"/>
  <c r="S15" i="10"/>
  <c r="M15" i="10"/>
  <c r="S27" i="10"/>
  <c r="W27" i="10" s="1"/>
  <c r="M27" i="10"/>
  <c r="N32" i="10"/>
  <c r="T32" i="10"/>
  <c r="T22" i="10"/>
  <c r="N22" i="10"/>
  <c r="O24" i="10"/>
  <c r="U24" i="10"/>
  <c r="M16" i="10"/>
  <c r="S16" i="10"/>
  <c r="U19" i="10"/>
  <c r="O19" i="10"/>
  <c r="S21" i="10"/>
  <c r="W21" i="10" s="1"/>
  <c r="M21" i="10"/>
  <c r="U16" i="10"/>
  <c r="O16" i="10"/>
  <c r="S14" i="10"/>
  <c r="M14" i="10"/>
  <c r="U10" i="10"/>
  <c r="O10" i="10"/>
  <c r="N13" i="10"/>
  <c r="T13" i="10"/>
  <c r="T19" i="10"/>
  <c r="N19" i="10"/>
  <c r="N23" i="10"/>
  <c r="T23" i="10"/>
  <c r="M19" i="10"/>
  <c r="S19" i="10"/>
  <c r="M31" i="10"/>
  <c r="S31" i="10"/>
  <c r="W31" i="10" s="1"/>
  <c r="M10" i="10"/>
  <c r="S10" i="10"/>
  <c r="W10" i="10" s="1"/>
  <c r="T10" i="10"/>
  <c r="N10" i="10"/>
  <c r="N16" i="10"/>
  <c r="T16" i="10"/>
  <c r="O25" i="10"/>
  <c r="U25" i="10"/>
  <c r="S17" i="10"/>
  <c r="W17" i="10" s="1"/>
  <c r="M17" i="10"/>
  <c r="M22" i="10"/>
  <c r="S22" i="10"/>
  <c r="U26" i="10"/>
  <c r="O26" i="10"/>
  <c r="N24" i="10"/>
  <c r="T24" i="10"/>
  <c r="S33" i="10"/>
  <c r="W33" i="10" s="1"/>
  <c r="M33" i="10"/>
  <c r="Q33" i="10" s="1"/>
  <c r="O18" i="10"/>
  <c r="U18" i="10"/>
  <c r="N33" i="10"/>
  <c r="T33" i="10"/>
  <c r="O15" i="10"/>
  <c r="U15" i="10"/>
  <c r="M32" i="10"/>
  <c r="S32" i="10"/>
  <c r="T25" i="10"/>
  <c r="N25" i="10"/>
  <c r="U21" i="10"/>
  <c r="O21" i="10"/>
  <c r="S30" i="10"/>
  <c r="W30" i="10" s="1"/>
  <c r="M30" i="10"/>
  <c r="Q30" i="10" s="1"/>
  <c r="M25" i="10"/>
  <c r="S25" i="10"/>
  <c r="O22" i="10"/>
  <c r="U22" i="10"/>
  <c r="O12" i="10"/>
  <c r="Q12" i="10" s="1"/>
  <c r="U12" i="10"/>
  <c r="S24" i="10"/>
  <c r="W24" i="10" s="1"/>
  <c r="M24" i="10"/>
  <c r="O27" i="10"/>
  <c r="U27" i="10"/>
  <c r="N26" i="10"/>
  <c r="T26" i="10"/>
  <c r="W26" i="10" s="1"/>
  <c r="O13" i="10"/>
  <c r="U13" i="10"/>
  <c r="N21" i="10"/>
  <c r="T21" i="10"/>
  <c r="M23" i="10"/>
  <c r="S23" i="10"/>
  <c r="AC13" i="3"/>
  <c r="AB13" i="3"/>
  <c r="AC19" i="3"/>
  <c r="AB19" i="3"/>
  <c r="AC12" i="3"/>
  <c r="AB12" i="3"/>
  <c r="AB10" i="3"/>
  <c r="AC10" i="3"/>
  <c r="AC11" i="3"/>
  <c r="AB11" i="3"/>
  <c r="AC17" i="3"/>
  <c r="AB17" i="3"/>
  <c r="AC14" i="3"/>
  <c r="AB14" i="3"/>
  <c r="AC15" i="3"/>
  <c r="AB15" i="3"/>
  <c r="AC16" i="3"/>
  <c r="AB16" i="3"/>
  <c r="AC20" i="3"/>
  <c r="AB20" i="3"/>
  <c r="AB21" i="3"/>
  <c r="K17" i="3"/>
  <c r="O17" i="3" s="1"/>
  <c r="I23" i="3"/>
  <c r="M23" i="3" s="1"/>
  <c r="I12" i="3"/>
  <c r="M12" i="3" s="1"/>
  <c r="J23" i="3"/>
  <c r="N23" i="3" s="1"/>
  <c r="I20" i="3"/>
  <c r="M20" i="3" s="1"/>
  <c r="Q20" i="3" s="1"/>
  <c r="J20" i="3"/>
  <c r="N20" i="3" s="1"/>
  <c r="J12" i="3"/>
  <c r="N12" i="3" s="1"/>
  <c r="K26" i="3"/>
  <c r="O26" i="3" s="1"/>
  <c r="K20" i="3"/>
  <c r="O20" i="3" s="1"/>
  <c r="K12" i="3"/>
  <c r="O12" i="3" s="1"/>
  <c r="I28" i="3"/>
  <c r="M28" i="3" s="1"/>
  <c r="Q28" i="3" s="1"/>
  <c r="K13" i="3"/>
  <c r="O13" i="3" s="1"/>
  <c r="J28" i="3"/>
  <c r="N28" i="3" s="1"/>
  <c r="I16" i="3"/>
  <c r="M16" i="3" s="1"/>
  <c r="Q16" i="3" s="1"/>
  <c r="K28" i="3"/>
  <c r="O28" i="3" s="1"/>
  <c r="J16" i="3"/>
  <c r="N16" i="3" s="1"/>
  <c r="J33" i="3"/>
  <c r="N33" i="3" s="1"/>
  <c r="K16" i="3"/>
  <c r="O16" i="3" s="1"/>
  <c r="K33" i="3"/>
  <c r="O33" i="3" s="1"/>
  <c r="Q12" i="3"/>
  <c r="I15" i="3"/>
  <c r="M15" i="3" s="1"/>
  <c r="K23" i="3"/>
  <c r="O23" i="3" s="1"/>
  <c r="I14" i="3"/>
  <c r="M14" i="3" s="1"/>
  <c r="Q14" i="3" s="1"/>
  <c r="I22" i="3"/>
  <c r="M22" i="3" s="1"/>
  <c r="J27" i="3"/>
  <c r="N27" i="3" s="1"/>
  <c r="Q27" i="3" s="1"/>
  <c r="K32" i="3"/>
  <c r="O32" i="3" s="1"/>
  <c r="I30" i="3"/>
  <c r="M30" i="3" s="1"/>
  <c r="I11" i="3"/>
  <c r="M11" i="3" s="1"/>
  <c r="J10" i="3"/>
  <c r="N10" i="3" s="1"/>
  <c r="J14" i="3"/>
  <c r="N14" i="3" s="1"/>
  <c r="J18" i="3"/>
  <c r="N18" i="3" s="1"/>
  <c r="J22" i="3"/>
  <c r="N22" i="3" s="1"/>
  <c r="K27" i="3"/>
  <c r="O27" i="3" s="1"/>
  <c r="I29" i="3"/>
  <c r="M29" i="3" s="1"/>
  <c r="I19" i="3"/>
  <c r="M19" i="3" s="1"/>
  <c r="Q19" i="3" s="1"/>
  <c r="I25" i="3"/>
  <c r="M25" i="3" s="1"/>
  <c r="J30" i="3"/>
  <c r="N30" i="3" s="1"/>
  <c r="I18" i="3"/>
  <c r="M18" i="3" s="1"/>
  <c r="Q18" i="3" s="1"/>
  <c r="K18" i="3"/>
  <c r="O18" i="3" s="1"/>
  <c r="K22" i="3"/>
  <c r="O22" i="3" s="1"/>
  <c r="J29" i="3"/>
  <c r="N29" i="3" s="1"/>
  <c r="I13" i="3"/>
  <c r="M13" i="3" s="1"/>
  <c r="Q13" i="3" s="1"/>
  <c r="I17" i="3"/>
  <c r="M17" i="3" s="1"/>
  <c r="I21" i="3"/>
  <c r="M21" i="3" s="1"/>
  <c r="J24" i="3"/>
  <c r="N24" i="3" s="1"/>
  <c r="K29" i="3"/>
  <c r="O29" i="3" s="1"/>
  <c r="I31" i="3"/>
  <c r="M31" i="3" s="1"/>
  <c r="Q31" i="3" s="1"/>
  <c r="I10" i="3"/>
  <c r="M10" i="3" s="1"/>
  <c r="K10" i="3"/>
  <c r="O10" i="3" s="1"/>
  <c r="K14" i="3"/>
  <c r="O14" i="3" s="1"/>
  <c r="I24" i="3"/>
  <c r="M24" i="3" s="1"/>
  <c r="J13" i="3"/>
  <c r="N13" i="3" s="1"/>
  <c r="J17" i="3"/>
  <c r="N17" i="3" s="1"/>
  <c r="J21" i="3"/>
  <c r="N21" i="3" s="1"/>
  <c r="K24" i="3"/>
  <c r="O24" i="3" s="1"/>
  <c r="I26" i="3"/>
  <c r="M26" i="3" s="1"/>
  <c r="J31" i="3"/>
  <c r="N31" i="3" s="1"/>
  <c r="K21" i="3"/>
  <c r="O21" i="3" s="1"/>
  <c r="J26" i="3"/>
  <c r="N26" i="3" s="1"/>
  <c r="K31" i="3"/>
  <c r="O31" i="3" s="1"/>
  <c r="I33" i="3"/>
  <c r="M33" i="3" s="1"/>
  <c r="Q33" i="3" s="1"/>
  <c r="J11" i="3"/>
  <c r="N11" i="3" s="1"/>
  <c r="J15" i="3"/>
  <c r="N15" i="3" s="1"/>
  <c r="J19" i="3"/>
  <c r="N19" i="3" s="1"/>
  <c r="J25" i="3"/>
  <c r="N25" i="3" s="1"/>
  <c r="K30" i="3"/>
  <c r="O30" i="3" s="1"/>
  <c r="I32" i="3"/>
  <c r="M32" i="3" s="1"/>
  <c r="Q32" i="3" s="1"/>
  <c r="K11" i="3"/>
  <c r="O11" i="3" s="1"/>
  <c r="K15" i="3"/>
  <c r="O15" i="3" s="1"/>
  <c r="K19" i="3"/>
  <c r="O19" i="3" s="1"/>
  <c r="Q51" i="12" l="1"/>
  <c r="W44" i="12"/>
  <c r="W43" i="12"/>
  <c r="Q30" i="12"/>
  <c r="W24" i="12"/>
  <c r="W21" i="12"/>
  <c r="Q13" i="12"/>
  <c r="W13" i="12"/>
  <c r="W46" i="12"/>
  <c r="W40" i="12"/>
  <c r="W34" i="12"/>
  <c r="Q46" i="12"/>
  <c r="Z29" i="12" s="1"/>
  <c r="Q40" i="12"/>
  <c r="Q34" i="12"/>
  <c r="Q21" i="12"/>
  <c r="Y15" i="12"/>
  <c r="W22" i="12"/>
  <c r="AC17" i="12" s="1"/>
  <c r="W16" i="12"/>
  <c r="AC14" i="12" s="1"/>
  <c r="Q22" i="12"/>
  <c r="Z17" i="12" s="1"/>
  <c r="Q16" i="12"/>
  <c r="Z14" i="12" s="1"/>
  <c r="Q43" i="12"/>
  <c r="Q29" i="12"/>
  <c r="AA21" i="12" s="1"/>
  <c r="W51" i="12"/>
  <c r="W23" i="12"/>
  <c r="AB18" i="12" s="1"/>
  <c r="Q28" i="12"/>
  <c r="W45" i="12"/>
  <c r="W33" i="12"/>
  <c r="W39" i="12"/>
  <c r="Q20" i="12"/>
  <c r="W19" i="12"/>
  <c r="W36" i="12"/>
  <c r="Q39" i="12"/>
  <c r="W20" i="12"/>
  <c r="Q19" i="12"/>
  <c r="Q36" i="12"/>
  <c r="Q17" i="12"/>
  <c r="W31" i="12"/>
  <c r="Q52" i="12"/>
  <c r="W29" i="12"/>
  <c r="W26" i="12"/>
  <c r="W17" i="12"/>
  <c r="Q31" i="12"/>
  <c r="W41" i="12"/>
  <c r="Q26" i="12"/>
  <c r="Q41" i="12"/>
  <c r="W37" i="12"/>
  <c r="W52" i="12"/>
  <c r="W50" i="12"/>
  <c r="W38" i="12"/>
  <c r="Q18" i="12"/>
  <c r="Q47" i="12"/>
  <c r="AC28" i="12"/>
  <c r="AB28" i="12"/>
  <c r="Q37" i="12"/>
  <c r="Q50" i="12"/>
  <c r="Q38" i="12"/>
  <c r="W18" i="12"/>
  <c r="W47" i="12"/>
  <c r="Q42" i="12"/>
  <c r="Q53" i="12"/>
  <c r="Z33" i="12" s="1"/>
  <c r="Q27" i="12"/>
  <c r="Q23" i="12"/>
  <c r="W28" i="12"/>
  <c r="W25" i="12"/>
  <c r="Q32" i="12"/>
  <c r="Q25" i="12"/>
  <c r="W42" i="12"/>
  <c r="W27" i="12"/>
  <c r="Q49" i="12"/>
  <c r="W32" i="12"/>
  <c r="Q44" i="12"/>
  <c r="Q14" i="12"/>
  <c r="Z13" i="12" s="1"/>
  <c r="W35" i="12"/>
  <c r="W48" i="12"/>
  <c r="W49" i="12"/>
  <c r="AB17" i="12"/>
  <c r="Q33" i="12"/>
  <c r="W14" i="12"/>
  <c r="AC13" i="12" s="1"/>
  <c r="Q35" i="12"/>
  <c r="Q48" i="12"/>
  <c r="AC27" i="11"/>
  <c r="Z27" i="11"/>
  <c r="AC25" i="11"/>
  <c r="AC32" i="11"/>
  <c r="Z28" i="11"/>
  <c r="AA28" i="11"/>
  <c r="AC26" i="11"/>
  <c r="AB28" i="11"/>
  <c r="AC28" i="11"/>
  <c r="AC31" i="11"/>
  <c r="AA29" i="11"/>
  <c r="Z29" i="11"/>
  <c r="AB30" i="11"/>
  <c r="AC30" i="11"/>
  <c r="AA30" i="11"/>
  <c r="Z30" i="11"/>
  <c r="AC29" i="11"/>
  <c r="AB29" i="11"/>
  <c r="W32" i="11"/>
  <c r="AB22" i="11" s="1"/>
  <c r="W29" i="11"/>
  <c r="AC21" i="11" s="1"/>
  <c r="W28" i="11"/>
  <c r="W27" i="11"/>
  <c r="W19" i="11"/>
  <c r="AC16" i="11" s="1"/>
  <c r="W16" i="11"/>
  <c r="Q25" i="11"/>
  <c r="Z19" i="11" s="1"/>
  <c r="AA16" i="11"/>
  <c r="Q20" i="11"/>
  <c r="W21" i="11"/>
  <c r="AC17" i="11" s="1"/>
  <c r="W24" i="11"/>
  <c r="W13" i="11"/>
  <c r="Q24" i="11"/>
  <c r="AA18" i="11" s="1"/>
  <c r="Q22" i="11"/>
  <c r="Q28" i="11"/>
  <c r="AA20" i="11" s="1"/>
  <c r="Q29" i="11"/>
  <c r="W14" i="11"/>
  <c r="W15" i="11"/>
  <c r="AB14" i="11" s="1"/>
  <c r="Q15" i="11"/>
  <c r="AA14" i="11" s="1"/>
  <c r="W23" i="11"/>
  <c r="AC18" i="11" s="1"/>
  <c r="W20" i="11"/>
  <c r="Q32" i="11"/>
  <c r="Q31" i="11"/>
  <c r="Q30" i="11"/>
  <c r="Q21" i="11"/>
  <c r="Q18" i="11"/>
  <c r="Z15" i="11" s="1"/>
  <c r="Q14" i="11"/>
  <c r="AA13" i="11" s="1"/>
  <c r="AC22" i="11"/>
  <c r="Z16" i="11"/>
  <c r="AC19" i="11"/>
  <c r="AB19" i="11"/>
  <c r="AC24" i="11"/>
  <c r="AB24" i="11"/>
  <c r="AA24" i="11"/>
  <c r="Z24" i="11"/>
  <c r="AA23" i="11"/>
  <c r="Z23" i="11"/>
  <c r="AC23" i="11"/>
  <c r="AB23" i="11"/>
  <c r="AC15" i="11"/>
  <c r="AB15" i="11"/>
  <c r="W56" i="10"/>
  <c r="Q56" i="10"/>
  <c r="AA28" i="10" s="1"/>
  <c r="Q55" i="10"/>
  <c r="Q53" i="10"/>
  <c r="Z27" i="10" s="1"/>
  <c r="Q58" i="10"/>
  <c r="W55" i="10"/>
  <c r="AC28" i="10" s="1"/>
  <c r="W52" i="10"/>
  <c r="Z23" i="10"/>
  <c r="Q31" i="10"/>
  <c r="W35" i="10"/>
  <c r="W34" i="10"/>
  <c r="W32" i="10"/>
  <c r="AC29" i="10"/>
  <c r="AB29" i="10"/>
  <c r="W53" i="10"/>
  <c r="AC27" i="10" s="1"/>
  <c r="W51" i="10"/>
  <c r="AC26" i="10" s="1"/>
  <c r="W49" i="10"/>
  <c r="AC25" i="10" s="1"/>
  <c r="W39" i="10"/>
  <c r="AC24" i="10" s="1"/>
  <c r="AC23" i="10"/>
  <c r="AB23" i="10"/>
  <c r="W36" i="10"/>
  <c r="Q49" i="10"/>
  <c r="AA25" i="10" s="1"/>
  <c r="Q39" i="10"/>
  <c r="Z24" i="10" s="1"/>
  <c r="AA22" i="10"/>
  <c r="Z22" i="10"/>
  <c r="Q34" i="10"/>
  <c r="Z21" i="10" s="1"/>
  <c r="Q32" i="10"/>
  <c r="AA20" i="10" s="1"/>
  <c r="W25" i="10"/>
  <c r="AB15" i="10"/>
  <c r="W15" i="10"/>
  <c r="AB12" i="10" s="1"/>
  <c r="W14" i="10"/>
  <c r="W29" i="10"/>
  <c r="W23" i="10"/>
  <c r="W19" i="10"/>
  <c r="Q17" i="10"/>
  <c r="W16" i="10"/>
  <c r="Q18" i="10"/>
  <c r="AB18" i="10"/>
  <c r="AC18" i="10"/>
  <c r="W22" i="10"/>
  <c r="AC16" i="10" s="1"/>
  <c r="AC15" i="10"/>
  <c r="AB14" i="10"/>
  <c r="AC14" i="10"/>
  <c r="AC11" i="10"/>
  <c r="AB11" i="10"/>
  <c r="Q29" i="10"/>
  <c r="Q24" i="10"/>
  <c r="AB28" i="10"/>
  <c r="Q14" i="10"/>
  <c r="Q23" i="10"/>
  <c r="Q16" i="10"/>
  <c r="AA13" i="10" s="1"/>
  <c r="Q15" i="10"/>
  <c r="AA12" i="10" s="1"/>
  <c r="Q26" i="10"/>
  <c r="Q10" i="10"/>
  <c r="Z10" i="10" s="1"/>
  <c r="Q22" i="10"/>
  <c r="Q19" i="10"/>
  <c r="Q25" i="10"/>
  <c r="Q13" i="10"/>
  <c r="AA11" i="10" s="1"/>
  <c r="Q21" i="10"/>
  <c r="Q20" i="10"/>
  <c r="Q27" i="10"/>
  <c r="AA21" i="10"/>
  <c r="AA29" i="10"/>
  <c r="AB21" i="10"/>
  <c r="AC21" i="10"/>
  <c r="AA24" i="10"/>
  <c r="AC20" i="10"/>
  <c r="AB20" i="10"/>
  <c r="AC22" i="10"/>
  <c r="AB22" i="10"/>
  <c r="AA26" i="10"/>
  <c r="Z26" i="10"/>
  <c r="AC10" i="10"/>
  <c r="AB10" i="10"/>
  <c r="AC13" i="10"/>
  <c r="AB13" i="10"/>
  <c r="AB17" i="10"/>
  <c r="AC17" i="10"/>
  <c r="AC12" i="10"/>
  <c r="Q23" i="3"/>
  <c r="Q29" i="3"/>
  <c r="Q15" i="3"/>
  <c r="Q26" i="3"/>
  <c r="Q21" i="3"/>
  <c r="Q17" i="3"/>
  <c r="Q11" i="3"/>
  <c r="Q24" i="3"/>
  <c r="Q30" i="3"/>
  <c r="Q10" i="3"/>
  <c r="Q25" i="3"/>
  <c r="Q22" i="3"/>
  <c r="AA32" i="12" l="1"/>
  <c r="AB29" i="12"/>
  <c r="AB14" i="12"/>
  <c r="Z28" i="12"/>
  <c r="AA14" i="12"/>
  <c r="AA29" i="12"/>
  <c r="AA17" i="12"/>
  <c r="AC32" i="12"/>
  <c r="AC18" i="12"/>
  <c r="AA28" i="12"/>
  <c r="Y16" i="12"/>
  <c r="Z21" i="12"/>
  <c r="AA13" i="12"/>
  <c r="AB32" i="12"/>
  <c r="AC29" i="12"/>
  <c r="AA31" i="12"/>
  <c r="Z31" i="12"/>
  <c r="AC21" i="12"/>
  <c r="AB21" i="12"/>
  <c r="AC20" i="12"/>
  <c r="AB20" i="12"/>
  <c r="AA27" i="12"/>
  <c r="Z27" i="12"/>
  <c r="AA16" i="12"/>
  <c r="Z16" i="12"/>
  <c r="AC26" i="12"/>
  <c r="AB26" i="12"/>
  <c r="AA25" i="12"/>
  <c r="Z25" i="12"/>
  <c r="AC24" i="12"/>
  <c r="AB24" i="12"/>
  <c r="Z32" i="12"/>
  <c r="AC23" i="12"/>
  <c r="AB23" i="12"/>
  <c r="AC30" i="12"/>
  <c r="AB30" i="12"/>
  <c r="AC22" i="12"/>
  <c r="AB22" i="12"/>
  <c r="AA23" i="12"/>
  <c r="Z23" i="12"/>
  <c r="AC19" i="12"/>
  <c r="AB19" i="12"/>
  <c r="AB13" i="12"/>
  <c r="AC25" i="12"/>
  <c r="AB25" i="12"/>
  <c r="Z30" i="12"/>
  <c r="AA30" i="12"/>
  <c r="AC27" i="12"/>
  <c r="AB27" i="12"/>
  <c r="AC16" i="12"/>
  <c r="AB16" i="12"/>
  <c r="AA15" i="12"/>
  <c r="Z15" i="12"/>
  <c r="AA24" i="12"/>
  <c r="Z24" i="12"/>
  <c r="AA18" i="12"/>
  <c r="Z18" i="12"/>
  <c r="AA22" i="12"/>
  <c r="Z22" i="12"/>
  <c r="AA26" i="12"/>
  <c r="Z26" i="12"/>
  <c r="AA19" i="12"/>
  <c r="Z19" i="12"/>
  <c r="AC31" i="12"/>
  <c r="AB31" i="12"/>
  <c r="AA20" i="12"/>
  <c r="Z20" i="12"/>
  <c r="AC15" i="12"/>
  <c r="AB15" i="12"/>
  <c r="AC20" i="11"/>
  <c r="AB21" i="11"/>
  <c r="AB20" i="11"/>
  <c r="Z18" i="11"/>
  <c r="AA22" i="11"/>
  <c r="AA15" i="11"/>
  <c r="AB16" i="11"/>
  <c r="Z13" i="11"/>
  <c r="AA17" i="11"/>
  <c r="AC14" i="11"/>
  <c r="Z20" i="11"/>
  <c r="AC13" i="11"/>
  <c r="AB13" i="11"/>
  <c r="Z22" i="11"/>
  <c r="AB17" i="11"/>
  <c r="Z14" i="11"/>
  <c r="Z21" i="11"/>
  <c r="AA19" i="11"/>
  <c r="AB18" i="11"/>
  <c r="AA21" i="11"/>
  <c r="Z17" i="11"/>
  <c r="Z28" i="10"/>
  <c r="AA27" i="10"/>
  <c r="AB26" i="10"/>
  <c r="AB25" i="10"/>
  <c r="AB27" i="10"/>
  <c r="AB24" i="10"/>
  <c r="Z20" i="10"/>
  <c r="Z25" i="10"/>
  <c r="Z17" i="10"/>
  <c r="AA14" i="10"/>
  <c r="Z13" i="10"/>
  <c r="AB16" i="10"/>
  <c r="Z18" i="10"/>
  <c r="Z12" i="10"/>
  <c r="AA16" i="10"/>
  <c r="Z16" i="10"/>
  <c r="AA10" i="10"/>
  <c r="Z14" i="10"/>
  <c r="Z15" i="10"/>
  <c r="AA17" i="10"/>
  <c r="Z11" i="10"/>
  <c r="AA18" i="10"/>
  <c r="AA15" i="10"/>
  <c r="Y17" i="12" l="1"/>
  <c r="Y18" i="12" l="1"/>
  <c r="Y19" i="12" l="1"/>
  <c r="Y20" i="12" l="1"/>
  <c r="Y21" i="12" l="1"/>
  <c r="Y22" i="12" l="1"/>
  <c r="Y23" i="12" l="1"/>
  <c r="Y24" i="12" l="1"/>
  <c r="Y25" i="12" l="1"/>
  <c r="Y26" i="12" l="1"/>
  <c r="Y27" i="12" l="1"/>
  <c r="Y28" i="12" l="1"/>
  <c r="Y29" i="12" l="1"/>
  <c r="Y30" i="12" l="1"/>
  <c r="Y31" i="12" l="1"/>
  <c r="Y32" i="12" l="1"/>
</calcChain>
</file>

<file path=xl/sharedStrings.xml><?xml version="1.0" encoding="utf-8"?>
<sst xmlns="http://schemas.openxmlformats.org/spreadsheetml/2006/main" count="243" uniqueCount="89">
  <si>
    <t>TP</t>
  </si>
  <si>
    <t>TPP</t>
  </si>
  <si>
    <t>T</t>
  </si>
  <si>
    <t>s</t>
  </si>
  <si>
    <t>SLOPE</t>
  </si>
  <si>
    <t>INT</t>
  </si>
  <si>
    <t>nmol</t>
  </si>
  <si>
    <t>nmol / gram</t>
  </si>
  <si>
    <t>nmol T/g</t>
  </si>
  <si>
    <t>egg mass g</t>
  </si>
  <si>
    <t>total nmol T/g</t>
  </si>
  <si>
    <t>av</t>
  </si>
  <si>
    <t>sd</t>
  </si>
  <si>
    <t>n eggs</t>
  </si>
  <si>
    <t>nmol / egg</t>
  </si>
  <si>
    <t>total nmol T/egg</t>
  </si>
  <si>
    <t>nmol T/egg</t>
  </si>
  <si>
    <t>10A</t>
  </si>
  <si>
    <t>10B</t>
  </si>
  <si>
    <t>10C</t>
  </si>
  <si>
    <t>QC1</t>
  </si>
  <si>
    <t>QC2</t>
  </si>
  <si>
    <t>NEXT DAY</t>
  </si>
  <si>
    <t>10C-spike</t>
  </si>
  <si>
    <t>10avg</t>
  </si>
  <si>
    <t>27 spike</t>
  </si>
  <si>
    <t>id</t>
  </si>
  <si>
    <t>nmolT_g</t>
  </si>
  <si>
    <t>nmolT_egg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</si>
  <si>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</si>
  <si>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</si>
  <si>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</si>
  <si>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</si>
  <si>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</si>
  <si>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</si>
  <si>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</si>
  <si>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</si>
  <si>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</si>
  <si>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</si>
  <si>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</si>
  <si>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</si>
  <si>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</si>
  <si>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</si>
  <si>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</si>
  <si>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</si>
  <si>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</si>
  <si>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</si>
  <si>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</si>
  <si>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</si>
  <si>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</si>
  <si>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</si>
  <si>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</si>
  <si>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</si>
  <si>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f25</t>
  </si>
  <si>
    <t>f26</t>
  </si>
  <si>
    <t>f27</t>
  </si>
  <si>
    <t>f28</t>
  </si>
  <si>
    <t>f29</t>
  </si>
  <si>
    <t>f30</t>
  </si>
  <si>
    <t>f31</t>
  </si>
  <si>
    <t>f32</t>
  </si>
  <si>
    <t>f33</t>
  </si>
  <si>
    <t>f34</t>
  </si>
  <si>
    <t>f35</t>
  </si>
  <si>
    <t>f36</t>
  </si>
  <si>
    <t>f37</t>
  </si>
  <si>
    <t>f38</t>
  </si>
  <si>
    <t>f39</t>
  </si>
  <si>
    <t>f40</t>
  </si>
  <si>
    <t>f41</t>
  </si>
  <si>
    <t>f42</t>
  </si>
  <si>
    <t>f43</t>
  </si>
  <si>
    <t>f44</t>
  </si>
  <si>
    <t>f45</t>
  </si>
  <si>
    <t>f46</t>
  </si>
  <si>
    <t>f47</t>
  </si>
  <si>
    <t>f48</t>
  </si>
  <si>
    <t>f49</t>
  </si>
  <si>
    <t>f50</t>
  </si>
  <si>
    <t>f51</t>
  </si>
  <si>
    <t>f52</t>
  </si>
  <si>
    <t>f53</t>
  </si>
  <si>
    <t>f54</t>
  </si>
  <si>
    <t>f55</t>
  </si>
  <si>
    <t>f56</t>
  </si>
  <si>
    <t>f57</t>
  </si>
  <si>
    <t>f58</t>
  </si>
  <si>
    <t>f59</t>
  </si>
  <si>
    <t>f60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</si>
</sst>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0" xfId="0" applyFont="1" applyBorder="1" applyAlignment="1">
      <alignment horizontal="left"/>
    </xf>
    <xf numFmtId="164" fontId="1" fillId="0" borderId="0" xfId="0" applyNumberFormat="1" applyFont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1" fillId="0" borderId="0" xfId="0" applyFont="1" applyFill="1" applyAlignment="1">
      <alignment horizontal="left"/>
    </xf>
    <xf numFmtId="164" fontId="1" fillId="0" borderId="0" xfId="0" applyNumberFormat="1" applyFont="1" applyFill="1" applyAlignment="1">
      <alignment horizontal="center"/>
    </xf>
    <xf numFmtId="0" fontId="1" fillId="0" borderId="0" xfId="0" applyFont="1" applyFill="1" applyAlignment="1">
      <alignment horizontal="center"/>
    </xf>
    <xf numFmtId="2" fontId="0" fillId="0" borderId="0" xfId="0" applyNumberFormat="1" applyFill="1" applyBorder="1" applyAlignment="1">
      <alignment horizontal="center"/>
    </xf>
    <xf numFmtId="2" fontId="0" fillId="0" borderId="0" xfId="0" applyNumberFormat="1" applyFill="1" applyAlignment="1">
      <alignment horizontal="center"/>
    </xf>
    <xf numFmtId="164" fontId="0" fillId="0" borderId="0" xfId="0" applyNumberFormat="1" applyFill="1" applyAlignment="1">
      <alignment horizontal="center"/>
    </xf>
    <xf numFmtId="0" fontId="0" fillId="2" borderId="0" xfId="0" applyFill="1"/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template!$E$4</c:f>
              <c:strCache>
                <c:ptCount val="1"/>
                <c:pt idx="0">
                  <c:v>TPP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6785214348206473"/>
                  <c:y val="-0.2231098716827063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template!$D$5:$D$9</c:f>
              <c:numCache>
                <c:formatCode>General</c:formatCode>
                <c:ptCount val="5"/>
                <c:pt idx="0">
                  <c:v>10</c:v>
                </c:pt>
                <c:pt idx="1">
                  <c:v>5</c:v>
                </c:pt>
                <c:pt idx="2">
                  <c:v>2.5</c:v>
                </c:pt>
                <c:pt idx="3">
                  <c:v>1.25</c:v>
                </c:pt>
                <c:pt idx="4">
                  <c:v>0.6</c:v>
                </c:pt>
              </c:numCache>
            </c:numRef>
          </c:xVal>
          <c:yVal>
            <c:numRef>
              <c:f>template!$E$5:$E$9</c:f>
              <c:numCache>
                <c:formatCode>General</c:formatCode>
                <c:ptCount val="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FCB-4275-8807-E3C92BD59623}"/>
            </c:ext>
          </c:extLst>
        </c:ser>
        <c:ser>
          <c:idx val="1"/>
          <c:order val="1"/>
          <c:tx>
            <c:strRef>
              <c:f>template!$F$4</c:f>
              <c:strCache>
                <c:ptCount val="1"/>
                <c:pt idx="0">
                  <c:v>TP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1583836395450568"/>
                  <c:y val="-0.442105205599300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template!$D$5:$D$9</c:f>
              <c:numCache>
                <c:formatCode>General</c:formatCode>
                <c:ptCount val="5"/>
                <c:pt idx="0">
                  <c:v>10</c:v>
                </c:pt>
                <c:pt idx="1">
                  <c:v>5</c:v>
                </c:pt>
                <c:pt idx="2">
                  <c:v>2.5</c:v>
                </c:pt>
                <c:pt idx="3">
                  <c:v>1.25</c:v>
                </c:pt>
                <c:pt idx="4">
                  <c:v>0.6</c:v>
                </c:pt>
              </c:numCache>
            </c:numRef>
          </c:xVal>
          <c:yVal>
            <c:numRef>
              <c:f>template!$F$5:$F$9</c:f>
              <c:numCache>
                <c:formatCode>General</c:formatCode>
                <c:ptCount val="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FCB-4275-8807-E3C92BD59623}"/>
            </c:ext>
          </c:extLst>
        </c:ser>
        <c:ser>
          <c:idx val="2"/>
          <c:order val="2"/>
          <c:tx>
            <c:strRef>
              <c:f>template!$G$4</c:f>
              <c:strCache>
                <c:ptCount val="1"/>
                <c:pt idx="0">
                  <c:v>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5714785651793531"/>
                  <c:y val="-5.597222222222222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template!$D$5:$D$9</c:f>
              <c:numCache>
                <c:formatCode>General</c:formatCode>
                <c:ptCount val="5"/>
                <c:pt idx="0">
                  <c:v>10</c:v>
                </c:pt>
                <c:pt idx="1">
                  <c:v>5</c:v>
                </c:pt>
                <c:pt idx="2">
                  <c:v>2.5</c:v>
                </c:pt>
                <c:pt idx="3">
                  <c:v>1.25</c:v>
                </c:pt>
                <c:pt idx="4">
                  <c:v>0.6</c:v>
                </c:pt>
              </c:numCache>
            </c:numRef>
          </c:xVal>
          <c:yVal>
            <c:numRef>
              <c:f>template!$G$5:$G$9</c:f>
              <c:numCache>
                <c:formatCode>General</c:formatCode>
                <c:ptCount val="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FCB-4275-8807-E3C92BD596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9776224"/>
        <c:axId val="659782464"/>
      </c:scatterChart>
      <c:valAx>
        <c:axId val="659776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nmol T/g egg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782464"/>
        <c:crosses val="autoZero"/>
        <c:crossBetween val="midCat"/>
      </c:valAx>
      <c:valAx>
        <c:axId val="65978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Fluorescene Area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776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'Batch1-2'!$E$4</c:f>
              <c:strCache>
                <c:ptCount val="1"/>
                <c:pt idx="0">
                  <c:v>TPP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6785214348206473"/>
                  <c:y val="-0.2231098716827063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'Batch1-2'!$D$5:$D$9</c:f>
              <c:numCache>
                <c:formatCode>General</c:formatCode>
                <c:ptCount val="5"/>
                <c:pt idx="0">
                  <c:v>20</c:v>
                </c:pt>
                <c:pt idx="1">
                  <c:v>10</c:v>
                </c:pt>
                <c:pt idx="2">
                  <c:v>5</c:v>
                </c:pt>
                <c:pt idx="3">
                  <c:v>2.5</c:v>
                </c:pt>
                <c:pt idx="4">
                  <c:v>1.25</c:v>
                </c:pt>
              </c:numCache>
            </c:numRef>
          </c:xVal>
          <c:yVal>
            <c:numRef>
              <c:f>'Batch1-2'!$E$5:$E$9</c:f>
              <c:numCache>
                <c:formatCode>General</c:formatCode>
                <c:ptCount val="5"/>
                <c:pt idx="0">
                  <c:v>237.6</c:v>
                </c:pt>
                <c:pt idx="1">
                  <c:v>114.1</c:v>
                </c:pt>
                <c:pt idx="2">
                  <c:v>55.2</c:v>
                </c:pt>
                <c:pt idx="3">
                  <c:v>28.9</c:v>
                </c:pt>
                <c:pt idx="4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11E-444C-86EC-72A13A7FF112}"/>
            </c:ext>
          </c:extLst>
        </c:ser>
        <c:ser>
          <c:idx val="1"/>
          <c:order val="1"/>
          <c:tx>
            <c:strRef>
              <c:f>'Batch1-2'!$F$4</c:f>
              <c:strCache>
                <c:ptCount val="1"/>
                <c:pt idx="0">
                  <c:v>TP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1583836395450568"/>
                  <c:y val="-0.442105205599300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'Batch1-2'!$D$5:$D$9</c:f>
              <c:numCache>
                <c:formatCode>General</c:formatCode>
                <c:ptCount val="5"/>
                <c:pt idx="0">
                  <c:v>20</c:v>
                </c:pt>
                <c:pt idx="1">
                  <c:v>10</c:v>
                </c:pt>
                <c:pt idx="2">
                  <c:v>5</c:v>
                </c:pt>
                <c:pt idx="3">
                  <c:v>2.5</c:v>
                </c:pt>
                <c:pt idx="4">
                  <c:v>1.25</c:v>
                </c:pt>
              </c:numCache>
            </c:numRef>
          </c:xVal>
          <c:yVal>
            <c:numRef>
              <c:f>'Batch1-2'!$F$5:$F$9</c:f>
              <c:numCache>
                <c:formatCode>General</c:formatCode>
                <c:ptCount val="5"/>
                <c:pt idx="0">
                  <c:v>249.5</c:v>
                </c:pt>
                <c:pt idx="1">
                  <c:v>119.3</c:v>
                </c:pt>
                <c:pt idx="2">
                  <c:v>56.7</c:v>
                </c:pt>
                <c:pt idx="3">
                  <c:v>29.2</c:v>
                </c:pt>
                <c:pt idx="4">
                  <c:v>16.399999999999999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11E-444C-86EC-72A13A7FF112}"/>
            </c:ext>
          </c:extLst>
        </c:ser>
        <c:ser>
          <c:idx val="2"/>
          <c:order val="2"/>
          <c:tx>
            <c:strRef>
              <c:f>'Batch1-2'!$G$4</c:f>
              <c:strCache>
                <c:ptCount val="1"/>
                <c:pt idx="0">
                  <c:v>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5714785651793531"/>
                  <c:y val="-5.597222222222222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'Batch1-2'!$D$5:$D$9</c:f>
              <c:numCache>
                <c:formatCode>General</c:formatCode>
                <c:ptCount val="5"/>
                <c:pt idx="0">
                  <c:v>20</c:v>
                </c:pt>
                <c:pt idx="1">
                  <c:v>10</c:v>
                </c:pt>
                <c:pt idx="2">
                  <c:v>5</c:v>
                </c:pt>
                <c:pt idx="3">
                  <c:v>2.5</c:v>
                </c:pt>
                <c:pt idx="4">
                  <c:v>1.25</c:v>
                </c:pt>
              </c:numCache>
            </c:numRef>
          </c:xVal>
          <c:yVal>
            <c:numRef>
              <c:f>'Batch1-2'!$G$5:$G$9</c:f>
              <c:numCache>
                <c:formatCode>General</c:formatCode>
                <c:ptCount val="5"/>
                <c:pt idx="0">
                  <c:v>641.70000000000005</c:v>
                </c:pt>
                <c:pt idx="1">
                  <c:v>320.60000000000002</c:v>
                </c:pt>
                <c:pt idx="2">
                  <c:v>154.1</c:v>
                </c:pt>
                <c:pt idx="3">
                  <c:v>75.400000000000006</c:v>
                </c:pt>
                <c:pt idx="4">
                  <c:v>38.1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11E-444C-86EC-72A13A7FF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9776224"/>
        <c:axId val="659782464"/>
      </c:scatterChart>
      <c:valAx>
        <c:axId val="659776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nmol T/g egg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782464"/>
        <c:crosses val="autoZero"/>
        <c:crossBetween val="midCat"/>
      </c:valAx>
      <c:valAx>
        <c:axId val="65978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Fluorescene Area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776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'Batch3-4'!$E$4</c:f>
              <c:strCache>
                <c:ptCount val="1"/>
                <c:pt idx="0">
                  <c:v>TPP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6785214348206473"/>
                  <c:y val="-0.2231098716827063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'Batch3-4'!$D$8:$D$12</c:f>
              <c:numCache>
                <c:formatCode>General</c:formatCode>
                <c:ptCount val="5"/>
                <c:pt idx="0">
                  <c:v>10</c:v>
                </c:pt>
                <c:pt idx="1">
                  <c:v>5</c:v>
                </c:pt>
                <c:pt idx="2">
                  <c:v>2.5</c:v>
                </c:pt>
                <c:pt idx="3">
                  <c:v>1.25</c:v>
                </c:pt>
              </c:numCache>
            </c:numRef>
          </c:xVal>
          <c:yVal>
            <c:numRef>
              <c:f>'Batch3-4'!$E$8:$E$12</c:f>
              <c:numCache>
                <c:formatCode>General</c:formatCode>
                <c:ptCount val="5"/>
                <c:pt idx="0" formatCode="0.0">
                  <c:v>119.33333333333333</c:v>
                </c:pt>
                <c:pt idx="1">
                  <c:v>61.1</c:v>
                </c:pt>
                <c:pt idx="2">
                  <c:v>30.9</c:v>
                </c:pt>
                <c:pt idx="3">
                  <c:v>16.899999999999999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2F-4EE0-9B59-49CDA0B3420C}"/>
            </c:ext>
          </c:extLst>
        </c:ser>
        <c:ser>
          <c:idx val="1"/>
          <c:order val="1"/>
          <c:tx>
            <c:strRef>
              <c:f>'Batch3-4'!$F$4</c:f>
              <c:strCache>
                <c:ptCount val="1"/>
                <c:pt idx="0">
                  <c:v>TP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1583836395450568"/>
                  <c:y val="-0.442105205599300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'Batch3-4'!$D$8:$D$12</c:f>
              <c:numCache>
                <c:formatCode>General</c:formatCode>
                <c:ptCount val="5"/>
                <c:pt idx="0">
                  <c:v>10</c:v>
                </c:pt>
                <c:pt idx="1">
                  <c:v>5</c:v>
                </c:pt>
                <c:pt idx="2">
                  <c:v>2.5</c:v>
                </c:pt>
                <c:pt idx="3">
                  <c:v>1.25</c:v>
                </c:pt>
              </c:numCache>
            </c:numRef>
          </c:xVal>
          <c:yVal>
            <c:numRef>
              <c:f>'Batch3-4'!$F$8:$F$12</c:f>
              <c:numCache>
                <c:formatCode>General</c:formatCode>
                <c:ptCount val="5"/>
                <c:pt idx="0" formatCode="0.0">
                  <c:v>120.56666666666666</c:v>
                </c:pt>
                <c:pt idx="1">
                  <c:v>62.6</c:v>
                </c:pt>
                <c:pt idx="2">
                  <c:v>31.1</c:v>
                </c:pt>
                <c:pt idx="3">
                  <c:v>16.899999999999999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02F-4EE0-9B59-49CDA0B3420C}"/>
            </c:ext>
          </c:extLst>
        </c:ser>
        <c:ser>
          <c:idx val="2"/>
          <c:order val="2"/>
          <c:tx>
            <c:strRef>
              <c:f>'Batch3-4'!$G$4</c:f>
              <c:strCache>
                <c:ptCount val="1"/>
                <c:pt idx="0">
                  <c:v>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5714785651793531"/>
                  <c:y val="-5.597222222222222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'Batch3-4'!$D$8:$D$12</c:f>
              <c:numCache>
                <c:formatCode>General</c:formatCode>
                <c:ptCount val="5"/>
                <c:pt idx="0">
                  <c:v>10</c:v>
                </c:pt>
                <c:pt idx="1">
                  <c:v>5</c:v>
                </c:pt>
                <c:pt idx="2">
                  <c:v>2.5</c:v>
                </c:pt>
                <c:pt idx="3">
                  <c:v>1.25</c:v>
                </c:pt>
              </c:numCache>
            </c:numRef>
          </c:xVal>
          <c:yVal>
            <c:numRef>
              <c:f>'Batch3-4'!$G$8:$G$12</c:f>
              <c:numCache>
                <c:formatCode>General</c:formatCode>
                <c:ptCount val="5"/>
                <c:pt idx="0" formatCode="0.0">
                  <c:v>314.59999999999997</c:v>
                </c:pt>
                <c:pt idx="1">
                  <c:v>168.2</c:v>
                </c:pt>
                <c:pt idx="2">
                  <c:v>84</c:v>
                </c:pt>
                <c:pt idx="3">
                  <c:v>42.7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02F-4EE0-9B59-49CDA0B342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9776224"/>
        <c:axId val="659782464"/>
      </c:scatterChart>
      <c:valAx>
        <c:axId val="659776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nmol T/g egg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782464"/>
        <c:crosses val="autoZero"/>
        <c:crossBetween val="midCat"/>
      </c:valAx>
      <c:valAx>
        <c:axId val="65978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Fluorescene Area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776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'Batch5-6'!$E$4</c:f>
              <c:strCache>
                <c:ptCount val="1"/>
                <c:pt idx="0">
                  <c:v>TPP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6785214348206473"/>
                  <c:y val="-0.2231098716827063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'Batch5-6'!$D$8:$D$12</c:f>
              <c:numCache>
                <c:formatCode>General</c:formatCode>
                <c:ptCount val="5"/>
                <c:pt idx="0">
                  <c:v>10</c:v>
                </c:pt>
                <c:pt idx="1">
                  <c:v>5</c:v>
                </c:pt>
                <c:pt idx="2">
                  <c:v>2.5</c:v>
                </c:pt>
                <c:pt idx="3">
                  <c:v>1.25</c:v>
                </c:pt>
              </c:numCache>
            </c:numRef>
          </c:xVal>
          <c:yVal>
            <c:numRef>
              <c:f>'Batch5-6'!$E$8:$E$12</c:f>
              <c:numCache>
                <c:formatCode>General</c:formatCode>
                <c:ptCount val="5"/>
                <c:pt idx="0" formatCode="0.0">
                  <c:v>119.36666666666667</c:v>
                </c:pt>
                <c:pt idx="1">
                  <c:v>66.2</c:v>
                </c:pt>
                <c:pt idx="2">
                  <c:v>31.9</c:v>
                </c:pt>
                <c:pt idx="3">
                  <c:v>17.600000000000001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12-47FF-8F63-54A33FA9512F}"/>
            </c:ext>
          </c:extLst>
        </c:ser>
        <c:ser>
          <c:idx val="1"/>
          <c:order val="1"/>
          <c:tx>
            <c:strRef>
              <c:f>'Batch5-6'!$F$4</c:f>
              <c:strCache>
                <c:ptCount val="1"/>
                <c:pt idx="0">
                  <c:v>TP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1583836395450568"/>
                  <c:y val="-0.442105205599300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'Batch5-6'!$D$8:$D$12</c:f>
              <c:numCache>
                <c:formatCode>General</c:formatCode>
                <c:ptCount val="5"/>
                <c:pt idx="0">
                  <c:v>10</c:v>
                </c:pt>
                <c:pt idx="1">
                  <c:v>5</c:v>
                </c:pt>
                <c:pt idx="2">
                  <c:v>2.5</c:v>
                </c:pt>
                <c:pt idx="3">
                  <c:v>1.25</c:v>
                </c:pt>
              </c:numCache>
            </c:numRef>
          </c:xVal>
          <c:yVal>
            <c:numRef>
              <c:f>'Batch5-6'!$F$8:$F$12</c:f>
              <c:numCache>
                <c:formatCode>General</c:formatCode>
                <c:ptCount val="5"/>
                <c:pt idx="0" formatCode="0.0">
                  <c:v>121.06666666666666</c:v>
                </c:pt>
                <c:pt idx="1">
                  <c:v>65.900000000000006</c:v>
                </c:pt>
                <c:pt idx="2">
                  <c:v>31.2</c:v>
                </c:pt>
                <c:pt idx="3">
                  <c:v>17.100000000000001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C12-47FF-8F63-54A33FA9512F}"/>
            </c:ext>
          </c:extLst>
        </c:ser>
        <c:ser>
          <c:idx val="2"/>
          <c:order val="2"/>
          <c:tx>
            <c:strRef>
              <c:f>'Batch5-6'!$G$4</c:f>
              <c:strCache>
                <c:ptCount val="1"/>
                <c:pt idx="0">
                  <c:v>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5714785651793531"/>
                  <c:y val="-5.597222222222222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'Batch5-6'!$D$8:$D$12</c:f>
              <c:numCache>
                <c:formatCode>General</c:formatCode>
                <c:ptCount val="5"/>
                <c:pt idx="0">
                  <c:v>10</c:v>
                </c:pt>
                <c:pt idx="1">
                  <c:v>5</c:v>
                </c:pt>
                <c:pt idx="2">
                  <c:v>2.5</c:v>
                </c:pt>
                <c:pt idx="3">
                  <c:v>1.25</c:v>
                </c:pt>
              </c:numCache>
            </c:numRef>
          </c:xVal>
          <c:yVal>
            <c:numRef>
              <c:f>'Batch5-6'!$G$8:$G$12</c:f>
              <c:numCache>
                <c:formatCode>General</c:formatCode>
                <c:ptCount val="5"/>
                <c:pt idx="0" formatCode="0.0">
                  <c:v>304.26666666666665</c:v>
                </c:pt>
                <c:pt idx="1">
                  <c:v>169.9</c:v>
                </c:pt>
                <c:pt idx="2">
                  <c:v>81.900000000000006</c:v>
                </c:pt>
                <c:pt idx="3">
                  <c:v>42.5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C12-47FF-8F63-54A33FA951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9776224"/>
        <c:axId val="659782464"/>
      </c:scatterChart>
      <c:valAx>
        <c:axId val="659776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nmol T/g egg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782464"/>
        <c:crosses val="autoZero"/>
        <c:crossBetween val="midCat"/>
      </c:valAx>
      <c:valAx>
        <c:axId val="65978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Fluorescene Area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776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130174</xdr:colOff>
      <xdr:row>2</xdr:row>
      <xdr:rowOff>152401</xdr:rowOff>
    </xdr:from>
    <xdr:to>
      <xdr:col>35</xdr:col>
      <xdr:colOff>276225</xdr:colOff>
      <xdr:row>18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F3909E-0145-4B1D-A3B0-068144E497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130174</xdr:colOff>
      <xdr:row>2</xdr:row>
      <xdr:rowOff>152401</xdr:rowOff>
    </xdr:from>
    <xdr:to>
      <xdr:col>35</xdr:col>
      <xdr:colOff>276225</xdr:colOff>
      <xdr:row>18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C6FD9D-B91A-4886-AC40-CA65A5EA8A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130174</xdr:colOff>
      <xdr:row>2</xdr:row>
      <xdr:rowOff>152401</xdr:rowOff>
    </xdr:from>
    <xdr:to>
      <xdr:col>35</xdr:col>
      <xdr:colOff>276225</xdr:colOff>
      <xdr:row>21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8ACF8E-8BA6-4FAD-AE6E-88514C616A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130174</xdr:colOff>
      <xdr:row>2</xdr:row>
      <xdr:rowOff>152401</xdr:rowOff>
    </xdr:from>
    <xdr:to>
      <xdr:col>35</xdr:col>
      <xdr:colOff>276225</xdr:colOff>
      <xdr:row>21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906175-B7A4-4168-BDC1-A815EDB8D0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AEEFF-D0BD-42E7-82DD-8BCA17A469B0}">
  <dimension ref="A3:BE35"/>
  <sheetViews>
    <sheetView workbookViewId="0">
      <selection activeCell="F19" sqref="F19"/>
    </sheetView>
  </sheetViews>
  <sheetFormatPr defaultRowHeight="15" x14ac:dyDescent="0.25"/>
  <cols>
    <col min="1" max="2" width="13.7109375" customWidth="1"/>
    <col min="4" max="4" width="14" customWidth="1"/>
    <col min="17" max="17" width="12.7109375" customWidth="1"/>
    <col min="23" max="23" width="15.85546875" customWidth="1"/>
    <col min="25" max="25" width="12.7109375" customWidth="1"/>
  </cols>
  <sheetData>
    <row r="3" spans="1:30" x14ac:dyDescent="0.25">
      <c r="C3" s="17"/>
      <c r="E3" s="17"/>
      <c r="F3" s="17"/>
      <c r="G3" s="17"/>
    </row>
    <row r="4" spans="1:30" x14ac:dyDescent="0.25">
      <c r="C4" s="17"/>
      <c r="E4" s="17" t="s">
        <v>1</v>
      </c>
      <c r="F4" s="17" t="s">
        <v>0</v>
      </c>
      <c r="G4" s="17" t="s">
        <v>2</v>
      </c>
      <c r="J4" s="17" t="s">
        <v>1</v>
      </c>
      <c r="K4" s="17" t="s">
        <v>0</v>
      </c>
      <c r="L4" s="17" t="s">
        <v>2</v>
      </c>
    </row>
    <row r="5" spans="1:30" x14ac:dyDescent="0.25">
      <c r="C5" s="17" t="s">
        <v>3</v>
      </c>
      <c r="D5">
        <v>10</v>
      </c>
      <c r="J5" s="17" t="s">
        <v>4</v>
      </c>
      <c r="K5" s="17" t="e">
        <f>SLOPE(E5:E9,$D$5:D$9)</f>
        <v>#DIV/0!</v>
      </c>
      <c r="L5" s="17" t="e">
        <f>SLOPE(F5:F9,$D$5:D$9)</f>
        <v>#DIV/0!</v>
      </c>
      <c r="M5" s="17" t="e">
        <f>SLOPE(G5:G9,$D$5:D$9)</f>
        <v>#DIV/0!</v>
      </c>
    </row>
    <row r="6" spans="1:30" x14ac:dyDescent="0.25">
      <c r="C6" s="17" t="s">
        <v>3</v>
      </c>
      <c r="D6">
        <v>5</v>
      </c>
      <c r="J6" s="17" t="s">
        <v>5</v>
      </c>
      <c r="K6" s="17">
        <v>0</v>
      </c>
      <c r="L6" s="17">
        <v>0</v>
      </c>
      <c r="M6" s="17">
        <v>0</v>
      </c>
    </row>
    <row r="7" spans="1:30" x14ac:dyDescent="0.25">
      <c r="C7" s="17" t="s">
        <v>3</v>
      </c>
      <c r="D7">
        <v>2.5</v>
      </c>
      <c r="I7" s="20" t="s">
        <v>6</v>
      </c>
      <c r="J7" s="20"/>
      <c r="K7" s="20"/>
      <c r="L7" s="17"/>
      <c r="M7" s="20" t="s">
        <v>7</v>
      </c>
      <c r="N7" s="20"/>
      <c r="O7" s="20"/>
      <c r="P7" s="17"/>
      <c r="Q7" s="17"/>
      <c r="R7" s="17"/>
      <c r="S7" s="20" t="s">
        <v>14</v>
      </c>
      <c r="T7" s="20"/>
      <c r="U7" s="20"/>
      <c r="V7" s="17"/>
      <c r="W7" s="17"/>
      <c r="X7" s="17"/>
      <c r="Y7" s="1"/>
      <c r="Z7" s="1" t="s">
        <v>8</v>
      </c>
      <c r="AB7" t="s">
        <v>16</v>
      </c>
    </row>
    <row r="8" spans="1:30" x14ac:dyDescent="0.25">
      <c r="C8" s="17" t="s">
        <v>3</v>
      </c>
      <c r="D8">
        <v>1.25</v>
      </c>
      <c r="I8" s="17" t="s">
        <v>1</v>
      </c>
      <c r="J8" s="17" t="s">
        <v>0</v>
      </c>
      <c r="K8" s="17" t="s">
        <v>2</v>
      </c>
      <c r="L8" s="17"/>
      <c r="M8" s="17" t="s">
        <v>1</v>
      </c>
      <c r="N8" s="17" t="s">
        <v>0</v>
      </c>
      <c r="O8" s="17" t="s">
        <v>2</v>
      </c>
      <c r="P8" s="17"/>
      <c r="Q8" s="17" t="s">
        <v>10</v>
      </c>
      <c r="S8" s="17" t="s">
        <v>1</v>
      </c>
      <c r="T8" s="17" t="s">
        <v>0</v>
      </c>
      <c r="U8" s="17" t="s">
        <v>2</v>
      </c>
      <c r="W8" s="17" t="s">
        <v>15</v>
      </c>
      <c r="X8" s="17"/>
      <c r="Y8" s="1"/>
      <c r="Z8" s="1" t="s">
        <v>11</v>
      </c>
      <c r="AA8" s="17" t="s">
        <v>12</v>
      </c>
      <c r="AB8" s="1" t="s">
        <v>11</v>
      </c>
      <c r="AC8" s="17" t="s">
        <v>12</v>
      </c>
    </row>
    <row r="9" spans="1:30" x14ac:dyDescent="0.25">
      <c r="A9" t="s">
        <v>9</v>
      </c>
      <c r="B9" t="s">
        <v>13</v>
      </c>
      <c r="C9" s="17" t="s">
        <v>3</v>
      </c>
      <c r="D9">
        <v>0.6</v>
      </c>
      <c r="I9" s="17"/>
      <c r="J9" s="17"/>
      <c r="K9" s="17"/>
      <c r="L9" s="17"/>
      <c r="M9" s="17"/>
      <c r="N9" s="17"/>
      <c r="O9" s="17"/>
      <c r="P9" s="17"/>
      <c r="Q9" s="17"/>
      <c r="X9" s="17"/>
      <c r="Y9" s="1"/>
      <c r="Z9" s="1"/>
      <c r="AA9" s="17"/>
      <c r="AB9" s="17"/>
      <c r="AC9" s="17"/>
    </row>
    <row r="10" spans="1:30" x14ac:dyDescent="0.25">
      <c r="C10" s="17">
        <v>1</v>
      </c>
      <c r="D10" s="15"/>
      <c r="F10" s="7"/>
      <c r="G10" s="7"/>
      <c r="I10" s="2" t="e">
        <f>(E10-K$6)/K$5</f>
        <v>#DIV/0!</v>
      </c>
      <c r="J10" s="2" t="e">
        <f>(F10-L$6)/L$5</f>
        <v>#DIV/0!</v>
      </c>
      <c r="K10" s="2" t="e">
        <f>(G10-M$6)/M$5</f>
        <v>#DIV/0!</v>
      </c>
      <c r="L10" s="17"/>
      <c r="M10" s="3" t="e">
        <f>I10/$A10</f>
        <v>#DIV/0!</v>
      </c>
      <c r="N10" s="3" t="e">
        <f>J10/$A10</f>
        <v>#DIV/0!</v>
      </c>
      <c r="O10" s="3" t="e">
        <f>K10/$A10</f>
        <v>#DIV/0!</v>
      </c>
      <c r="P10" s="17"/>
      <c r="Q10" s="4" t="e">
        <f>SUM(M10:O10)</f>
        <v>#DIV/0!</v>
      </c>
      <c r="S10" s="19" t="e">
        <f>I10/$B10</f>
        <v>#DIV/0!</v>
      </c>
      <c r="T10" s="19" t="e">
        <f t="shared" ref="T10:U25" si="0">J10/$B10</f>
        <v>#DIV/0!</v>
      </c>
      <c r="U10" s="19" t="e">
        <f t="shared" si="0"/>
        <v>#DIV/0!</v>
      </c>
      <c r="W10" s="3" t="e">
        <f>SUM(S10:U10)</f>
        <v>#DIV/0!</v>
      </c>
      <c r="X10" s="17"/>
      <c r="Y10" s="5">
        <f>D10</f>
        <v>0</v>
      </c>
      <c r="Z10" s="6" t="e">
        <f>AVERAGE(Q10,Q11)</f>
        <v>#DIV/0!</v>
      </c>
      <c r="AA10" s="6" t="e">
        <f>_xlfn.STDEV.S(Q10:Q11)</f>
        <v>#DIV/0!</v>
      </c>
      <c r="AB10" s="6" t="e">
        <f>AVERAGE(W10:W11)</f>
        <v>#DIV/0!</v>
      </c>
      <c r="AC10" s="6" t="e">
        <f>_xlfn.STDEV.S(W10:W11)</f>
        <v>#DIV/0!</v>
      </c>
      <c r="AD10" s="16"/>
    </row>
    <row r="11" spans="1:30" x14ac:dyDescent="0.25">
      <c r="C11" s="17">
        <v>2</v>
      </c>
      <c r="D11" s="15"/>
      <c r="F11" s="7"/>
      <c r="G11" s="7"/>
      <c r="I11" s="2" t="e">
        <f>(E11-K$6)/K$5</f>
        <v>#DIV/0!</v>
      </c>
      <c r="J11" s="2" t="e">
        <f>(F11-L$6)/L$5</f>
        <v>#DIV/0!</v>
      </c>
      <c r="K11" s="2" t="e">
        <f t="shared" ref="I11:K28" si="1">(G11-M$6)/M$5</f>
        <v>#DIV/0!</v>
      </c>
      <c r="L11" s="17"/>
      <c r="M11" s="3" t="e">
        <f t="shared" ref="M11:O29" si="2">I11/$A11</f>
        <v>#DIV/0!</v>
      </c>
      <c r="N11" s="3" t="e">
        <f t="shared" si="2"/>
        <v>#DIV/0!</v>
      </c>
      <c r="O11" s="3" t="e">
        <f t="shared" si="2"/>
        <v>#DIV/0!</v>
      </c>
      <c r="P11" s="17"/>
      <c r="Q11" s="4" t="e">
        <f t="shared" ref="Q11:Q24" si="3">SUM(M11:O11)</f>
        <v>#DIV/0!</v>
      </c>
      <c r="S11" s="19" t="e">
        <f t="shared" ref="S11:U33" si="4">I11/$B11</f>
        <v>#DIV/0!</v>
      </c>
      <c r="T11" s="19" t="e">
        <f t="shared" si="0"/>
        <v>#DIV/0!</v>
      </c>
      <c r="U11" s="19" t="e">
        <f t="shared" si="0"/>
        <v>#DIV/0!</v>
      </c>
      <c r="W11" s="3" t="e">
        <f t="shared" ref="W11:W33" si="5">SUM(S11:U11)</f>
        <v>#DIV/0!</v>
      </c>
      <c r="X11" s="17"/>
      <c r="Y11" s="5">
        <f>D12</f>
        <v>0</v>
      </c>
      <c r="Z11" s="6" t="e">
        <f>AVERAGE(Q12,Q13)</f>
        <v>#DIV/0!</v>
      </c>
      <c r="AA11" s="6" t="e">
        <f>_xlfn.STDEV.S(Q12:Q13)</f>
        <v>#DIV/0!</v>
      </c>
      <c r="AB11" s="6" t="e">
        <f>AVERAGE(W12:W13)</f>
        <v>#DIV/0!</v>
      </c>
      <c r="AC11" s="6" t="e">
        <f>_xlfn.STDEV.S(W12:W13)</f>
        <v>#DIV/0!</v>
      </c>
      <c r="AD11" s="16"/>
    </row>
    <row r="12" spans="1:30" x14ac:dyDescent="0.25">
      <c r="C12" s="17">
        <v>3</v>
      </c>
      <c r="D12" s="15"/>
      <c r="F12" s="7"/>
      <c r="G12" s="7"/>
      <c r="I12" s="2" t="e">
        <f t="shared" si="1"/>
        <v>#DIV/0!</v>
      </c>
      <c r="J12" s="2" t="e">
        <f t="shared" si="1"/>
        <v>#DIV/0!</v>
      </c>
      <c r="K12" s="2" t="e">
        <f t="shared" si="1"/>
        <v>#DIV/0!</v>
      </c>
      <c r="L12" s="17"/>
      <c r="M12" s="3" t="e">
        <f>I12/$A12</f>
        <v>#DIV/0!</v>
      </c>
      <c r="N12" s="3" t="e">
        <f t="shared" si="2"/>
        <v>#DIV/0!</v>
      </c>
      <c r="O12" s="3" t="e">
        <f t="shared" si="2"/>
        <v>#DIV/0!</v>
      </c>
      <c r="P12" s="17"/>
      <c r="Q12" s="4" t="e">
        <f t="shared" si="3"/>
        <v>#DIV/0!</v>
      </c>
      <c r="S12" s="19" t="e">
        <f t="shared" si="4"/>
        <v>#DIV/0!</v>
      </c>
      <c r="T12" s="19" t="e">
        <f t="shared" si="0"/>
        <v>#DIV/0!</v>
      </c>
      <c r="U12" s="19" t="e">
        <f t="shared" si="0"/>
        <v>#DIV/0!</v>
      </c>
      <c r="W12" s="3" t="e">
        <f t="shared" si="5"/>
        <v>#DIV/0!</v>
      </c>
      <c r="X12" s="17"/>
      <c r="Y12" s="5">
        <f>D14</f>
        <v>0</v>
      </c>
      <c r="Z12" s="6" t="e">
        <f>AVERAGE(Q14,Q15)</f>
        <v>#DIV/0!</v>
      </c>
      <c r="AA12" s="6" t="e">
        <f>_xlfn.STDEV.S(Q14:Q15)</f>
        <v>#DIV/0!</v>
      </c>
      <c r="AB12" s="6" t="e">
        <f>AVERAGE(W14:W15)</f>
        <v>#DIV/0!</v>
      </c>
      <c r="AC12" s="6" t="e">
        <f>_xlfn.STDEV.S(W14:W15)</f>
        <v>#DIV/0!</v>
      </c>
      <c r="AD12" s="16"/>
    </row>
    <row r="13" spans="1:30" x14ac:dyDescent="0.25">
      <c r="C13" s="17">
        <v>4</v>
      </c>
      <c r="D13" s="15"/>
      <c r="F13" s="7"/>
      <c r="G13" s="7"/>
      <c r="I13" s="2" t="e">
        <f t="shared" si="1"/>
        <v>#DIV/0!</v>
      </c>
      <c r="J13" s="2" t="e">
        <f t="shared" si="1"/>
        <v>#DIV/0!</v>
      </c>
      <c r="K13" s="2" t="e">
        <f t="shared" si="1"/>
        <v>#DIV/0!</v>
      </c>
      <c r="L13" s="17"/>
      <c r="M13" s="3" t="e">
        <f t="shared" si="2"/>
        <v>#DIV/0!</v>
      </c>
      <c r="N13" s="3" t="e">
        <f t="shared" si="2"/>
        <v>#DIV/0!</v>
      </c>
      <c r="O13" s="3" t="e">
        <f t="shared" si="2"/>
        <v>#DIV/0!</v>
      </c>
      <c r="P13" s="17"/>
      <c r="Q13" s="4" t="e">
        <f t="shared" si="3"/>
        <v>#DIV/0!</v>
      </c>
      <c r="S13" s="19" t="e">
        <f t="shared" si="4"/>
        <v>#DIV/0!</v>
      </c>
      <c r="T13" s="19" t="e">
        <f t="shared" si="0"/>
        <v>#DIV/0!</v>
      </c>
      <c r="U13" s="19" t="e">
        <f t="shared" si="0"/>
        <v>#DIV/0!</v>
      </c>
      <c r="W13" s="3" t="e">
        <f t="shared" si="5"/>
        <v>#DIV/0!</v>
      </c>
      <c r="X13" s="17"/>
      <c r="Y13" s="5">
        <f>D16</f>
        <v>0</v>
      </c>
      <c r="Z13" s="6" t="e">
        <f>AVERAGE(Q16,Q17)</f>
        <v>#DIV/0!</v>
      </c>
      <c r="AA13" s="6" t="e">
        <f>_xlfn.STDEV.S(Q16:Q17)</f>
        <v>#DIV/0!</v>
      </c>
      <c r="AB13" s="6" t="e">
        <f>AVERAGE(W16:W17)</f>
        <v>#DIV/0!</v>
      </c>
      <c r="AC13" s="6" t="e">
        <f>_xlfn.STDEV.S(W16:W17)</f>
        <v>#DIV/0!</v>
      </c>
      <c r="AD13" s="16"/>
    </row>
    <row r="14" spans="1:30" x14ac:dyDescent="0.25">
      <c r="C14" s="17">
        <v>5</v>
      </c>
      <c r="D14" s="15"/>
      <c r="F14" s="7"/>
      <c r="G14" s="7"/>
      <c r="I14" s="2" t="e">
        <f t="shared" si="1"/>
        <v>#DIV/0!</v>
      </c>
      <c r="J14" s="2" t="e">
        <f t="shared" si="1"/>
        <v>#DIV/0!</v>
      </c>
      <c r="K14" s="2" t="e">
        <f t="shared" si="1"/>
        <v>#DIV/0!</v>
      </c>
      <c r="L14" s="17"/>
      <c r="M14" s="3" t="e">
        <f t="shared" si="2"/>
        <v>#DIV/0!</v>
      </c>
      <c r="N14" s="3" t="e">
        <f t="shared" si="2"/>
        <v>#DIV/0!</v>
      </c>
      <c r="O14" s="3" t="e">
        <f t="shared" si="2"/>
        <v>#DIV/0!</v>
      </c>
      <c r="P14" s="17"/>
      <c r="Q14" s="4" t="e">
        <f t="shared" si="3"/>
        <v>#DIV/0!</v>
      </c>
      <c r="S14" s="19" t="e">
        <f t="shared" si="4"/>
        <v>#DIV/0!</v>
      </c>
      <c r="T14" s="19" t="e">
        <f t="shared" si="0"/>
        <v>#DIV/0!</v>
      </c>
      <c r="U14" s="19" t="e">
        <f t="shared" si="0"/>
        <v>#DIV/0!</v>
      </c>
      <c r="W14" s="3" t="e">
        <f t="shared" si="5"/>
        <v>#DIV/0!</v>
      </c>
      <c r="X14" s="17"/>
      <c r="Y14" s="5">
        <f>D18</f>
        <v>0</v>
      </c>
      <c r="Z14" s="6" t="e">
        <f>AVERAGE(Q18,Q19)</f>
        <v>#DIV/0!</v>
      </c>
      <c r="AA14" s="6" t="e">
        <f>_xlfn.STDEV.S(Q18:Q19)</f>
        <v>#DIV/0!</v>
      </c>
      <c r="AB14" s="6" t="e">
        <f>AVERAGE(W18:W19)</f>
        <v>#DIV/0!</v>
      </c>
      <c r="AC14" s="6" t="e">
        <f>_xlfn.STDEV.S(W18:W19)</f>
        <v>#DIV/0!</v>
      </c>
      <c r="AD14" s="16"/>
    </row>
    <row r="15" spans="1:30" x14ac:dyDescent="0.25">
      <c r="C15" s="17">
        <v>6</v>
      </c>
      <c r="D15" s="15"/>
      <c r="F15" s="7"/>
      <c r="G15" s="7"/>
      <c r="I15" s="2" t="e">
        <f t="shared" si="1"/>
        <v>#DIV/0!</v>
      </c>
      <c r="J15" s="2" t="e">
        <f t="shared" si="1"/>
        <v>#DIV/0!</v>
      </c>
      <c r="K15" s="2" t="e">
        <f t="shared" si="1"/>
        <v>#DIV/0!</v>
      </c>
      <c r="L15" s="17"/>
      <c r="M15" s="3" t="e">
        <f t="shared" si="2"/>
        <v>#DIV/0!</v>
      </c>
      <c r="N15" s="3" t="e">
        <f t="shared" si="2"/>
        <v>#DIV/0!</v>
      </c>
      <c r="O15" s="3" t="e">
        <f t="shared" si="2"/>
        <v>#DIV/0!</v>
      </c>
      <c r="P15" s="17"/>
      <c r="Q15" s="4" t="e">
        <f t="shared" si="3"/>
        <v>#DIV/0!</v>
      </c>
      <c r="S15" s="19" t="e">
        <f t="shared" si="4"/>
        <v>#DIV/0!</v>
      </c>
      <c r="T15" s="19" t="e">
        <f t="shared" si="0"/>
        <v>#DIV/0!</v>
      </c>
      <c r="U15" s="19" t="e">
        <f t="shared" si="0"/>
        <v>#DIV/0!</v>
      </c>
      <c r="W15" s="3" t="e">
        <f t="shared" si="5"/>
        <v>#DIV/0!</v>
      </c>
      <c r="X15" s="17"/>
      <c r="Y15" s="5">
        <f>D20</f>
        <v>0</v>
      </c>
      <c r="Z15" s="6" t="e">
        <f>AVERAGE(Q20,Q21)</f>
        <v>#DIV/0!</v>
      </c>
      <c r="AA15" s="6" t="e">
        <f>_xlfn.STDEV.S(Q20:Q21)</f>
        <v>#DIV/0!</v>
      </c>
      <c r="AB15" s="6" t="e">
        <f>AVERAGE(W20:W21)</f>
        <v>#DIV/0!</v>
      </c>
      <c r="AC15" s="6" t="e">
        <f>_xlfn.STDEV.S(W20:W21)</f>
        <v>#DIV/0!</v>
      </c>
      <c r="AD15" s="16"/>
    </row>
    <row r="16" spans="1:30" s="7" customFormat="1" x14ac:dyDescent="0.25">
      <c r="A16"/>
      <c r="C16" s="8">
        <v>7</v>
      </c>
      <c r="D16" s="15"/>
      <c r="I16" s="2" t="e">
        <f t="shared" si="1"/>
        <v>#DIV/0!</v>
      </c>
      <c r="J16" s="2" t="e">
        <f t="shared" si="1"/>
        <v>#DIV/0!</v>
      </c>
      <c r="K16" s="12" t="e">
        <f t="shared" si="1"/>
        <v>#DIV/0!</v>
      </c>
      <c r="L16" s="8"/>
      <c r="M16" s="13" t="e">
        <f t="shared" si="2"/>
        <v>#DIV/0!</v>
      </c>
      <c r="N16" s="13" t="e">
        <f t="shared" si="2"/>
        <v>#DIV/0!</v>
      </c>
      <c r="O16" s="13" t="e">
        <f t="shared" si="2"/>
        <v>#DIV/0!</v>
      </c>
      <c r="P16" s="8"/>
      <c r="Q16" s="14" t="e">
        <f t="shared" si="3"/>
        <v>#DIV/0!</v>
      </c>
      <c r="S16" s="19" t="e">
        <f t="shared" si="4"/>
        <v>#DIV/0!</v>
      </c>
      <c r="T16" s="19" t="e">
        <f t="shared" si="0"/>
        <v>#DIV/0!</v>
      </c>
      <c r="U16" s="19" t="e">
        <f t="shared" si="0"/>
        <v>#DIV/0!</v>
      </c>
      <c r="W16" s="3" t="e">
        <f t="shared" si="5"/>
        <v>#DIV/0!</v>
      </c>
      <c r="X16" s="8"/>
      <c r="Y16" s="5">
        <f>D22</f>
        <v>0</v>
      </c>
      <c r="Z16" s="6" t="e">
        <f>AVERAGE(Q22,Q23)</f>
        <v>#DIV/0!</v>
      </c>
      <c r="AA16" s="6" t="e">
        <f>_xlfn.STDEV.S(Q22:Q23)</f>
        <v>#DIV/0!</v>
      </c>
      <c r="AB16" s="6" t="e">
        <f>AVERAGE(W22:W23)</f>
        <v>#DIV/0!</v>
      </c>
      <c r="AC16" s="6" t="e">
        <f>_xlfn.STDEV.S(W22:W23)</f>
        <v>#DIV/0!</v>
      </c>
      <c r="AD16" s="16"/>
    </row>
    <row r="17" spans="1:57" x14ac:dyDescent="0.25">
      <c r="A17" s="7"/>
      <c r="B17" s="7"/>
      <c r="C17" s="17">
        <v>8</v>
      </c>
      <c r="D17" s="15"/>
      <c r="E17" s="7"/>
      <c r="F17" s="7"/>
      <c r="G17" s="7"/>
      <c r="I17" s="2" t="e">
        <f t="shared" si="1"/>
        <v>#DIV/0!</v>
      </c>
      <c r="J17" s="2" t="e">
        <f t="shared" si="1"/>
        <v>#DIV/0!</v>
      </c>
      <c r="K17" s="2" t="e">
        <f t="shared" si="1"/>
        <v>#DIV/0!</v>
      </c>
      <c r="L17" s="17"/>
      <c r="M17" s="3" t="e">
        <f t="shared" si="2"/>
        <v>#DIV/0!</v>
      </c>
      <c r="N17" s="3" t="e">
        <f t="shared" si="2"/>
        <v>#DIV/0!</v>
      </c>
      <c r="O17" s="3" t="e">
        <f t="shared" si="2"/>
        <v>#DIV/0!</v>
      </c>
      <c r="P17" s="17"/>
      <c r="Q17" s="4" t="e">
        <f t="shared" si="3"/>
        <v>#DIV/0!</v>
      </c>
      <c r="R17" s="7"/>
      <c r="S17" s="19" t="e">
        <f t="shared" si="4"/>
        <v>#DIV/0!</v>
      </c>
      <c r="T17" s="19" t="e">
        <f t="shared" si="0"/>
        <v>#DIV/0!</v>
      </c>
      <c r="U17" s="19" t="e">
        <f t="shared" si="0"/>
        <v>#DIV/0!</v>
      </c>
      <c r="V17" s="7"/>
      <c r="W17" s="3" t="e">
        <f t="shared" si="5"/>
        <v>#DIV/0!</v>
      </c>
      <c r="X17" s="8"/>
      <c r="Y17" s="5">
        <f>D24</f>
        <v>0</v>
      </c>
      <c r="Z17" s="6" t="e">
        <f>AVERAGE(Q24,Q25)</f>
        <v>#DIV/0!</v>
      </c>
      <c r="AA17" s="6" t="e">
        <f>_xlfn.STDEV.S(Q24:Q25)</f>
        <v>#DIV/0!</v>
      </c>
      <c r="AB17" s="6" t="e">
        <f>AVERAGE(W24:W25)</f>
        <v>#DIV/0!</v>
      </c>
      <c r="AC17" s="6" t="e">
        <f>_xlfn.STDEV.S(W24:W25)</f>
        <v>#DIV/0!</v>
      </c>
      <c r="AD17" s="16"/>
      <c r="AE17" s="10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</row>
    <row r="18" spans="1:57" x14ac:dyDescent="0.25">
      <c r="A18" s="7"/>
      <c r="B18" s="7"/>
      <c r="C18" s="17">
        <v>9</v>
      </c>
      <c r="D18" s="15"/>
      <c r="E18" s="7"/>
      <c r="F18" s="7"/>
      <c r="G18" s="7"/>
      <c r="I18" s="2" t="e">
        <f t="shared" si="1"/>
        <v>#DIV/0!</v>
      </c>
      <c r="J18" s="2" t="e">
        <f t="shared" si="1"/>
        <v>#DIV/0!</v>
      </c>
      <c r="K18" s="2" t="e">
        <f t="shared" si="1"/>
        <v>#DIV/0!</v>
      </c>
      <c r="L18" s="17"/>
      <c r="M18" s="3" t="e">
        <f t="shared" si="2"/>
        <v>#DIV/0!</v>
      </c>
      <c r="N18" s="3" t="e">
        <f t="shared" si="2"/>
        <v>#DIV/0!</v>
      </c>
      <c r="O18" s="3" t="e">
        <f t="shared" si="2"/>
        <v>#DIV/0!</v>
      </c>
      <c r="P18" s="17"/>
      <c r="Q18" s="4" t="e">
        <f t="shared" si="3"/>
        <v>#DIV/0!</v>
      </c>
      <c r="R18" s="7"/>
      <c r="S18" s="19" t="e">
        <f t="shared" si="4"/>
        <v>#DIV/0!</v>
      </c>
      <c r="T18" s="19" t="e">
        <f t="shared" si="0"/>
        <v>#DIV/0!</v>
      </c>
      <c r="U18" s="19" t="e">
        <f t="shared" si="0"/>
        <v>#DIV/0!</v>
      </c>
      <c r="V18" s="7"/>
      <c r="W18" s="3" t="e">
        <f t="shared" si="5"/>
        <v>#DIV/0!</v>
      </c>
      <c r="X18" s="8"/>
      <c r="Y18" s="5">
        <f>D26</f>
        <v>0</v>
      </c>
      <c r="Z18" s="6" t="e">
        <f>AVERAGE(Q26,Q27)</f>
        <v>#DIV/0!</v>
      </c>
      <c r="AA18" s="6" t="e">
        <f>_xlfn.STDEV.S(Q26:Q27)</f>
        <v>#DIV/0!</v>
      </c>
      <c r="AB18" s="6" t="e">
        <f>AVERAGE(W26:W27)</f>
        <v>#DIV/0!</v>
      </c>
      <c r="AC18" s="6" t="e">
        <f>_xlfn.STDEV.S(W26:W27)</f>
        <v>#DIV/0!</v>
      </c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</row>
    <row r="19" spans="1:57" x14ac:dyDescent="0.25">
      <c r="A19" s="7"/>
      <c r="B19" s="7"/>
      <c r="C19" s="17">
        <v>10</v>
      </c>
      <c r="D19" s="15"/>
      <c r="E19" s="7"/>
      <c r="F19" s="7"/>
      <c r="G19" s="7"/>
      <c r="I19" s="2" t="e">
        <f t="shared" si="1"/>
        <v>#DIV/0!</v>
      </c>
      <c r="J19" s="2" t="e">
        <f t="shared" si="1"/>
        <v>#DIV/0!</v>
      </c>
      <c r="K19" s="2" t="e">
        <f t="shared" si="1"/>
        <v>#DIV/0!</v>
      </c>
      <c r="L19" s="17"/>
      <c r="M19" s="3" t="e">
        <f t="shared" si="2"/>
        <v>#DIV/0!</v>
      </c>
      <c r="N19" s="3" t="e">
        <f t="shared" si="2"/>
        <v>#DIV/0!</v>
      </c>
      <c r="O19" s="3" t="e">
        <f t="shared" si="2"/>
        <v>#DIV/0!</v>
      </c>
      <c r="P19" s="17"/>
      <c r="Q19" s="4" t="e">
        <f t="shared" si="3"/>
        <v>#DIV/0!</v>
      </c>
      <c r="R19" s="7"/>
      <c r="S19" s="19" t="e">
        <f t="shared" si="4"/>
        <v>#DIV/0!</v>
      </c>
      <c r="T19" s="19" t="e">
        <f t="shared" si="0"/>
        <v>#DIV/0!</v>
      </c>
      <c r="U19" s="19" t="e">
        <f t="shared" si="0"/>
        <v>#DIV/0!</v>
      </c>
      <c r="V19" s="7"/>
      <c r="W19" s="3" t="e">
        <f t="shared" si="5"/>
        <v>#DIV/0!</v>
      </c>
      <c r="X19" s="8"/>
      <c r="Y19" s="5">
        <f>D28</f>
        <v>0</v>
      </c>
      <c r="Z19" s="6" t="e">
        <f>AVERAGE(Q28,Q29)</f>
        <v>#DIV/0!</v>
      </c>
      <c r="AA19" s="6" t="e">
        <f>_xlfn.STDEV.S(Q28:Q29)</f>
        <v>#DIV/0!</v>
      </c>
      <c r="AB19" s="6" t="e">
        <f>AVERAGE(W28:W29)</f>
        <v>#DIV/0!</v>
      </c>
      <c r="AC19" s="6" t="e">
        <f>_xlfn.STDEV.S(W28:W29)</f>
        <v>#DIV/0!</v>
      </c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</row>
    <row r="20" spans="1:57" x14ac:dyDescent="0.25">
      <c r="A20" s="7"/>
      <c r="B20" s="7"/>
      <c r="C20" s="17">
        <v>11</v>
      </c>
      <c r="D20" s="15"/>
      <c r="E20" s="7"/>
      <c r="F20" s="7"/>
      <c r="G20" s="7"/>
      <c r="I20" s="2" t="e">
        <f t="shared" si="1"/>
        <v>#DIV/0!</v>
      </c>
      <c r="J20" s="2" t="e">
        <f t="shared" si="1"/>
        <v>#DIV/0!</v>
      </c>
      <c r="K20" s="2" t="e">
        <f t="shared" si="1"/>
        <v>#DIV/0!</v>
      </c>
      <c r="L20" s="17"/>
      <c r="M20" s="3" t="e">
        <f t="shared" si="2"/>
        <v>#DIV/0!</v>
      </c>
      <c r="N20" s="3" t="e">
        <f t="shared" si="2"/>
        <v>#DIV/0!</v>
      </c>
      <c r="O20" s="3" t="e">
        <f t="shared" si="2"/>
        <v>#DIV/0!</v>
      </c>
      <c r="P20" s="17"/>
      <c r="Q20" s="4" t="e">
        <f t="shared" si="3"/>
        <v>#DIV/0!</v>
      </c>
      <c r="R20" s="7"/>
      <c r="S20" s="19" t="e">
        <f t="shared" si="4"/>
        <v>#DIV/0!</v>
      </c>
      <c r="T20" s="19" t="e">
        <f t="shared" si="0"/>
        <v>#DIV/0!</v>
      </c>
      <c r="U20" s="19" t="e">
        <f t="shared" si="0"/>
        <v>#DIV/0!</v>
      </c>
      <c r="V20" s="7"/>
      <c r="W20" s="3" t="e">
        <f t="shared" si="5"/>
        <v>#DIV/0!</v>
      </c>
      <c r="X20" s="8"/>
      <c r="Y20" s="5">
        <f>D30</f>
        <v>0</v>
      </c>
      <c r="Z20" s="6" t="e">
        <f>AVERAGE(Q30,Q31)</f>
        <v>#DIV/0!</v>
      </c>
      <c r="AA20" s="6" t="e">
        <f>_xlfn.STDEV.S(Q30:Q31)</f>
        <v>#DIV/0!</v>
      </c>
      <c r="AB20" s="6" t="e">
        <f>AVERAGE(W30:W31)</f>
        <v>#DIV/0!</v>
      </c>
      <c r="AC20" s="6" t="e">
        <f>_xlfn.STDEV.S(W30:W31)</f>
        <v>#DIV/0!</v>
      </c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</row>
    <row r="21" spans="1:57" x14ac:dyDescent="0.25">
      <c r="A21" s="7"/>
      <c r="B21" s="7"/>
      <c r="C21" s="17">
        <v>12</v>
      </c>
      <c r="D21" s="15"/>
      <c r="E21" s="7"/>
      <c r="F21" s="7"/>
      <c r="G21" s="7"/>
      <c r="I21" s="2" t="e">
        <f t="shared" si="1"/>
        <v>#DIV/0!</v>
      </c>
      <c r="J21" s="2" t="e">
        <f t="shared" si="1"/>
        <v>#DIV/0!</v>
      </c>
      <c r="K21" s="2" t="e">
        <f t="shared" si="1"/>
        <v>#DIV/0!</v>
      </c>
      <c r="L21" s="17"/>
      <c r="M21" s="3" t="e">
        <f t="shared" si="2"/>
        <v>#DIV/0!</v>
      </c>
      <c r="N21" s="3" t="e">
        <f t="shared" si="2"/>
        <v>#DIV/0!</v>
      </c>
      <c r="O21" s="3" t="e">
        <f t="shared" si="2"/>
        <v>#DIV/0!</v>
      </c>
      <c r="P21" s="17"/>
      <c r="Q21" s="4" t="e">
        <f t="shared" si="3"/>
        <v>#DIV/0!</v>
      </c>
      <c r="R21" s="7"/>
      <c r="S21" s="19" t="e">
        <f t="shared" si="4"/>
        <v>#DIV/0!</v>
      </c>
      <c r="T21" s="19" t="e">
        <f t="shared" si="0"/>
        <v>#DIV/0!</v>
      </c>
      <c r="U21" s="19" t="e">
        <f t="shared" si="0"/>
        <v>#DIV/0!</v>
      </c>
      <c r="V21" s="7"/>
      <c r="W21" s="3" t="e">
        <f t="shared" si="5"/>
        <v>#DIV/0!</v>
      </c>
      <c r="X21" s="8"/>
      <c r="Y21" s="5">
        <f>D32</f>
        <v>0</v>
      </c>
      <c r="Z21" s="6" t="e">
        <f>AVERAGE(Q32,Q33)</f>
        <v>#DIV/0!</v>
      </c>
      <c r="AA21" s="6" t="e">
        <f>_xlfn.STDEV.S(Q32:Q33)</f>
        <v>#DIV/0!</v>
      </c>
      <c r="AB21" s="6" t="e">
        <f>AVERAGE(W32:W33)</f>
        <v>#DIV/0!</v>
      </c>
      <c r="AC21" s="6" t="e">
        <f>_xlfn.STDEV.S(W32:W33)</f>
        <v>#DIV/0!</v>
      </c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</row>
    <row r="22" spans="1:57" x14ac:dyDescent="0.25">
      <c r="A22" s="7"/>
      <c r="B22" s="7"/>
      <c r="C22" s="17">
        <v>13</v>
      </c>
      <c r="D22" s="15"/>
      <c r="E22" s="7"/>
      <c r="F22" s="7"/>
      <c r="G22" s="7"/>
      <c r="I22" s="2" t="e">
        <f t="shared" si="1"/>
        <v>#DIV/0!</v>
      </c>
      <c r="J22" s="2" t="e">
        <f t="shared" si="1"/>
        <v>#DIV/0!</v>
      </c>
      <c r="K22" s="2" t="e">
        <f t="shared" si="1"/>
        <v>#DIV/0!</v>
      </c>
      <c r="L22" s="17"/>
      <c r="M22" s="3" t="e">
        <f t="shared" si="2"/>
        <v>#DIV/0!</v>
      </c>
      <c r="N22" s="3" t="e">
        <f t="shared" si="2"/>
        <v>#DIV/0!</v>
      </c>
      <c r="O22" s="3" t="e">
        <f t="shared" si="2"/>
        <v>#DIV/0!</v>
      </c>
      <c r="P22" s="17"/>
      <c r="Q22" s="4" t="e">
        <f t="shared" si="3"/>
        <v>#DIV/0!</v>
      </c>
      <c r="R22" s="7"/>
      <c r="S22" s="19" t="e">
        <f t="shared" si="4"/>
        <v>#DIV/0!</v>
      </c>
      <c r="T22" s="19" t="e">
        <f t="shared" si="0"/>
        <v>#DIV/0!</v>
      </c>
      <c r="U22" s="19" t="e">
        <f t="shared" si="0"/>
        <v>#DIV/0!</v>
      </c>
      <c r="V22" s="7"/>
      <c r="W22" s="3" t="e">
        <f t="shared" si="5"/>
        <v>#DIV/0!</v>
      </c>
      <c r="X22" s="8"/>
      <c r="Y22" s="9"/>
      <c r="Z22" s="10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</row>
    <row r="23" spans="1:57" x14ac:dyDescent="0.25">
      <c r="A23" s="7"/>
      <c r="B23" s="7"/>
      <c r="C23" s="17">
        <v>14</v>
      </c>
      <c r="D23" s="15"/>
      <c r="E23" s="7"/>
      <c r="F23" s="7"/>
      <c r="G23" s="7"/>
      <c r="I23" s="2" t="e">
        <f t="shared" si="1"/>
        <v>#DIV/0!</v>
      </c>
      <c r="J23" s="2" t="e">
        <f t="shared" si="1"/>
        <v>#DIV/0!</v>
      </c>
      <c r="K23" s="2" t="e">
        <f t="shared" si="1"/>
        <v>#DIV/0!</v>
      </c>
      <c r="L23" s="17"/>
      <c r="M23" s="3" t="e">
        <f t="shared" si="2"/>
        <v>#DIV/0!</v>
      </c>
      <c r="N23" s="3" t="e">
        <f t="shared" si="2"/>
        <v>#DIV/0!</v>
      </c>
      <c r="O23" s="3" t="e">
        <f t="shared" si="2"/>
        <v>#DIV/0!</v>
      </c>
      <c r="P23" s="17"/>
      <c r="Q23" s="4" t="e">
        <f t="shared" si="3"/>
        <v>#DIV/0!</v>
      </c>
      <c r="R23" s="7"/>
      <c r="S23" s="19" t="e">
        <f t="shared" si="4"/>
        <v>#DIV/0!</v>
      </c>
      <c r="T23" s="19" t="e">
        <f t="shared" si="0"/>
        <v>#DIV/0!</v>
      </c>
      <c r="U23" s="19" t="e">
        <f t="shared" si="0"/>
        <v>#DIV/0!</v>
      </c>
      <c r="V23" s="7"/>
      <c r="W23" s="3" t="e">
        <f t="shared" si="5"/>
        <v>#DIV/0!</v>
      </c>
      <c r="X23" s="8"/>
      <c r="Y23" s="9"/>
      <c r="Z23" s="4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</row>
    <row r="24" spans="1:57" x14ac:dyDescent="0.25">
      <c r="A24" s="7"/>
      <c r="B24" s="7"/>
      <c r="C24" s="17">
        <v>15</v>
      </c>
      <c r="D24" s="15"/>
      <c r="E24" s="7"/>
      <c r="F24" s="7"/>
      <c r="G24" s="7"/>
      <c r="I24" s="2" t="e">
        <f t="shared" si="1"/>
        <v>#DIV/0!</v>
      </c>
      <c r="J24" s="2" t="e">
        <f t="shared" si="1"/>
        <v>#DIV/0!</v>
      </c>
      <c r="K24" s="2" t="e">
        <f t="shared" si="1"/>
        <v>#DIV/0!</v>
      </c>
      <c r="L24" s="17"/>
      <c r="M24" s="3" t="e">
        <f t="shared" si="2"/>
        <v>#DIV/0!</v>
      </c>
      <c r="N24" s="3" t="e">
        <f t="shared" si="2"/>
        <v>#DIV/0!</v>
      </c>
      <c r="O24" s="3" t="e">
        <f t="shared" si="2"/>
        <v>#DIV/0!</v>
      </c>
      <c r="P24" s="17"/>
      <c r="Q24" s="4" t="e">
        <f t="shared" si="3"/>
        <v>#DIV/0!</v>
      </c>
      <c r="R24" s="7"/>
      <c r="S24" s="19" t="e">
        <f t="shared" si="4"/>
        <v>#DIV/0!</v>
      </c>
      <c r="T24" s="19" t="e">
        <f t="shared" si="0"/>
        <v>#DIV/0!</v>
      </c>
      <c r="U24" s="19" t="e">
        <f t="shared" si="0"/>
        <v>#DIV/0!</v>
      </c>
      <c r="V24" s="7"/>
      <c r="W24" s="3" t="e">
        <f t="shared" si="5"/>
        <v>#DIV/0!</v>
      </c>
      <c r="X24" s="8"/>
      <c r="Y24" s="11"/>
      <c r="Z24" s="11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</row>
    <row r="25" spans="1:57" x14ac:dyDescent="0.25">
      <c r="A25" s="7"/>
      <c r="B25" s="7"/>
      <c r="C25" s="17">
        <v>16</v>
      </c>
      <c r="D25" s="15"/>
      <c r="E25" s="7"/>
      <c r="F25" s="7"/>
      <c r="G25" s="7"/>
      <c r="I25" s="2" t="e">
        <f t="shared" si="1"/>
        <v>#DIV/0!</v>
      </c>
      <c r="J25" s="2" t="e">
        <f t="shared" si="1"/>
        <v>#DIV/0!</v>
      </c>
      <c r="K25" s="2" t="e">
        <f t="shared" si="1"/>
        <v>#DIV/0!</v>
      </c>
      <c r="L25" s="17"/>
      <c r="M25" s="3" t="e">
        <f t="shared" si="2"/>
        <v>#DIV/0!</v>
      </c>
      <c r="N25" s="3" t="e">
        <f t="shared" si="2"/>
        <v>#DIV/0!</v>
      </c>
      <c r="O25" s="3" t="e">
        <f t="shared" si="2"/>
        <v>#DIV/0!</v>
      </c>
      <c r="P25" s="17"/>
      <c r="Q25" s="4" t="e">
        <f t="shared" ref="Q25:Q30" si="6">SUM(M25:O25)</f>
        <v>#DIV/0!</v>
      </c>
      <c r="R25" s="7"/>
      <c r="S25" s="19" t="e">
        <f t="shared" si="4"/>
        <v>#DIV/0!</v>
      </c>
      <c r="T25" s="19" t="e">
        <f t="shared" si="0"/>
        <v>#DIV/0!</v>
      </c>
      <c r="U25" s="19" t="e">
        <f t="shared" si="0"/>
        <v>#DIV/0!</v>
      </c>
      <c r="V25" s="7"/>
      <c r="W25" s="3" t="e">
        <f t="shared" si="5"/>
        <v>#DIV/0!</v>
      </c>
      <c r="X25" s="8"/>
      <c r="Y25" s="8"/>
      <c r="Z25" s="8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</row>
    <row r="26" spans="1:57" s="7" customFormat="1" x14ac:dyDescent="0.25">
      <c r="C26" s="17">
        <v>17</v>
      </c>
      <c r="D26" s="15"/>
      <c r="I26" s="12" t="e">
        <f t="shared" si="1"/>
        <v>#DIV/0!</v>
      </c>
      <c r="J26" s="2" t="e">
        <f t="shared" si="1"/>
        <v>#DIV/0!</v>
      </c>
      <c r="K26" s="12" t="e">
        <f t="shared" si="1"/>
        <v>#DIV/0!</v>
      </c>
      <c r="L26" s="8"/>
      <c r="M26" s="13" t="e">
        <f t="shared" si="2"/>
        <v>#DIV/0!</v>
      </c>
      <c r="N26" s="13" t="e">
        <f t="shared" si="2"/>
        <v>#DIV/0!</v>
      </c>
      <c r="O26" s="13" t="e">
        <f t="shared" si="2"/>
        <v>#DIV/0!</v>
      </c>
      <c r="P26" s="8"/>
      <c r="Q26" s="14" t="e">
        <f t="shared" si="6"/>
        <v>#DIV/0!</v>
      </c>
      <c r="S26" s="19" t="e">
        <f t="shared" si="4"/>
        <v>#DIV/0!</v>
      </c>
      <c r="T26" s="19" t="e">
        <f t="shared" si="4"/>
        <v>#DIV/0!</v>
      </c>
      <c r="U26" s="19" t="e">
        <f t="shared" si="4"/>
        <v>#DIV/0!</v>
      </c>
      <c r="W26" s="3" t="e">
        <f t="shared" si="5"/>
        <v>#DIV/0!</v>
      </c>
      <c r="X26" s="8"/>
      <c r="Y26" s="8"/>
      <c r="Z26" s="8"/>
    </row>
    <row r="27" spans="1:57" x14ac:dyDescent="0.25">
      <c r="A27" s="7"/>
      <c r="B27" s="7"/>
      <c r="C27" s="17">
        <v>18</v>
      </c>
      <c r="D27" s="15"/>
      <c r="E27" s="7"/>
      <c r="F27" s="7"/>
      <c r="G27" s="7"/>
      <c r="I27" s="2" t="e">
        <f t="shared" si="1"/>
        <v>#DIV/0!</v>
      </c>
      <c r="J27" s="2" t="e">
        <f t="shared" si="1"/>
        <v>#DIV/0!</v>
      </c>
      <c r="K27" s="2" t="e">
        <f t="shared" si="1"/>
        <v>#DIV/0!</v>
      </c>
      <c r="L27" s="17"/>
      <c r="M27" s="3" t="e">
        <f t="shared" si="2"/>
        <v>#DIV/0!</v>
      </c>
      <c r="N27" s="3" t="e">
        <f t="shared" si="2"/>
        <v>#DIV/0!</v>
      </c>
      <c r="O27" s="3" t="e">
        <f t="shared" si="2"/>
        <v>#DIV/0!</v>
      </c>
      <c r="P27" s="17"/>
      <c r="Q27" s="4" t="e">
        <f t="shared" si="6"/>
        <v>#DIV/0!</v>
      </c>
      <c r="S27" s="19" t="e">
        <f t="shared" si="4"/>
        <v>#DIV/0!</v>
      </c>
      <c r="T27" s="19" t="e">
        <f t="shared" si="4"/>
        <v>#DIV/0!</v>
      </c>
      <c r="U27" s="19" t="e">
        <f t="shared" si="4"/>
        <v>#DIV/0!</v>
      </c>
      <c r="W27" s="3" t="e">
        <f t="shared" si="5"/>
        <v>#DIV/0!</v>
      </c>
      <c r="X27" s="17"/>
      <c r="Y27" s="17"/>
      <c r="Z27" s="17"/>
    </row>
    <row r="28" spans="1:57" x14ac:dyDescent="0.25">
      <c r="A28" s="7"/>
      <c r="B28" s="7"/>
      <c r="C28" s="17">
        <v>19</v>
      </c>
      <c r="D28" s="15"/>
      <c r="E28" s="7"/>
      <c r="F28" s="7"/>
      <c r="G28" s="7"/>
      <c r="I28" s="2" t="e">
        <f t="shared" si="1"/>
        <v>#DIV/0!</v>
      </c>
      <c r="J28" s="2" t="e">
        <f t="shared" si="1"/>
        <v>#DIV/0!</v>
      </c>
      <c r="K28" s="2" t="e">
        <f t="shared" si="1"/>
        <v>#DIV/0!</v>
      </c>
      <c r="L28" s="17"/>
      <c r="M28" s="3" t="e">
        <f t="shared" si="2"/>
        <v>#DIV/0!</v>
      </c>
      <c r="N28" s="3" t="e">
        <f t="shared" si="2"/>
        <v>#DIV/0!</v>
      </c>
      <c r="O28" s="3" t="e">
        <f t="shared" si="2"/>
        <v>#DIV/0!</v>
      </c>
      <c r="P28" s="17"/>
      <c r="Q28" s="4" t="e">
        <f t="shared" si="6"/>
        <v>#DIV/0!</v>
      </c>
      <c r="S28" s="19" t="e">
        <f t="shared" si="4"/>
        <v>#DIV/0!</v>
      </c>
      <c r="T28" s="19" t="e">
        <f t="shared" si="4"/>
        <v>#DIV/0!</v>
      </c>
      <c r="U28" s="19" t="e">
        <f t="shared" si="4"/>
        <v>#DIV/0!</v>
      </c>
      <c r="W28" s="3" t="e">
        <f t="shared" si="5"/>
        <v>#DIV/0!</v>
      </c>
      <c r="X28" s="17"/>
      <c r="Y28" s="17"/>
      <c r="Z28" s="17"/>
    </row>
    <row r="29" spans="1:57" x14ac:dyDescent="0.25">
      <c r="A29" s="7"/>
      <c r="B29" s="7"/>
      <c r="C29" s="17">
        <v>20</v>
      </c>
      <c r="D29" s="15"/>
      <c r="E29" s="7"/>
      <c r="F29" s="7"/>
      <c r="G29" s="7"/>
      <c r="I29" s="2" t="e">
        <f>(E29-K$6)/K$5</f>
        <v>#DIV/0!</v>
      </c>
      <c r="J29" s="2" t="e">
        <f t="shared" ref="J29" si="7">(F29-L$6)/L$5</f>
        <v>#DIV/0!</v>
      </c>
      <c r="K29" s="2" t="e">
        <f>(G29-M$6)/M$5</f>
        <v>#DIV/0!</v>
      </c>
      <c r="L29" s="17"/>
      <c r="M29" s="3" t="e">
        <f t="shared" si="2"/>
        <v>#DIV/0!</v>
      </c>
      <c r="N29" s="3" t="e">
        <f>J29/$A29</f>
        <v>#DIV/0!</v>
      </c>
      <c r="O29" s="3" t="e">
        <f>K29/$A29</f>
        <v>#DIV/0!</v>
      </c>
      <c r="P29" s="17"/>
      <c r="Q29" s="4" t="e">
        <f t="shared" si="6"/>
        <v>#DIV/0!</v>
      </c>
      <c r="S29" s="19" t="e">
        <f t="shared" si="4"/>
        <v>#DIV/0!</v>
      </c>
      <c r="T29" s="19" t="e">
        <f t="shared" si="4"/>
        <v>#DIV/0!</v>
      </c>
      <c r="U29" s="19" t="e">
        <f t="shared" si="4"/>
        <v>#DIV/0!</v>
      </c>
      <c r="W29" s="3" t="e">
        <f t="shared" si="5"/>
        <v>#DIV/0!</v>
      </c>
      <c r="X29" s="17"/>
      <c r="Y29" s="17"/>
      <c r="Z29" s="17"/>
    </row>
    <row r="30" spans="1:57" x14ac:dyDescent="0.25">
      <c r="A30" s="7"/>
      <c r="B30" s="7"/>
      <c r="C30" s="17">
        <v>21</v>
      </c>
      <c r="D30" s="15"/>
      <c r="E30" s="7"/>
      <c r="F30" s="7"/>
      <c r="G30" s="7"/>
      <c r="I30" s="2" t="e">
        <f>(E30-K$6)/K$5</f>
        <v>#DIV/0!</v>
      </c>
      <c r="J30" s="2" t="e">
        <f>(F30-L$6)/L$5</f>
        <v>#DIV/0!</v>
      </c>
      <c r="K30" s="2" t="e">
        <f>(G30-M$6)/M$5</f>
        <v>#DIV/0!</v>
      </c>
      <c r="L30" s="17"/>
      <c r="M30" s="3" t="e">
        <f>I30/$A30</f>
        <v>#DIV/0!</v>
      </c>
      <c r="N30" s="3" t="e">
        <f>J30/$A30</f>
        <v>#DIV/0!</v>
      </c>
      <c r="O30" s="3" t="e">
        <f>K30/$A30</f>
        <v>#DIV/0!</v>
      </c>
      <c r="P30" s="17"/>
      <c r="Q30" s="4" t="e">
        <f t="shared" si="6"/>
        <v>#DIV/0!</v>
      </c>
      <c r="S30" s="19" t="e">
        <f t="shared" si="4"/>
        <v>#DIV/0!</v>
      </c>
      <c r="T30" s="19" t="e">
        <f t="shared" si="4"/>
        <v>#DIV/0!</v>
      </c>
      <c r="U30" s="19" t="e">
        <f t="shared" si="4"/>
        <v>#DIV/0!</v>
      </c>
      <c r="W30" s="3" t="e">
        <f t="shared" si="5"/>
        <v>#DIV/0!</v>
      </c>
    </row>
    <row r="31" spans="1:57" x14ac:dyDescent="0.25">
      <c r="A31" s="7"/>
      <c r="B31" s="7"/>
      <c r="C31" s="17">
        <v>22</v>
      </c>
      <c r="D31" s="15"/>
      <c r="E31" s="7"/>
      <c r="F31" s="7"/>
      <c r="G31" s="7"/>
      <c r="I31" s="2" t="e">
        <f>(E31-K$6)/K$5</f>
        <v>#DIV/0!</v>
      </c>
      <c r="J31" s="2" t="e">
        <f>(F31-L$6)/L$5</f>
        <v>#DIV/0!</v>
      </c>
      <c r="K31" s="2" t="e">
        <f t="shared" ref="K31:K33" si="8">(G31-M$6)/M$5</f>
        <v>#DIV/0!</v>
      </c>
      <c r="L31" s="17"/>
      <c r="M31" s="3" t="e">
        <f t="shared" ref="M31:O33" si="9">I31/$A31</f>
        <v>#DIV/0!</v>
      </c>
      <c r="N31" s="3" t="e">
        <f t="shared" si="9"/>
        <v>#DIV/0!</v>
      </c>
      <c r="O31" s="3" t="e">
        <f t="shared" si="9"/>
        <v>#DIV/0!</v>
      </c>
      <c r="P31" s="17"/>
      <c r="Q31" s="4" t="e">
        <f t="shared" ref="Q31:Q33" si="10">SUM(M31:O31)</f>
        <v>#DIV/0!</v>
      </c>
      <c r="S31" s="19" t="e">
        <f t="shared" si="4"/>
        <v>#DIV/0!</v>
      </c>
      <c r="T31" s="19" t="e">
        <f t="shared" si="4"/>
        <v>#DIV/0!</v>
      </c>
      <c r="U31" s="19" t="e">
        <f t="shared" si="4"/>
        <v>#DIV/0!</v>
      </c>
      <c r="W31" s="3" t="e">
        <f t="shared" si="5"/>
        <v>#DIV/0!</v>
      </c>
    </row>
    <row r="32" spans="1:57" x14ac:dyDescent="0.25">
      <c r="A32" s="7"/>
      <c r="B32" s="7"/>
      <c r="C32" s="17">
        <v>23</v>
      </c>
      <c r="D32" s="15"/>
      <c r="E32" s="7"/>
      <c r="F32" s="7"/>
      <c r="G32" s="7"/>
      <c r="I32" s="2" t="e">
        <f t="shared" ref="I32:J33" si="11">(E32-K$6)/K$5</f>
        <v>#DIV/0!</v>
      </c>
      <c r="J32" s="2" t="e">
        <f t="shared" si="11"/>
        <v>#DIV/0!</v>
      </c>
      <c r="K32" s="2" t="e">
        <f t="shared" si="8"/>
        <v>#DIV/0!</v>
      </c>
      <c r="L32" s="17"/>
      <c r="M32" s="3" t="e">
        <f>I32/$A32</f>
        <v>#DIV/0!</v>
      </c>
      <c r="N32" s="3" t="e">
        <f t="shared" si="9"/>
        <v>#DIV/0!</v>
      </c>
      <c r="O32" s="3" t="e">
        <f t="shared" si="9"/>
        <v>#DIV/0!</v>
      </c>
      <c r="P32" s="17"/>
      <c r="Q32" s="4" t="e">
        <f t="shared" si="10"/>
        <v>#DIV/0!</v>
      </c>
      <c r="S32" s="19" t="e">
        <f t="shared" si="4"/>
        <v>#DIV/0!</v>
      </c>
      <c r="T32" s="19" t="e">
        <f t="shared" si="4"/>
        <v>#DIV/0!</v>
      </c>
      <c r="U32" s="19" t="e">
        <f t="shared" si="4"/>
        <v>#DIV/0!</v>
      </c>
      <c r="W32" s="3" t="e">
        <f t="shared" si="5"/>
        <v>#DIV/0!</v>
      </c>
    </row>
    <row r="33" spans="1:23" x14ac:dyDescent="0.25">
      <c r="A33" s="7"/>
      <c r="B33" s="7"/>
      <c r="C33" s="17">
        <v>24</v>
      </c>
      <c r="D33" s="15"/>
      <c r="E33" s="7"/>
      <c r="F33" s="7"/>
      <c r="G33" s="7"/>
      <c r="I33" s="2" t="e">
        <f t="shared" si="11"/>
        <v>#DIV/0!</v>
      </c>
      <c r="J33" s="2" t="e">
        <f t="shared" si="11"/>
        <v>#DIV/0!</v>
      </c>
      <c r="K33" s="2" t="e">
        <f t="shared" si="8"/>
        <v>#DIV/0!</v>
      </c>
      <c r="L33" s="17"/>
      <c r="M33" s="3" t="e">
        <f t="shared" ref="M33" si="12">I33/$A33</f>
        <v>#DIV/0!</v>
      </c>
      <c r="N33" s="3" t="e">
        <f t="shared" si="9"/>
        <v>#DIV/0!</v>
      </c>
      <c r="O33" s="3" t="e">
        <f t="shared" si="9"/>
        <v>#DIV/0!</v>
      </c>
      <c r="P33" s="17"/>
      <c r="Q33" s="4" t="e">
        <f t="shared" si="10"/>
        <v>#DIV/0!</v>
      </c>
      <c r="S33" s="19" t="e">
        <f t="shared" si="4"/>
        <v>#DIV/0!</v>
      </c>
      <c r="T33" s="19" t="e">
        <f t="shared" si="4"/>
        <v>#DIV/0!</v>
      </c>
      <c r="U33" s="19" t="e">
        <f t="shared" si="4"/>
        <v>#DIV/0!</v>
      </c>
      <c r="W33" s="3" t="e">
        <f t="shared" si="5"/>
        <v>#DIV/0!</v>
      </c>
    </row>
    <row r="34" spans="1:23" x14ac:dyDescent="0.25">
      <c r="C34" s="17"/>
      <c r="F34" s="7"/>
      <c r="I34" s="2"/>
      <c r="J34" s="2"/>
      <c r="K34" s="2"/>
      <c r="M34" s="3"/>
      <c r="N34" s="3"/>
      <c r="O34" s="3"/>
      <c r="Q34" s="4"/>
    </row>
    <row r="35" spans="1:23" x14ac:dyDescent="0.25">
      <c r="C35" s="17"/>
      <c r="F35" s="7"/>
      <c r="I35" s="2"/>
      <c r="J35" s="2"/>
      <c r="K35" s="2"/>
      <c r="M35" s="3"/>
      <c r="N35" s="3"/>
      <c r="O35" s="3"/>
      <c r="Q35" s="4"/>
    </row>
  </sheetData>
  <mergeCells count="3">
    <mergeCell ref="I7:K7"/>
    <mergeCell ref="M7:O7"/>
    <mergeCell ref="S7:U7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9A510-E9F4-46B5-AE08-88818EC2D68C}">
  <dimension ref="A3:BE60"/>
  <sheetViews>
    <sheetView topLeftCell="N1" workbookViewId="0">
      <selection activeCell="Y19" sqref="Y19"/>
    </sheetView>
  </sheetViews>
  <sheetFormatPr defaultRowHeight="15" x14ac:dyDescent="0.25"/>
  <cols>
    <col min="1" max="2" width="13.7109375" customWidth="1"/>
    <col min="4" max="4" width="14" customWidth="1"/>
    <col min="17" max="17" width="12.7109375" customWidth="1"/>
    <col min="23" max="23" width="15.85546875" customWidth="1"/>
    <col min="25" max="25" width="12.7109375" customWidth="1"/>
  </cols>
  <sheetData>
    <row r="3" spans="1:30" x14ac:dyDescent="0.25">
      <c r="C3" s="18"/>
      <c r="E3" s="18"/>
      <c r="F3" s="18"/>
      <c r="G3" s="18"/>
    </row>
    <row r="4" spans="1:30" x14ac:dyDescent="0.25">
      <c r="C4" s="18"/>
      <c r="E4" s="18" t="s">
        <v>1</v>
      </c>
      <c r="F4" s="18" t="s">
        <v>0</v>
      </c>
      <c r="G4" s="18" t="s">
        <v>2</v>
      </c>
      <c r="K4" s="18" t="s">
        <v>1</v>
      </c>
      <c r="L4" s="18" t="s">
        <v>0</v>
      </c>
      <c r="M4" s="18" t="s">
        <v>2</v>
      </c>
    </row>
    <row r="5" spans="1:30" x14ac:dyDescent="0.25">
      <c r="C5" s="18" t="s">
        <v>3</v>
      </c>
      <c r="D5">
        <v>20</v>
      </c>
      <c r="E5">
        <v>237.6</v>
      </c>
      <c r="F5">
        <v>249.5</v>
      </c>
      <c r="G5">
        <v>641.70000000000005</v>
      </c>
      <c r="J5" s="18" t="s">
        <v>4</v>
      </c>
      <c r="K5" s="18">
        <f>SLOPE(E5:E9,$D$5:D$9)</f>
        <v>11.898064516129033</v>
      </c>
      <c r="L5" s="18">
        <f>SLOPE(F5:F9,$D$5:D$9)</f>
        <v>12.511720430107527</v>
      </c>
      <c r="M5" s="18">
        <f>SLOPE(G5:G9,$D$5:D$9)</f>
        <v>32.322150537634414</v>
      </c>
    </row>
    <row r="6" spans="1:30" x14ac:dyDescent="0.25">
      <c r="C6" s="18" t="s">
        <v>3</v>
      </c>
      <c r="D6">
        <v>10</v>
      </c>
      <c r="E6">
        <v>114.1</v>
      </c>
      <c r="F6">
        <v>119.3</v>
      </c>
      <c r="G6">
        <v>320.60000000000002</v>
      </c>
      <c r="J6" s="18" t="s">
        <v>5</v>
      </c>
      <c r="K6" s="18">
        <v>0</v>
      </c>
      <c r="L6" s="18">
        <v>0</v>
      </c>
      <c r="M6" s="18">
        <v>0</v>
      </c>
    </row>
    <row r="7" spans="1:30" x14ac:dyDescent="0.25">
      <c r="C7" s="18" t="s">
        <v>3</v>
      </c>
      <c r="D7">
        <v>5</v>
      </c>
      <c r="E7">
        <v>55.2</v>
      </c>
      <c r="F7">
        <v>56.7</v>
      </c>
      <c r="G7">
        <v>154.1</v>
      </c>
      <c r="I7" s="20" t="s">
        <v>6</v>
      </c>
      <c r="J7" s="20"/>
      <c r="K7" s="20"/>
      <c r="L7" s="18"/>
      <c r="M7" s="20" t="s">
        <v>7</v>
      </c>
      <c r="N7" s="20"/>
      <c r="O7" s="20"/>
      <c r="P7" s="18"/>
      <c r="Q7" s="18"/>
      <c r="R7" s="18"/>
      <c r="S7" s="20" t="s">
        <v>14</v>
      </c>
      <c r="T7" s="20"/>
      <c r="U7" s="20"/>
      <c r="V7" s="18"/>
      <c r="W7" s="18"/>
      <c r="X7" s="18"/>
      <c r="Y7" s="1"/>
      <c r="Z7" s="1" t="s">
        <v>8</v>
      </c>
      <c r="AB7" t="s">
        <v>16</v>
      </c>
    </row>
    <row r="8" spans="1:30" x14ac:dyDescent="0.25">
      <c r="C8" s="18" t="s">
        <v>3</v>
      </c>
      <c r="D8">
        <v>2.5</v>
      </c>
      <c r="E8">
        <v>28.9</v>
      </c>
      <c r="F8">
        <v>29.2</v>
      </c>
      <c r="G8">
        <v>75.400000000000006</v>
      </c>
      <c r="I8" s="18" t="s">
        <v>1</v>
      </c>
      <c r="J8" s="18" t="s">
        <v>0</v>
      </c>
      <c r="K8" s="18" t="s">
        <v>2</v>
      </c>
      <c r="L8" s="18"/>
      <c r="M8" s="18" t="s">
        <v>1</v>
      </c>
      <c r="N8" s="18" t="s">
        <v>0</v>
      </c>
      <c r="O8" s="18" t="s">
        <v>2</v>
      </c>
      <c r="P8" s="18"/>
      <c r="Q8" s="18" t="s">
        <v>10</v>
      </c>
      <c r="S8" s="18" t="s">
        <v>1</v>
      </c>
      <c r="T8" s="18" t="s">
        <v>0</v>
      </c>
      <c r="U8" s="18" t="s">
        <v>2</v>
      </c>
      <c r="W8" s="18" t="s">
        <v>15</v>
      </c>
      <c r="X8" s="18"/>
      <c r="Y8" s="1"/>
      <c r="Z8" s="1" t="s">
        <v>11</v>
      </c>
      <c r="AA8" s="18" t="s">
        <v>12</v>
      </c>
      <c r="AB8" s="1" t="s">
        <v>11</v>
      </c>
      <c r="AC8" s="18" t="s">
        <v>12</v>
      </c>
    </row>
    <row r="9" spans="1:30" x14ac:dyDescent="0.25">
      <c r="A9" t="s">
        <v>9</v>
      </c>
      <c r="B9" t="s">
        <v>13</v>
      </c>
      <c r="C9" s="18" t="s">
        <v>3</v>
      </c>
      <c r="D9">
        <v>1.25</v>
      </c>
      <c r="E9">
        <v>15</v>
      </c>
      <c r="F9">
        <v>16.399999999999999</v>
      </c>
      <c r="G9">
        <v>38.1</v>
      </c>
      <c r="I9" s="18"/>
      <c r="J9" s="18"/>
      <c r="K9" s="18"/>
      <c r="L9" s="18"/>
      <c r="M9" s="18"/>
      <c r="N9" s="18"/>
      <c r="O9" s="18"/>
      <c r="P9" s="18"/>
      <c r="Q9" s="18"/>
      <c r="X9" s="18"/>
      <c r="Y9" s="1"/>
      <c r="Z9" s="1"/>
      <c r="AA9" s="18"/>
      <c r="AB9" s="18"/>
      <c r="AC9" s="18"/>
    </row>
    <row r="10" spans="1:30" x14ac:dyDescent="0.25">
      <c r="A10">
        <v>1.0381</v>
      </c>
      <c r="B10">
        <v>4</v>
      </c>
      <c r="C10" s="18">
        <v>1</v>
      </c>
      <c r="D10" s="15">
        <v>1</v>
      </c>
      <c r="E10">
        <v>1.7</v>
      </c>
      <c r="F10" s="7">
        <v>2.5</v>
      </c>
      <c r="G10" s="7">
        <v>188.8</v>
      </c>
      <c r="I10" s="2">
        <f>(E10-K$6)/K$5</f>
        <v>0.14288038173733866</v>
      </c>
      <c r="J10" s="2">
        <f>(F10-L$6)/L$5</f>
        <v>0.19981264878522503</v>
      </c>
      <c r="K10" s="2">
        <f>(G10-M$6)/M$5</f>
        <v>5.8411954916233073</v>
      </c>
      <c r="L10" s="18"/>
      <c r="M10" s="3">
        <f>I10/$A10</f>
        <v>0.13763643361654818</v>
      </c>
      <c r="N10" s="3">
        <f>J10/$A10</f>
        <v>0.19247919158580581</v>
      </c>
      <c r="O10" s="3">
        <f>K10/$A10</f>
        <v>5.6268138826927148</v>
      </c>
      <c r="P10" s="18"/>
      <c r="Q10" s="4">
        <f>SUM(M10:O10)</f>
        <v>5.9569295078950688</v>
      </c>
      <c r="S10" s="19">
        <f>I10/$B10</f>
        <v>3.5720095434334666E-2</v>
      </c>
      <c r="T10" s="19">
        <f t="shared" ref="T10:U25" si="0">J10/$B10</f>
        <v>4.9953162196306258E-2</v>
      </c>
      <c r="U10" s="19">
        <f t="shared" si="0"/>
        <v>1.4602988729058268</v>
      </c>
      <c r="W10" s="3">
        <f>SUM(S10:U10)</f>
        <v>1.5459721305364678</v>
      </c>
      <c r="X10" s="18"/>
      <c r="Y10" s="5">
        <f>D10</f>
        <v>1</v>
      </c>
      <c r="Z10" s="6">
        <f>AVERAGE(Q10,Q11)</f>
        <v>5.9051720692103551</v>
      </c>
      <c r="AA10" s="6">
        <f>_xlfn.STDEV.S(Q10:Q11)</f>
        <v>7.3196071741616658E-2</v>
      </c>
      <c r="AB10" s="6">
        <f>AVERAGE(W10:W11)</f>
        <v>1.5404418910130269</v>
      </c>
      <c r="AC10" s="6">
        <f>_xlfn.STDEV.S(W10:W11)</f>
        <v>7.8209397372219908E-3</v>
      </c>
      <c r="AD10" s="16"/>
    </row>
    <row r="11" spans="1:30" x14ac:dyDescent="0.25">
      <c r="A11">
        <v>1.0488999999999999</v>
      </c>
      <c r="B11">
        <v>4</v>
      </c>
      <c r="C11" s="18">
        <v>2</v>
      </c>
      <c r="D11" s="15">
        <v>1</v>
      </c>
      <c r="E11">
        <v>1.6</v>
      </c>
      <c r="F11" s="7">
        <v>2.4</v>
      </c>
      <c r="G11" s="7">
        <v>187.9</v>
      </c>
      <c r="I11" s="2">
        <f>(E11-K$6)/K$5</f>
        <v>0.13447565339984818</v>
      </c>
      <c r="J11" s="2">
        <f>(F11-L$6)/L$5</f>
        <v>0.19182014283381602</v>
      </c>
      <c r="K11" s="2">
        <f t="shared" ref="I11:K28" si="1">(G11-M$6)/M$5</f>
        <v>5.8133508097246791</v>
      </c>
      <c r="L11" s="18"/>
      <c r="M11" s="3">
        <f t="shared" ref="M11:O29" si="2">I11/$A11</f>
        <v>0.12820636228415311</v>
      </c>
      <c r="N11" s="3">
        <f t="shared" si="2"/>
        <v>0.18287743620346653</v>
      </c>
      <c r="O11" s="3">
        <f t="shared" si="2"/>
        <v>5.5423308320380205</v>
      </c>
      <c r="P11" s="18"/>
      <c r="Q11" s="4">
        <f t="shared" ref="Q11:Q24" si="3">SUM(M11:O11)</f>
        <v>5.8534146305256405</v>
      </c>
      <c r="S11" s="19">
        <f t="shared" ref="S11:U33" si="4">I11/$B11</f>
        <v>3.3618913349962046E-2</v>
      </c>
      <c r="T11" s="19">
        <f t="shared" si="0"/>
        <v>4.7955035708454004E-2</v>
      </c>
      <c r="U11" s="19">
        <f t="shared" si="0"/>
        <v>1.4533377024311698</v>
      </c>
      <c r="W11" s="3">
        <f t="shared" ref="W11:W33" si="5">SUM(S11:U11)</f>
        <v>1.5349116514895857</v>
      </c>
      <c r="X11" s="18"/>
      <c r="Y11" s="5">
        <f>D12</f>
        <v>2</v>
      </c>
      <c r="Z11" s="6">
        <f>AVERAGE(Q12,Q13)</f>
        <v>3.4038647686902461</v>
      </c>
      <c r="AA11" s="6">
        <f>_xlfn.STDEV.S(Q12:Q13)</f>
        <v>0.45629935612462347</v>
      </c>
      <c r="AB11" s="6">
        <f>AVERAGE(W12:W13)</f>
        <v>0.79150357678011218</v>
      </c>
      <c r="AC11" s="6">
        <f>_xlfn.STDEV.S(W12:W13)</f>
        <v>8.8154524951597257E-2</v>
      </c>
      <c r="AD11" s="16"/>
    </row>
    <row r="12" spans="1:30" x14ac:dyDescent="0.25">
      <c r="A12">
        <v>0.91649999999999998</v>
      </c>
      <c r="B12">
        <v>4</v>
      </c>
      <c r="C12" s="18">
        <v>3</v>
      </c>
      <c r="D12" s="15">
        <v>2</v>
      </c>
      <c r="E12">
        <v>2</v>
      </c>
      <c r="F12" s="7">
        <v>2.5</v>
      </c>
      <c r="G12" s="7">
        <v>98.5</v>
      </c>
      <c r="I12" s="2">
        <f t="shared" si="1"/>
        <v>0.16809456674981021</v>
      </c>
      <c r="J12" s="2">
        <f t="shared" si="1"/>
        <v>0.19981264878522503</v>
      </c>
      <c r="K12" s="2">
        <f t="shared" si="1"/>
        <v>3.0474457411276261</v>
      </c>
      <c r="L12" s="18"/>
      <c r="M12" s="3">
        <f>I12/$A12</f>
        <v>0.18340923813399915</v>
      </c>
      <c r="N12" s="3">
        <f t="shared" si="2"/>
        <v>0.21801707450651941</v>
      </c>
      <c r="O12" s="3">
        <f t="shared" si="2"/>
        <v>3.3250908250165043</v>
      </c>
      <c r="P12" s="18"/>
      <c r="Q12" s="4">
        <f t="shared" si="3"/>
        <v>3.726517137657023</v>
      </c>
      <c r="S12" s="19">
        <f t="shared" si="4"/>
        <v>4.2023641687452554E-2</v>
      </c>
      <c r="T12" s="19">
        <f t="shared" si="0"/>
        <v>4.9953162196306258E-2</v>
      </c>
      <c r="U12" s="19">
        <f t="shared" si="0"/>
        <v>0.76186143528190653</v>
      </c>
      <c r="W12" s="3">
        <f t="shared" si="5"/>
        <v>0.85383823916566537</v>
      </c>
      <c r="X12" s="18"/>
      <c r="Y12" s="5">
        <f>D14</f>
        <v>3</v>
      </c>
      <c r="Z12" s="6">
        <f>AVERAGE(Q14,Q15)</f>
        <v>5.7745454859973595</v>
      </c>
      <c r="AA12" s="6">
        <f>_xlfn.STDEV.S(Q14:Q15)</f>
        <v>1.3304039784343775</v>
      </c>
      <c r="AB12" s="6">
        <f>AVERAGE(W14:W15)</f>
        <v>1.3989620894151491</v>
      </c>
      <c r="AC12" s="6">
        <f>_xlfn.STDEV.S(W14:W15)</f>
        <v>0.29796247165223538</v>
      </c>
      <c r="AD12" s="16"/>
    </row>
    <row r="13" spans="1:30" x14ac:dyDescent="0.25">
      <c r="A13">
        <v>0.9466</v>
      </c>
      <c r="B13">
        <v>4</v>
      </c>
      <c r="C13" s="18">
        <v>4</v>
      </c>
      <c r="D13" s="15">
        <v>2</v>
      </c>
      <c r="E13">
        <v>1.8</v>
      </c>
      <c r="F13" s="7">
        <v>2.2000000000000002</v>
      </c>
      <c r="G13" s="7">
        <v>83.7</v>
      </c>
      <c r="I13" s="2">
        <f t="shared" si="1"/>
        <v>0.1512851100748292</v>
      </c>
      <c r="J13" s="2">
        <f t="shared" si="1"/>
        <v>0.17583513093099803</v>
      </c>
      <c r="K13" s="2">
        <f t="shared" si="1"/>
        <v>2.5895554165724093</v>
      </c>
      <c r="L13" s="18"/>
      <c r="M13" s="3">
        <f t="shared" si="2"/>
        <v>0.15981946976001393</v>
      </c>
      <c r="N13" s="3">
        <f t="shared" si="2"/>
        <v>0.18575441678744775</v>
      </c>
      <c r="O13" s="3">
        <f t="shared" si="2"/>
        <v>2.7356385131760081</v>
      </c>
      <c r="P13" s="18"/>
      <c r="Q13" s="4">
        <f t="shared" si="3"/>
        <v>3.0812123997234697</v>
      </c>
      <c r="S13" s="19">
        <f t="shared" si="4"/>
        <v>3.78212775187073E-2</v>
      </c>
      <c r="T13" s="19">
        <f t="shared" si="0"/>
        <v>4.3958782732749509E-2</v>
      </c>
      <c r="U13" s="19">
        <f t="shared" si="0"/>
        <v>0.64738885414310232</v>
      </c>
      <c r="W13" s="3">
        <f t="shared" si="5"/>
        <v>0.72916891439455911</v>
      </c>
      <c r="X13" s="18"/>
      <c r="Y13" s="5">
        <f>D16</f>
        <v>4</v>
      </c>
      <c r="Z13" s="6">
        <f>AVERAGE(Q16,Q17)</f>
        <v>8.177797128114122</v>
      </c>
      <c r="AA13" s="6">
        <f>_xlfn.STDEV.S(Q16:Q17)</f>
        <v>8.5322924881091083E-2</v>
      </c>
      <c r="AB13" s="6">
        <f>AVERAGE(W16:W17)</f>
        <v>2.4543146054507012</v>
      </c>
      <c r="AC13" s="6">
        <f>_xlfn.STDEV.S(W16:W17)</f>
        <v>1.6644550333028411E-2</v>
      </c>
      <c r="AD13" s="16"/>
    </row>
    <row r="14" spans="1:30" x14ac:dyDescent="0.25">
      <c r="A14">
        <v>0.98329999999999995</v>
      </c>
      <c r="B14">
        <v>4</v>
      </c>
      <c r="C14" s="18">
        <v>5</v>
      </c>
      <c r="D14" s="15">
        <v>3</v>
      </c>
      <c r="E14">
        <v>2.1</v>
      </c>
      <c r="F14" s="7">
        <v>2.1</v>
      </c>
      <c r="G14" s="7">
        <v>142.5</v>
      </c>
      <c r="I14" s="2">
        <f t="shared" si="1"/>
        <v>0.17649929508730072</v>
      </c>
      <c r="J14" s="2">
        <f t="shared" si="1"/>
        <v>0.16784262497958904</v>
      </c>
      <c r="K14" s="2">
        <f t="shared" si="1"/>
        <v>4.4087413006161089</v>
      </c>
      <c r="L14" s="18"/>
      <c r="M14" s="3">
        <f t="shared" si="2"/>
        <v>0.17949689320380427</v>
      </c>
      <c r="N14" s="3">
        <f t="shared" si="2"/>
        <v>0.17069320144369882</v>
      </c>
      <c r="O14" s="3">
        <f t="shared" si="2"/>
        <v>4.4836177164813478</v>
      </c>
      <c r="P14" s="18"/>
      <c r="Q14" s="4">
        <f t="shared" si="3"/>
        <v>4.8338078111288505</v>
      </c>
      <c r="S14" s="19">
        <f t="shared" si="4"/>
        <v>4.4124823771825181E-2</v>
      </c>
      <c r="T14" s="19">
        <f t="shared" si="0"/>
        <v>4.1960656244897261E-2</v>
      </c>
      <c r="U14" s="19">
        <f t="shared" si="0"/>
        <v>1.1021853251540272</v>
      </c>
      <c r="W14" s="3">
        <f t="shared" si="5"/>
        <v>1.1882708051707498</v>
      </c>
      <c r="X14" s="18"/>
      <c r="Y14" s="5">
        <f>D18</f>
        <v>5</v>
      </c>
      <c r="Z14" s="6">
        <f>AVERAGE(Q18,Q19)</f>
        <v>4.675771110083879</v>
      </c>
      <c r="AA14" s="6">
        <f>_xlfn.STDEV.S(Q18:Q19)</f>
        <v>0.19257382524563918</v>
      </c>
      <c r="AB14" s="6">
        <f>AVERAGE(W18:W19)</f>
        <v>1.2050165771050412</v>
      </c>
      <c r="AC14" s="6">
        <f>_xlfn.STDEV.S(W18:W19)</f>
        <v>5.0207279093979748E-2</v>
      </c>
      <c r="AD14" s="16"/>
    </row>
    <row r="15" spans="1:30" x14ac:dyDescent="0.25">
      <c r="A15">
        <v>0.95879999999999999</v>
      </c>
      <c r="B15">
        <v>4</v>
      </c>
      <c r="C15" s="18">
        <v>6</v>
      </c>
      <c r="D15" s="15">
        <v>3</v>
      </c>
      <c r="E15">
        <v>2.7</v>
      </c>
      <c r="F15" s="7">
        <v>2.7</v>
      </c>
      <c r="G15" s="7">
        <v>193.8</v>
      </c>
      <c r="I15" s="2">
        <f t="shared" si="1"/>
        <v>0.2269276651122438</v>
      </c>
      <c r="J15" s="2">
        <f t="shared" si="1"/>
        <v>0.21579766068804304</v>
      </c>
      <c r="K15" s="2">
        <f t="shared" si="1"/>
        <v>5.995888168837908</v>
      </c>
      <c r="L15" s="18"/>
      <c r="M15" s="3">
        <f t="shared" si="2"/>
        <v>0.23667883303321213</v>
      </c>
      <c r="N15" s="3">
        <f t="shared" si="2"/>
        <v>0.22507056809349504</v>
      </c>
      <c r="O15" s="3">
        <f t="shared" si="2"/>
        <v>6.2535337597391614</v>
      </c>
      <c r="P15" s="18"/>
      <c r="Q15" s="4">
        <f t="shared" si="3"/>
        <v>6.7152831608658685</v>
      </c>
      <c r="S15" s="19">
        <f t="shared" si="4"/>
        <v>5.673191627806095E-2</v>
      </c>
      <c r="T15" s="19">
        <f t="shared" si="0"/>
        <v>5.394941517201076E-2</v>
      </c>
      <c r="U15" s="19">
        <f t="shared" si="0"/>
        <v>1.498972042209477</v>
      </c>
      <c r="W15" s="3">
        <f t="shared" si="5"/>
        <v>1.6096533736595486</v>
      </c>
      <c r="X15" s="18"/>
      <c r="Y15" s="5">
        <f>D20</f>
        <v>6</v>
      </c>
      <c r="Z15" s="6">
        <f>AVERAGE(Q20,Q21)</f>
        <v>6.1783325002987883</v>
      </c>
      <c r="AA15" s="6">
        <f>_xlfn.STDEV.S(Q20:Q21)</f>
        <v>0.22412751152723193</v>
      </c>
      <c r="AB15" s="6">
        <f>AVERAGE(W20:W21)</f>
        <v>1.4194720462403032</v>
      </c>
      <c r="AC15" s="6">
        <f>_xlfn.STDEV.S(W20:W21)</f>
        <v>7.2776899239920298E-2</v>
      </c>
      <c r="AD15" s="16"/>
    </row>
    <row r="16" spans="1:30" s="7" customFormat="1" x14ac:dyDescent="0.25">
      <c r="A16">
        <v>1.1974</v>
      </c>
      <c r="B16" s="7">
        <v>4</v>
      </c>
      <c r="C16" s="8">
        <v>7</v>
      </c>
      <c r="D16" s="15">
        <v>4</v>
      </c>
      <c r="E16" s="7">
        <v>1.9</v>
      </c>
      <c r="F16" s="7">
        <v>2.7</v>
      </c>
      <c r="G16" s="7">
        <v>306.7</v>
      </c>
      <c r="I16" s="2">
        <f t="shared" si="1"/>
        <v>0.15968983841231971</v>
      </c>
      <c r="J16" s="2">
        <f t="shared" si="1"/>
        <v>0.21579766068804304</v>
      </c>
      <c r="K16" s="12">
        <f t="shared" si="1"/>
        <v>9.4888488203435823</v>
      </c>
      <c r="L16" s="8"/>
      <c r="M16" s="13">
        <f t="shared" si="2"/>
        <v>0.13336382028755611</v>
      </c>
      <c r="N16" s="13">
        <f t="shared" si="2"/>
        <v>0.18022186461336481</v>
      </c>
      <c r="O16" s="13">
        <f t="shared" si="2"/>
        <v>7.9245438619872912</v>
      </c>
      <c r="P16" s="8"/>
      <c r="Q16" s="14">
        <f t="shared" si="3"/>
        <v>8.2381295468882119</v>
      </c>
      <c r="S16" s="19">
        <f t="shared" si="4"/>
        <v>3.9922459603079927E-2</v>
      </c>
      <c r="T16" s="19">
        <f t="shared" si="0"/>
        <v>5.394941517201076E-2</v>
      </c>
      <c r="U16" s="19">
        <f t="shared" si="0"/>
        <v>2.3722122050858956</v>
      </c>
      <c r="W16" s="3">
        <f t="shared" si="5"/>
        <v>2.4660840798609862</v>
      </c>
      <c r="X16" s="8"/>
      <c r="Y16" s="5">
        <f>D22</f>
        <v>7</v>
      </c>
      <c r="Z16" s="6">
        <f>AVERAGE(Q22,Q23)</f>
        <v>6.4168465362023372</v>
      </c>
      <c r="AA16" s="6">
        <f>_xlfn.STDEV.S(Q22:Q23)</f>
        <v>8.3830733289606149E-2</v>
      </c>
      <c r="AB16" s="6">
        <f>AVERAGE(W22:W23)</f>
        <v>1.8143655823588478</v>
      </c>
      <c r="AC16" s="6">
        <f>_xlfn.STDEV.S(W22:W23)</f>
        <v>7.6724055446675708E-3</v>
      </c>
      <c r="AD16" s="16"/>
    </row>
    <row r="17" spans="1:57" x14ac:dyDescent="0.25">
      <c r="A17" s="7">
        <v>1.2036</v>
      </c>
      <c r="B17" s="7">
        <v>4</v>
      </c>
      <c r="C17" s="18">
        <v>8</v>
      </c>
      <c r="D17" s="15">
        <v>4</v>
      </c>
      <c r="E17" s="7">
        <v>1.7</v>
      </c>
      <c r="F17" s="7">
        <v>2.7</v>
      </c>
      <c r="G17" s="7">
        <v>304.2</v>
      </c>
      <c r="I17" s="2">
        <f t="shared" si="1"/>
        <v>0.14288038173733866</v>
      </c>
      <c r="J17" s="2">
        <f t="shared" si="1"/>
        <v>0.21579766068804304</v>
      </c>
      <c r="K17" s="2">
        <f t="shared" si="1"/>
        <v>9.4115024817362816</v>
      </c>
      <c r="L17" s="18"/>
      <c r="M17" s="3">
        <f t="shared" si="2"/>
        <v>0.11871085222444222</v>
      </c>
      <c r="N17" s="3">
        <f t="shared" si="2"/>
        <v>0.17929350339651298</v>
      </c>
      <c r="O17" s="3">
        <f t="shared" si="2"/>
        <v>7.8194603537190774</v>
      </c>
      <c r="P17" s="18"/>
      <c r="Q17" s="4">
        <f t="shared" si="3"/>
        <v>8.1174647093400321</v>
      </c>
      <c r="R17" s="7"/>
      <c r="S17" s="19">
        <f t="shared" si="4"/>
        <v>3.5720095434334666E-2</v>
      </c>
      <c r="T17" s="19">
        <f t="shared" si="0"/>
        <v>5.394941517201076E-2</v>
      </c>
      <c r="U17" s="19">
        <f t="shared" si="0"/>
        <v>2.3528756204340704</v>
      </c>
      <c r="V17" s="7"/>
      <c r="W17" s="3">
        <f t="shared" si="5"/>
        <v>2.4425451310404158</v>
      </c>
      <c r="X17" s="8"/>
      <c r="Y17" s="5">
        <f>D24</f>
        <v>8</v>
      </c>
      <c r="Z17" s="6">
        <f>AVERAGE(Q24,Q25)</f>
        <v>6.1849654645671439</v>
      </c>
      <c r="AA17" s="6">
        <f>_xlfn.STDEV.S(Q24:Q25)</f>
        <v>7.7254597256208547E-3</v>
      </c>
      <c r="AB17" s="6">
        <f>AVERAGE(W24:W25)</f>
        <v>1.5778041737301018</v>
      </c>
      <c r="AC17" s="6">
        <f>_xlfn.STDEV.S(W24:W25)</f>
        <v>3.3167906061992804E-2</v>
      </c>
      <c r="AD17" s="16"/>
      <c r="AE17" s="10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</row>
    <row r="18" spans="1:57" x14ac:dyDescent="0.25">
      <c r="A18" s="7">
        <v>1.0305</v>
      </c>
      <c r="B18" s="7">
        <v>4</v>
      </c>
      <c r="C18" s="18">
        <v>9</v>
      </c>
      <c r="D18" s="15">
        <v>5</v>
      </c>
      <c r="E18" s="7">
        <v>1.6</v>
      </c>
      <c r="F18" s="7">
        <v>2.5</v>
      </c>
      <c r="G18" s="7">
        <v>140.4</v>
      </c>
      <c r="I18" s="2">
        <f t="shared" si="1"/>
        <v>0.13447565339984818</v>
      </c>
      <c r="J18" s="2">
        <f t="shared" si="1"/>
        <v>0.19981264878522503</v>
      </c>
      <c r="K18" s="2">
        <f t="shared" si="1"/>
        <v>4.3437703761859767</v>
      </c>
      <c r="L18" s="18"/>
      <c r="M18" s="3">
        <f t="shared" si="2"/>
        <v>0.13049553944672312</v>
      </c>
      <c r="N18" s="3">
        <f t="shared" si="2"/>
        <v>0.19389873729764681</v>
      </c>
      <c r="O18" s="3">
        <f t="shared" si="2"/>
        <v>4.215206575629284</v>
      </c>
      <c r="P18" s="18"/>
      <c r="Q18" s="4">
        <f t="shared" si="3"/>
        <v>4.5396008523736544</v>
      </c>
      <c r="R18" s="7"/>
      <c r="S18" s="19">
        <f t="shared" si="4"/>
        <v>3.3618913349962046E-2</v>
      </c>
      <c r="T18" s="19">
        <f t="shared" si="0"/>
        <v>4.9953162196306258E-2</v>
      </c>
      <c r="U18" s="19">
        <f t="shared" si="0"/>
        <v>1.0859425940464942</v>
      </c>
      <c r="V18" s="7"/>
      <c r="W18" s="3">
        <f t="shared" si="5"/>
        <v>1.1695146695927625</v>
      </c>
      <c r="X18" s="8"/>
      <c r="Y18" s="5">
        <f>D26</f>
        <v>9</v>
      </c>
      <c r="Z18" s="6">
        <f>AVERAGE(Q26,Q27)</f>
        <v>6.8585278584357265</v>
      </c>
      <c r="AA18" s="6">
        <f>_xlfn.STDEV.S(Q26:Q27)</f>
        <v>0.10114891392550202</v>
      </c>
      <c r="AB18" s="6">
        <f>AVERAGE(W26:W27)</f>
        <v>1.4731758302479105</v>
      </c>
      <c r="AC18" s="6">
        <f>_xlfn.STDEV.S(W26:W27)</f>
        <v>6.3990116003630332E-3</v>
      </c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</row>
    <row r="19" spans="1:57" x14ac:dyDescent="0.25">
      <c r="A19" s="7">
        <v>1.0311999999999999</v>
      </c>
      <c r="B19" s="7">
        <v>4</v>
      </c>
      <c r="C19" s="18">
        <v>10</v>
      </c>
      <c r="D19" s="15">
        <v>5</v>
      </c>
      <c r="E19" s="7">
        <v>1.7</v>
      </c>
      <c r="F19" s="7">
        <v>2</v>
      </c>
      <c r="G19" s="7">
        <v>150.6</v>
      </c>
      <c r="I19" s="2">
        <f t="shared" si="1"/>
        <v>0.14288038173733866</v>
      </c>
      <c r="J19" s="2">
        <f t="shared" si="1"/>
        <v>0.15985011902818003</v>
      </c>
      <c r="K19" s="2">
        <f t="shared" si="1"/>
        <v>4.659343437703761</v>
      </c>
      <c r="L19" s="18"/>
      <c r="M19" s="3">
        <f t="shared" si="2"/>
        <v>0.13855739113395915</v>
      </c>
      <c r="N19" s="3">
        <f t="shared" si="2"/>
        <v>0.15501369184268818</v>
      </c>
      <c r="O19" s="3">
        <f t="shared" si="2"/>
        <v>4.5183702848174567</v>
      </c>
      <c r="P19" s="18"/>
      <c r="Q19" s="4">
        <f t="shared" si="3"/>
        <v>4.8119413677941036</v>
      </c>
      <c r="R19" s="7"/>
      <c r="S19" s="19">
        <f t="shared" si="4"/>
        <v>3.5720095434334666E-2</v>
      </c>
      <c r="T19" s="19">
        <f t="shared" si="0"/>
        <v>3.9962529757045007E-2</v>
      </c>
      <c r="U19" s="19">
        <f t="shared" si="0"/>
        <v>1.1648358594259403</v>
      </c>
      <c r="V19" s="7"/>
      <c r="W19" s="3">
        <f t="shared" si="5"/>
        <v>1.2405184846173198</v>
      </c>
      <c r="X19" s="8"/>
      <c r="Y19" s="5">
        <f>D28</f>
        <v>10</v>
      </c>
      <c r="Z19" s="6">
        <f>AVERAGE(Q28:Q29)</f>
        <v>4.2428644992937663</v>
      </c>
      <c r="AA19" s="6">
        <f>_xlfn.STDEV.S(Q28:Q29)</f>
        <v>0.51935514234508651</v>
      </c>
      <c r="AB19" s="6">
        <f>AVERAGE(W28:W29)</f>
        <v>1.0180570191236369</v>
      </c>
      <c r="AC19" s="6">
        <f>_xlfn.STDEV.S(W28:W29)</f>
        <v>8.3897223358552639E-2</v>
      </c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</row>
    <row r="20" spans="1:57" x14ac:dyDescent="0.25">
      <c r="A20" s="7">
        <v>0.90900000000000003</v>
      </c>
      <c r="B20" s="7">
        <v>4</v>
      </c>
      <c r="C20" s="18">
        <v>11</v>
      </c>
      <c r="D20" s="15">
        <v>6</v>
      </c>
      <c r="E20" s="7">
        <v>1.7</v>
      </c>
      <c r="F20" s="7">
        <v>1.8</v>
      </c>
      <c r="G20" s="7">
        <v>167.6</v>
      </c>
      <c r="I20" s="2">
        <f t="shared" si="1"/>
        <v>0.14288038173733866</v>
      </c>
      <c r="J20" s="2">
        <f t="shared" si="1"/>
        <v>0.14386510712536202</v>
      </c>
      <c r="K20" s="2">
        <f t="shared" si="1"/>
        <v>5.1852985402334015</v>
      </c>
      <c r="L20" s="18"/>
      <c r="M20" s="3">
        <f t="shared" si="2"/>
        <v>0.15718413832490502</v>
      </c>
      <c r="N20" s="3">
        <f t="shared" si="2"/>
        <v>0.15826744458235645</v>
      </c>
      <c r="O20" s="3">
        <f t="shared" si="2"/>
        <v>5.7043988341401555</v>
      </c>
      <c r="P20" s="18"/>
      <c r="Q20" s="4">
        <f t="shared" si="3"/>
        <v>6.019850417047417</v>
      </c>
      <c r="R20" s="7"/>
      <c r="S20" s="19">
        <f t="shared" si="4"/>
        <v>3.5720095434334666E-2</v>
      </c>
      <c r="T20" s="19">
        <f t="shared" si="0"/>
        <v>3.5966276781340505E-2</v>
      </c>
      <c r="U20" s="19">
        <f t="shared" si="0"/>
        <v>1.2963246350583504</v>
      </c>
      <c r="V20" s="7"/>
      <c r="W20" s="3">
        <f t="shared" si="5"/>
        <v>1.3680110072740255</v>
      </c>
      <c r="X20" s="8"/>
      <c r="Y20" s="5">
        <f>D31</f>
        <v>11</v>
      </c>
      <c r="Z20" s="6">
        <f>AVERAGE(Q31,Q32)</f>
        <v>6.9949113205657589</v>
      </c>
      <c r="AA20" s="6">
        <f>_xlfn.STDEV.S(Q31:Q32)</f>
        <v>0.54556669218326737</v>
      </c>
      <c r="AB20" s="6">
        <f>AVERAGE(W31:W32)</f>
        <v>1.3568022564029558</v>
      </c>
      <c r="AC20" s="6">
        <f>_xlfn.STDEV.S(W31:W32)</f>
        <v>0.11161756570886297</v>
      </c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</row>
    <row r="21" spans="1:57" x14ac:dyDescent="0.25">
      <c r="A21" s="7">
        <v>0.92849999999999999</v>
      </c>
      <c r="B21" s="7">
        <v>4</v>
      </c>
      <c r="C21" s="18">
        <v>12</v>
      </c>
      <c r="D21" s="15">
        <v>6</v>
      </c>
      <c r="E21" s="7">
        <v>2</v>
      </c>
      <c r="F21" s="7">
        <v>2.2999999999999998</v>
      </c>
      <c r="G21" s="7">
        <v>178.8</v>
      </c>
      <c r="I21" s="2">
        <f t="shared" si="1"/>
        <v>0.16809456674981021</v>
      </c>
      <c r="J21" s="2">
        <f t="shared" si="1"/>
        <v>0.18382763688240703</v>
      </c>
      <c r="K21" s="2">
        <f t="shared" si="1"/>
        <v>5.5318101371941069</v>
      </c>
      <c r="L21" s="18"/>
      <c r="M21" s="3">
        <f t="shared" si="2"/>
        <v>0.18103884410318816</v>
      </c>
      <c r="N21" s="3">
        <f t="shared" si="2"/>
        <v>0.19798345383134844</v>
      </c>
      <c r="O21" s="3">
        <f t="shared" si="2"/>
        <v>5.957792285615624</v>
      </c>
      <c r="P21" s="18"/>
      <c r="Q21" s="4">
        <f t="shared" si="3"/>
        <v>6.3368145835501606</v>
      </c>
      <c r="R21" s="7"/>
      <c r="S21" s="19">
        <f t="shared" si="4"/>
        <v>4.2023641687452554E-2</v>
      </c>
      <c r="T21" s="19">
        <f t="shared" si="0"/>
        <v>4.5956909220601756E-2</v>
      </c>
      <c r="U21" s="19">
        <f t="shared" si="0"/>
        <v>1.3829525342985267</v>
      </c>
      <c r="V21" s="7"/>
      <c r="W21" s="3">
        <f t="shared" si="5"/>
        <v>1.4709330852065809</v>
      </c>
      <c r="X21" s="8"/>
      <c r="Y21" s="5">
        <f>D33</f>
        <v>12</v>
      </c>
      <c r="Z21" s="6">
        <f>AVERAGE(Q33,Q34)</f>
        <v>5.3319213588353893</v>
      </c>
      <c r="AA21" s="6">
        <f>_xlfn.STDEV.S(Q33:Q34)</f>
        <v>0.21453335656851932</v>
      </c>
      <c r="AB21" s="6">
        <f>AVERAGE(W33:W34)</f>
        <v>1.3267532566100209</v>
      </c>
      <c r="AC21" s="6">
        <f>_xlfn.STDEV.S(W33:W34)</f>
        <v>5.5266381322954895E-2</v>
      </c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</row>
    <row r="22" spans="1:57" x14ac:dyDescent="0.25">
      <c r="A22" s="7">
        <v>1.1240000000000001</v>
      </c>
      <c r="B22" s="7">
        <v>4</v>
      </c>
      <c r="C22" s="18">
        <v>13</v>
      </c>
      <c r="D22" s="15">
        <v>7</v>
      </c>
      <c r="E22" s="7">
        <v>2.4</v>
      </c>
      <c r="F22" s="7">
        <v>3.7</v>
      </c>
      <c r="G22" s="7">
        <v>219.2</v>
      </c>
      <c r="I22" s="2">
        <f t="shared" si="1"/>
        <v>0.20171348009977225</v>
      </c>
      <c r="J22" s="2">
        <f t="shared" si="1"/>
        <v>0.29572272020213308</v>
      </c>
      <c r="K22" s="2">
        <f t="shared" si="1"/>
        <v>6.7817269690880773</v>
      </c>
      <c r="L22" s="18"/>
      <c r="M22" s="3">
        <f t="shared" si="2"/>
        <v>0.17946039154784005</v>
      </c>
      <c r="N22" s="3">
        <f t="shared" si="2"/>
        <v>0.26309850551791197</v>
      </c>
      <c r="O22" s="3">
        <f t="shared" si="2"/>
        <v>6.0335649191175058</v>
      </c>
      <c r="P22" s="18"/>
      <c r="Q22" s="4">
        <f t="shared" si="3"/>
        <v>6.4761238161832582</v>
      </c>
      <c r="R22" s="7"/>
      <c r="S22" s="19">
        <f t="shared" si="4"/>
        <v>5.0428370024943062E-2</v>
      </c>
      <c r="T22" s="19">
        <f t="shared" si="0"/>
        <v>7.3930680050533271E-2</v>
      </c>
      <c r="U22" s="19">
        <f t="shared" si="0"/>
        <v>1.6954317422720193</v>
      </c>
      <c r="V22" s="7"/>
      <c r="W22" s="3">
        <f t="shared" si="5"/>
        <v>1.8197907923474956</v>
      </c>
      <c r="X22" s="8"/>
      <c r="Y22" s="5">
        <f>D35</f>
        <v>13</v>
      </c>
      <c r="Z22" s="6">
        <f>AVERAGE(Q35,Q36)</f>
        <v>5.2575419475233138</v>
      </c>
      <c r="AA22" s="6">
        <f>_xlfn.STDEV.S(Q35:Q36)</f>
        <v>0.23246593752570827</v>
      </c>
      <c r="AB22" s="6">
        <f>AVERAGE(W35:W36)</f>
        <v>1.0700540015455156</v>
      </c>
      <c r="AC22" s="6">
        <f>_xlfn.STDEV.S(W35:W36)</f>
        <v>8.9467202841197108E-2</v>
      </c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</row>
    <row r="23" spans="1:57" x14ac:dyDescent="0.25">
      <c r="A23" s="7">
        <v>0.85360000000000003</v>
      </c>
      <c r="B23" s="7">
        <v>3</v>
      </c>
      <c r="C23" s="18">
        <v>14</v>
      </c>
      <c r="D23" s="15">
        <v>7</v>
      </c>
      <c r="E23" s="7">
        <v>2.2999999999999998</v>
      </c>
      <c r="F23" s="7">
        <v>2.5</v>
      </c>
      <c r="G23" s="7">
        <v>162.69999999999999</v>
      </c>
      <c r="I23" s="2">
        <f t="shared" si="1"/>
        <v>0.19330875176228174</v>
      </c>
      <c r="J23" s="2">
        <f t="shared" si="1"/>
        <v>0.19981264878522503</v>
      </c>
      <c r="K23" s="2">
        <f t="shared" si="1"/>
        <v>5.0336997165630937</v>
      </c>
      <c r="L23" s="18"/>
      <c r="M23" s="3">
        <f t="shared" si="2"/>
        <v>0.226462923807734</v>
      </c>
      <c r="N23" s="3">
        <f t="shared" si="2"/>
        <v>0.2340822970773489</v>
      </c>
      <c r="O23" s="3">
        <f t="shared" si="2"/>
        <v>5.897024035336333</v>
      </c>
      <c r="P23" s="18"/>
      <c r="Q23" s="4">
        <f t="shared" si="3"/>
        <v>6.3575692562214154</v>
      </c>
      <c r="R23" s="7"/>
      <c r="S23" s="19">
        <f t="shared" si="4"/>
        <v>6.4436250587427246E-2</v>
      </c>
      <c r="T23" s="19">
        <f t="shared" si="0"/>
        <v>6.6604216261741678E-2</v>
      </c>
      <c r="U23" s="19">
        <f t="shared" si="0"/>
        <v>1.6778999055210313</v>
      </c>
      <c r="V23" s="7"/>
      <c r="W23" s="3">
        <f t="shared" si="5"/>
        <v>1.8089403723702002</v>
      </c>
      <c r="X23" s="8"/>
      <c r="Y23" s="5">
        <f>D37</f>
        <v>14</v>
      </c>
      <c r="Z23" s="6">
        <f>AVERAGE(Q37,Q38)</f>
        <v>4.4783183221867144</v>
      </c>
      <c r="AA23" s="6">
        <f>_xlfn.STDEV.S(Q37:Q38)</f>
        <v>0.23457135478313904</v>
      </c>
      <c r="AB23" s="6">
        <f>AVERAGE(W37:W38)</f>
        <v>1.283922808189891</v>
      </c>
      <c r="AC23" s="6">
        <f>_xlfn.STDEV.S(W37:W38)</f>
        <v>7.2521537127716862E-2</v>
      </c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</row>
    <row r="24" spans="1:57" x14ac:dyDescent="0.25">
      <c r="A24" s="7">
        <v>0.75460000000000005</v>
      </c>
      <c r="B24" s="7">
        <v>3</v>
      </c>
      <c r="C24" s="18">
        <v>15</v>
      </c>
      <c r="D24" s="15">
        <v>8</v>
      </c>
      <c r="E24" s="7">
        <v>1.9</v>
      </c>
      <c r="F24" s="7">
        <v>2.5</v>
      </c>
      <c r="G24" s="7">
        <v>139.1</v>
      </c>
      <c r="I24" s="2">
        <f t="shared" si="1"/>
        <v>0.15968983841231971</v>
      </c>
      <c r="J24" s="2">
        <f t="shared" si="1"/>
        <v>0.19981264878522503</v>
      </c>
      <c r="K24" s="2">
        <f t="shared" si="1"/>
        <v>4.3035502801101799</v>
      </c>
      <c r="L24" s="18"/>
      <c r="M24" s="3">
        <f t="shared" si="2"/>
        <v>0.21162183728110218</v>
      </c>
      <c r="N24" s="3">
        <f t="shared" si="2"/>
        <v>0.26479280252481452</v>
      </c>
      <c r="O24" s="3">
        <f t="shared" si="2"/>
        <v>5.703088099801457</v>
      </c>
      <c r="P24" s="18"/>
      <c r="Q24" s="4">
        <f t="shared" si="3"/>
        <v>6.1795027396073738</v>
      </c>
      <c r="R24" s="7"/>
      <c r="S24" s="19">
        <f t="shared" si="4"/>
        <v>5.32299461374399E-2</v>
      </c>
      <c r="T24" s="19">
        <f t="shared" si="0"/>
        <v>6.6604216261741678E-2</v>
      </c>
      <c r="U24" s="19">
        <f t="shared" si="0"/>
        <v>1.4345167600367266</v>
      </c>
      <c r="V24" s="7"/>
      <c r="W24" s="3">
        <f t="shared" si="5"/>
        <v>1.5543509224359082</v>
      </c>
      <c r="X24" s="8"/>
      <c r="Y24" s="5">
        <f>D39</f>
        <v>15</v>
      </c>
      <c r="Z24" s="6">
        <f>AVERAGE(Q39,Q48)</f>
        <v>5.7641908705398723</v>
      </c>
      <c r="AA24" s="6">
        <f>_xlfn.STDEV.S(Q39:Q48)</f>
        <v>0.18819794542438414</v>
      </c>
      <c r="AB24" s="6">
        <f>AVERAGE(W39:W48)</f>
        <v>1.5126499238450986</v>
      </c>
      <c r="AC24" s="6">
        <f>_xlfn.STDEV.S(W39:W48)</f>
        <v>3.0648122843248627E-2</v>
      </c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</row>
    <row r="25" spans="1:57" x14ac:dyDescent="0.25">
      <c r="A25" s="7">
        <v>0.77600000000000002</v>
      </c>
      <c r="B25" s="7">
        <v>3</v>
      </c>
      <c r="C25" s="18">
        <v>16</v>
      </c>
      <c r="D25" s="15">
        <v>8</v>
      </c>
      <c r="E25" s="7">
        <v>1.7</v>
      </c>
      <c r="F25" s="7">
        <v>3</v>
      </c>
      <c r="G25" s="7">
        <v>142.9</v>
      </c>
      <c r="I25" s="2">
        <f t="shared" si="1"/>
        <v>0.14288038173733866</v>
      </c>
      <c r="J25" s="2">
        <f t="shared" si="1"/>
        <v>0.23977517854227004</v>
      </c>
      <c r="K25" s="2">
        <f t="shared" si="1"/>
        <v>4.4211167147932766</v>
      </c>
      <c r="L25" s="18"/>
      <c r="M25" s="3">
        <f t="shared" si="2"/>
        <v>0.18412420326976631</v>
      </c>
      <c r="N25" s="3">
        <f t="shared" si="2"/>
        <v>0.30898863214210054</v>
      </c>
      <c r="O25" s="3">
        <f t="shared" si="2"/>
        <v>5.6973153541150472</v>
      </c>
      <c r="P25" s="18"/>
      <c r="Q25" s="4">
        <f t="shared" ref="Q25:Q30" si="6">SUM(M25:O25)</f>
        <v>6.190428189526914</v>
      </c>
      <c r="R25" s="7"/>
      <c r="S25" s="19">
        <f t="shared" si="4"/>
        <v>4.7626793912446223E-2</v>
      </c>
      <c r="T25" s="19">
        <f t="shared" si="0"/>
        <v>7.9925059514090013E-2</v>
      </c>
      <c r="U25" s="19">
        <f t="shared" si="0"/>
        <v>1.4737055715977589</v>
      </c>
      <c r="V25" s="7"/>
      <c r="W25" s="3">
        <f t="shared" si="5"/>
        <v>1.6012574250242952</v>
      </c>
      <c r="X25" s="8"/>
      <c r="Y25" s="5">
        <f>D49</f>
        <v>16</v>
      </c>
      <c r="Z25" s="6">
        <f>AVERAGE(Q49,Q50)</f>
        <v>5.3983059274353682</v>
      </c>
      <c r="AA25" s="6">
        <f>_xlfn.STDEV.S(Q49:Q50)</f>
        <v>4.2707517681968267E-2</v>
      </c>
      <c r="AB25" s="6">
        <f>AVERAGE(W49:W50)</f>
        <v>1.5039664608208749</v>
      </c>
      <c r="AC25" s="6">
        <f>_xlfn.STDEV.S(W49:W50)</f>
        <v>1.2903591019902726E-4</v>
      </c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</row>
    <row r="26" spans="1:57" s="7" customFormat="1" x14ac:dyDescent="0.25">
      <c r="A26" s="7">
        <v>0.87090000000000001</v>
      </c>
      <c r="B26" s="7">
        <v>4</v>
      </c>
      <c r="C26" s="18">
        <v>17</v>
      </c>
      <c r="D26" s="15">
        <v>9</v>
      </c>
      <c r="E26" s="7">
        <v>2.5</v>
      </c>
      <c r="F26" s="7">
        <v>2.5</v>
      </c>
      <c r="G26" s="7">
        <v>177.8</v>
      </c>
      <c r="I26" s="12">
        <f t="shared" si="1"/>
        <v>0.21011820843726275</v>
      </c>
      <c r="J26" s="2">
        <f t="shared" si="1"/>
        <v>0.19981264878522503</v>
      </c>
      <c r="K26" s="12">
        <f t="shared" si="1"/>
        <v>5.5008716017511867</v>
      </c>
      <c r="L26" s="8"/>
      <c r="M26" s="13">
        <f t="shared" si="2"/>
        <v>0.2412655970114396</v>
      </c>
      <c r="N26" s="13">
        <f t="shared" si="2"/>
        <v>0.22943236741902059</v>
      </c>
      <c r="O26" s="13">
        <f t="shared" si="2"/>
        <v>6.3163068110588894</v>
      </c>
      <c r="P26" s="8"/>
      <c r="Q26" s="14">
        <f t="shared" si="6"/>
        <v>6.7870047754893497</v>
      </c>
      <c r="S26" s="19">
        <f t="shared" si="4"/>
        <v>5.2529552109315689E-2</v>
      </c>
      <c r="T26" s="19">
        <f t="shared" si="4"/>
        <v>4.9953162196306258E-2</v>
      </c>
      <c r="U26" s="19">
        <f t="shared" si="4"/>
        <v>1.3752179004377967</v>
      </c>
      <c r="W26" s="3">
        <f t="shared" si="5"/>
        <v>1.4777006147434186</v>
      </c>
      <c r="X26" s="8"/>
      <c r="Y26" s="5">
        <f>D51</f>
        <v>17</v>
      </c>
      <c r="Z26" s="6">
        <f>AVERAGE(Q51,Q52)</f>
        <v>4.0568623108690396</v>
      </c>
      <c r="AA26" s="6">
        <f>_xlfn.STDEV.S(Q51:Q52)</f>
        <v>4.0484253422125242E-2</v>
      </c>
      <c r="AB26" s="6">
        <f>AVERAGE(W51:W52)</f>
        <v>1.0491518276294416</v>
      </c>
      <c r="AC26" s="6">
        <f>_xlfn.STDEV.S(W51:W52)</f>
        <v>1.9935722941134954E-2</v>
      </c>
    </row>
    <row r="27" spans="1:57" x14ac:dyDescent="0.25">
      <c r="A27" s="7">
        <v>0.84770000000000001</v>
      </c>
      <c r="B27" s="7">
        <v>4</v>
      </c>
      <c r="C27" s="18">
        <v>18</v>
      </c>
      <c r="D27" s="15">
        <v>9</v>
      </c>
      <c r="E27" s="7">
        <v>2.6</v>
      </c>
      <c r="F27" s="7">
        <v>2.6</v>
      </c>
      <c r="G27" s="7">
        <v>176.1</v>
      </c>
      <c r="I27" s="2">
        <f t="shared" si="1"/>
        <v>0.21852293677475329</v>
      </c>
      <c r="J27" s="2">
        <f t="shared" si="1"/>
        <v>0.20780515473663405</v>
      </c>
      <c r="K27" s="2">
        <f t="shared" si="1"/>
        <v>5.4482760914982222</v>
      </c>
      <c r="L27" s="18"/>
      <c r="M27" s="3">
        <f t="shared" si="2"/>
        <v>0.25778333935915215</v>
      </c>
      <c r="N27" s="3">
        <f t="shared" si="2"/>
        <v>0.24513997255707684</v>
      </c>
      <c r="O27" s="3">
        <f t="shared" si="2"/>
        <v>6.4271276294658746</v>
      </c>
      <c r="P27" s="18"/>
      <c r="Q27" s="4">
        <f t="shared" si="6"/>
        <v>6.9300509413821034</v>
      </c>
      <c r="S27" s="19">
        <f t="shared" si="4"/>
        <v>5.4630734193688323E-2</v>
      </c>
      <c r="T27" s="19">
        <f t="shared" si="4"/>
        <v>5.1951288684158513E-2</v>
      </c>
      <c r="U27" s="19">
        <f t="shared" si="4"/>
        <v>1.3620690228745556</v>
      </c>
      <c r="W27" s="3">
        <f t="shared" si="5"/>
        <v>1.4686510457524025</v>
      </c>
      <c r="X27" s="18"/>
      <c r="Y27" s="5">
        <f>D53</f>
        <v>18</v>
      </c>
      <c r="Z27" s="6">
        <f>AVERAGE(Q53,Q54)</f>
        <v>6.277711843234969</v>
      </c>
      <c r="AA27" s="6">
        <f>_xlfn.STDEV.S(Q53:Q54)</f>
        <v>0.25927973621009837</v>
      </c>
      <c r="AB27" s="6">
        <f>AVERAGE(W53:W54)</f>
        <v>1.4237721109118593</v>
      </c>
      <c r="AC27" s="6">
        <f>_xlfn.STDEV.S(W53:W54)</f>
        <v>1.7933497493161813E-2</v>
      </c>
    </row>
    <row r="28" spans="1:57" x14ac:dyDescent="0.25">
      <c r="A28" s="7">
        <v>0.98950000000000005</v>
      </c>
      <c r="B28" s="7">
        <v>4</v>
      </c>
      <c r="C28" s="18">
        <v>19</v>
      </c>
      <c r="D28" s="15">
        <v>10</v>
      </c>
      <c r="E28" s="7">
        <v>1.9</v>
      </c>
      <c r="F28" s="7">
        <v>1.7</v>
      </c>
      <c r="G28" s="7">
        <v>114.4</v>
      </c>
      <c r="I28" s="2">
        <f t="shared" si="1"/>
        <v>0.15968983841231971</v>
      </c>
      <c r="J28" s="2">
        <f t="shared" si="1"/>
        <v>0.13587260117395303</v>
      </c>
      <c r="K28" s="2">
        <f t="shared" si="1"/>
        <v>3.539368454670055</v>
      </c>
      <c r="L28" s="18"/>
      <c r="M28" s="3">
        <f t="shared" si="2"/>
        <v>0.16138437434292036</v>
      </c>
      <c r="N28" s="3">
        <f t="shared" si="2"/>
        <v>0.13731440239914403</v>
      </c>
      <c r="O28" s="3">
        <f t="shared" si="2"/>
        <v>3.5769261795553864</v>
      </c>
      <c r="P28" s="18"/>
      <c r="Q28" s="4">
        <f t="shared" si="6"/>
        <v>3.8756249562974507</v>
      </c>
      <c r="S28" s="19">
        <f t="shared" si="4"/>
        <v>3.9922459603079927E-2</v>
      </c>
      <c r="T28" s="19">
        <f t="shared" si="4"/>
        <v>3.3968150293488257E-2</v>
      </c>
      <c r="U28" s="19">
        <f t="shared" si="4"/>
        <v>0.88484211366751375</v>
      </c>
      <c r="W28" s="3">
        <f t="shared" si="5"/>
        <v>0.9587327235640819</v>
      </c>
      <c r="X28" s="18"/>
      <c r="Y28" s="5">
        <f>D55</f>
        <v>19</v>
      </c>
      <c r="Z28" s="6">
        <f>AVERAGE(Q55,Q56)</f>
        <v>6.7257554497820813</v>
      </c>
      <c r="AA28" s="6">
        <f>_xlfn.STDEV.S(Q55:Q56)</f>
        <v>0.23461792013902699</v>
      </c>
      <c r="AB28" s="6">
        <f>AVERAGE(W55:W56)</f>
        <v>1.4020519870101338</v>
      </c>
      <c r="AC28" s="6">
        <f>_xlfn.STDEV.S(W55:W56)</f>
        <v>6.245434777333507E-2</v>
      </c>
    </row>
    <row r="29" spans="1:57" x14ac:dyDescent="0.25">
      <c r="A29" s="7">
        <v>0.70109999999999995</v>
      </c>
      <c r="B29" s="7">
        <v>3</v>
      </c>
      <c r="C29" s="18">
        <v>20</v>
      </c>
      <c r="D29" s="15">
        <v>10</v>
      </c>
      <c r="E29" s="7">
        <v>2.4</v>
      </c>
      <c r="F29" s="7">
        <v>1.8</v>
      </c>
      <c r="G29" s="7">
        <v>93.3</v>
      </c>
      <c r="I29" s="2">
        <f>(E29-K$6)/K$5</f>
        <v>0.20171348009977225</v>
      </c>
      <c r="J29" s="2">
        <f t="shared" ref="J29" si="7">(F29-L$6)/L$5</f>
        <v>0.14386510712536202</v>
      </c>
      <c r="K29" s="2">
        <f>(G29-M$6)/M$5</f>
        <v>2.8865653568244416</v>
      </c>
      <c r="L29" s="18"/>
      <c r="M29" s="3">
        <f t="shared" si="2"/>
        <v>0.28770999871597813</v>
      </c>
      <c r="N29" s="3">
        <f>J29/$A29</f>
        <v>0.20519912583848529</v>
      </c>
      <c r="O29" s="3">
        <f>K29/$A29</f>
        <v>4.1171949177356177</v>
      </c>
      <c r="P29" s="18"/>
      <c r="Q29" s="4">
        <f t="shared" si="6"/>
        <v>4.6101040422900814</v>
      </c>
      <c r="S29" s="19">
        <f t="shared" si="4"/>
        <v>6.7237826699924078E-2</v>
      </c>
      <c r="T29" s="19">
        <f t="shared" si="4"/>
        <v>4.7955035708454004E-2</v>
      </c>
      <c r="U29" s="19">
        <f t="shared" si="4"/>
        <v>0.96218845227481387</v>
      </c>
      <c r="W29" s="3">
        <f t="shared" si="5"/>
        <v>1.0773813146831919</v>
      </c>
      <c r="X29" s="18"/>
      <c r="Y29" s="5">
        <f>D57</f>
        <v>20</v>
      </c>
      <c r="Z29" s="6">
        <f>AVERAGE(Q57,Q58)</f>
        <v>2.076328222599312</v>
      </c>
      <c r="AA29" s="6">
        <f>_xlfn.STDEV.S(Q57:Q58)</f>
        <v>0.13936263438224089</v>
      </c>
      <c r="AB29" s="6">
        <f>AVERAGE(W57:W58)</f>
        <v>0.61491087290667101</v>
      </c>
      <c r="AC29" s="6">
        <f>_xlfn.STDEV.S(W57:W58)</f>
        <v>5.1490193463242226E-2</v>
      </c>
    </row>
    <row r="30" spans="1:57" x14ac:dyDescent="0.25">
      <c r="A30" s="7">
        <v>0.74480000000000002</v>
      </c>
      <c r="B30" s="7">
        <v>3</v>
      </c>
      <c r="C30" s="18">
        <v>21</v>
      </c>
      <c r="D30" s="15" t="s">
        <v>23</v>
      </c>
      <c r="E30" s="7">
        <v>1.2</v>
      </c>
      <c r="F30" s="7">
        <v>108.5</v>
      </c>
      <c r="G30" s="7">
        <v>92.1</v>
      </c>
      <c r="I30" s="2">
        <f>(E30-K$6)/K$5</f>
        <v>0.10085674004988612</v>
      </c>
      <c r="J30" s="2">
        <f>(F30-L$6)/L$5</f>
        <v>8.6718689572787664</v>
      </c>
      <c r="K30" s="2">
        <f>(G30-M$6)/M$5</f>
        <v>2.8494391142929372</v>
      </c>
      <c r="L30" s="18"/>
      <c r="M30" s="3">
        <f>I30/$A30</f>
        <v>0.13541452745688254</v>
      </c>
      <c r="N30" s="3">
        <f>J30/$A30</f>
        <v>11.643218256281909</v>
      </c>
      <c r="O30" s="3">
        <f>K30/$A30</f>
        <v>3.825777543357864</v>
      </c>
      <c r="P30" s="18"/>
      <c r="Q30" s="4">
        <f t="shared" si="6"/>
        <v>15.604410327096655</v>
      </c>
      <c r="S30" s="19">
        <f t="shared" si="4"/>
        <v>3.3618913349962039E-2</v>
      </c>
      <c r="T30" s="19">
        <f t="shared" si="4"/>
        <v>2.8906229857595886</v>
      </c>
      <c r="U30" s="19">
        <f t="shared" si="4"/>
        <v>0.94981303809764572</v>
      </c>
      <c r="W30" s="3">
        <f t="shared" si="5"/>
        <v>3.8740549372071964</v>
      </c>
      <c r="Y30" s="5"/>
      <c r="Z30" s="6"/>
      <c r="AA30" s="6"/>
      <c r="AB30" s="6"/>
      <c r="AC30" s="6"/>
    </row>
    <row r="31" spans="1:57" x14ac:dyDescent="0.25">
      <c r="A31" s="7">
        <v>0.77810000000000001</v>
      </c>
      <c r="B31" s="7">
        <v>4</v>
      </c>
      <c r="C31" s="18">
        <v>22</v>
      </c>
      <c r="D31" s="15">
        <v>11</v>
      </c>
      <c r="E31" s="7">
        <v>1.8</v>
      </c>
      <c r="F31" s="7">
        <v>2.8</v>
      </c>
      <c r="G31" s="7">
        <v>173.5</v>
      </c>
      <c r="I31" s="2">
        <f>(E31-K$6)/K$5</f>
        <v>0.1512851100748292</v>
      </c>
      <c r="J31" s="2">
        <f>(F31-L$6)/L$5</f>
        <v>0.22379016663945203</v>
      </c>
      <c r="K31" s="2">
        <f t="shared" ref="K31:K33" si="8">(G31-M$6)/M$5</f>
        <v>5.3678358993466304</v>
      </c>
      <c r="L31" s="18"/>
      <c r="M31" s="3">
        <f t="shared" ref="M31:O33" si="9">I31/$A31</f>
        <v>0.19442887813241125</v>
      </c>
      <c r="N31" s="3">
        <f t="shared" si="9"/>
        <v>0.28761106109684104</v>
      </c>
      <c r="O31" s="3">
        <f t="shared" si="9"/>
        <v>6.898645288968809</v>
      </c>
      <c r="P31" s="18"/>
      <c r="Q31" s="4">
        <f t="shared" ref="Q31:Q33" si="10">SUM(M31:O31)</f>
        <v>7.3806852281980611</v>
      </c>
      <c r="S31" s="19">
        <f t="shared" si="4"/>
        <v>3.78212775187073E-2</v>
      </c>
      <c r="T31" s="19">
        <f t="shared" si="4"/>
        <v>5.5947541659863008E-2</v>
      </c>
      <c r="U31" s="19">
        <f t="shared" si="4"/>
        <v>1.3419589748366576</v>
      </c>
      <c r="W31" s="3">
        <f t="shared" si="5"/>
        <v>1.435727794015228</v>
      </c>
      <c r="Y31" s="5"/>
      <c r="Z31" s="6"/>
      <c r="AA31" s="6"/>
      <c r="AB31" s="6"/>
      <c r="AC31" s="6"/>
    </row>
    <row r="32" spans="1:57" x14ac:dyDescent="0.25">
      <c r="A32" s="7">
        <v>0.77339999999999998</v>
      </c>
      <c r="B32" s="7">
        <v>4</v>
      </c>
      <c r="C32" s="18">
        <v>23</v>
      </c>
      <c r="D32" s="15">
        <v>11</v>
      </c>
      <c r="E32" s="7">
        <v>1.8</v>
      </c>
      <c r="F32" s="7">
        <v>2.1</v>
      </c>
      <c r="G32" s="7">
        <v>154.9</v>
      </c>
      <c r="I32" s="2">
        <f t="shared" ref="I32:J33" si="11">(E32-K$6)/K$5</f>
        <v>0.1512851100748292</v>
      </c>
      <c r="J32" s="2">
        <f t="shared" si="11"/>
        <v>0.16784262497958904</v>
      </c>
      <c r="K32" s="2">
        <f t="shared" si="8"/>
        <v>4.7923791401083173</v>
      </c>
      <c r="L32" s="18"/>
      <c r="M32" s="3">
        <f>I32/$A32</f>
        <v>0.19561043454206001</v>
      </c>
      <c r="N32" s="3">
        <f t="shared" si="9"/>
        <v>0.21701916857976344</v>
      </c>
      <c r="O32" s="3">
        <f t="shared" si="9"/>
        <v>6.1965078098116333</v>
      </c>
      <c r="P32" s="18"/>
      <c r="Q32" s="4">
        <f t="shared" si="10"/>
        <v>6.6091374129334568</v>
      </c>
      <c r="S32" s="19">
        <f t="shared" si="4"/>
        <v>3.78212775187073E-2</v>
      </c>
      <c r="T32" s="19">
        <f t="shared" si="4"/>
        <v>4.1960656244897261E-2</v>
      </c>
      <c r="U32" s="19">
        <f t="shared" si="4"/>
        <v>1.1980947850270793</v>
      </c>
      <c r="W32" s="3">
        <f t="shared" si="5"/>
        <v>1.2778767187906839</v>
      </c>
      <c r="Y32" s="5"/>
      <c r="Z32" s="6"/>
      <c r="AA32" s="6"/>
      <c r="AB32" s="6"/>
      <c r="AC32" s="6"/>
    </row>
    <row r="33" spans="1:29" x14ac:dyDescent="0.25">
      <c r="A33" s="7">
        <v>0.99429999999999996</v>
      </c>
      <c r="B33" s="7">
        <v>4</v>
      </c>
      <c r="C33" s="18">
        <v>24</v>
      </c>
      <c r="D33" s="15">
        <v>12</v>
      </c>
      <c r="E33" s="7">
        <v>1.8</v>
      </c>
      <c r="F33" s="7">
        <v>2.9</v>
      </c>
      <c r="G33" s="7">
        <v>154.1</v>
      </c>
      <c r="I33" s="2">
        <f t="shared" si="11"/>
        <v>0.1512851100748292</v>
      </c>
      <c r="J33" s="2">
        <f t="shared" si="11"/>
        <v>0.23178267259086102</v>
      </c>
      <c r="K33" s="2">
        <f t="shared" si="8"/>
        <v>4.7676283117539811</v>
      </c>
      <c r="L33" s="18"/>
      <c r="M33" s="3">
        <f t="shared" ref="M33" si="12">I33/$A33</f>
        <v>0.15215237863303752</v>
      </c>
      <c r="N33" s="3">
        <f t="shared" si="9"/>
        <v>0.23311140761426233</v>
      </c>
      <c r="O33" s="3">
        <f t="shared" si="9"/>
        <v>4.7949595813677774</v>
      </c>
      <c r="P33" s="18"/>
      <c r="Q33" s="4">
        <f t="shared" si="10"/>
        <v>5.1802233676150777</v>
      </c>
      <c r="S33" s="19">
        <f t="shared" si="4"/>
        <v>3.78212775187073E-2</v>
      </c>
      <c r="T33" s="19">
        <f t="shared" si="4"/>
        <v>5.7945668147715255E-2</v>
      </c>
      <c r="U33" s="19">
        <f t="shared" si="4"/>
        <v>1.1919070779384953</v>
      </c>
      <c r="W33" s="3">
        <f t="shared" si="5"/>
        <v>1.2876740236049178</v>
      </c>
      <c r="Y33" s="5"/>
      <c r="Z33" s="6"/>
      <c r="AA33" s="6"/>
      <c r="AB33" s="6"/>
      <c r="AC33" s="6"/>
    </row>
    <row r="34" spans="1:29" x14ac:dyDescent="0.25">
      <c r="A34" s="7">
        <v>0.99629999999999996</v>
      </c>
      <c r="B34" s="7">
        <v>4</v>
      </c>
      <c r="C34" s="18"/>
      <c r="D34" s="15">
        <v>12</v>
      </c>
      <c r="E34" s="7">
        <v>1.9</v>
      </c>
      <c r="F34" s="7">
        <v>3.3</v>
      </c>
      <c r="G34" s="7">
        <v>162.9</v>
      </c>
      <c r="I34" s="2">
        <f t="shared" ref="I34:I39" si="13">(E34-K$6)/K$5</f>
        <v>0.15968983841231971</v>
      </c>
      <c r="J34" s="2">
        <f t="shared" ref="J34:J39" si="14">(F34-L$6)/L$5</f>
        <v>0.26375269639649701</v>
      </c>
      <c r="K34" s="2">
        <f t="shared" ref="K34:K39" si="15">(G34-M$6)/M$5</f>
        <v>5.0398874236516784</v>
      </c>
      <c r="L34" s="18"/>
      <c r="M34" s="3">
        <f t="shared" ref="M34:M51" si="16">I34/$A34</f>
        <v>0.16028288508714214</v>
      </c>
      <c r="N34" s="3">
        <f t="shared" ref="N34:N51" si="17">J34/$A34</f>
        <v>0.26473220555705812</v>
      </c>
      <c r="O34" s="3">
        <f t="shared" ref="O34:O51" si="18">K34/$A34</f>
        <v>5.058604259411501</v>
      </c>
      <c r="P34" s="18"/>
      <c r="Q34" s="4">
        <f t="shared" ref="Q34:Q51" si="19">SUM(M34:O34)</f>
        <v>5.4836193500557009</v>
      </c>
      <c r="S34" s="19">
        <f t="shared" ref="S34:S51" si="20">I34/$B34</f>
        <v>3.9922459603079927E-2</v>
      </c>
      <c r="T34" s="19">
        <f t="shared" ref="T34:T51" si="21">J34/$B34</f>
        <v>6.5938174099124253E-2</v>
      </c>
      <c r="U34" s="19">
        <f t="shared" ref="U34:U51" si="22">K34/$B34</f>
        <v>1.2599718559129196</v>
      </c>
      <c r="W34" s="3">
        <f t="shared" ref="W34:W51" si="23">SUM(S34:U34)</f>
        <v>1.3658324896151237</v>
      </c>
      <c r="Y34" s="5"/>
      <c r="Z34" s="6"/>
      <c r="AA34" s="6"/>
      <c r="AB34" s="6"/>
      <c r="AC34" s="6"/>
    </row>
    <row r="35" spans="1:29" x14ac:dyDescent="0.25">
      <c r="A35" s="7">
        <v>0.83609999999999995</v>
      </c>
      <c r="B35" s="7">
        <v>4</v>
      </c>
      <c r="C35" s="18"/>
      <c r="D35" s="15">
        <v>13</v>
      </c>
      <c r="E35" s="7">
        <v>1</v>
      </c>
      <c r="F35" s="7">
        <v>1.9</v>
      </c>
      <c r="G35" s="7">
        <v>138.9</v>
      </c>
      <c r="I35" s="2">
        <f t="shared" si="13"/>
        <v>8.4047283374905107E-2</v>
      </c>
      <c r="J35" s="2">
        <f t="shared" si="14"/>
        <v>0.15185761307677101</v>
      </c>
      <c r="K35" s="2">
        <f t="shared" si="15"/>
        <v>4.297362573021597</v>
      </c>
      <c r="L35" s="18"/>
      <c r="M35" s="3">
        <f t="shared" si="16"/>
        <v>0.10052300367767625</v>
      </c>
      <c r="N35" s="3">
        <f t="shared" si="17"/>
        <v>0.18162613691755891</v>
      </c>
      <c r="O35" s="3">
        <f t="shared" si="18"/>
        <v>5.139771047747395</v>
      </c>
      <c r="P35" s="18"/>
      <c r="Q35" s="4">
        <f t="shared" si="19"/>
        <v>5.4219201883426305</v>
      </c>
      <c r="S35" s="19">
        <f t="shared" si="20"/>
        <v>2.1011820843726277E-2</v>
      </c>
      <c r="T35" s="19">
        <f t="shared" si="21"/>
        <v>3.7964403269192752E-2</v>
      </c>
      <c r="U35" s="19">
        <f t="shared" si="22"/>
        <v>1.0743406432553992</v>
      </c>
      <c r="W35" s="3">
        <f t="shared" si="23"/>
        <v>1.1333168673683183</v>
      </c>
    </row>
    <row r="36" spans="1:29" x14ac:dyDescent="0.25">
      <c r="A36" s="7">
        <v>0.79069999999999996</v>
      </c>
      <c r="B36" s="7">
        <v>4</v>
      </c>
      <c r="D36" s="15">
        <v>13</v>
      </c>
      <c r="E36" s="7">
        <v>1</v>
      </c>
      <c r="F36" s="7">
        <v>1.8</v>
      </c>
      <c r="G36" s="7">
        <v>122.8</v>
      </c>
      <c r="I36" s="2">
        <f t="shared" si="13"/>
        <v>8.4047283374905107E-2</v>
      </c>
      <c r="J36" s="2">
        <f t="shared" si="14"/>
        <v>0.14386510712536202</v>
      </c>
      <c r="K36" s="2">
        <f t="shared" si="15"/>
        <v>3.7992521523905833</v>
      </c>
      <c r="L36" s="18"/>
      <c r="M36" s="3">
        <f t="shared" si="16"/>
        <v>0.10629478104831809</v>
      </c>
      <c r="N36" s="3">
        <f t="shared" si="17"/>
        <v>0.18194651210998106</v>
      </c>
      <c r="O36" s="3">
        <f t="shared" si="18"/>
        <v>4.8049224135456985</v>
      </c>
      <c r="P36" s="18"/>
      <c r="Q36" s="4">
        <f t="shared" si="19"/>
        <v>5.0931637067039972</v>
      </c>
      <c r="S36" s="19">
        <f t="shared" si="20"/>
        <v>2.1011820843726277E-2</v>
      </c>
      <c r="T36" s="19">
        <f t="shared" si="21"/>
        <v>3.5966276781340505E-2</v>
      </c>
      <c r="U36" s="19">
        <f t="shared" si="22"/>
        <v>0.94981303809764583</v>
      </c>
      <c r="W36" s="3">
        <f t="shared" si="23"/>
        <v>1.0067911357227126</v>
      </c>
    </row>
    <row r="37" spans="1:29" x14ac:dyDescent="0.25">
      <c r="A37" s="7">
        <v>0.85750000000000004</v>
      </c>
      <c r="B37" s="7">
        <v>3</v>
      </c>
      <c r="D37" s="15">
        <v>14</v>
      </c>
      <c r="E37" s="7">
        <v>1</v>
      </c>
      <c r="F37" s="7">
        <v>1.9</v>
      </c>
      <c r="G37" s="7">
        <v>111.9</v>
      </c>
      <c r="I37" s="2">
        <f t="shared" si="13"/>
        <v>8.4047283374905107E-2</v>
      </c>
      <c r="J37" s="2">
        <f t="shared" si="14"/>
        <v>0.15185761307677101</v>
      </c>
      <c r="K37" s="2">
        <f t="shared" si="15"/>
        <v>3.4620221160627551</v>
      </c>
      <c r="L37" s="18"/>
      <c r="M37" s="3">
        <f t="shared" si="16"/>
        <v>9.8014324635457853E-2</v>
      </c>
      <c r="N37" s="3">
        <f t="shared" si="17"/>
        <v>0.17709342632859593</v>
      </c>
      <c r="O37" s="3">
        <f t="shared" si="18"/>
        <v>4.037343575583388</v>
      </c>
      <c r="P37" s="18"/>
      <c r="Q37" s="4">
        <f t="shared" si="19"/>
        <v>4.3124513265474418</v>
      </c>
      <c r="S37" s="19">
        <f t="shared" si="20"/>
        <v>2.8015761124968369E-2</v>
      </c>
      <c r="T37" s="19">
        <f t="shared" si="21"/>
        <v>5.061920435892367E-2</v>
      </c>
      <c r="U37" s="19">
        <f t="shared" si="22"/>
        <v>1.1540073720209183</v>
      </c>
      <c r="W37" s="3">
        <f t="shared" si="23"/>
        <v>1.2326423375048103</v>
      </c>
    </row>
    <row r="38" spans="1:29" x14ac:dyDescent="0.25">
      <c r="A38" s="7">
        <v>0.86250000000000004</v>
      </c>
      <c r="B38" s="7">
        <v>3</v>
      </c>
      <c r="D38" s="15">
        <v>14</v>
      </c>
      <c r="E38" s="7">
        <v>1.4</v>
      </c>
      <c r="F38" s="7">
        <v>2</v>
      </c>
      <c r="G38" s="7">
        <v>120.5</v>
      </c>
      <c r="I38" s="2">
        <f t="shared" si="13"/>
        <v>0.11766619672486714</v>
      </c>
      <c r="J38" s="2">
        <f t="shared" si="14"/>
        <v>0.15985011902818003</v>
      </c>
      <c r="K38" s="2">
        <f t="shared" si="15"/>
        <v>3.7280935208718673</v>
      </c>
      <c r="L38" s="18"/>
      <c r="M38" s="3">
        <f t="shared" si="16"/>
        <v>0.13642457591288942</v>
      </c>
      <c r="N38" s="3">
        <f t="shared" si="17"/>
        <v>0.1853334713370203</v>
      </c>
      <c r="O38" s="3">
        <f t="shared" si="18"/>
        <v>4.3224272705760782</v>
      </c>
      <c r="P38" s="18"/>
      <c r="Q38" s="4">
        <f t="shared" si="19"/>
        <v>4.644185317825988</v>
      </c>
      <c r="S38" s="19">
        <f t="shared" si="20"/>
        <v>3.9222065574955715E-2</v>
      </c>
      <c r="T38" s="19">
        <f t="shared" si="21"/>
        <v>5.3283373009393342E-2</v>
      </c>
      <c r="U38" s="19">
        <f t="shared" si="22"/>
        <v>1.2426978402906224</v>
      </c>
      <c r="W38" s="3">
        <f t="shared" si="23"/>
        <v>1.3352032788749715</v>
      </c>
    </row>
    <row r="39" spans="1:29" x14ac:dyDescent="0.25">
      <c r="A39" s="7">
        <v>1.0590999999999999</v>
      </c>
      <c r="B39" s="7">
        <v>4</v>
      </c>
      <c r="D39" s="15">
        <v>15</v>
      </c>
      <c r="E39" s="7">
        <v>2.5</v>
      </c>
      <c r="F39" s="7">
        <v>2.7</v>
      </c>
      <c r="G39" s="7">
        <v>179</v>
      </c>
      <c r="I39" s="2">
        <f t="shared" si="13"/>
        <v>0.21011820843726275</v>
      </c>
      <c r="J39" s="2">
        <f t="shared" si="14"/>
        <v>0.21579766068804304</v>
      </c>
      <c r="K39" s="2">
        <f t="shared" si="15"/>
        <v>5.5379978442826907</v>
      </c>
      <c r="L39" s="18"/>
      <c r="M39" s="3">
        <f t="shared" si="16"/>
        <v>0.19839317197362172</v>
      </c>
      <c r="N39" s="3">
        <f t="shared" si="17"/>
        <v>0.20375569888399872</v>
      </c>
      <c r="O39" s="3">
        <f t="shared" si="18"/>
        <v>5.2289659562672943</v>
      </c>
      <c r="P39" s="18"/>
      <c r="Q39" s="4">
        <f t="shared" si="19"/>
        <v>5.6311148271249145</v>
      </c>
      <c r="S39" s="19">
        <f t="shared" si="20"/>
        <v>5.2529552109315689E-2</v>
      </c>
      <c r="T39" s="19">
        <f t="shared" si="21"/>
        <v>5.394941517201076E-2</v>
      </c>
      <c r="U39" s="19">
        <f t="shared" si="22"/>
        <v>1.3844994610706727</v>
      </c>
      <c r="W39" s="3">
        <f t="shared" si="23"/>
        <v>1.4909784283519991</v>
      </c>
    </row>
    <row r="40" spans="1:29" x14ac:dyDescent="0.25">
      <c r="A40" s="7"/>
      <c r="D40" s="15"/>
      <c r="E40" s="7"/>
      <c r="F40" s="7"/>
      <c r="G40" s="7"/>
      <c r="I40" s="2"/>
      <c r="J40" s="2"/>
      <c r="K40" s="2"/>
      <c r="L40" s="18"/>
      <c r="M40" s="3"/>
      <c r="N40" s="3"/>
      <c r="O40" s="3"/>
      <c r="P40" s="18"/>
      <c r="Q40" s="4"/>
      <c r="S40" s="19"/>
      <c r="T40" s="19"/>
      <c r="U40" s="19"/>
      <c r="W40" s="3"/>
    </row>
    <row r="41" spans="1:29" x14ac:dyDescent="0.25">
      <c r="A41" s="7"/>
      <c r="D41" s="21" t="s">
        <v>22</v>
      </c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</row>
    <row r="42" spans="1:29" x14ac:dyDescent="0.25">
      <c r="A42" s="7"/>
      <c r="C42" s="18"/>
      <c r="E42" s="18" t="s">
        <v>1</v>
      </c>
      <c r="F42" s="18" t="s">
        <v>0</v>
      </c>
      <c r="G42" s="18" t="s">
        <v>2</v>
      </c>
      <c r="K42" s="18" t="s">
        <v>1</v>
      </c>
      <c r="L42" s="18" t="s">
        <v>0</v>
      </c>
      <c r="M42" s="18" t="s">
        <v>2</v>
      </c>
    </row>
    <row r="43" spans="1:29" x14ac:dyDescent="0.25">
      <c r="A43" s="7"/>
      <c r="C43" s="18" t="s">
        <v>3</v>
      </c>
      <c r="D43">
        <v>20</v>
      </c>
      <c r="J43" s="18" t="s">
        <v>4</v>
      </c>
      <c r="K43" s="18">
        <f>SLOPE(E43:E47,$D$5:D$9)</f>
        <v>11.522857142857145</v>
      </c>
      <c r="L43" s="18">
        <f>SLOPE(F43:F47,$D$5:D$9)</f>
        <v>12.342857142857143</v>
      </c>
      <c r="M43" s="18">
        <f>SLOPE(G43:G47,$D$5:D$9)</f>
        <v>32.940000000000005</v>
      </c>
    </row>
    <row r="44" spans="1:29" x14ac:dyDescent="0.25">
      <c r="A44" s="7"/>
      <c r="C44" s="18" t="s">
        <v>3</v>
      </c>
      <c r="D44">
        <v>10</v>
      </c>
      <c r="E44">
        <v>114.4</v>
      </c>
      <c r="F44">
        <v>120.8</v>
      </c>
      <c r="G44">
        <v>322.39999999999998</v>
      </c>
      <c r="J44" s="18" t="s">
        <v>5</v>
      </c>
      <c r="K44" s="18">
        <v>0</v>
      </c>
      <c r="L44" s="18">
        <v>0</v>
      </c>
      <c r="M44" s="18">
        <v>0</v>
      </c>
    </row>
    <row r="45" spans="1:29" x14ac:dyDescent="0.25">
      <c r="A45" s="7"/>
      <c r="C45" s="18" t="s">
        <v>3</v>
      </c>
      <c r="D45">
        <v>5</v>
      </c>
      <c r="E45">
        <v>54.7</v>
      </c>
      <c r="F45">
        <v>57.6</v>
      </c>
      <c r="G45">
        <v>156.69999999999999</v>
      </c>
      <c r="I45" s="20" t="s">
        <v>6</v>
      </c>
      <c r="J45" s="20"/>
      <c r="K45" s="20"/>
      <c r="L45" s="18"/>
      <c r="M45" s="20" t="s">
        <v>7</v>
      </c>
      <c r="N45" s="20"/>
      <c r="O45" s="20"/>
      <c r="P45" s="18"/>
      <c r="Q45" s="18"/>
      <c r="R45" s="18"/>
      <c r="S45" s="20" t="s">
        <v>14</v>
      </c>
      <c r="T45" s="20"/>
      <c r="U45" s="20"/>
      <c r="V45" s="18"/>
      <c r="W45" s="18"/>
    </row>
    <row r="46" spans="1:29" x14ac:dyDescent="0.25">
      <c r="A46" s="7"/>
      <c r="C46" s="18" t="s">
        <v>3</v>
      </c>
      <c r="D46">
        <v>2.5</v>
      </c>
      <c r="E46">
        <v>28.5</v>
      </c>
      <c r="F46">
        <v>28.6</v>
      </c>
      <c r="G46">
        <v>75.599999999999994</v>
      </c>
      <c r="I46" s="18" t="s">
        <v>1</v>
      </c>
      <c r="J46" s="18" t="s">
        <v>0</v>
      </c>
      <c r="K46" s="18" t="s">
        <v>2</v>
      </c>
      <c r="L46" s="18"/>
      <c r="M46" s="18" t="s">
        <v>1</v>
      </c>
      <c r="N46" s="18" t="s">
        <v>0</v>
      </c>
      <c r="O46" s="18" t="s">
        <v>2</v>
      </c>
      <c r="P46" s="18"/>
      <c r="Q46" s="18" t="s">
        <v>10</v>
      </c>
      <c r="S46" s="18" t="s">
        <v>1</v>
      </c>
      <c r="T46" s="18" t="s">
        <v>0</v>
      </c>
      <c r="U46" s="18" t="s">
        <v>2</v>
      </c>
      <c r="W46" s="18" t="s">
        <v>15</v>
      </c>
    </row>
    <row r="47" spans="1:29" x14ac:dyDescent="0.25">
      <c r="A47" s="7"/>
      <c r="C47" s="18" t="s">
        <v>3</v>
      </c>
      <c r="D47">
        <v>1.25</v>
      </c>
      <c r="I47" s="18"/>
      <c r="J47" s="18"/>
      <c r="K47" s="18"/>
      <c r="L47" s="18"/>
      <c r="M47" s="18"/>
      <c r="N47" s="18"/>
      <c r="O47" s="18"/>
      <c r="P47" s="18"/>
      <c r="Q47" s="18"/>
    </row>
    <row r="48" spans="1:29" x14ac:dyDescent="0.25">
      <c r="A48" s="7">
        <v>1.0407</v>
      </c>
      <c r="B48">
        <v>4</v>
      </c>
      <c r="D48" s="15">
        <v>15</v>
      </c>
      <c r="E48" s="7">
        <v>2.2000000000000002</v>
      </c>
      <c r="F48" s="7">
        <v>3.1</v>
      </c>
      <c r="G48" s="7">
        <v>187.6</v>
      </c>
      <c r="I48" s="2">
        <f>(E48-K$44)/K$43</f>
        <v>0.19092486982395238</v>
      </c>
      <c r="J48" s="2">
        <f>(F48-L$44)/L$43</f>
        <v>0.25115740740740738</v>
      </c>
      <c r="K48" s="2">
        <f>(G48-M$44)/M$43</f>
        <v>5.6952034001214322</v>
      </c>
      <c r="L48" s="18"/>
      <c r="M48" s="3">
        <f>I48/$A48</f>
        <v>0.18345812417022425</v>
      </c>
      <c r="N48" s="3">
        <f>J48/$A48</f>
        <v>0.24133507005612317</v>
      </c>
      <c r="O48" s="3">
        <f>K48/$A48</f>
        <v>5.472473719728483</v>
      </c>
      <c r="P48" s="18"/>
      <c r="Q48" s="4">
        <f>SUM(M48:O48)</f>
        <v>5.8972669139548302</v>
      </c>
      <c r="S48" s="19">
        <f>I48/$B48</f>
        <v>4.7731217455988094E-2</v>
      </c>
      <c r="T48" s="19">
        <f>J48/$B48</f>
        <v>6.2789351851851846E-2</v>
      </c>
      <c r="U48" s="19">
        <f>K48/$B48</f>
        <v>1.4238008500303581</v>
      </c>
      <c r="W48" s="3">
        <f>SUM(S48:U48)</f>
        <v>1.534321419338198</v>
      </c>
    </row>
    <row r="49" spans="1:23" x14ac:dyDescent="0.25">
      <c r="A49" s="7">
        <v>1.1206</v>
      </c>
      <c r="B49">
        <v>4</v>
      </c>
      <c r="D49" s="15">
        <v>16</v>
      </c>
      <c r="E49" s="7">
        <v>1.8</v>
      </c>
      <c r="F49" s="7">
        <v>2.4</v>
      </c>
      <c r="G49" s="7">
        <v>186.6</v>
      </c>
      <c r="I49" s="2">
        <f t="shared" ref="I49:I58" si="24">(E49-K$44)/K$43</f>
        <v>0.1562112571286883</v>
      </c>
      <c r="J49" s="2">
        <f t="shared" ref="J49:J58" si="25">(F49-L$44)/L$43</f>
        <v>0.19444444444444442</v>
      </c>
      <c r="K49" s="2">
        <f t="shared" ref="K49:K58" si="26">(G49-M$44)/M$43</f>
        <v>5.6648451730418934</v>
      </c>
      <c r="L49" s="18"/>
      <c r="M49" s="3">
        <f t="shared" si="16"/>
        <v>0.13939965833365009</v>
      </c>
      <c r="N49" s="3">
        <f t="shared" si="17"/>
        <v>0.17351815495667</v>
      </c>
      <c r="O49" s="3">
        <f t="shared" si="18"/>
        <v>5.0551893387844844</v>
      </c>
      <c r="P49" s="18"/>
      <c r="Q49" s="4">
        <f t="shared" si="19"/>
        <v>5.3681071520748045</v>
      </c>
      <c r="S49" s="19">
        <f t="shared" si="20"/>
        <v>3.9052814282172076E-2</v>
      </c>
      <c r="T49" s="19">
        <f t="shared" si="21"/>
        <v>4.8611111111111105E-2</v>
      </c>
      <c r="U49" s="19">
        <f t="shared" si="22"/>
        <v>1.4162112932604733</v>
      </c>
      <c r="W49" s="3">
        <f t="shared" si="23"/>
        <v>1.5038752186537565</v>
      </c>
    </row>
    <row r="50" spans="1:23" x14ac:dyDescent="0.25">
      <c r="A50">
        <v>0.83120000000000005</v>
      </c>
      <c r="B50">
        <v>3</v>
      </c>
      <c r="D50" s="15">
        <v>16</v>
      </c>
      <c r="E50" s="7">
        <v>1.7</v>
      </c>
      <c r="F50" s="7">
        <v>2.2000000000000002</v>
      </c>
      <c r="G50" s="7">
        <v>137.9</v>
      </c>
      <c r="I50" s="2">
        <f t="shared" si="24"/>
        <v>0.14753285395487228</v>
      </c>
      <c r="J50" s="2">
        <f t="shared" si="25"/>
        <v>0.17824074074074076</v>
      </c>
      <c r="K50" s="2">
        <f t="shared" si="26"/>
        <v>4.1863995142683663</v>
      </c>
      <c r="L50" s="18"/>
      <c r="M50" s="3">
        <f t="shared" si="16"/>
        <v>0.17749380889662209</v>
      </c>
      <c r="N50" s="3">
        <f t="shared" si="17"/>
        <v>0.2144378497843368</v>
      </c>
      <c r="O50" s="3">
        <f t="shared" si="18"/>
        <v>5.0365730441149736</v>
      </c>
      <c r="P50" s="18"/>
      <c r="Q50" s="4">
        <f t="shared" si="19"/>
        <v>5.4285047027959328</v>
      </c>
      <c r="S50" s="19">
        <f t="shared" si="20"/>
        <v>4.9177617984957428E-2</v>
      </c>
      <c r="T50" s="19">
        <f t="shared" si="21"/>
        <v>5.9413580246913587E-2</v>
      </c>
      <c r="U50" s="19">
        <f t="shared" si="22"/>
        <v>1.3954665047561221</v>
      </c>
      <c r="W50" s="3">
        <f t="shared" si="23"/>
        <v>1.5040577029879931</v>
      </c>
    </row>
    <row r="51" spans="1:23" x14ac:dyDescent="0.25">
      <c r="A51">
        <v>1.0409999999999999</v>
      </c>
      <c r="B51">
        <v>4</v>
      </c>
      <c r="D51" s="15">
        <v>17</v>
      </c>
      <c r="E51" s="7">
        <v>1.5</v>
      </c>
      <c r="F51" s="7">
        <v>2.7</v>
      </c>
      <c r="G51" s="7">
        <v>128.6</v>
      </c>
      <c r="I51" s="2">
        <f t="shared" si="24"/>
        <v>0.13017604760724025</v>
      </c>
      <c r="J51" s="2">
        <f t="shared" si="25"/>
        <v>0.21875</v>
      </c>
      <c r="K51" s="2">
        <f t="shared" si="26"/>
        <v>3.9040680024286574</v>
      </c>
      <c r="L51" s="18"/>
      <c r="M51" s="3">
        <f t="shared" si="16"/>
        <v>0.12504903708668613</v>
      </c>
      <c r="N51" s="3">
        <f t="shared" si="17"/>
        <v>0.21013448607108551</v>
      </c>
      <c r="O51" s="3">
        <f t="shared" si="18"/>
        <v>3.750305477837327</v>
      </c>
      <c r="P51" s="18"/>
      <c r="Q51" s="4">
        <f t="shared" si="19"/>
        <v>4.085489000995099</v>
      </c>
      <c r="S51" s="19">
        <f t="shared" si="20"/>
        <v>3.2544011901810062E-2</v>
      </c>
      <c r="T51" s="19">
        <f t="shared" si="21"/>
        <v>5.46875E-2</v>
      </c>
      <c r="U51" s="19">
        <f t="shared" si="22"/>
        <v>0.97601700060716434</v>
      </c>
      <c r="W51" s="3">
        <f t="shared" si="23"/>
        <v>1.0632485125089743</v>
      </c>
    </row>
    <row r="52" spans="1:23" x14ac:dyDescent="0.25">
      <c r="A52">
        <v>1.0278</v>
      </c>
      <c r="B52">
        <v>4</v>
      </c>
      <c r="D52" s="15">
        <v>17</v>
      </c>
      <c r="E52" s="7">
        <v>1.6</v>
      </c>
      <c r="F52" s="7">
        <v>2.4</v>
      </c>
      <c r="G52" s="7">
        <v>125.4</v>
      </c>
      <c r="I52" s="2">
        <f t="shared" si="24"/>
        <v>0.13885445078105627</v>
      </c>
      <c r="J52" s="2">
        <f t="shared" si="25"/>
        <v>0.19444444444444442</v>
      </c>
      <c r="K52" s="2">
        <f t="shared" si="26"/>
        <v>3.8069216757741344</v>
      </c>
      <c r="L52" s="18"/>
      <c r="M52" s="3">
        <f t="shared" ref="M52:M58" si="27">I52/$A52</f>
        <v>0.1350987067338551</v>
      </c>
      <c r="N52" s="3">
        <f t="shared" ref="N52:N58" si="28">J52/$A52</f>
        <v>0.1891850987005686</v>
      </c>
      <c r="O52" s="3">
        <f t="shared" ref="O52:O58" si="29">K52/$A52</f>
        <v>3.7039518153085562</v>
      </c>
      <c r="P52" s="18"/>
      <c r="Q52" s="4">
        <f t="shared" ref="Q52:Q58" si="30">SUM(M52:O52)</f>
        <v>4.0282356207429801</v>
      </c>
      <c r="S52" s="19">
        <f t="shared" ref="S52:S58" si="31">I52/$B52</f>
        <v>3.4713612695264066E-2</v>
      </c>
      <c r="T52" s="19">
        <f t="shared" ref="T52:T58" si="32">J52/$B52</f>
        <v>4.8611111111111105E-2</v>
      </c>
      <c r="U52" s="19">
        <f t="shared" ref="U52:U58" si="33">K52/$B52</f>
        <v>0.95173041894353361</v>
      </c>
      <c r="W52" s="3">
        <f t="shared" ref="W52:W58" si="34">SUM(S52:U52)</f>
        <v>1.0350551427499088</v>
      </c>
    </row>
    <row r="53" spans="1:23" x14ac:dyDescent="0.25">
      <c r="A53">
        <v>0.88929999999999998</v>
      </c>
      <c r="B53">
        <v>4</v>
      </c>
      <c r="D53" s="15">
        <v>18</v>
      </c>
      <c r="E53" s="7">
        <v>2.4</v>
      </c>
      <c r="F53" s="7">
        <v>3</v>
      </c>
      <c r="G53" s="7">
        <v>174.4</v>
      </c>
      <c r="I53" s="2">
        <f t="shared" si="24"/>
        <v>0.20828167617158438</v>
      </c>
      <c r="J53" s="2">
        <f t="shared" si="25"/>
        <v>0.24305555555555555</v>
      </c>
      <c r="K53" s="2">
        <f t="shared" si="26"/>
        <v>5.2944748026715232</v>
      </c>
      <c r="L53" s="18"/>
      <c r="M53" s="3">
        <f t="shared" si="27"/>
        <v>0.23420856423207512</v>
      </c>
      <c r="N53" s="3">
        <f t="shared" si="28"/>
        <v>0.27331109361920114</v>
      </c>
      <c r="O53" s="3">
        <f t="shared" si="29"/>
        <v>5.9535306450821128</v>
      </c>
      <c r="P53" s="18"/>
      <c r="Q53" s="4">
        <f t="shared" si="30"/>
        <v>6.4610503029333888</v>
      </c>
      <c r="S53" s="19">
        <f t="shared" si="31"/>
        <v>5.2070419042896096E-2</v>
      </c>
      <c r="T53" s="19">
        <f t="shared" si="32"/>
        <v>6.0763888888888888E-2</v>
      </c>
      <c r="U53" s="19">
        <f t="shared" si="33"/>
        <v>1.3236187006678808</v>
      </c>
      <c r="W53" s="3">
        <f t="shared" si="34"/>
        <v>1.4364530085996658</v>
      </c>
    </row>
    <row r="54" spans="1:23" x14ac:dyDescent="0.25">
      <c r="A54">
        <v>1.1577</v>
      </c>
      <c r="B54">
        <v>5</v>
      </c>
      <c r="D54" s="15">
        <v>18</v>
      </c>
      <c r="E54" s="7">
        <v>3.3</v>
      </c>
      <c r="F54" s="7">
        <v>3.1</v>
      </c>
      <c r="G54" s="7">
        <v>214.7</v>
      </c>
      <c r="I54" s="2">
        <f t="shared" si="24"/>
        <v>0.28638730473592855</v>
      </c>
      <c r="J54" s="2">
        <f t="shared" si="25"/>
        <v>0.25115740740740738</v>
      </c>
      <c r="K54" s="2">
        <f t="shared" si="26"/>
        <v>6.5179113539769267</v>
      </c>
      <c r="L54" s="18"/>
      <c r="M54" s="3">
        <f t="shared" si="27"/>
        <v>0.24737609461512358</v>
      </c>
      <c r="N54" s="3">
        <f t="shared" si="28"/>
        <v>0.21694515626449631</v>
      </c>
      <c r="O54" s="3">
        <f t="shared" si="29"/>
        <v>5.6300521326569291</v>
      </c>
      <c r="P54" s="18"/>
      <c r="Q54" s="4">
        <f t="shared" si="30"/>
        <v>6.0943733835365492</v>
      </c>
      <c r="S54" s="19">
        <f t="shared" si="31"/>
        <v>5.7277460947185707E-2</v>
      </c>
      <c r="T54" s="19">
        <f t="shared" si="32"/>
        <v>5.0231481481481474E-2</v>
      </c>
      <c r="U54" s="19">
        <f t="shared" si="33"/>
        <v>1.3035822707953852</v>
      </c>
      <c r="W54" s="3">
        <f t="shared" si="34"/>
        <v>1.4110912132240525</v>
      </c>
    </row>
    <row r="55" spans="1:23" x14ac:dyDescent="0.25">
      <c r="A55">
        <v>0.82799999999999996</v>
      </c>
      <c r="B55">
        <v>4</v>
      </c>
      <c r="D55" s="15">
        <v>19</v>
      </c>
      <c r="E55" s="7">
        <v>1.8</v>
      </c>
      <c r="F55" s="7">
        <v>1.6</v>
      </c>
      <c r="G55" s="7">
        <v>169.5</v>
      </c>
      <c r="I55" s="2">
        <f t="shared" si="24"/>
        <v>0.1562112571286883</v>
      </c>
      <c r="J55" s="2">
        <f t="shared" si="25"/>
        <v>0.12962962962962962</v>
      </c>
      <c r="K55" s="2">
        <f>(G55-M$44)/M$43</f>
        <v>5.1457194899817846</v>
      </c>
      <c r="L55" s="18"/>
      <c r="M55" s="3">
        <f t="shared" si="27"/>
        <v>0.18866093856121777</v>
      </c>
      <c r="N55" s="3">
        <f t="shared" si="28"/>
        <v>0.15655752370728215</v>
      </c>
      <c r="O55" s="3">
        <f t="shared" si="29"/>
        <v>6.2146370651953919</v>
      </c>
      <c r="P55" s="18"/>
      <c r="Q55" s="4">
        <f t="shared" si="30"/>
        <v>6.5598555274638919</v>
      </c>
      <c r="S55" s="19">
        <f t="shared" si="31"/>
        <v>3.9052814282172076E-2</v>
      </c>
      <c r="T55" s="19">
        <f t="shared" si="32"/>
        <v>3.2407407407407406E-2</v>
      </c>
      <c r="U55" s="19">
        <f t="shared" si="33"/>
        <v>1.2864298724954462</v>
      </c>
      <c r="W55" s="3">
        <f t="shared" si="34"/>
        <v>1.3578900941850256</v>
      </c>
    </row>
    <row r="56" spans="1:23" x14ac:dyDescent="0.25">
      <c r="A56">
        <v>0.83940000000000003</v>
      </c>
      <c r="B56">
        <v>4</v>
      </c>
      <c r="D56" s="15">
        <v>19</v>
      </c>
      <c r="E56" s="7">
        <v>1.3</v>
      </c>
      <c r="F56" s="7">
        <v>1.7</v>
      </c>
      <c r="G56" s="7">
        <v>182.3</v>
      </c>
      <c r="I56" s="2">
        <f t="shared" si="24"/>
        <v>0.11281924125960821</v>
      </c>
      <c r="J56" s="2">
        <f t="shared" si="25"/>
        <v>0.13773148148148148</v>
      </c>
      <c r="K56" s="2">
        <f t="shared" si="26"/>
        <v>5.5343047965998782</v>
      </c>
      <c r="L56" s="18"/>
      <c r="M56" s="3">
        <f t="shared" si="27"/>
        <v>0.13440462384990257</v>
      </c>
      <c r="N56" s="3">
        <f t="shared" si="28"/>
        <v>0.16408325170536273</v>
      </c>
      <c r="O56" s="3">
        <f t="shared" si="29"/>
        <v>6.5931674965450062</v>
      </c>
      <c r="P56" s="18"/>
      <c r="Q56" s="4">
        <f t="shared" si="30"/>
        <v>6.8916553721002716</v>
      </c>
      <c r="S56" s="19">
        <f t="shared" si="31"/>
        <v>2.8204810314902053E-2</v>
      </c>
      <c r="T56" s="19">
        <f t="shared" si="32"/>
        <v>3.4432870370370371E-2</v>
      </c>
      <c r="U56" s="19">
        <f t="shared" si="33"/>
        <v>1.3835761991499695</v>
      </c>
      <c r="W56" s="3">
        <f t="shared" si="34"/>
        <v>1.446213879835242</v>
      </c>
    </row>
    <row r="57" spans="1:23" x14ac:dyDescent="0.25">
      <c r="A57">
        <v>1.1979</v>
      </c>
      <c r="B57">
        <v>4</v>
      </c>
      <c r="D57" s="15">
        <v>20</v>
      </c>
      <c r="E57" s="7">
        <v>2.5</v>
      </c>
      <c r="F57" s="7">
        <v>2.2000000000000002</v>
      </c>
      <c r="G57" s="7">
        <v>72.8</v>
      </c>
      <c r="I57" s="2">
        <f t="shared" si="24"/>
        <v>0.2169600793454004</v>
      </c>
      <c r="J57" s="2">
        <f t="shared" si="25"/>
        <v>0.17824074074074076</v>
      </c>
      <c r="K57" s="2">
        <f t="shared" si="26"/>
        <v>2.2100789313904063</v>
      </c>
      <c r="L57" s="18"/>
      <c r="M57" s="3">
        <f t="shared" si="27"/>
        <v>0.18111702090775558</v>
      </c>
      <c r="N57" s="3">
        <f t="shared" si="28"/>
        <v>0.14879434071353265</v>
      </c>
      <c r="O57" s="3">
        <f t="shared" si="29"/>
        <v>1.8449611247937276</v>
      </c>
      <c r="P57" s="18"/>
      <c r="Q57" s="4">
        <f t="shared" si="30"/>
        <v>2.174872486415016</v>
      </c>
      <c r="S57" s="19">
        <f t="shared" si="31"/>
        <v>5.4240019836350101E-2</v>
      </c>
      <c r="T57" s="19">
        <f t="shared" si="32"/>
        <v>4.4560185185185189E-2</v>
      </c>
      <c r="U57" s="19">
        <f t="shared" si="33"/>
        <v>0.55251973284760159</v>
      </c>
      <c r="W57" s="3">
        <f t="shared" si="34"/>
        <v>0.65131993786913689</v>
      </c>
    </row>
    <row r="58" spans="1:23" x14ac:dyDescent="0.25">
      <c r="A58">
        <v>1.17</v>
      </c>
      <c r="B58">
        <v>4</v>
      </c>
      <c r="D58" s="15">
        <v>20</v>
      </c>
      <c r="E58" s="7">
        <v>2.7</v>
      </c>
      <c r="F58" s="7">
        <v>2.4</v>
      </c>
      <c r="G58" s="7">
        <v>62.1</v>
      </c>
      <c r="I58" s="2">
        <f t="shared" si="24"/>
        <v>0.23431688569303247</v>
      </c>
      <c r="J58" s="2">
        <f t="shared" si="25"/>
        <v>0.19444444444444442</v>
      </c>
      <c r="K58" s="2">
        <f t="shared" si="26"/>
        <v>1.8852459016393441</v>
      </c>
      <c r="L58" s="18"/>
      <c r="M58" s="3">
        <f t="shared" si="27"/>
        <v>0.20027084247267735</v>
      </c>
      <c r="N58" s="3">
        <f t="shared" si="28"/>
        <v>0.16619183285849951</v>
      </c>
      <c r="O58" s="3">
        <f t="shared" si="29"/>
        <v>1.6113212834524311</v>
      </c>
      <c r="P58" s="18"/>
      <c r="Q58" s="4">
        <f t="shared" si="30"/>
        <v>1.9777839587836079</v>
      </c>
      <c r="S58" s="19">
        <f t="shared" si="31"/>
        <v>5.8579221423258117E-2</v>
      </c>
      <c r="T58" s="19">
        <f t="shared" si="32"/>
        <v>4.8611111111111105E-2</v>
      </c>
      <c r="U58" s="19">
        <f t="shared" si="33"/>
        <v>0.47131147540983603</v>
      </c>
      <c r="W58" s="3">
        <f t="shared" si="34"/>
        <v>0.57850180794420525</v>
      </c>
    </row>
    <row r="59" spans="1:23" x14ac:dyDescent="0.25">
      <c r="D59" s="15" t="s">
        <v>20</v>
      </c>
      <c r="I59" s="2">
        <f t="shared" ref="I59:I60" si="35">(E59-K$6)/K$5</f>
        <v>0</v>
      </c>
      <c r="J59" s="2">
        <f t="shared" ref="J59:J60" si="36">(F59-L$6)/L$5</f>
        <v>0</v>
      </c>
      <c r="K59" s="2">
        <f t="shared" ref="K59:K60" si="37">(G59-M$6)/M$5</f>
        <v>0</v>
      </c>
      <c r="L59" s="18"/>
      <c r="M59" s="3" t="e">
        <f t="shared" ref="M59:M60" si="38">I59/$A59</f>
        <v>#DIV/0!</v>
      </c>
      <c r="N59" s="3" t="e">
        <f t="shared" ref="N59:N60" si="39">J59/$A59</f>
        <v>#DIV/0!</v>
      </c>
      <c r="O59" s="3" t="e">
        <f t="shared" ref="O59:O60" si="40">K59/$A59</f>
        <v>#DIV/0!</v>
      </c>
      <c r="P59" s="18"/>
      <c r="Q59" s="4" t="e">
        <f t="shared" ref="Q59:Q60" si="41">SUM(M59:O59)</f>
        <v>#DIV/0!</v>
      </c>
      <c r="S59" s="19" t="e">
        <f t="shared" ref="S59:S60" si="42">I59/$B59</f>
        <v>#DIV/0!</v>
      </c>
      <c r="T59" s="19" t="e">
        <f t="shared" ref="T59:T60" si="43">J59/$B59</f>
        <v>#DIV/0!</v>
      </c>
      <c r="U59" s="19" t="e">
        <f t="shared" ref="U59:U60" si="44">K59/$B59</f>
        <v>#DIV/0!</v>
      </c>
      <c r="W59" s="3" t="e">
        <f t="shared" ref="W59:W60" si="45">SUM(S59:U59)</f>
        <v>#DIV/0!</v>
      </c>
    </row>
    <row r="60" spans="1:23" x14ac:dyDescent="0.25">
      <c r="D60" s="15" t="s">
        <v>21</v>
      </c>
      <c r="I60" s="2">
        <f t="shared" si="35"/>
        <v>0</v>
      </c>
      <c r="J60" s="2">
        <f t="shared" si="36"/>
        <v>0</v>
      </c>
      <c r="K60" s="2">
        <f t="shared" si="37"/>
        <v>0</v>
      </c>
      <c r="L60" s="18"/>
      <c r="M60" s="3" t="e">
        <f t="shared" si="38"/>
        <v>#DIV/0!</v>
      </c>
      <c r="N60" s="3" t="e">
        <f t="shared" si="39"/>
        <v>#DIV/0!</v>
      </c>
      <c r="O60" s="3" t="e">
        <f t="shared" si="40"/>
        <v>#DIV/0!</v>
      </c>
      <c r="P60" s="18"/>
      <c r="Q60" s="4" t="e">
        <f t="shared" si="41"/>
        <v>#DIV/0!</v>
      </c>
      <c r="S60" s="19" t="e">
        <f t="shared" si="42"/>
        <v>#DIV/0!</v>
      </c>
      <c r="T60" s="19" t="e">
        <f t="shared" si="43"/>
        <v>#DIV/0!</v>
      </c>
      <c r="U60" s="19" t="e">
        <f t="shared" si="44"/>
        <v>#DIV/0!</v>
      </c>
      <c r="W60" s="3" t="e">
        <f t="shared" si="45"/>
        <v>#DIV/0!</v>
      </c>
    </row>
  </sheetData>
  <mergeCells count="7">
    <mergeCell ref="I7:K7"/>
    <mergeCell ref="M7:O7"/>
    <mergeCell ref="S7:U7"/>
    <mergeCell ref="I45:K45"/>
    <mergeCell ref="M45:O45"/>
    <mergeCell ref="S45:U45"/>
    <mergeCell ref="D41:W4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7E4A5-3D73-4B28-88DD-100E8548D9D4}">
  <dimension ref="A3:BE56"/>
  <sheetViews>
    <sheetView topLeftCell="O1" workbookViewId="0">
      <selection activeCell="N60" sqref="N60"/>
    </sheetView>
  </sheetViews>
  <sheetFormatPr defaultRowHeight="15" x14ac:dyDescent="0.25"/>
  <cols>
    <col min="1" max="2" width="13.7109375" customWidth="1"/>
    <col min="4" max="4" width="14" customWidth="1"/>
    <col min="17" max="17" width="12.7109375" customWidth="1"/>
    <col min="23" max="23" width="15.85546875" customWidth="1"/>
    <col min="25" max="25" width="12.7109375" customWidth="1"/>
  </cols>
  <sheetData>
    <row r="3" spans="1:30" x14ac:dyDescent="0.25">
      <c r="C3" s="18"/>
      <c r="E3" s="18"/>
      <c r="F3" s="18"/>
      <c r="G3" s="18"/>
    </row>
    <row r="4" spans="1:30" x14ac:dyDescent="0.25">
      <c r="C4" s="18"/>
      <c r="E4" s="18" t="s">
        <v>1</v>
      </c>
      <c r="F4" s="18" t="s">
        <v>0</v>
      </c>
      <c r="G4" s="18" t="s">
        <v>2</v>
      </c>
    </row>
    <row r="5" spans="1:30" x14ac:dyDescent="0.25">
      <c r="C5" s="18"/>
      <c r="D5" t="s">
        <v>17</v>
      </c>
      <c r="E5" s="18">
        <v>113.1</v>
      </c>
      <c r="F5" s="18">
        <v>115.9</v>
      </c>
      <c r="G5" s="18">
        <v>306.39999999999998</v>
      </c>
      <c r="J5" s="18"/>
      <c r="K5" s="18"/>
      <c r="L5" s="18"/>
    </row>
    <row r="6" spans="1:30" x14ac:dyDescent="0.25">
      <c r="C6" s="18"/>
      <c r="D6" t="s">
        <v>18</v>
      </c>
      <c r="E6" s="18">
        <v>119</v>
      </c>
      <c r="F6" s="18">
        <v>119.1</v>
      </c>
      <c r="G6" s="18">
        <v>305.89999999999998</v>
      </c>
      <c r="J6" s="18"/>
      <c r="K6" s="18"/>
      <c r="L6" s="18"/>
    </row>
    <row r="7" spans="1:30" x14ac:dyDescent="0.25">
      <c r="C7" s="18"/>
      <c r="D7" t="s">
        <v>19</v>
      </c>
      <c r="E7" s="18">
        <v>125.9</v>
      </c>
      <c r="F7" s="18">
        <v>126.7</v>
      </c>
      <c r="G7" s="18">
        <v>331.5</v>
      </c>
      <c r="J7" s="18"/>
      <c r="K7" s="18" t="s">
        <v>1</v>
      </c>
      <c r="L7" s="18" t="s">
        <v>0</v>
      </c>
      <c r="M7" s="18" t="s">
        <v>2</v>
      </c>
    </row>
    <row r="8" spans="1:30" x14ac:dyDescent="0.25">
      <c r="C8" s="18" t="s">
        <v>24</v>
      </c>
      <c r="D8">
        <v>10</v>
      </c>
      <c r="E8" s="16">
        <f>AVERAGE(E5:E7)</f>
        <v>119.33333333333333</v>
      </c>
      <c r="F8" s="16">
        <f t="shared" ref="F8:G8" si="0">AVERAGE(F5:F7)</f>
        <v>120.56666666666666</v>
      </c>
      <c r="G8" s="16">
        <f t="shared" si="0"/>
        <v>314.59999999999997</v>
      </c>
      <c r="J8" s="18" t="s">
        <v>4</v>
      </c>
      <c r="K8" s="18">
        <f>SLOPE(E8:E11,$D$8:D$11)</f>
        <v>11.73959420289855</v>
      </c>
      <c r="L8" s="18">
        <f>SLOPE(F8:F11,$D$8:D$11)</f>
        <v>11.886144927536231</v>
      </c>
      <c r="M8" s="18">
        <f>SLOPE(G8:G11,$D$8:D$11)</f>
        <v>31.017043478260863</v>
      </c>
    </row>
    <row r="9" spans="1:30" x14ac:dyDescent="0.25">
      <c r="C9" s="18" t="s">
        <v>3</v>
      </c>
      <c r="D9">
        <v>5</v>
      </c>
      <c r="E9" s="18">
        <v>61.1</v>
      </c>
      <c r="F9" s="18">
        <v>62.6</v>
      </c>
      <c r="G9" s="18">
        <v>168.2</v>
      </c>
      <c r="J9" s="18" t="s">
        <v>5</v>
      </c>
      <c r="K9" s="18">
        <v>0</v>
      </c>
      <c r="L9" s="18">
        <v>0</v>
      </c>
      <c r="M9" s="18">
        <v>0</v>
      </c>
    </row>
    <row r="10" spans="1:30" x14ac:dyDescent="0.25">
      <c r="C10" s="18" t="s">
        <v>3</v>
      </c>
      <c r="D10">
        <v>2.5</v>
      </c>
      <c r="E10" s="18">
        <v>30.9</v>
      </c>
      <c r="F10" s="18">
        <v>31.1</v>
      </c>
      <c r="G10" s="18">
        <v>84</v>
      </c>
      <c r="I10" s="20" t="s">
        <v>6</v>
      </c>
      <c r="J10" s="20"/>
      <c r="K10" s="20"/>
      <c r="L10" s="18"/>
      <c r="M10" s="20" t="s">
        <v>7</v>
      </c>
      <c r="N10" s="20"/>
      <c r="O10" s="20"/>
      <c r="P10" s="18"/>
      <c r="Q10" s="18"/>
      <c r="R10" s="18"/>
      <c r="S10" s="20" t="s">
        <v>14</v>
      </c>
      <c r="T10" s="20"/>
      <c r="U10" s="20"/>
      <c r="V10" s="18"/>
      <c r="W10" s="18"/>
      <c r="X10" s="18"/>
      <c r="Y10" s="1"/>
      <c r="Z10" s="1" t="s">
        <v>8</v>
      </c>
      <c r="AB10" t="s">
        <v>16</v>
      </c>
    </row>
    <row r="11" spans="1:30" x14ac:dyDescent="0.25">
      <c r="C11" s="18" t="s">
        <v>3</v>
      </c>
      <c r="D11">
        <v>1.25</v>
      </c>
      <c r="E11" s="18">
        <v>16.899999999999999</v>
      </c>
      <c r="F11" s="18">
        <v>16.899999999999999</v>
      </c>
      <c r="G11" s="18">
        <v>42.7</v>
      </c>
      <c r="I11" s="18" t="s">
        <v>1</v>
      </c>
      <c r="J11" s="18" t="s">
        <v>0</v>
      </c>
      <c r="K11" s="18" t="s">
        <v>2</v>
      </c>
      <c r="L11" s="18"/>
      <c r="M11" s="18" t="s">
        <v>1</v>
      </c>
      <c r="N11" s="18" t="s">
        <v>0</v>
      </c>
      <c r="O11" s="18" t="s">
        <v>2</v>
      </c>
      <c r="P11" s="18"/>
      <c r="Q11" s="18" t="s">
        <v>10</v>
      </c>
      <c r="S11" s="18" t="s">
        <v>1</v>
      </c>
      <c r="T11" s="18" t="s">
        <v>0</v>
      </c>
      <c r="U11" s="18" t="s">
        <v>2</v>
      </c>
      <c r="W11" s="18" t="s">
        <v>15</v>
      </c>
      <c r="X11" s="18"/>
      <c r="Y11" s="1"/>
      <c r="Z11" s="1" t="s">
        <v>11</v>
      </c>
      <c r="AA11" s="18" t="s">
        <v>12</v>
      </c>
      <c r="AB11" s="1" t="s">
        <v>11</v>
      </c>
      <c r="AC11" s="18" t="s">
        <v>12</v>
      </c>
    </row>
    <row r="12" spans="1:30" x14ac:dyDescent="0.25">
      <c r="A12" t="s">
        <v>9</v>
      </c>
      <c r="B12" t="s">
        <v>13</v>
      </c>
      <c r="C12" s="18"/>
      <c r="I12" s="18"/>
      <c r="J12" s="18"/>
      <c r="K12" s="18"/>
      <c r="L12" s="18"/>
      <c r="M12" s="18"/>
      <c r="N12" s="18"/>
      <c r="O12" s="18"/>
      <c r="P12" s="18"/>
      <c r="Q12" s="18"/>
      <c r="X12" s="18"/>
      <c r="Y12" s="1"/>
      <c r="Z12" s="1"/>
      <c r="AA12" s="18"/>
      <c r="AB12" s="18"/>
      <c r="AC12" s="18"/>
    </row>
    <row r="13" spans="1:30" x14ac:dyDescent="0.25">
      <c r="A13">
        <v>0.86799999999999999</v>
      </c>
      <c r="B13">
        <v>4</v>
      </c>
      <c r="C13" s="18">
        <v>1</v>
      </c>
      <c r="D13" s="15">
        <v>21</v>
      </c>
      <c r="E13" s="18">
        <v>2.9</v>
      </c>
      <c r="F13" s="8">
        <v>3</v>
      </c>
      <c r="G13" s="8">
        <v>208.9</v>
      </c>
      <c r="I13" s="2">
        <f>(E13-K$9)/K$8</f>
        <v>0.24702727793469889</v>
      </c>
      <c r="J13" s="2">
        <f>(F13-L$9)/L$8</f>
        <v>0.25239470141828757</v>
      </c>
      <c r="K13" s="2">
        <f>(G13-M$9)/M$8</f>
        <v>6.735006840558909</v>
      </c>
      <c r="L13" s="18"/>
      <c r="M13" s="3">
        <f>I13/$A13</f>
        <v>0.28459363817361621</v>
      </c>
      <c r="N13" s="3">
        <f>J13/$A13</f>
        <v>0.29077730578143729</v>
      </c>
      <c r="O13" s="3">
        <f>K13/$A13</f>
        <v>7.7592244706899871</v>
      </c>
      <c r="P13" s="18"/>
      <c r="Q13" s="4">
        <f>SUM(M13:O13)</f>
        <v>8.3345954146450403</v>
      </c>
      <c r="S13" s="19">
        <f>I13/$B13</f>
        <v>6.1756819483674723E-2</v>
      </c>
      <c r="T13" s="19">
        <f>J13/$B13</f>
        <v>6.3098675354571893E-2</v>
      </c>
      <c r="U13" s="19">
        <f>K13/$B13</f>
        <v>1.6837517101397272</v>
      </c>
      <c r="W13" s="3">
        <f>SUM(S13:U13)</f>
        <v>1.8086072049779738</v>
      </c>
      <c r="X13" s="18"/>
      <c r="Y13" s="5">
        <f>D13</f>
        <v>21</v>
      </c>
      <c r="Z13" s="6">
        <f>AVERAGE(Q13,Q14)</f>
        <v>7.6293794212328478</v>
      </c>
      <c r="AA13" s="6">
        <f>_xlfn.STDEV.S(Q13:Q14)</f>
        <v>0.99732602228593714</v>
      </c>
      <c r="AB13" s="6">
        <f>AVERAGE(W13:W14)</f>
        <v>1.7073334560304874</v>
      </c>
      <c r="AC13" s="6">
        <f>_xlfn.STDEV.S(W13:W14)</f>
        <v>0.1432227092739031</v>
      </c>
      <c r="AD13" s="16"/>
    </row>
    <row r="14" spans="1:30" x14ac:dyDescent="0.25">
      <c r="A14">
        <v>0.92779999999999996</v>
      </c>
      <c r="B14">
        <v>4</v>
      </c>
      <c r="C14" s="18">
        <v>2</v>
      </c>
      <c r="D14" s="15">
        <v>21</v>
      </c>
      <c r="E14" s="18">
        <v>1.9</v>
      </c>
      <c r="F14" s="8">
        <v>2.2000000000000002</v>
      </c>
      <c r="G14" s="8">
        <v>188.5</v>
      </c>
      <c r="I14" s="2">
        <f>(E14-K$9)/K$8</f>
        <v>0.1618454579572165</v>
      </c>
      <c r="J14" s="2">
        <f>(F14-L$9)/L$8</f>
        <v>0.18508944770674421</v>
      </c>
      <c r="K14" s="2">
        <f t="shared" ref="I14:K31" si="1">(G14-M$9)/M$8</f>
        <v>6.0773039226680439</v>
      </c>
      <c r="L14" s="18"/>
      <c r="M14" s="3">
        <f t="shared" ref="M14:M52" si="2">I14/$A14</f>
        <v>0.17444002797716804</v>
      </c>
      <c r="N14" s="3">
        <f t="shared" ref="N14:N52" si="3">J14/$A14</f>
        <v>0.19949283003529233</v>
      </c>
      <c r="O14" s="3">
        <f t="shared" ref="O14:O52" si="4">K14/$A14</f>
        <v>6.5502305698081962</v>
      </c>
      <c r="P14" s="18"/>
      <c r="Q14" s="4">
        <f t="shared" ref="Q14:Q27" si="5">SUM(M14:O14)</f>
        <v>6.9241634278206563</v>
      </c>
      <c r="S14" s="19">
        <f t="shared" ref="S14:S52" si="6">I14/$B14</f>
        <v>4.0461364489304125E-2</v>
      </c>
      <c r="T14" s="19">
        <f t="shared" ref="T14:T52" si="7">J14/$B14</f>
        <v>4.6272361926686052E-2</v>
      </c>
      <c r="U14" s="19">
        <f t="shared" ref="U14:U52" si="8">K14/$B14</f>
        <v>1.519325980667011</v>
      </c>
      <c r="W14" s="3">
        <f t="shared" ref="W14:W36" si="9">SUM(S14:U14)</f>
        <v>1.6060597070830012</v>
      </c>
      <c r="X14" s="18"/>
      <c r="Y14" s="5">
        <f>D15</f>
        <v>22</v>
      </c>
      <c r="Z14" s="6">
        <f>AVERAGE(Q15,Q16)</f>
        <v>6.4652082259319368</v>
      </c>
      <c r="AA14" s="6">
        <f>_xlfn.STDEV.S(Q15:Q16)</f>
        <v>0.62062587368623623</v>
      </c>
      <c r="AB14" s="6">
        <f>AVERAGE(W15:W16)</f>
        <v>1.577483862799514</v>
      </c>
      <c r="AC14" s="6">
        <f>_xlfn.STDEV.S(W15:W16)</f>
        <v>0.18271501351052527</v>
      </c>
      <c r="AD14" s="16"/>
    </row>
    <row r="15" spans="1:30" x14ac:dyDescent="0.25">
      <c r="A15">
        <v>0.98880000000000001</v>
      </c>
      <c r="B15">
        <v>4</v>
      </c>
      <c r="C15" s="18">
        <v>3</v>
      </c>
      <c r="D15" s="15">
        <v>22</v>
      </c>
      <c r="E15" s="18">
        <v>2.7</v>
      </c>
      <c r="F15" s="8">
        <v>3.3</v>
      </c>
      <c r="G15" s="8">
        <v>196</v>
      </c>
      <c r="I15" s="2">
        <f t="shared" si="1"/>
        <v>0.22999091393920243</v>
      </c>
      <c r="J15" s="2">
        <f t="shared" si="1"/>
        <v>0.27763417156011627</v>
      </c>
      <c r="K15" s="2">
        <f t="shared" si="1"/>
        <v>6.3191064660102736</v>
      </c>
      <c r="L15" s="18"/>
      <c r="M15" s="3">
        <f t="shared" si="2"/>
        <v>0.2325959890161837</v>
      </c>
      <c r="N15" s="3">
        <f t="shared" si="3"/>
        <v>0.28077889518620175</v>
      </c>
      <c r="O15" s="3">
        <f t="shared" si="4"/>
        <v>6.3906821055929139</v>
      </c>
      <c r="P15" s="18"/>
      <c r="Q15" s="4">
        <f t="shared" si="5"/>
        <v>6.9040569897952997</v>
      </c>
      <c r="S15" s="19">
        <f t="shared" si="6"/>
        <v>5.7497728484800607E-2</v>
      </c>
      <c r="T15" s="19">
        <f t="shared" si="7"/>
        <v>6.9408542890029068E-2</v>
      </c>
      <c r="U15" s="19">
        <f t="shared" si="8"/>
        <v>1.5797766165025684</v>
      </c>
      <c r="W15" s="3">
        <f t="shared" si="9"/>
        <v>1.7066828878773981</v>
      </c>
      <c r="X15" s="18"/>
      <c r="Y15" s="5">
        <f>D17</f>
        <v>23</v>
      </c>
      <c r="Z15" s="6">
        <f>AVERAGE(Q17,Q18)</f>
        <v>4.3921005796576686</v>
      </c>
      <c r="AA15" s="6">
        <f>_xlfn.STDEV.S(Q17:Q18)</f>
        <v>0.75188153610252162</v>
      </c>
      <c r="AB15" s="6">
        <f>AVERAGE(W17:W18)</f>
        <v>1.2159765749433213</v>
      </c>
      <c r="AC15" s="6">
        <f>_xlfn.STDEV.S(W17:W18)</f>
        <v>0.19663576550511275</v>
      </c>
      <c r="AD15" s="16"/>
    </row>
    <row r="16" spans="1:30" x14ac:dyDescent="0.25">
      <c r="A16">
        <v>0.96130000000000004</v>
      </c>
      <c r="B16">
        <v>4</v>
      </c>
      <c r="C16" s="18">
        <v>4</v>
      </c>
      <c r="D16" s="15">
        <v>22</v>
      </c>
      <c r="E16" s="18">
        <v>2</v>
      </c>
      <c r="F16" s="8">
        <v>2.2999999999999998</v>
      </c>
      <c r="G16" s="8">
        <v>168.4</v>
      </c>
      <c r="I16" s="2">
        <f t="shared" si="1"/>
        <v>0.17036363995496476</v>
      </c>
      <c r="J16" s="2">
        <f t="shared" si="1"/>
        <v>0.19350260442068709</v>
      </c>
      <c r="K16" s="2">
        <f t="shared" si="1"/>
        <v>5.4292731065108679</v>
      </c>
      <c r="L16" s="18"/>
      <c r="M16" s="3">
        <f t="shared" si="2"/>
        <v>0.17722213664305081</v>
      </c>
      <c r="N16" s="3">
        <f t="shared" si="3"/>
        <v>0.20129262916954863</v>
      </c>
      <c r="O16" s="3">
        <f t="shared" si="4"/>
        <v>5.6478446962559739</v>
      </c>
      <c r="P16" s="18"/>
      <c r="Q16" s="4">
        <f>SUM(M16:O16)</f>
        <v>6.026359462068573</v>
      </c>
      <c r="S16" s="19">
        <f t="shared" si="6"/>
        <v>4.2590909988741189E-2</v>
      </c>
      <c r="T16" s="19">
        <f t="shared" si="7"/>
        <v>4.8375651105171773E-2</v>
      </c>
      <c r="U16" s="19">
        <f t="shared" si="8"/>
        <v>1.357318276627717</v>
      </c>
      <c r="W16" s="3">
        <f t="shared" si="9"/>
        <v>1.44828483772163</v>
      </c>
      <c r="X16" s="18"/>
      <c r="Y16" s="5">
        <f>D19</f>
        <v>24</v>
      </c>
      <c r="Z16" s="6">
        <f>AVERAGE(Q19,Q20)</f>
        <v>8.6866432144818759</v>
      </c>
      <c r="AA16" s="6">
        <f>_xlfn.STDEV.S(Q19:Q20)</f>
        <v>0.79856536409723389</v>
      </c>
      <c r="AB16" s="6">
        <f>AVERAGE(W19:W20)</f>
        <v>2.0690566931605412</v>
      </c>
      <c r="AC16" s="6">
        <f>_xlfn.STDEV.S(W19:W20)</f>
        <v>0.12919753778522641</v>
      </c>
      <c r="AD16" s="16"/>
    </row>
    <row r="17" spans="1:57" x14ac:dyDescent="0.25">
      <c r="A17">
        <v>0.8256</v>
      </c>
      <c r="B17">
        <v>3</v>
      </c>
      <c r="C17" s="18">
        <v>5</v>
      </c>
      <c r="D17" s="15">
        <v>23</v>
      </c>
      <c r="E17" s="18">
        <v>2</v>
      </c>
      <c r="F17" s="8">
        <v>2.2999999999999998</v>
      </c>
      <c r="G17" s="8">
        <v>114.8</v>
      </c>
      <c r="I17" s="2">
        <f t="shared" si="1"/>
        <v>0.17036363995496476</v>
      </c>
      <c r="J17" s="2">
        <f t="shared" si="1"/>
        <v>0.19350260442068709</v>
      </c>
      <c r="K17" s="2">
        <f t="shared" si="1"/>
        <v>3.7011909300917316</v>
      </c>
      <c r="L17" s="18"/>
      <c r="M17" s="3">
        <f t="shared" si="2"/>
        <v>0.20635130808498639</v>
      </c>
      <c r="N17" s="3">
        <f t="shared" si="3"/>
        <v>0.2343781545793206</v>
      </c>
      <c r="O17" s="3">
        <f t="shared" si="4"/>
        <v>4.4830316498204112</v>
      </c>
      <c r="P17" s="18"/>
      <c r="Q17" s="4">
        <f>SUM(M17:O17)</f>
        <v>4.9237611124847183</v>
      </c>
      <c r="S17" s="19">
        <f t="shared" si="6"/>
        <v>5.678787998498825E-2</v>
      </c>
      <c r="T17" s="19">
        <f t="shared" si="7"/>
        <v>6.4500868140229026E-2</v>
      </c>
      <c r="U17" s="19">
        <f t="shared" si="8"/>
        <v>1.2337303100305772</v>
      </c>
      <c r="W17" s="3">
        <f t="shared" si="9"/>
        <v>1.3550190581557944</v>
      </c>
      <c r="X17" s="18"/>
      <c r="Y17" s="5">
        <f>D21</f>
        <v>25</v>
      </c>
      <c r="Z17" s="6">
        <f>AVERAGE(Q21,Q22)</f>
        <v>6.9430166188153368</v>
      </c>
      <c r="AA17" s="6">
        <f>_xlfn.STDEV.S(Q21:Q22)</f>
        <v>0.67155053989550628</v>
      </c>
      <c r="AB17" s="6">
        <f>AVERAGE(W21:W22)</f>
        <v>2.1357444761343061</v>
      </c>
      <c r="AC17" s="6">
        <f>_xlfn.STDEV.S(W21:W22)</f>
        <v>7.7083999540798726E-2</v>
      </c>
      <c r="AD17" s="16"/>
    </row>
    <row r="18" spans="1:57" x14ac:dyDescent="0.25">
      <c r="A18">
        <v>0.83689999999999998</v>
      </c>
      <c r="B18">
        <v>3</v>
      </c>
      <c r="C18" s="18">
        <v>6</v>
      </c>
      <c r="D18" s="15">
        <v>23</v>
      </c>
      <c r="E18" s="18">
        <v>1.3</v>
      </c>
      <c r="F18" s="8">
        <v>1.6</v>
      </c>
      <c r="G18" s="8">
        <v>92.6</v>
      </c>
      <c r="I18" s="2">
        <f t="shared" si="1"/>
        <v>0.1107363659707271</v>
      </c>
      <c r="J18" s="2">
        <f t="shared" si="1"/>
        <v>0.13461050742308669</v>
      </c>
      <c r="K18" s="2">
        <f t="shared" si="1"/>
        <v>2.9854554017987311</v>
      </c>
      <c r="L18" s="18"/>
      <c r="M18" s="3">
        <f t="shared" si="2"/>
        <v>0.13231732103086044</v>
      </c>
      <c r="N18" s="3">
        <f t="shared" si="3"/>
        <v>0.1608441957498945</v>
      </c>
      <c r="O18" s="3">
        <f t="shared" si="4"/>
        <v>3.5672785300498639</v>
      </c>
      <c r="P18" s="18"/>
      <c r="Q18" s="4">
        <f t="shared" si="5"/>
        <v>3.860440046830619</v>
      </c>
      <c r="S18" s="19">
        <f t="shared" si="6"/>
        <v>3.6912121990242366E-2</v>
      </c>
      <c r="T18" s="19">
        <f t="shared" si="7"/>
        <v>4.4870169141028898E-2</v>
      </c>
      <c r="U18" s="19">
        <f t="shared" si="8"/>
        <v>0.99515180059957709</v>
      </c>
      <c r="W18" s="3">
        <f t="shared" si="9"/>
        <v>1.0769340917308483</v>
      </c>
      <c r="X18" s="18"/>
      <c r="Y18" s="5">
        <f>D23</f>
        <v>26</v>
      </c>
      <c r="Z18" s="6">
        <f>AVERAGE(Q23,Q24)</f>
        <v>7.7888322902380516</v>
      </c>
      <c r="AA18" s="6">
        <f>_xlfn.STDEV.S(Q23:Q24)</f>
        <v>0.58952577087960978</v>
      </c>
      <c r="AB18" s="6">
        <f>AVERAGE(W23:W24)</f>
        <v>1.9477624545593399</v>
      </c>
      <c r="AC18" s="6">
        <f>_xlfn.STDEV.S(W23:W24)</f>
        <v>0.1218409523780066</v>
      </c>
      <c r="AD18" s="16"/>
    </row>
    <row r="19" spans="1:57" s="7" customFormat="1" x14ac:dyDescent="0.25">
      <c r="A19" s="7">
        <v>0.73050000000000004</v>
      </c>
      <c r="B19" s="7">
        <v>3</v>
      </c>
      <c r="C19" s="8">
        <v>7</v>
      </c>
      <c r="D19" s="15">
        <v>24</v>
      </c>
      <c r="E19" s="8">
        <v>2.2999999999999998</v>
      </c>
      <c r="F19" s="8">
        <v>3.2</v>
      </c>
      <c r="G19" s="8">
        <v>169.6</v>
      </c>
      <c r="I19" s="2">
        <f t="shared" si="1"/>
        <v>0.19591818594820945</v>
      </c>
      <c r="J19" s="2">
        <f t="shared" si="1"/>
        <v>0.26922101484617339</v>
      </c>
      <c r="K19" s="12">
        <f t="shared" si="1"/>
        <v>5.4679615134456245</v>
      </c>
      <c r="L19" s="8"/>
      <c r="M19" s="3">
        <f t="shared" si="2"/>
        <v>0.26819737980589931</v>
      </c>
      <c r="N19" s="3">
        <f t="shared" si="3"/>
        <v>0.36854348370454948</v>
      </c>
      <c r="O19" s="3">
        <f>K19/$A19</f>
        <v>7.485231366797569</v>
      </c>
      <c r="P19" s="8"/>
      <c r="Q19" s="14">
        <f>SUM(M19:O19)</f>
        <v>8.1219722303080175</v>
      </c>
      <c r="S19" s="19">
        <f t="shared" si="6"/>
        <v>6.5306061982736488E-2</v>
      </c>
      <c r="T19" s="19">
        <f t="shared" si="7"/>
        <v>8.9740338282057797E-2</v>
      </c>
      <c r="U19" s="19">
        <f t="shared" si="8"/>
        <v>1.8226538378152082</v>
      </c>
      <c r="W19" s="3">
        <f t="shared" si="9"/>
        <v>1.9777002380800024</v>
      </c>
      <c r="X19" s="8"/>
      <c r="Y19" s="5">
        <f>D25</f>
        <v>27</v>
      </c>
      <c r="Z19" s="6">
        <f>AVERAGE(Q25,Q26)</f>
        <v>8.5127424155966303</v>
      </c>
      <c r="AA19" s="6">
        <f>_xlfn.STDEV.S(Q25:Q26)</f>
        <v>0.54498674287549997</v>
      </c>
      <c r="AB19" s="6">
        <f>AVERAGE(W25:W26)</f>
        <v>2.6844447797429329</v>
      </c>
      <c r="AC19" s="6">
        <f>_xlfn.STDEV.S(W25:W26)</f>
        <v>9.9573237238183787E-2</v>
      </c>
      <c r="AD19" s="16"/>
    </row>
    <row r="20" spans="1:57" x14ac:dyDescent="0.25">
      <c r="A20" s="7">
        <v>0.93410000000000004</v>
      </c>
      <c r="B20" s="7">
        <v>4</v>
      </c>
      <c r="C20" s="18">
        <v>8</v>
      </c>
      <c r="D20" s="15">
        <v>24</v>
      </c>
      <c r="E20" s="8">
        <v>2.5</v>
      </c>
      <c r="F20" s="8">
        <v>3.5</v>
      </c>
      <c r="G20" s="8">
        <v>252.3</v>
      </c>
      <c r="I20" s="2">
        <f t="shared" si="1"/>
        <v>0.21295454994370594</v>
      </c>
      <c r="J20" s="2">
        <f t="shared" si="1"/>
        <v>0.29446048498800215</v>
      </c>
      <c r="K20" s="2">
        <f t="shared" si="1"/>
        <v>8.1342375580326127</v>
      </c>
      <c r="L20" s="18"/>
      <c r="M20" s="3">
        <f t="shared" si="2"/>
        <v>0.2279783213186018</v>
      </c>
      <c r="N20" s="3">
        <f t="shared" si="3"/>
        <v>0.31523443420190789</v>
      </c>
      <c r="O20" s="3">
        <f t="shared" si="4"/>
        <v>8.7081014431352237</v>
      </c>
      <c r="P20" s="18"/>
      <c r="Q20" s="4">
        <f t="shared" si="5"/>
        <v>9.2513141986557343</v>
      </c>
      <c r="R20" s="7"/>
      <c r="S20" s="19">
        <f t="shared" si="6"/>
        <v>5.3238637485926485E-2</v>
      </c>
      <c r="T20" s="19">
        <f t="shared" si="7"/>
        <v>7.3615121247000537E-2</v>
      </c>
      <c r="U20" s="19">
        <f t="shared" si="8"/>
        <v>2.0335593895081532</v>
      </c>
      <c r="V20" s="7"/>
      <c r="W20" s="3">
        <f t="shared" si="9"/>
        <v>2.16041314824108</v>
      </c>
      <c r="X20" s="8"/>
      <c r="Y20" s="5">
        <f>D27</f>
        <v>28</v>
      </c>
      <c r="Z20" s="6">
        <f>AVERAGE(Q27,Q28)</f>
        <v>5.9857308409773466</v>
      </c>
      <c r="AA20" s="6">
        <f>_xlfn.STDEV.S(Q27:Q28)</f>
        <v>0.28407431054146132</v>
      </c>
      <c r="AB20" s="6">
        <f>AVERAGE(W27:W28)</f>
        <v>1.5128204768388689</v>
      </c>
      <c r="AC20" s="6">
        <f>_xlfn.STDEV.S(W27:W28)</f>
        <v>5.7175230310044164E-2</v>
      </c>
      <c r="AD20" s="16"/>
      <c r="AE20" s="10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</row>
    <row r="21" spans="1:57" x14ac:dyDescent="0.25">
      <c r="A21" s="7">
        <v>0.88580000000000003</v>
      </c>
      <c r="B21" s="7">
        <v>3</v>
      </c>
      <c r="C21" s="18">
        <v>9</v>
      </c>
      <c r="D21" s="15">
        <v>25</v>
      </c>
      <c r="E21" s="8">
        <v>2.2999999999999998</v>
      </c>
      <c r="F21" s="8">
        <v>3</v>
      </c>
      <c r="G21" s="8">
        <v>189.9</v>
      </c>
      <c r="I21" s="2">
        <f t="shared" si="1"/>
        <v>0.19591818594820945</v>
      </c>
      <c r="J21" s="2">
        <f t="shared" si="1"/>
        <v>0.25239470141828757</v>
      </c>
      <c r="K21" s="2">
        <f t="shared" si="1"/>
        <v>6.1224403974252599</v>
      </c>
      <c r="L21" s="18"/>
      <c r="M21" s="3">
        <f t="shared" si="2"/>
        <v>0.22117654769497566</v>
      </c>
      <c r="N21" s="3">
        <f t="shared" si="3"/>
        <v>0.28493418538980309</v>
      </c>
      <c r="O21" s="3">
        <f t="shared" si="4"/>
        <v>6.9117638264001577</v>
      </c>
      <c r="P21" s="18"/>
      <c r="Q21" s="4">
        <f t="shared" si="5"/>
        <v>7.417874559484936</v>
      </c>
      <c r="R21" s="7"/>
      <c r="S21" s="19">
        <f t="shared" si="6"/>
        <v>6.5306061982736488E-2</v>
      </c>
      <c r="T21" s="19">
        <f t="shared" si="7"/>
        <v>8.4131567139429195E-2</v>
      </c>
      <c r="U21" s="19">
        <f t="shared" si="8"/>
        <v>2.0408134658084198</v>
      </c>
      <c r="V21" s="7"/>
      <c r="W21" s="3">
        <f t="shared" si="9"/>
        <v>2.1902510949305856</v>
      </c>
      <c r="X21" s="8"/>
      <c r="Y21" s="5">
        <f>D29</f>
        <v>29</v>
      </c>
      <c r="Z21" s="6">
        <f>AVERAGE(Q29,Q30)</f>
        <v>5.7454990588034818</v>
      </c>
      <c r="AA21" s="6">
        <f>_xlfn.STDEV.S(Q29:Q30)</f>
        <v>0.27525769009928691</v>
      </c>
      <c r="AB21" s="6">
        <f>AVERAGE(W29:W30)</f>
        <v>1.533139200669835</v>
      </c>
      <c r="AC21" s="6">
        <f>_xlfn.STDEV.S(W29:W30)</f>
        <v>8.3460032371415971E-2</v>
      </c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</row>
    <row r="22" spans="1:57" x14ac:dyDescent="0.25">
      <c r="A22" s="7">
        <v>0.96530000000000005</v>
      </c>
      <c r="B22" s="7">
        <v>3</v>
      </c>
      <c r="C22" s="18">
        <v>10</v>
      </c>
      <c r="D22" s="15">
        <v>25</v>
      </c>
      <c r="E22" s="8">
        <v>2.2999999999999998</v>
      </c>
      <c r="F22" s="8">
        <v>2.6</v>
      </c>
      <c r="G22" s="8">
        <v>180.8</v>
      </c>
      <c r="I22" s="2">
        <f t="shared" si="1"/>
        <v>0.19591818594820945</v>
      </c>
      <c r="J22" s="2">
        <f t="shared" si="1"/>
        <v>0.21874207456251588</v>
      </c>
      <c r="K22" s="2">
        <f t="shared" si="1"/>
        <v>5.8290533115033547</v>
      </c>
      <c r="L22" s="18"/>
      <c r="M22" s="3">
        <f t="shared" si="2"/>
        <v>0.20296093022708944</v>
      </c>
      <c r="N22" s="3">
        <f t="shared" si="3"/>
        <v>0.22660527769865935</v>
      </c>
      <c r="O22" s="3">
        <f t="shared" si="4"/>
        <v>6.0385924702199878</v>
      </c>
      <c r="P22" s="18"/>
      <c r="Q22" s="4">
        <f t="shared" si="5"/>
        <v>6.4681586781457368</v>
      </c>
      <c r="R22" s="7"/>
      <c r="S22" s="19">
        <f t="shared" si="6"/>
        <v>6.5306061982736488E-2</v>
      </c>
      <c r="T22" s="19">
        <f t="shared" si="7"/>
        <v>7.2914024854171963E-2</v>
      </c>
      <c r="U22" s="19">
        <f t="shared" si="8"/>
        <v>1.9430177705011182</v>
      </c>
      <c r="V22" s="7"/>
      <c r="W22" s="3">
        <f t="shared" si="9"/>
        <v>2.0812378573380266</v>
      </c>
      <c r="X22" s="8"/>
      <c r="Y22" s="5">
        <f>D31</f>
        <v>30</v>
      </c>
      <c r="Z22" s="6">
        <f>AVERAGE(Q31,Q32)</f>
        <v>4.2063346906161234</v>
      </c>
      <c r="AA22" s="6">
        <f>_xlfn.STDEV.S(Q31:Q32)</f>
        <v>6.6577645250739198E-2</v>
      </c>
      <c r="AB22" s="6">
        <f>AVERAGE(W31:W32)</f>
        <v>0.94102927440498974</v>
      </c>
      <c r="AC22" s="6">
        <f>_xlfn.STDEV.S(W31:W32)</f>
        <v>1.0731024786576802E-2</v>
      </c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</row>
    <row r="23" spans="1:57" x14ac:dyDescent="0.25">
      <c r="A23" s="7">
        <v>0.74360000000000004</v>
      </c>
      <c r="B23" s="7">
        <v>3</v>
      </c>
      <c r="C23" s="18">
        <v>11</v>
      </c>
      <c r="D23" s="15">
        <v>26</v>
      </c>
      <c r="E23" s="8">
        <v>2.2000000000000002</v>
      </c>
      <c r="F23" s="8">
        <v>2.7</v>
      </c>
      <c r="G23" s="8">
        <v>176.4</v>
      </c>
      <c r="I23" s="2">
        <f t="shared" si="1"/>
        <v>0.18740000395046125</v>
      </c>
      <c r="J23" s="2">
        <f t="shared" si="1"/>
        <v>0.22715523127645881</v>
      </c>
      <c r="K23" s="2">
        <f t="shared" si="1"/>
        <v>5.6871958194092462</v>
      </c>
      <c r="L23" s="18"/>
      <c r="M23" s="3">
        <f t="shared" si="2"/>
        <v>0.25201721886829109</v>
      </c>
      <c r="N23" s="3">
        <f t="shared" si="3"/>
        <v>0.30548040784892255</v>
      </c>
      <c r="O23" s="3">
        <f t="shared" si="4"/>
        <v>7.6481923337940367</v>
      </c>
      <c r="P23" s="18"/>
      <c r="Q23" s="4">
        <f t="shared" si="5"/>
        <v>8.2056899605112505</v>
      </c>
      <c r="R23" s="7"/>
      <c r="S23" s="19">
        <f t="shared" si="6"/>
        <v>6.246666798348708E-2</v>
      </c>
      <c r="T23" s="19">
        <f t="shared" si="7"/>
        <v>7.5718410425486271E-2</v>
      </c>
      <c r="U23" s="19">
        <f t="shared" si="8"/>
        <v>1.8957319398030821</v>
      </c>
      <c r="V23" s="7"/>
      <c r="W23" s="3">
        <f t="shared" si="9"/>
        <v>2.0339170182120556</v>
      </c>
      <c r="X23" s="8"/>
      <c r="Y23" s="5">
        <f>D33</f>
        <v>31</v>
      </c>
      <c r="Z23" s="6">
        <f>AVERAGE(Q33,Q34)</f>
        <v>8.758852805460851</v>
      </c>
      <c r="AA23" s="6">
        <f>_xlfn.STDEV.S(Q33:Q34)</f>
        <v>7.8751640066051343E-2</v>
      </c>
      <c r="AB23" s="6">
        <f>AVERAGE(W33:W34)</f>
        <v>2.0044356216203556</v>
      </c>
      <c r="AC23" s="6">
        <f>_xlfn.STDEV.S(W33:W34)</f>
        <v>1.182886861495959E-2</v>
      </c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</row>
    <row r="24" spans="1:57" x14ac:dyDescent="0.25">
      <c r="A24" s="7">
        <v>1.0101</v>
      </c>
      <c r="B24" s="7">
        <v>4</v>
      </c>
      <c r="C24" s="18">
        <v>12</v>
      </c>
      <c r="D24" s="15">
        <v>26</v>
      </c>
      <c r="E24" s="8">
        <v>2.2999999999999998</v>
      </c>
      <c r="F24" s="8">
        <v>3.1</v>
      </c>
      <c r="G24" s="8">
        <v>216.8</v>
      </c>
      <c r="I24" s="2">
        <f>(E24-K$9)/K$8</f>
        <v>0.19591818594820945</v>
      </c>
      <c r="J24" s="2">
        <f t="shared" si="1"/>
        <v>0.26080785813223045</v>
      </c>
      <c r="K24" s="2">
        <f t="shared" si="1"/>
        <v>6.9897055195460576</v>
      </c>
      <c r="L24" s="18"/>
      <c r="M24" s="3">
        <f t="shared" si="2"/>
        <v>0.19395919804792541</v>
      </c>
      <c r="N24" s="3">
        <f t="shared" si="3"/>
        <v>0.25820003775094591</v>
      </c>
      <c r="O24" s="3">
        <f t="shared" si="4"/>
        <v>6.9198153841659815</v>
      </c>
      <c r="P24" s="18"/>
      <c r="Q24" s="4">
        <f t="shared" si="5"/>
        <v>7.3719746199648526</v>
      </c>
      <c r="R24" s="7"/>
      <c r="S24" s="19">
        <f t="shared" si="6"/>
        <v>4.8979546487052363E-2</v>
      </c>
      <c r="T24" s="19">
        <f t="shared" si="7"/>
        <v>6.5201964533057613E-2</v>
      </c>
      <c r="U24" s="19">
        <f t="shared" si="8"/>
        <v>1.7474263798865144</v>
      </c>
      <c r="V24" s="7"/>
      <c r="W24" s="3">
        <f t="shared" si="9"/>
        <v>1.8616078909066243</v>
      </c>
      <c r="X24" s="8"/>
      <c r="Y24" s="5">
        <f>D35</f>
        <v>32</v>
      </c>
      <c r="Z24" s="6">
        <f>AVERAGE(Q35,Q36)</f>
        <v>9.0989467481400013</v>
      </c>
      <c r="AA24" s="6">
        <f>_xlfn.STDEV.S(Q35:Q36)</f>
        <v>0.37112388171294103</v>
      </c>
      <c r="AB24" s="6">
        <f>AVERAGE(W35:W36)</f>
        <v>2.329347064165229</v>
      </c>
      <c r="AC24" s="6">
        <f>_xlfn.STDEV.S(W35:W36)</f>
        <v>1.2240490000296277E-2</v>
      </c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</row>
    <row r="25" spans="1:57" x14ac:dyDescent="0.25">
      <c r="A25" s="7">
        <v>0.92879999999999996</v>
      </c>
      <c r="B25" s="7">
        <v>3</v>
      </c>
      <c r="C25" s="18">
        <v>13</v>
      </c>
      <c r="D25" s="15">
        <v>27</v>
      </c>
      <c r="E25" s="8">
        <v>2</v>
      </c>
      <c r="F25" s="8">
        <v>1.9</v>
      </c>
      <c r="G25" s="8">
        <v>246.1</v>
      </c>
      <c r="I25" s="2">
        <f t="shared" si="1"/>
        <v>0.17036363995496476</v>
      </c>
      <c r="J25" s="2">
        <f t="shared" si="1"/>
        <v>0.15984997756491542</v>
      </c>
      <c r="K25" s="2">
        <f t="shared" si="1"/>
        <v>7.9343474555363684</v>
      </c>
      <c r="L25" s="18"/>
      <c r="M25" s="3">
        <f t="shared" si="2"/>
        <v>0.18342338496443233</v>
      </c>
      <c r="N25" s="3">
        <f t="shared" si="3"/>
        <v>0.17210376568143348</v>
      </c>
      <c r="O25" s="3">
        <f t="shared" si="4"/>
        <v>8.5425790864947988</v>
      </c>
      <c r="P25" s="18"/>
      <c r="Q25" s="4">
        <f t="shared" si="5"/>
        <v>8.8981062371406647</v>
      </c>
      <c r="R25" s="7"/>
      <c r="S25" s="19">
        <f t="shared" si="6"/>
        <v>5.678787998498825E-2</v>
      </c>
      <c r="T25" s="19">
        <f t="shared" si="7"/>
        <v>5.3283325854971808E-2</v>
      </c>
      <c r="U25" s="19">
        <f t="shared" si="8"/>
        <v>2.6447824851787893</v>
      </c>
      <c r="V25" s="7"/>
      <c r="W25" s="3">
        <f t="shared" si="9"/>
        <v>2.7548536910187496</v>
      </c>
      <c r="X25" s="8"/>
      <c r="Y25" s="5">
        <f>D37</f>
        <v>33</v>
      </c>
      <c r="Z25" s="6">
        <f>AVERAGE(Q37,Q38)</f>
        <v>5.7622498058601597</v>
      </c>
      <c r="AA25" s="6">
        <f>_xlfn.STDEV.S(Q37:Q38)</f>
        <v>0.51185006980380354</v>
      </c>
      <c r="AB25" s="6">
        <f>AVERAGE(W37:W38)</f>
        <v>1.4015309588649258</v>
      </c>
      <c r="AC25" s="6">
        <f>_xlfn.STDEV.S(W37:W38)</f>
        <v>0.13920730652840518</v>
      </c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</row>
    <row r="26" spans="1:57" x14ac:dyDescent="0.25">
      <c r="A26" s="7">
        <v>0.96489999999999998</v>
      </c>
      <c r="B26" s="7">
        <v>3</v>
      </c>
      <c r="C26" s="18">
        <v>14</v>
      </c>
      <c r="D26" s="15">
        <v>27</v>
      </c>
      <c r="E26" s="8">
        <v>1.9</v>
      </c>
      <c r="F26" s="8">
        <v>2</v>
      </c>
      <c r="G26" s="8">
        <v>233</v>
      </c>
      <c r="I26" s="2">
        <f t="shared" si="1"/>
        <v>0.1618454579572165</v>
      </c>
      <c r="J26" s="2">
        <f t="shared" si="1"/>
        <v>0.16826313427885836</v>
      </c>
      <c r="K26" s="2">
        <f t="shared" si="1"/>
        <v>7.5119990131652736</v>
      </c>
      <c r="L26" s="18"/>
      <c r="M26" s="3">
        <f t="shared" si="2"/>
        <v>0.16773288211961498</v>
      </c>
      <c r="N26" s="3">
        <f t="shared" si="3"/>
        <v>0.17438401314007498</v>
      </c>
      <c r="O26" s="3">
        <f t="shared" si="4"/>
        <v>7.7852616987929046</v>
      </c>
      <c r="P26" s="18"/>
      <c r="Q26" s="4">
        <f t="shared" si="5"/>
        <v>8.127378594052594</v>
      </c>
      <c r="R26" s="7"/>
      <c r="S26" s="19">
        <f t="shared" si="6"/>
        <v>5.3948485985738835E-2</v>
      </c>
      <c r="T26" s="19">
        <f t="shared" si="7"/>
        <v>5.6087711426286123E-2</v>
      </c>
      <c r="U26" s="19">
        <f t="shared" si="8"/>
        <v>2.5039996710550914</v>
      </c>
      <c r="V26" s="7"/>
      <c r="W26" s="3">
        <f t="shared" si="9"/>
        <v>2.6140358684671163</v>
      </c>
      <c r="X26" s="8"/>
      <c r="Y26" s="5">
        <f>D39</f>
        <v>34</v>
      </c>
      <c r="Z26" s="6">
        <f>AVERAGE(Q39,Q40)</f>
        <v>10.83220433099099</v>
      </c>
      <c r="AA26" s="6">
        <f>_xlfn.STDEV.S(Q39:Q40)</f>
        <v>0.40573986988701966</v>
      </c>
      <c r="AB26" s="6">
        <f>AVERAGE(W39:W40)</f>
        <v>2.6839296617397386</v>
      </c>
      <c r="AC26" s="6">
        <f>_xlfn.STDEV.S(W39:W40)</f>
        <v>0.11392622175538265</v>
      </c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</row>
    <row r="27" spans="1:57" x14ac:dyDescent="0.25">
      <c r="A27" s="7">
        <v>1.0181</v>
      </c>
      <c r="B27" s="7">
        <v>4</v>
      </c>
      <c r="C27" s="18">
        <v>15</v>
      </c>
      <c r="D27" s="15">
        <v>28</v>
      </c>
      <c r="E27" s="8">
        <v>2.1</v>
      </c>
      <c r="F27" s="8">
        <v>3</v>
      </c>
      <c r="G27" s="8">
        <v>169.3</v>
      </c>
      <c r="I27" s="2">
        <f t="shared" si="1"/>
        <v>0.17888182195271299</v>
      </c>
      <c r="J27" s="2">
        <f t="shared" si="1"/>
        <v>0.25239470141828757</v>
      </c>
      <c r="K27" s="2">
        <f t="shared" si="1"/>
        <v>5.4582894117119354</v>
      </c>
      <c r="L27" s="18"/>
      <c r="M27" s="3">
        <f t="shared" si="2"/>
        <v>0.17570162258394362</v>
      </c>
      <c r="N27" s="3">
        <f t="shared" si="3"/>
        <v>0.24790757432304053</v>
      </c>
      <c r="O27" s="3">
        <f t="shared" si="4"/>
        <v>5.3612507727256018</v>
      </c>
      <c r="P27" s="18"/>
      <c r="Q27" s="4">
        <f t="shared" si="5"/>
        <v>5.7848599696325858</v>
      </c>
      <c r="R27" s="7"/>
      <c r="S27" s="19">
        <f t="shared" si="6"/>
        <v>4.4720455488178247E-2</v>
      </c>
      <c r="T27" s="19">
        <f t="shared" si="7"/>
        <v>6.3098675354571893E-2</v>
      </c>
      <c r="U27" s="19">
        <f t="shared" si="8"/>
        <v>1.3645723529279838</v>
      </c>
      <c r="V27" s="7"/>
      <c r="W27" s="3">
        <f t="shared" si="9"/>
        <v>1.4723914837707339</v>
      </c>
      <c r="X27" s="8"/>
      <c r="Y27" s="5">
        <f>D41</f>
        <v>35</v>
      </c>
      <c r="Z27" s="6">
        <f>AVERAGE(Q41,Q42)</f>
        <v>3.3180111953938916</v>
      </c>
      <c r="AA27" s="6">
        <f>_xlfn.STDEV.S(Q41:Q42)</f>
        <v>0.12977779683342697</v>
      </c>
      <c r="AB27" s="6">
        <f>AVERAGE(W41:W42)</f>
        <v>0.80830267951866475</v>
      </c>
      <c r="AC27" s="6">
        <f>_xlfn.STDEV.S(W41:W42)</f>
        <v>6.519868417044189E-2</v>
      </c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</row>
    <row r="28" spans="1:57" x14ac:dyDescent="0.25">
      <c r="A28" s="7">
        <v>0.75319999999999998</v>
      </c>
      <c r="B28" s="7">
        <v>3</v>
      </c>
      <c r="C28" s="18">
        <v>16</v>
      </c>
      <c r="D28" s="15">
        <v>28</v>
      </c>
      <c r="E28" s="8">
        <v>2.2000000000000002</v>
      </c>
      <c r="F28" s="8">
        <v>2</v>
      </c>
      <c r="G28" s="8">
        <v>133.5</v>
      </c>
      <c r="I28" s="2">
        <f t="shared" si="1"/>
        <v>0.18740000395046125</v>
      </c>
      <c r="J28" s="2">
        <f t="shared" si="1"/>
        <v>0.16826313427885836</v>
      </c>
      <c r="K28" s="2">
        <f t="shared" si="1"/>
        <v>4.3040852714916911</v>
      </c>
      <c r="L28" s="18"/>
      <c r="M28" s="3">
        <f t="shared" si="2"/>
        <v>0.24880510349238083</v>
      </c>
      <c r="N28" s="3">
        <f t="shared" si="3"/>
        <v>0.22339768226083162</v>
      </c>
      <c r="O28" s="3">
        <f t="shared" si="4"/>
        <v>5.7143989265688946</v>
      </c>
      <c r="P28" s="18"/>
      <c r="Q28" s="4">
        <f t="shared" ref="Q28:Q33" si="10">SUM(M28:O28)</f>
        <v>6.1866017123221066</v>
      </c>
      <c r="R28" s="7"/>
      <c r="S28" s="19">
        <f t="shared" si="6"/>
        <v>6.246666798348708E-2</v>
      </c>
      <c r="T28" s="19">
        <f t="shared" si="7"/>
        <v>5.6087711426286123E-2</v>
      </c>
      <c r="U28" s="19">
        <f t="shared" si="8"/>
        <v>1.4346950904972304</v>
      </c>
      <c r="V28" s="7"/>
      <c r="W28" s="3">
        <f t="shared" si="9"/>
        <v>1.5532494699070036</v>
      </c>
      <c r="X28" s="8"/>
      <c r="Y28" s="5">
        <f>D43</f>
        <v>36</v>
      </c>
      <c r="Z28" s="6">
        <f>AVERAGE(Q43,Q44)</f>
        <v>5.8240233638299799</v>
      </c>
      <c r="AA28" s="6">
        <f>_xlfn.STDEV.S(Q43:Q44)</f>
        <v>9.4374446445749063E-2</v>
      </c>
      <c r="AB28" s="6">
        <f>AVERAGE(W43:W44)</f>
        <v>1.8798592040351965</v>
      </c>
      <c r="AC28" s="6">
        <f>_xlfn.STDEV.S(W43:W44)</f>
        <v>7.7460857138939099E-3</v>
      </c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</row>
    <row r="29" spans="1:57" s="7" customFormat="1" x14ac:dyDescent="0.25">
      <c r="A29" s="7">
        <v>0.80410000000000004</v>
      </c>
      <c r="B29" s="7">
        <v>3</v>
      </c>
      <c r="C29" s="18">
        <v>17</v>
      </c>
      <c r="D29" s="15">
        <v>29</v>
      </c>
      <c r="E29" s="8">
        <v>2</v>
      </c>
      <c r="F29" s="8">
        <v>2.9</v>
      </c>
      <c r="G29" s="8">
        <v>135.30000000000001</v>
      </c>
      <c r="I29" s="12">
        <f t="shared" si="1"/>
        <v>0.17036363995496476</v>
      </c>
      <c r="J29" s="2">
        <f t="shared" si="1"/>
        <v>0.24398154470434461</v>
      </c>
      <c r="K29" s="12">
        <f t="shared" si="1"/>
        <v>4.3621178818938269</v>
      </c>
      <c r="L29" s="8"/>
      <c r="M29" s="3">
        <f t="shared" si="2"/>
        <v>0.21186872273966514</v>
      </c>
      <c r="N29" s="3">
        <f t="shared" si="3"/>
        <v>0.30342189367534461</v>
      </c>
      <c r="O29" s="3">
        <f t="shared" si="4"/>
        <v>5.4248450216314223</v>
      </c>
      <c r="P29" s="8"/>
      <c r="Q29" s="14">
        <f t="shared" si="10"/>
        <v>5.9401356380464323</v>
      </c>
      <c r="S29" s="19">
        <f t="shared" si="6"/>
        <v>5.678787998498825E-2</v>
      </c>
      <c r="T29" s="19">
        <f t="shared" si="7"/>
        <v>8.1327181568114873E-2</v>
      </c>
      <c r="U29" s="19">
        <f t="shared" si="8"/>
        <v>1.454039293964609</v>
      </c>
      <c r="W29" s="3">
        <f t="shared" si="9"/>
        <v>1.592154355517712</v>
      </c>
      <c r="X29" s="8"/>
      <c r="Y29" s="5">
        <f>D45</f>
        <v>37</v>
      </c>
      <c r="Z29" s="6">
        <f>AVERAGE(Q45,Q46)</f>
        <v>10.839503844203655</v>
      </c>
      <c r="AA29" s="6">
        <f>_xlfn.STDEV.S(Q45:Q46)</f>
        <v>1.1011458806863943</v>
      </c>
      <c r="AB29" s="6">
        <f>AVERAGE(W45:W46)</f>
        <v>3.1125242963567761</v>
      </c>
      <c r="AC29" s="6">
        <f>_xlfn.STDEV.S(W45:W46)</f>
        <v>0.269422542985918</v>
      </c>
    </row>
    <row r="30" spans="1:57" x14ac:dyDescent="0.25">
      <c r="A30" s="7">
        <v>0.79669999999999996</v>
      </c>
      <c r="B30" s="7">
        <v>3</v>
      </c>
      <c r="C30" s="18">
        <v>18</v>
      </c>
      <c r="D30" s="15">
        <v>29</v>
      </c>
      <c r="E30" s="8">
        <v>2</v>
      </c>
      <c r="F30" s="8">
        <v>2.6</v>
      </c>
      <c r="G30" s="8">
        <v>125.1</v>
      </c>
      <c r="I30" s="2">
        <f t="shared" si="1"/>
        <v>0.17036363995496476</v>
      </c>
      <c r="J30" s="2">
        <f t="shared" si="1"/>
        <v>0.21874207456251588</v>
      </c>
      <c r="K30" s="2">
        <f t="shared" si="1"/>
        <v>4.0332664229483939</v>
      </c>
      <c r="L30" s="18"/>
      <c r="M30" s="3">
        <f t="shared" si="2"/>
        <v>0.21383662602606346</v>
      </c>
      <c r="N30" s="3">
        <f t="shared" si="3"/>
        <v>0.27456015383772547</v>
      </c>
      <c r="O30" s="3">
        <f t="shared" si="4"/>
        <v>5.0624656996967419</v>
      </c>
      <c r="P30" s="18"/>
      <c r="Q30" s="4">
        <f t="shared" si="10"/>
        <v>5.5508624795605304</v>
      </c>
      <c r="S30" s="19">
        <f t="shared" si="6"/>
        <v>5.678787998498825E-2</v>
      </c>
      <c r="T30" s="19">
        <f t="shared" si="7"/>
        <v>7.2914024854171963E-2</v>
      </c>
      <c r="U30" s="19">
        <f t="shared" si="8"/>
        <v>1.3444221409827979</v>
      </c>
      <c r="W30" s="3">
        <f t="shared" si="9"/>
        <v>1.474124045821958</v>
      </c>
      <c r="X30" s="18"/>
      <c r="Y30" s="5">
        <f>D47</f>
        <v>38</v>
      </c>
      <c r="Z30" s="6">
        <f>AVERAGE(Q47,Q48)</f>
        <v>6.9297096508475988</v>
      </c>
      <c r="AA30" s="6">
        <f>_xlfn.STDEV.S(Q47:Q48)</f>
        <v>0.41538994268063323</v>
      </c>
      <c r="AB30" s="6">
        <f>AVERAGE(W47:W48)</f>
        <v>1.7222822393468413</v>
      </c>
      <c r="AC30" s="6">
        <f>_xlfn.STDEV.S(W47:W48)</f>
        <v>8.2696136818746102E-2</v>
      </c>
    </row>
    <row r="31" spans="1:57" x14ac:dyDescent="0.25">
      <c r="A31" s="7">
        <v>0.89770000000000005</v>
      </c>
      <c r="B31" s="7">
        <v>4</v>
      </c>
      <c r="C31" s="18">
        <v>19</v>
      </c>
      <c r="D31" s="15">
        <v>30</v>
      </c>
      <c r="E31" s="8">
        <v>2.6</v>
      </c>
      <c r="F31" s="8">
        <v>2.2000000000000002</v>
      </c>
      <c r="G31" s="8">
        <v>103.2</v>
      </c>
      <c r="I31" s="2">
        <f t="shared" si="1"/>
        <v>0.2214727319414542</v>
      </c>
      <c r="J31" s="2">
        <f t="shared" si="1"/>
        <v>0.18508944770674421</v>
      </c>
      <c r="K31" s="2">
        <f t="shared" si="1"/>
        <v>3.327202996389083</v>
      </c>
      <c r="L31" s="18"/>
      <c r="M31" s="3">
        <f t="shared" si="2"/>
        <v>0.24671129769572706</v>
      </c>
      <c r="N31" s="3">
        <f t="shared" si="3"/>
        <v>0.20618185107134254</v>
      </c>
      <c r="O31" s="3">
        <f t="shared" si="4"/>
        <v>3.7063640374168241</v>
      </c>
      <c r="P31" s="18"/>
      <c r="Q31" s="4">
        <f t="shared" si="10"/>
        <v>4.1592571861838934</v>
      </c>
      <c r="S31" s="19">
        <f t="shared" si="6"/>
        <v>5.536818298536355E-2</v>
      </c>
      <c r="T31" s="19">
        <f t="shared" si="7"/>
        <v>4.6272361926686052E-2</v>
      </c>
      <c r="U31" s="19">
        <f t="shared" si="8"/>
        <v>0.83180074909727075</v>
      </c>
      <c r="W31" s="3">
        <f t="shared" si="9"/>
        <v>0.93344129400932041</v>
      </c>
      <c r="X31" s="18"/>
      <c r="Y31" s="5">
        <f>D49</f>
        <v>39</v>
      </c>
      <c r="Z31" s="6">
        <f>AVERAGE(Q49,Q50)</f>
        <v>5.0874777123998518</v>
      </c>
      <c r="AA31" s="6">
        <f>_xlfn.STDEV.S(Q49:Q50)</f>
        <v>0.15075083803326433</v>
      </c>
      <c r="AB31" s="6">
        <f>AVERAGE(W49:W50)</f>
        <v>1.4662931983412599</v>
      </c>
      <c r="AC31" s="6">
        <f>_xlfn.STDEV.S(W49:W50)</f>
        <v>2.7537362744701817E-2</v>
      </c>
    </row>
    <row r="32" spans="1:57" x14ac:dyDescent="0.25">
      <c r="A32" s="7">
        <v>0.8921</v>
      </c>
      <c r="B32" s="7">
        <v>4</v>
      </c>
      <c r="C32" s="18">
        <v>20</v>
      </c>
      <c r="D32" s="15">
        <v>30</v>
      </c>
      <c r="E32" s="8">
        <v>2.6</v>
      </c>
      <c r="F32" s="8">
        <v>2.5</v>
      </c>
      <c r="G32" s="8">
        <v>104.3</v>
      </c>
      <c r="I32" s="2">
        <f>(E32-K$9)/K$8</f>
        <v>0.2214727319414542</v>
      </c>
      <c r="J32" s="2">
        <f t="shared" ref="J32" si="11">(F32-L$9)/L$8</f>
        <v>0.21032891784857297</v>
      </c>
      <c r="K32" s="2">
        <f>(G32-M$9)/M$8</f>
        <v>3.3626673694126095</v>
      </c>
      <c r="L32" s="18"/>
      <c r="M32" s="3">
        <f t="shared" si="2"/>
        <v>0.24825998424106513</v>
      </c>
      <c r="N32" s="3">
        <f t="shared" si="3"/>
        <v>0.23576831952535923</v>
      </c>
      <c r="O32" s="3">
        <f t="shared" si="4"/>
        <v>3.7693838912819295</v>
      </c>
      <c r="P32" s="18"/>
      <c r="Q32" s="4">
        <f t="shared" si="10"/>
        <v>4.2534121950483534</v>
      </c>
      <c r="S32" s="19">
        <f t="shared" si="6"/>
        <v>5.536818298536355E-2</v>
      </c>
      <c r="T32" s="19">
        <f t="shared" si="7"/>
        <v>5.2582229462143242E-2</v>
      </c>
      <c r="U32" s="19">
        <f t="shared" si="8"/>
        <v>0.84066684235315237</v>
      </c>
      <c r="W32" s="3">
        <f t="shared" si="9"/>
        <v>0.94861725480065917</v>
      </c>
      <c r="X32" s="18"/>
      <c r="Y32" s="5">
        <f>D51</f>
        <v>40</v>
      </c>
      <c r="Z32" s="6">
        <f>AVERAGE(Q51,Q52)</f>
        <v>4.0177011198659098</v>
      </c>
      <c r="AA32" s="6">
        <f>_xlfn.STDEV.S(Q51:Q52)</f>
        <v>3.0814080794581877E-2</v>
      </c>
      <c r="AB32" s="6">
        <f>AVERAGE(W51:W52)</f>
        <v>1.0950190481551447</v>
      </c>
      <c r="AC32" s="6">
        <f>_xlfn.STDEV.S(W51:W52)</f>
        <v>1.1357565689641103E-2</v>
      </c>
    </row>
    <row r="33" spans="1:29" x14ac:dyDescent="0.25">
      <c r="A33">
        <v>0.91739999999999999</v>
      </c>
      <c r="B33">
        <v>4</v>
      </c>
      <c r="C33" s="18">
        <v>21</v>
      </c>
      <c r="D33" s="15">
        <v>31</v>
      </c>
      <c r="E33" s="8">
        <v>3.2</v>
      </c>
      <c r="F33" s="8">
        <v>3.6</v>
      </c>
      <c r="G33" s="8">
        <v>229.8</v>
      </c>
      <c r="I33" s="2">
        <f>(E33-K$9)/K$8</f>
        <v>0.27258182392794361</v>
      </c>
      <c r="J33" s="2">
        <f>(F33-L$9)/L$8</f>
        <v>0.30287364170194508</v>
      </c>
      <c r="K33" s="2">
        <f>(G33-M$9)/M$8</f>
        <v>7.4088299280059227</v>
      </c>
      <c r="L33" s="18"/>
      <c r="M33" s="3">
        <f t="shared" si="2"/>
        <v>0.29712429030732901</v>
      </c>
      <c r="N33" s="3">
        <f t="shared" si="3"/>
        <v>0.33014349433392748</v>
      </c>
      <c r="O33" s="3">
        <f t="shared" si="4"/>
        <v>8.0758992020993272</v>
      </c>
      <c r="P33" s="18"/>
      <c r="Q33" s="4">
        <f t="shared" si="10"/>
        <v>8.7031669867405839</v>
      </c>
      <c r="S33" s="19">
        <f t="shared" si="6"/>
        <v>6.8145455981985903E-2</v>
      </c>
      <c r="T33" s="19">
        <f t="shared" si="7"/>
        <v>7.5718410425486271E-2</v>
      </c>
      <c r="U33" s="19">
        <f t="shared" si="8"/>
        <v>1.8522074820014807</v>
      </c>
      <c r="W33" s="3">
        <f t="shared" si="9"/>
        <v>1.996071348408953</v>
      </c>
      <c r="Y33" t="str">
        <f>D53</f>
        <v>27 spike</v>
      </c>
      <c r="Z33" s="6">
        <f>Q53</f>
        <v>15.663565743927144</v>
      </c>
      <c r="AA33" s="6"/>
      <c r="AB33" s="6">
        <f>W53</f>
        <v>4.9580406768110716</v>
      </c>
      <c r="AC33" s="6"/>
    </row>
    <row r="34" spans="1:29" x14ac:dyDescent="0.25">
      <c r="A34">
        <v>0.91339999999999999</v>
      </c>
      <c r="B34">
        <v>4</v>
      </c>
      <c r="C34" s="18">
        <v>22</v>
      </c>
      <c r="D34" s="15">
        <v>31</v>
      </c>
      <c r="E34" s="8">
        <v>3.5</v>
      </c>
      <c r="F34" s="8">
        <v>3.9</v>
      </c>
      <c r="G34" s="8">
        <v>230.3</v>
      </c>
      <c r="I34" s="2">
        <f>(E34-K$9)/K$8</f>
        <v>0.2981363699211883</v>
      </c>
      <c r="J34" s="2">
        <f>(F34-L$9)/L$8</f>
        <v>0.32811311184377379</v>
      </c>
      <c r="K34" s="2">
        <f t="shared" ref="K34:K37" si="12">(G34-M$9)/M$8</f>
        <v>7.4249500975620712</v>
      </c>
      <c r="L34" s="18"/>
      <c r="M34" s="3">
        <f t="shared" si="2"/>
        <v>0.3264028573693763</v>
      </c>
      <c r="N34" s="3">
        <f t="shared" si="3"/>
        <v>0.35922171211273679</v>
      </c>
      <c r="O34" s="3">
        <f t="shared" si="4"/>
        <v>8.1289140546990044</v>
      </c>
      <c r="P34" s="18"/>
      <c r="Q34" s="4">
        <f t="shared" ref="Q34:Q36" si="13">SUM(M34:O34)</f>
        <v>8.8145386241811181</v>
      </c>
      <c r="S34" s="19">
        <f t="shared" si="6"/>
        <v>7.4534092480297076E-2</v>
      </c>
      <c r="T34" s="19">
        <f t="shared" si="7"/>
        <v>8.2028277960943446E-2</v>
      </c>
      <c r="U34" s="19">
        <f t="shared" si="8"/>
        <v>1.8562375243905178</v>
      </c>
      <c r="W34" s="3">
        <f t="shared" si="9"/>
        <v>2.0127998948317583</v>
      </c>
      <c r="Y34" t="str">
        <f>D54</f>
        <v>QC1</v>
      </c>
      <c r="Z34" s="6" t="e">
        <f>Q54</f>
        <v>#DIV/0!</v>
      </c>
      <c r="AA34" s="6"/>
      <c r="AB34" s="6" t="e">
        <f>W54</f>
        <v>#DIV/0!</v>
      </c>
      <c r="AC34" s="6"/>
    </row>
    <row r="35" spans="1:29" x14ac:dyDescent="0.25">
      <c r="A35">
        <v>0.999</v>
      </c>
      <c r="B35">
        <v>4</v>
      </c>
      <c r="C35" s="18">
        <v>23</v>
      </c>
      <c r="D35" s="15">
        <v>32</v>
      </c>
      <c r="E35" s="8">
        <v>2.7</v>
      </c>
      <c r="F35" s="8">
        <v>4</v>
      </c>
      <c r="G35" s="8">
        <v>272.5</v>
      </c>
      <c r="I35" s="2">
        <f t="shared" ref="I35:J38" si="14">(E35-K$9)/K$8</f>
        <v>0.22999091393920243</v>
      </c>
      <c r="J35" s="2">
        <f t="shared" si="14"/>
        <v>0.33652626855771672</v>
      </c>
      <c r="K35" s="2">
        <f t="shared" si="12"/>
        <v>8.7854924081010175</v>
      </c>
      <c r="L35" s="18"/>
      <c r="M35" s="3">
        <f t="shared" si="2"/>
        <v>0.23022113507427672</v>
      </c>
      <c r="N35" s="3">
        <f t="shared" si="3"/>
        <v>0.33686313168940613</v>
      </c>
      <c r="O35" s="3">
        <f t="shared" si="4"/>
        <v>8.7942866947958134</v>
      </c>
      <c r="P35" s="18"/>
      <c r="Q35" s="4">
        <f t="shared" si="13"/>
        <v>9.361370961559496</v>
      </c>
      <c r="S35" s="19">
        <f t="shared" si="6"/>
        <v>5.7497728484800607E-2</v>
      </c>
      <c r="T35" s="19">
        <f t="shared" si="7"/>
        <v>8.4131567139429181E-2</v>
      </c>
      <c r="U35" s="19">
        <f t="shared" si="8"/>
        <v>2.1963731020252544</v>
      </c>
      <c r="W35" s="3">
        <f t="shared" si="9"/>
        <v>2.3380023976494844</v>
      </c>
      <c r="Y35" t="str">
        <f>D55</f>
        <v>QC2</v>
      </c>
      <c r="Z35" s="6" t="e">
        <f>Q55</f>
        <v>#DIV/0!</v>
      </c>
      <c r="AA35" s="6"/>
      <c r="AB35" s="6" t="e">
        <f>W55</f>
        <v>#DIV/0!</v>
      </c>
      <c r="AC35" s="6"/>
    </row>
    <row r="36" spans="1:29" x14ac:dyDescent="0.25">
      <c r="A36">
        <v>1.0505</v>
      </c>
      <c r="B36">
        <v>4</v>
      </c>
      <c r="C36" s="18">
        <v>24</v>
      </c>
      <c r="D36" s="15">
        <v>32</v>
      </c>
      <c r="E36" s="8">
        <v>2.2000000000000002</v>
      </c>
      <c r="F36" s="8">
        <v>3.3</v>
      </c>
      <c r="G36" s="8">
        <v>273.5</v>
      </c>
      <c r="I36" s="2">
        <f t="shared" si="14"/>
        <v>0.18740000395046125</v>
      </c>
      <c r="J36" s="2">
        <f t="shared" si="14"/>
        <v>0.27763417156011627</v>
      </c>
      <c r="K36" s="2">
        <f t="shared" si="12"/>
        <v>8.8177327472133147</v>
      </c>
      <c r="L36" s="18"/>
      <c r="M36" s="3">
        <f t="shared" si="2"/>
        <v>0.17839124602614112</v>
      </c>
      <c r="N36" s="3">
        <f t="shared" si="3"/>
        <v>0.26428764546417544</v>
      </c>
      <c r="O36" s="3">
        <f t="shared" si="4"/>
        <v>8.3938436432301895</v>
      </c>
      <c r="P36" s="18"/>
      <c r="Q36" s="4">
        <f t="shared" si="13"/>
        <v>8.8365225347205065</v>
      </c>
      <c r="S36" s="19">
        <f t="shared" si="6"/>
        <v>4.6850000987615312E-2</v>
      </c>
      <c r="T36" s="19">
        <f t="shared" si="7"/>
        <v>6.9408542890029068E-2</v>
      </c>
      <c r="U36" s="19">
        <f t="shared" si="8"/>
        <v>2.2044331868033287</v>
      </c>
      <c r="W36" s="3">
        <f t="shared" si="9"/>
        <v>2.3206917306809731</v>
      </c>
    </row>
    <row r="37" spans="1:29" x14ac:dyDescent="0.25">
      <c r="A37">
        <v>0.97970000000000002</v>
      </c>
      <c r="B37">
        <v>4</v>
      </c>
      <c r="C37" s="18"/>
      <c r="D37" s="15">
        <v>33</v>
      </c>
      <c r="E37" s="8">
        <v>2.6</v>
      </c>
      <c r="F37" s="8">
        <v>3</v>
      </c>
      <c r="G37" s="8">
        <v>171.4</v>
      </c>
      <c r="I37" s="2">
        <f t="shared" si="14"/>
        <v>0.2214727319414542</v>
      </c>
      <c r="J37" s="2">
        <f t="shared" si="14"/>
        <v>0.25239470141828757</v>
      </c>
      <c r="K37" s="2">
        <f t="shared" si="12"/>
        <v>5.5259941238477595</v>
      </c>
      <c r="L37" s="18"/>
      <c r="M37" s="3">
        <f t="shared" si="2"/>
        <v>0.22606178620134143</v>
      </c>
      <c r="N37" s="3">
        <f t="shared" si="3"/>
        <v>0.25762447832835311</v>
      </c>
      <c r="O37" s="3">
        <f t="shared" si="4"/>
        <v>5.6404961966395417</v>
      </c>
      <c r="P37" s="18"/>
      <c r="Q37" s="4">
        <f>SUM(M37:O37)</f>
        <v>6.1241824611692364</v>
      </c>
      <c r="S37" s="19">
        <f t="shared" si="6"/>
        <v>5.536818298536355E-2</v>
      </c>
      <c r="T37" s="19">
        <f t="shared" si="7"/>
        <v>6.3098675354571893E-2</v>
      </c>
      <c r="U37" s="19">
        <f t="shared" si="8"/>
        <v>1.3814985309619399</v>
      </c>
      <c r="W37" s="3">
        <f t="shared" ref="W37:W55" si="15">SUM(S37:U37)</f>
        <v>1.4999653893018754</v>
      </c>
    </row>
    <row r="38" spans="1:29" x14ac:dyDescent="0.25">
      <c r="A38">
        <v>0.96519999999999995</v>
      </c>
      <c r="B38">
        <v>4</v>
      </c>
      <c r="C38" s="18"/>
      <c r="D38" s="15">
        <v>33</v>
      </c>
      <c r="E38" s="8">
        <v>2.5</v>
      </c>
      <c r="F38" s="8">
        <v>2.9</v>
      </c>
      <c r="G38" s="8">
        <v>147.5</v>
      </c>
      <c r="I38" s="2">
        <f t="shared" si="14"/>
        <v>0.21295454994370594</v>
      </c>
      <c r="J38" s="2">
        <f t="shared" si="14"/>
        <v>0.24398154470434461</v>
      </c>
      <c r="K38" s="2">
        <f t="shared" ref="K38:K55" si="16">(G38-M$9)/M$8</f>
        <v>4.7554500190638533</v>
      </c>
      <c r="L38" s="18"/>
      <c r="M38" s="3">
        <f t="shared" si="2"/>
        <v>0.2206325631410132</v>
      </c>
      <c r="N38" s="3">
        <f t="shared" si="3"/>
        <v>0.25277822700408686</v>
      </c>
      <c r="O38" s="3">
        <f t="shared" si="4"/>
        <v>4.9269063604059822</v>
      </c>
      <c r="P38" s="18"/>
      <c r="Q38" s="4">
        <f t="shared" ref="Q38:Q40" si="17">SUM(M38:O38)</f>
        <v>5.4003171505510821</v>
      </c>
      <c r="S38" s="19">
        <f t="shared" si="6"/>
        <v>5.3238637485926485E-2</v>
      </c>
      <c r="T38" s="19">
        <f t="shared" si="7"/>
        <v>6.0995386176086151E-2</v>
      </c>
      <c r="U38" s="19">
        <f t="shared" si="8"/>
        <v>1.1888625047659633</v>
      </c>
      <c r="W38" s="3">
        <f t="shared" si="15"/>
        <v>1.3030965284279761</v>
      </c>
    </row>
    <row r="39" spans="1:29" x14ac:dyDescent="0.25">
      <c r="A39">
        <v>0.98750000000000004</v>
      </c>
      <c r="B39" s="7">
        <v>4</v>
      </c>
      <c r="D39" s="15">
        <v>34</v>
      </c>
      <c r="E39" s="8">
        <v>2</v>
      </c>
      <c r="F39" s="8">
        <v>3.3</v>
      </c>
      <c r="G39" s="8">
        <v>309.10000000000002</v>
      </c>
      <c r="I39" s="2">
        <f t="shared" ref="I39:I55" si="18">(E39-K$9)/K$8</f>
        <v>0.17036363995496476</v>
      </c>
      <c r="J39" s="2">
        <f t="shared" ref="J39:J55" si="19">(F39-L$9)/L$8</f>
        <v>0.27763417156011627</v>
      </c>
      <c r="K39" s="2">
        <f t="shared" si="16"/>
        <v>9.9654888196110996</v>
      </c>
      <c r="L39" s="18"/>
      <c r="M39" s="3">
        <f t="shared" si="2"/>
        <v>0.17252014172654659</v>
      </c>
      <c r="N39" s="3">
        <f t="shared" si="3"/>
        <v>0.28114852816214303</v>
      </c>
      <c r="O39" s="3">
        <f t="shared" si="4"/>
        <v>10.091634247707443</v>
      </c>
      <c r="P39" s="18"/>
      <c r="Q39" s="4">
        <f t="shared" si="17"/>
        <v>10.545302917596132</v>
      </c>
      <c r="S39" s="19">
        <f t="shared" si="6"/>
        <v>4.2590909988741189E-2</v>
      </c>
      <c r="T39" s="19">
        <f t="shared" si="7"/>
        <v>6.9408542890029068E-2</v>
      </c>
      <c r="U39" s="19">
        <f t="shared" si="8"/>
        <v>2.4913722049027749</v>
      </c>
      <c r="W39" s="3">
        <f t="shared" si="15"/>
        <v>2.6033716577815453</v>
      </c>
    </row>
    <row r="40" spans="1:29" x14ac:dyDescent="0.25">
      <c r="A40" s="7">
        <v>0.99450000000000005</v>
      </c>
      <c r="B40" s="7">
        <v>4</v>
      </c>
      <c r="D40" s="15">
        <v>34</v>
      </c>
      <c r="E40" s="8">
        <v>2.2000000000000002</v>
      </c>
      <c r="F40" s="8">
        <v>3.4</v>
      </c>
      <c r="G40" s="8">
        <v>328.3</v>
      </c>
      <c r="I40" s="2">
        <f t="shared" si="18"/>
        <v>0.18740000395046125</v>
      </c>
      <c r="J40" s="2">
        <f t="shared" si="19"/>
        <v>0.28604732827405921</v>
      </c>
      <c r="K40" s="2">
        <f t="shared" si="16"/>
        <v>10.584503330567209</v>
      </c>
      <c r="L40" s="18"/>
      <c r="M40" s="3">
        <f t="shared" si="2"/>
        <v>0.18843640417341501</v>
      </c>
      <c r="N40" s="3">
        <f t="shared" si="3"/>
        <v>0.28762928936556981</v>
      </c>
      <c r="O40" s="3">
        <f t="shared" si="4"/>
        <v>10.643040050846865</v>
      </c>
      <c r="P40" s="18"/>
      <c r="Q40" s="4">
        <f t="shared" si="17"/>
        <v>11.11910574438585</v>
      </c>
      <c r="S40" s="19">
        <f t="shared" si="6"/>
        <v>4.6850000987615312E-2</v>
      </c>
      <c r="T40" s="19">
        <f t="shared" si="7"/>
        <v>7.1511832068514802E-2</v>
      </c>
      <c r="U40" s="19">
        <f t="shared" si="8"/>
        <v>2.6461258326418022</v>
      </c>
      <c r="W40" s="3">
        <f t="shared" si="15"/>
        <v>2.7644876656979323</v>
      </c>
    </row>
    <row r="41" spans="1:29" x14ac:dyDescent="0.25">
      <c r="A41" s="7">
        <v>0.94499999999999995</v>
      </c>
      <c r="B41" s="7">
        <v>4</v>
      </c>
      <c r="D41" s="15">
        <v>35</v>
      </c>
      <c r="E41" s="8">
        <v>2.4</v>
      </c>
      <c r="F41" s="8">
        <v>2.5</v>
      </c>
      <c r="G41" s="8">
        <v>81.7</v>
      </c>
      <c r="I41" s="2">
        <f t="shared" si="18"/>
        <v>0.20443636794595771</v>
      </c>
      <c r="J41" s="2">
        <f t="shared" si="19"/>
        <v>0.21032891784857297</v>
      </c>
      <c r="K41" s="2">
        <f t="shared" si="16"/>
        <v>2.6340357054746906</v>
      </c>
      <c r="L41" s="18"/>
      <c r="M41" s="3">
        <f t="shared" si="2"/>
        <v>0.21633478089519334</v>
      </c>
      <c r="N41" s="3">
        <f t="shared" si="3"/>
        <v>0.22257028343764337</v>
      </c>
      <c r="O41" s="3">
        <f t="shared" si="4"/>
        <v>2.7873393708726888</v>
      </c>
      <c r="P41" s="18"/>
      <c r="Q41" s="4">
        <f>SUM(M41:O41)</f>
        <v>3.2262444352055253</v>
      </c>
      <c r="S41" s="19">
        <f t="shared" si="6"/>
        <v>5.1109091986489427E-2</v>
      </c>
      <c r="T41" s="19">
        <f t="shared" si="7"/>
        <v>5.2582229462143242E-2</v>
      </c>
      <c r="U41" s="19">
        <f t="shared" si="8"/>
        <v>0.65850892636867264</v>
      </c>
      <c r="W41" s="3">
        <f t="shared" si="15"/>
        <v>0.76220024781730533</v>
      </c>
    </row>
    <row r="42" spans="1:29" x14ac:dyDescent="0.25">
      <c r="A42" s="7">
        <v>1.0023</v>
      </c>
      <c r="B42" s="7">
        <v>4</v>
      </c>
      <c r="D42" s="15">
        <v>35</v>
      </c>
      <c r="E42" s="8">
        <v>2.8</v>
      </c>
      <c r="F42" s="8">
        <v>2.8</v>
      </c>
      <c r="G42" s="8">
        <v>91.3</v>
      </c>
      <c r="I42" s="2">
        <f t="shared" si="18"/>
        <v>0.23850909593695063</v>
      </c>
      <c r="J42" s="2">
        <f t="shared" si="19"/>
        <v>0.2355683879904017</v>
      </c>
      <c r="K42" s="2">
        <f t="shared" si="16"/>
        <v>2.9435429609527448</v>
      </c>
      <c r="L42" s="18"/>
      <c r="M42" s="3">
        <f t="shared" si="2"/>
        <v>0.23796178383413213</v>
      </c>
      <c r="N42" s="3">
        <f t="shared" si="3"/>
        <v>0.23502782399521271</v>
      </c>
      <c r="O42" s="3">
        <f t="shared" si="4"/>
        <v>2.9367883477529131</v>
      </c>
      <c r="P42" s="18"/>
      <c r="Q42" s="4">
        <f t="shared" ref="Q42:Q44" si="20">SUM(M42:O42)</f>
        <v>3.4097779555822578</v>
      </c>
      <c r="S42" s="19">
        <f t="shared" si="6"/>
        <v>5.9627273984237658E-2</v>
      </c>
      <c r="T42" s="19">
        <f t="shared" si="7"/>
        <v>5.8892096997600424E-2</v>
      </c>
      <c r="U42" s="19">
        <f t="shared" si="8"/>
        <v>0.7358857402381862</v>
      </c>
      <c r="W42" s="3">
        <f t="shared" si="15"/>
        <v>0.85440511122002427</v>
      </c>
    </row>
    <row r="43" spans="1:29" x14ac:dyDescent="0.25">
      <c r="A43" s="7">
        <v>1.2802</v>
      </c>
      <c r="B43" s="7">
        <v>4</v>
      </c>
      <c r="D43" s="15">
        <v>36</v>
      </c>
      <c r="E43" s="8">
        <v>3.3</v>
      </c>
      <c r="F43" s="8">
        <v>5.4</v>
      </c>
      <c r="G43" s="8">
        <v>211.1</v>
      </c>
      <c r="I43" s="2">
        <f t="shared" si="18"/>
        <v>0.28110000592569184</v>
      </c>
      <c r="J43" s="2">
        <f t="shared" si="19"/>
        <v>0.45431046255291763</v>
      </c>
      <c r="K43" s="2">
        <f t="shared" si="16"/>
        <v>6.8059355866059628</v>
      </c>
      <c r="L43" s="18"/>
      <c r="M43" s="3">
        <f t="shared" si="2"/>
        <v>0.21957507102459917</v>
      </c>
      <c r="N43" s="3">
        <f t="shared" si="3"/>
        <v>0.35487459971326168</v>
      </c>
      <c r="O43" s="3">
        <f t="shared" si="4"/>
        <v>5.3163065041446353</v>
      </c>
      <c r="P43" s="18"/>
      <c r="Q43" s="4">
        <f t="shared" si="20"/>
        <v>5.8907561748824957</v>
      </c>
      <c r="S43" s="19">
        <f t="shared" si="6"/>
        <v>7.0275001481422961E-2</v>
      </c>
      <c r="T43" s="19">
        <f t="shared" si="7"/>
        <v>0.11357761563822941</v>
      </c>
      <c r="U43" s="19">
        <f t="shared" si="8"/>
        <v>1.7014838966514907</v>
      </c>
      <c r="W43" s="3">
        <f t="shared" si="15"/>
        <v>1.8853365137711431</v>
      </c>
    </row>
    <row r="44" spans="1:29" x14ac:dyDescent="0.25">
      <c r="A44" s="7">
        <v>0.97670000000000001</v>
      </c>
      <c r="B44" s="7">
        <v>3</v>
      </c>
      <c r="D44" s="15">
        <v>36</v>
      </c>
      <c r="E44" s="8">
        <v>2.4</v>
      </c>
      <c r="F44" s="8">
        <v>3.4</v>
      </c>
      <c r="G44" s="8">
        <v>159.19999999999999</v>
      </c>
      <c r="I44" s="2">
        <f t="shared" si="18"/>
        <v>0.20443636794595771</v>
      </c>
      <c r="J44" s="2">
        <f t="shared" si="19"/>
        <v>0.28604732827405921</v>
      </c>
      <c r="K44" s="2">
        <f t="shared" si="16"/>
        <v>5.1326619866777321</v>
      </c>
      <c r="L44" s="18"/>
      <c r="M44" s="3">
        <f t="shared" si="2"/>
        <v>0.20931336945424153</v>
      </c>
      <c r="N44" s="3">
        <f t="shared" si="3"/>
        <v>0.29287122788375058</v>
      </c>
      <c r="O44" s="3">
        <f t="shared" si="4"/>
        <v>5.2551059554394719</v>
      </c>
      <c r="P44" s="18"/>
      <c r="Q44" s="4">
        <f t="shared" si="20"/>
        <v>5.757290552777464</v>
      </c>
      <c r="S44" s="19">
        <f t="shared" si="6"/>
        <v>6.8145455981985903E-2</v>
      </c>
      <c r="T44" s="19">
        <f t="shared" si="7"/>
        <v>9.5349109424686398E-2</v>
      </c>
      <c r="U44" s="19">
        <f t="shared" si="8"/>
        <v>1.7108873288925774</v>
      </c>
      <c r="W44" s="3">
        <f t="shared" si="15"/>
        <v>1.8743818942992498</v>
      </c>
    </row>
    <row r="45" spans="1:29" x14ac:dyDescent="0.25">
      <c r="A45" s="7">
        <v>0.85289999999999999</v>
      </c>
      <c r="B45" s="7">
        <v>3</v>
      </c>
      <c r="D45" s="15">
        <v>37</v>
      </c>
      <c r="E45" s="8">
        <v>1.6</v>
      </c>
      <c r="F45" s="8">
        <v>2.5</v>
      </c>
      <c r="G45" s="8">
        <v>296.60000000000002</v>
      </c>
      <c r="I45" s="2">
        <f t="shared" si="18"/>
        <v>0.13629091196397181</v>
      </c>
      <c r="J45" s="2">
        <f t="shared" si="19"/>
        <v>0.21032891784857297</v>
      </c>
      <c r="K45" s="2">
        <f t="shared" si="16"/>
        <v>9.5624845807073839</v>
      </c>
      <c r="L45" s="18"/>
      <c r="M45" s="3">
        <f t="shared" si="2"/>
        <v>0.15979705940200703</v>
      </c>
      <c r="N45" s="3">
        <f t="shared" si="3"/>
        <v>0.24660442941560906</v>
      </c>
      <c r="O45" s="3">
        <f t="shared" si="4"/>
        <v>11.211730074695021</v>
      </c>
      <c r="P45" s="18"/>
      <c r="Q45" s="4">
        <f>SUM(M45:O45)</f>
        <v>11.618131563512637</v>
      </c>
      <c r="S45" s="19">
        <f t="shared" si="6"/>
        <v>4.5430303987990604E-2</v>
      </c>
      <c r="T45" s="19">
        <f t="shared" si="7"/>
        <v>7.0109639282857655E-2</v>
      </c>
      <c r="U45" s="19">
        <f t="shared" si="8"/>
        <v>3.1874948602357946</v>
      </c>
      <c r="W45" s="3">
        <f t="shared" si="15"/>
        <v>3.3030348035066428</v>
      </c>
    </row>
    <row r="46" spans="1:29" x14ac:dyDescent="0.25">
      <c r="A46" s="7">
        <v>0.87129999999999996</v>
      </c>
      <c r="B46" s="7">
        <v>3</v>
      </c>
      <c r="D46" s="15">
        <v>37</v>
      </c>
      <c r="E46" s="8">
        <v>1.8</v>
      </c>
      <c r="F46" s="8">
        <v>2.2000000000000002</v>
      </c>
      <c r="G46" s="8">
        <v>261.39999999999998</v>
      </c>
      <c r="I46" s="2">
        <f t="shared" si="18"/>
        <v>0.1533272759594683</v>
      </c>
      <c r="J46" s="2">
        <f t="shared" si="19"/>
        <v>0.18508944770674421</v>
      </c>
      <c r="K46" s="2">
        <f t="shared" si="16"/>
        <v>8.4276246439545162</v>
      </c>
      <c r="L46" s="18"/>
      <c r="M46" s="3">
        <f t="shared" si="2"/>
        <v>0.17597529663659853</v>
      </c>
      <c r="N46" s="3">
        <f t="shared" si="3"/>
        <v>0.21242906887035948</v>
      </c>
      <c r="O46" s="3">
        <f t="shared" si="4"/>
        <v>9.6724717593877152</v>
      </c>
      <c r="P46" s="18"/>
      <c r="Q46" s="4">
        <f t="shared" ref="Q46:Q48" si="21">SUM(M46:O46)</f>
        <v>10.060876124894673</v>
      </c>
      <c r="S46" s="19">
        <f t="shared" si="6"/>
        <v>5.1109091986489434E-2</v>
      </c>
      <c r="T46" s="19">
        <f t="shared" si="7"/>
        <v>6.1696482568914739E-2</v>
      </c>
      <c r="U46" s="19">
        <f t="shared" si="8"/>
        <v>2.8092082146515054</v>
      </c>
      <c r="W46" s="3">
        <f t="shared" si="15"/>
        <v>2.9220137892069094</v>
      </c>
    </row>
    <row r="47" spans="1:29" x14ac:dyDescent="0.25">
      <c r="A47" s="7">
        <v>1.0028999999999999</v>
      </c>
      <c r="B47" s="7">
        <v>4</v>
      </c>
      <c r="D47" s="15">
        <v>38</v>
      </c>
      <c r="E47" s="8">
        <v>3.3</v>
      </c>
      <c r="F47" s="8">
        <v>2.8</v>
      </c>
      <c r="G47" s="8">
        <v>190.4</v>
      </c>
      <c r="I47" s="2">
        <f t="shared" si="18"/>
        <v>0.28110000592569184</v>
      </c>
      <c r="J47" s="2">
        <f t="shared" si="19"/>
        <v>0.2355683879904017</v>
      </c>
      <c r="K47" s="2">
        <f t="shared" si="16"/>
        <v>6.1385605669814085</v>
      </c>
      <c r="L47" s="18"/>
      <c r="M47" s="3">
        <f t="shared" si="2"/>
        <v>0.28028717312363333</v>
      </c>
      <c r="N47" s="3">
        <f t="shared" si="3"/>
        <v>0.23488721506670826</v>
      </c>
      <c r="O47" s="3">
        <f t="shared" si="4"/>
        <v>6.1208102173510905</v>
      </c>
      <c r="P47" s="18"/>
      <c r="Q47" s="4">
        <f t="shared" si="21"/>
        <v>6.6359846055414318</v>
      </c>
      <c r="S47" s="19">
        <f t="shared" si="6"/>
        <v>7.0275001481422961E-2</v>
      </c>
      <c r="T47" s="19">
        <f t="shared" si="7"/>
        <v>5.8892096997600424E-2</v>
      </c>
      <c r="U47" s="19">
        <f t="shared" si="8"/>
        <v>1.5346401417453521</v>
      </c>
      <c r="W47" s="3">
        <f t="shared" si="15"/>
        <v>1.6638072402243755</v>
      </c>
    </row>
    <row r="48" spans="1:29" x14ac:dyDescent="0.25">
      <c r="A48" s="7">
        <v>0.98609999999999998</v>
      </c>
      <c r="B48" s="7">
        <v>4</v>
      </c>
      <c r="D48" s="15">
        <v>38</v>
      </c>
      <c r="E48" s="8">
        <v>3.6</v>
      </c>
      <c r="F48" s="8">
        <v>2.5</v>
      </c>
      <c r="G48" s="8">
        <v>204.9</v>
      </c>
      <c r="I48" s="2">
        <f t="shared" si="18"/>
        <v>0.30665455191893659</v>
      </c>
      <c r="J48" s="2">
        <f t="shared" si="19"/>
        <v>0.21032891784857297</v>
      </c>
      <c r="K48" s="2">
        <f t="shared" si="16"/>
        <v>6.6060454841097194</v>
      </c>
      <c r="L48" s="18"/>
      <c r="M48" s="3">
        <f t="shared" si="2"/>
        <v>0.31097713408268596</v>
      </c>
      <c r="N48" s="3">
        <f t="shared" si="3"/>
        <v>0.21329370028249972</v>
      </c>
      <c r="O48" s="3">
        <f t="shared" si="4"/>
        <v>6.6991638617885805</v>
      </c>
      <c r="P48" s="18"/>
      <c r="Q48" s="4">
        <f t="shared" si="21"/>
        <v>7.2234346961537659</v>
      </c>
      <c r="S48" s="19">
        <f t="shared" si="6"/>
        <v>7.6663637979734148E-2</v>
      </c>
      <c r="T48" s="19">
        <f t="shared" si="7"/>
        <v>5.2582229462143242E-2</v>
      </c>
      <c r="U48" s="19">
        <f t="shared" si="8"/>
        <v>1.6515113710274298</v>
      </c>
      <c r="W48" s="3">
        <f t="shared" si="15"/>
        <v>1.7807572384693073</v>
      </c>
    </row>
    <row r="49" spans="1:23" x14ac:dyDescent="0.25">
      <c r="A49" s="7">
        <v>1.1442000000000001</v>
      </c>
      <c r="B49" s="7">
        <v>4</v>
      </c>
      <c r="D49" s="15">
        <v>39</v>
      </c>
      <c r="E49" s="8">
        <v>3.1</v>
      </c>
      <c r="F49" s="8">
        <v>2.7</v>
      </c>
      <c r="G49" s="8">
        <v>169.1</v>
      </c>
      <c r="I49" s="2">
        <f t="shared" si="18"/>
        <v>0.26406364193019538</v>
      </c>
      <c r="J49" s="2">
        <f t="shared" si="19"/>
        <v>0.22715523127645881</v>
      </c>
      <c r="K49" s="2">
        <f t="shared" si="16"/>
        <v>5.4518413438894751</v>
      </c>
      <c r="L49" s="18"/>
      <c r="M49" s="3">
        <f t="shared" si="2"/>
        <v>0.23078451488393231</v>
      </c>
      <c r="N49" s="3">
        <f t="shared" si="3"/>
        <v>0.19852755748685438</v>
      </c>
      <c r="O49" s="3">
        <f t="shared" si="4"/>
        <v>4.7647625798719409</v>
      </c>
      <c r="P49" s="18"/>
      <c r="Q49" s="4">
        <f>SUM(M49:O49)</f>
        <v>5.1940746522427279</v>
      </c>
      <c r="S49" s="19">
        <f t="shared" si="6"/>
        <v>6.6015910482548845E-2</v>
      </c>
      <c r="T49" s="19">
        <f t="shared" si="7"/>
        <v>5.6788807819114703E-2</v>
      </c>
      <c r="U49" s="19">
        <f t="shared" si="8"/>
        <v>1.3629603359723688</v>
      </c>
      <c r="W49" s="3">
        <f t="shared" si="15"/>
        <v>1.4857650542740324</v>
      </c>
    </row>
    <row r="50" spans="1:23" x14ac:dyDescent="0.25">
      <c r="A50" s="7">
        <v>1.1618999999999999</v>
      </c>
      <c r="B50" s="7">
        <v>4</v>
      </c>
      <c r="D50" s="15">
        <v>39</v>
      </c>
      <c r="E50" s="8">
        <v>2.8</v>
      </c>
      <c r="F50" s="8">
        <v>2.8</v>
      </c>
      <c r="G50" s="8">
        <v>164.8</v>
      </c>
      <c r="I50" s="2">
        <f t="shared" si="18"/>
        <v>0.23850909593695063</v>
      </c>
      <c r="J50" s="2">
        <f t="shared" si="19"/>
        <v>0.2355683879904017</v>
      </c>
      <c r="K50" s="2">
        <f t="shared" si="16"/>
        <v>5.3132078857065972</v>
      </c>
      <c r="L50" s="18"/>
      <c r="M50" s="3">
        <f t="shared" si="2"/>
        <v>0.20527506320419198</v>
      </c>
      <c r="N50" s="3">
        <f t="shared" si="3"/>
        <v>0.20274411566434436</v>
      </c>
      <c r="O50" s="3">
        <f t="shared" si="4"/>
        <v>4.5728615936884394</v>
      </c>
      <c r="P50" s="18"/>
      <c r="Q50" s="4">
        <f t="shared" ref="Q50:Q52" si="22">SUM(M50:O50)</f>
        <v>4.9808807725569757</v>
      </c>
      <c r="S50" s="19">
        <f t="shared" si="6"/>
        <v>5.9627273984237658E-2</v>
      </c>
      <c r="T50" s="19">
        <f t="shared" si="7"/>
        <v>5.8892096997600424E-2</v>
      </c>
      <c r="U50" s="19">
        <f t="shared" si="8"/>
        <v>1.3283019714266493</v>
      </c>
      <c r="W50" s="3">
        <f t="shared" si="15"/>
        <v>1.4468213424084875</v>
      </c>
    </row>
    <row r="51" spans="1:23" x14ac:dyDescent="0.25">
      <c r="A51" s="7">
        <v>1.0881000000000001</v>
      </c>
      <c r="B51" s="7">
        <v>4</v>
      </c>
      <c r="D51" s="15">
        <v>40</v>
      </c>
      <c r="E51" s="8">
        <v>4.7</v>
      </c>
      <c r="F51" s="8">
        <v>4.5</v>
      </c>
      <c r="G51" s="8">
        <v>110.7</v>
      </c>
      <c r="I51" s="2">
        <f t="shared" si="18"/>
        <v>0.40035455389416719</v>
      </c>
      <c r="J51" s="2">
        <f t="shared" si="19"/>
        <v>0.3785920521274313</v>
      </c>
      <c r="K51" s="2">
        <f t="shared" si="16"/>
        <v>3.5690055397313127</v>
      </c>
      <c r="L51" s="18"/>
      <c r="M51" s="3">
        <f t="shared" si="2"/>
        <v>0.3679391176308861</v>
      </c>
      <c r="N51" s="3">
        <f t="shared" si="3"/>
        <v>0.34793865649060868</v>
      </c>
      <c r="O51" s="3">
        <f t="shared" si="4"/>
        <v>3.2800345002585356</v>
      </c>
      <c r="P51" s="18"/>
      <c r="Q51" s="4">
        <f t="shared" si="22"/>
        <v>3.9959122743800304</v>
      </c>
      <c r="S51" s="19">
        <f t="shared" si="6"/>
        <v>0.1000886384735418</v>
      </c>
      <c r="T51" s="19">
        <f t="shared" si="7"/>
        <v>9.4648013031857825E-2</v>
      </c>
      <c r="U51" s="19">
        <f t="shared" si="8"/>
        <v>0.89225138493282818</v>
      </c>
      <c r="W51" s="3">
        <f t="shared" si="15"/>
        <v>1.0869880364382278</v>
      </c>
    </row>
    <row r="52" spans="1:23" x14ac:dyDescent="0.25">
      <c r="A52" s="7">
        <v>0.81920000000000004</v>
      </c>
      <c r="B52" s="7">
        <v>3</v>
      </c>
      <c r="D52" s="15">
        <v>40</v>
      </c>
      <c r="E52" s="8">
        <v>3.6</v>
      </c>
      <c r="F52" s="8">
        <v>3</v>
      </c>
      <c r="G52" s="8">
        <v>85.3</v>
      </c>
      <c r="I52" s="2">
        <f t="shared" si="18"/>
        <v>0.30665455191893659</v>
      </c>
      <c r="J52" s="2">
        <f t="shared" si="19"/>
        <v>0.25239470141828757</v>
      </c>
      <c r="K52" s="2">
        <f t="shared" si="16"/>
        <v>2.7501009262789609</v>
      </c>
      <c r="L52" s="18"/>
      <c r="M52" s="3">
        <f t="shared" si="2"/>
        <v>0.37433416982292061</v>
      </c>
      <c r="N52" s="3">
        <f t="shared" si="3"/>
        <v>0.30809900075474556</v>
      </c>
      <c r="O52" s="3">
        <f t="shared" si="4"/>
        <v>3.3570567947741221</v>
      </c>
      <c r="P52" s="18"/>
      <c r="Q52" s="4">
        <f t="shared" si="22"/>
        <v>4.0394899653517884</v>
      </c>
      <c r="S52" s="19">
        <f t="shared" si="6"/>
        <v>0.10221818397297887</v>
      </c>
      <c r="T52" s="19">
        <f t="shared" si="7"/>
        <v>8.4131567139429195E-2</v>
      </c>
      <c r="U52" s="19">
        <f t="shared" si="8"/>
        <v>0.91670030875965358</v>
      </c>
      <c r="W52" s="3">
        <f t="shared" si="15"/>
        <v>1.1030500598720616</v>
      </c>
    </row>
    <row r="53" spans="1:23" x14ac:dyDescent="0.25">
      <c r="A53" s="7">
        <v>0.9496</v>
      </c>
      <c r="B53" s="7">
        <v>3</v>
      </c>
      <c r="D53" t="s">
        <v>25</v>
      </c>
      <c r="E53" s="8">
        <v>1.2</v>
      </c>
      <c r="F53">
        <v>98.9</v>
      </c>
      <c r="G53">
        <v>200.1</v>
      </c>
      <c r="I53" s="2">
        <f t="shared" si="18"/>
        <v>0.10221818397297885</v>
      </c>
      <c r="J53" s="2">
        <f t="shared" si="19"/>
        <v>8.3206119900895459</v>
      </c>
      <c r="K53" s="2">
        <f t="shared" si="16"/>
        <v>6.451291856370692</v>
      </c>
      <c r="L53" s="18"/>
      <c r="M53" s="3">
        <f>I53/$A53</f>
        <v>0.10764341193447646</v>
      </c>
      <c r="N53" s="3">
        <f t="shared" ref="N53:N55" si="23">J53/$A53</f>
        <v>8.7622282962189821</v>
      </c>
      <c r="O53" s="3">
        <f t="shared" ref="O53:O55" si="24">K53/$A53</f>
        <v>6.7936940357736857</v>
      </c>
      <c r="P53" s="18"/>
      <c r="Q53" s="4">
        <f t="shared" ref="Q53" si="25">SUM(M53:O53)</f>
        <v>15.663565743927144</v>
      </c>
      <c r="S53" s="19">
        <f t="shared" ref="S53:S55" si="26">I53/$B53</f>
        <v>3.4072727990992951E-2</v>
      </c>
      <c r="T53" s="19">
        <f t="shared" ref="T53:T55" si="27">J53/$B53</f>
        <v>2.7735373300298485</v>
      </c>
      <c r="U53" s="19">
        <f t="shared" ref="U53:U55" si="28">K53/$B53</f>
        <v>2.1504306187902307</v>
      </c>
      <c r="W53" s="3">
        <f t="shared" si="15"/>
        <v>4.9580406768110716</v>
      </c>
    </row>
    <row r="54" spans="1:23" x14ac:dyDescent="0.25">
      <c r="D54" t="s">
        <v>20</v>
      </c>
      <c r="E54" s="8">
        <v>1.2</v>
      </c>
      <c r="F54" s="8">
        <v>1.2</v>
      </c>
      <c r="G54" s="8">
        <v>61.7</v>
      </c>
      <c r="I54" s="2">
        <f t="shared" si="18"/>
        <v>0.10221818397297885</v>
      </c>
      <c r="J54" s="2">
        <f t="shared" si="19"/>
        <v>0.10095788056731501</v>
      </c>
      <c r="K54" s="2">
        <f t="shared" si="16"/>
        <v>1.9892289232287443</v>
      </c>
      <c r="L54" s="18"/>
      <c r="M54" s="3" t="e">
        <f t="shared" ref="M54" si="29">I54/$A54</f>
        <v>#DIV/0!</v>
      </c>
      <c r="N54" s="3" t="e">
        <f t="shared" si="23"/>
        <v>#DIV/0!</v>
      </c>
      <c r="O54" s="3" t="e">
        <f t="shared" si="24"/>
        <v>#DIV/0!</v>
      </c>
      <c r="P54" s="18"/>
      <c r="Q54" s="4" t="e">
        <f t="shared" ref="Q54:Q55" si="30">SUM(M54:O54)</f>
        <v>#DIV/0!</v>
      </c>
      <c r="S54" s="19" t="e">
        <f t="shared" si="26"/>
        <v>#DIV/0!</v>
      </c>
      <c r="T54" s="19" t="e">
        <f t="shared" si="27"/>
        <v>#DIV/0!</v>
      </c>
      <c r="U54" s="19" t="e">
        <f t="shared" si="28"/>
        <v>#DIV/0!</v>
      </c>
      <c r="W54" s="3" t="e">
        <f t="shared" si="15"/>
        <v>#DIV/0!</v>
      </c>
    </row>
    <row r="55" spans="1:23" x14ac:dyDescent="0.25">
      <c r="D55" t="s">
        <v>21</v>
      </c>
      <c r="E55" s="8">
        <v>1.4</v>
      </c>
      <c r="F55" s="8">
        <v>1.1000000000000001</v>
      </c>
      <c r="G55" s="8">
        <v>52.4</v>
      </c>
      <c r="I55" s="2">
        <f t="shared" si="18"/>
        <v>0.11925454796847532</v>
      </c>
      <c r="J55" s="2">
        <f t="shared" si="19"/>
        <v>9.2544723853372104E-2</v>
      </c>
      <c r="K55" s="2">
        <f t="shared" si="16"/>
        <v>1.6893937694843792</v>
      </c>
      <c r="L55" s="18"/>
      <c r="M55" s="3" t="e">
        <f>I55/$A55</f>
        <v>#DIV/0!</v>
      </c>
      <c r="N55" s="3" t="e">
        <f t="shared" si="23"/>
        <v>#DIV/0!</v>
      </c>
      <c r="O55" s="3" t="e">
        <f t="shared" si="24"/>
        <v>#DIV/0!</v>
      </c>
      <c r="P55" s="18"/>
      <c r="Q55" s="4" t="e">
        <f t="shared" si="30"/>
        <v>#DIV/0!</v>
      </c>
      <c r="S55" s="19" t="e">
        <f t="shared" si="26"/>
        <v>#DIV/0!</v>
      </c>
      <c r="T55" s="19" t="e">
        <f t="shared" si="27"/>
        <v>#DIV/0!</v>
      </c>
      <c r="U55" s="19" t="e">
        <f t="shared" si="28"/>
        <v>#DIV/0!</v>
      </c>
      <c r="W55" s="3" t="e">
        <f t="shared" si="15"/>
        <v>#DIV/0!</v>
      </c>
    </row>
    <row r="56" spans="1:23" x14ac:dyDescent="0.25">
      <c r="E56" s="8"/>
      <c r="I56" s="12"/>
      <c r="M56" s="3"/>
      <c r="S56" s="19"/>
    </row>
  </sheetData>
  <mergeCells count="3">
    <mergeCell ref="I10:K10"/>
    <mergeCell ref="M10:O10"/>
    <mergeCell ref="S10:U1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D22AE-D3C6-4475-8D20-3A41A7C44EB8}">
  <dimension ref="A3:BE56"/>
  <sheetViews>
    <sheetView topLeftCell="P10" workbookViewId="0">
      <selection activeCell="Y38" sqref="Y38"/>
    </sheetView>
  </sheetViews>
  <sheetFormatPr defaultRowHeight="15" x14ac:dyDescent="0.25"/>
  <cols>
    <col min="1" max="2" width="13.7109375" customWidth="1"/>
    <col min="4" max="4" width="14" customWidth="1"/>
    <col min="17" max="17" width="12.7109375" customWidth="1"/>
    <col min="23" max="23" width="15.85546875" customWidth="1"/>
    <col min="25" max="25" width="12.7109375" customWidth="1"/>
  </cols>
  <sheetData>
    <row r="3" spans="1:30" x14ac:dyDescent="0.25">
      <c r="C3" s="18"/>
      <c r="E3" s="18"/>
      <c r="F3" s="18"/>
      <c r="G3" s="18"/>
    </row>
    <row r="4" spans="1:30" x14ac:dyDescent="0.25">
      <c r="C4" s="18"/>
      <c r="E4" s="18" t="s">
        <v>1</v>
      </c>
      <c r="F4" s="18" t="s">
        <v>0</v>
      </c>
      <c r="G4" s="18" t="s">
        <v>2</v>
      </c>
    </row>
    <row r="5" spans="1:30" x14ac:dyDescent="0.25">
      <c r="C5" s="18"/>
      <c r="D5" t="s">
        <v>17</v>
      </c>
      <c r="E5" s="18">
        <v>116.8</v>
      </c>
      <c r="F5" s="18">
        <v>118.3</v>
      </c>
      <c r="G5" s="18">
        <v>286</v>
      </c>
      <c r="J5" s="18"/>
      <c r="K5" s="18"/>
      <c r="L5" s="18"/>
    </row>
    <row r="6" spans="1:30" x14ac:dyDescent="0.25">
      <c r="C6" s="18"/>
      <c r="D6" t="s">
        <v>18</v>
      </c>
      <c r="E6" s="18">
        <v>122.3</v>
      </c>
      <c r="F6" s="18">
        <v>122.9</v>
      </c>
      <c r="G6" s="18">
        <v>316</v>
      </c>
      <c r="J6" s="18"/>
      <c r="K6" s="18"/>
      <c r="L6" s="18"/>
    </row>
    <row r="7" spans="1:30" x14ac:dyDescent="0.25">
      <c r="C7" s="18"/>
      <c r="D7" t="s">
        <v>19</v>
      </c>
      <c r="E7" s="18">
        <v>119</v>
      </c>
      <c r="F7" s="18">
        <v>122</v>
      </c>
      <c r="G7" s="18">
        <v>310.8</v>
      </c>
      <c r="J7" s="18"/>
      <c r="K7" s="18" t="s">
        <v>1</v>
      </c>
      <c r="L7" s="18" t="s">
        <v>0</v>
      </c>
      <c r="M7" s="18" t="s">
        <v>2</v>
      </c>
    </row>
    <row r="8" spans="1:30" x14ac:dyDescent="0.25">
      <c r="C8" s="18" t="s">
        <v>24</v>
      </c>
      <c r="D8">
        <v>10</v>
      </c>
      <c r="E8" s="16">
        <f>AVERAGE(E5:E7)</f>
        <v>119.36666666666667</v>
      </c>
      <c r="F8" s="16">
        <f t="shared" ref="F8:G8" si="0">AVERAGE(F5:F7)</f>
        <v>121.06666666666666</v>
      </c>
      <c r="G8" s="16">
        <f t="shared" si="0"/>
        <v>304.26666666666665</v>
      </c>
      <c r="J8" s="18" t="s">
        <v>4</v>
      </c>
      <c r="K8" s="18">
        <f>SLOPE(E8:E11,$D$8:D$11)</f>
        <v>11.676753623188407</v>
      </c>
      <c r="L8" s="18">
        <f>SLOPE(F8:F11,$D$8:D$11)</f>
        <v>11.948057971014492</v>
      </c>
      <c r="M8" s="18">
        <f>SLOPE(G8:G11,$D$8:D$11)</f>
        <v>29.924405797101446</v>
      </c>
    </row>
    <row r="9" spans="1:30" x14ac:dyDescent="0.25">
      <c r="C9" s="18" t="s">
        <v>3</v>
      </c>
      <c r="D9">
        <v>5</v>
      </c>
      <c r="E9" s="18">
        <v>66.2</v>
      </c>
      <c r="F9" s="18">
        <v>65.900000000000006</v>
      </c>
      <c r="G9" s="18">
        <v>169.9</v>
      </c>
      <c r="J9" s="18" t="s">
        <v>5</v>
      </c>
      <c r="K9" s="18">
        <v>0</v>
      </c>
      <c r="L9" s="18">
        <v>0</v>
      </c>
      <c r="M9" s="18">
        <v>0</v>
      </c>
    </row>
    <row r="10" spans="1:30" x14ac:dyDescent="0.25">
      <c r="C10" s="18" t="s">
        <v>3</v>
      </c>
      <c r="D10">
        <v>2.5</v>
      </c>
      <c r="E10" s="18">
        <v>31.9</v>
      </c>
      <c r="F10" s="18">
        <v>31.2</v>
      </c>
      <c r="G10" s="18">
        <v>81.900000000000006</v>
      </c>
      <c r="I10" s="20" t="s">
        <v>6</v>
      </c>
      <c r="J10" s="20"/>
      <c r="K10" s="20"/>
      <c r="L10" s="18"/>
      <c r="M10" s="20" t="s">
        <v>7</v>
      </c>
      <c r="N10" s="20"/>
      <c r="O10" s="20"/>
      <c r="P10" s="18"/>
      <c r="Q10" s="18"/>
      <c r="R10" s="18"/>
      <c r="S10" s="20" t="s">
        <v>14</v>
      </c>
      <c r="T10" s="20"/>
      <c r="U10" s="20"/>
      <c r="V10" s="18"/>
      <c r="W10" s="18"/>
      <c r="X10" s="18"/>
      <c r="Y10" s="1"/>
      <c r="Z10" s="1" t="s">
        <v>8</v>
      </c>
      <c r="AB10" t="s">
        <v>16</v>
      </c>
    </row>
    <row r="11" spans="1:30" x14ac:dyDescent="0.25">
      <c r="C11" s="18" t="s">
        <v>3</v>
      </c>
      <c r="D11">
        <v>1.25</v>
      </c>
      <c r="E11" s="18">
        <v>17.600000000000001</v>
      </c>
      <c r="F11" s="18">
        <v>17.100000000000001</v>
      </c>
      <c r="G11" s="18">
        <v>42.5</v>
      </c>
      <c r="I11" s="18" t="s">
        <v>1</v>
      </c>
      <c r="J11" s="18" t="s">
        <v>0</v>
      </c>
      <c r="K11" s="18" t="s">
        <v>2</v>
      </c>
      <c r="L11" s="18"/>
      <c r="M11" s="18" t="s">
        <v>1</v>
      </c>
      <c r="N11" s="18" t="s">
        <v>0</v>
      </c>
      <c r="O11" s="18" t="s">
        <v>2</v>
      </c>
      <c r="P11" s="18"/>
      <c r="Q11" s="18" t="s">
        <v>10</v>
      </c>
      <c r="S11" s="18" t="s">
        <v>1</v>
      </c>
      <c r="T11" s="18" t="s">
        <v>0</v>
      </c>
      <c r="U11" s="18" t="s">
        <v>2</v>
      </c>
      <c r="W11" s="18" t="s">
        <v>15</v>
      </c>
      <c r="X11" s="18"/>
      <c r="Y11" s="1"/>
      <c r="Z11" s="1" t="s">
        <v>11</v>
      </c>
      <c r="AA11" s="18" t="s">
        <v>12</v>
      </c>
      <c r="AB11" s="1" t="s">
        <v>11</v>
      </c>
      <c r="AC11" s="18" t="s">
        <v>12</v>
      </c>
    </row>
    <row r="12" spans="1:30" x14ac:dyDescent="0.25">
      <c r="A12" t="s">
        <v>9</v>
      </c>
      <c r="B12" t="s">
        <v>13</v>
      </c>
      <c r="C12" s="18"/>
      <c r="I12" s="18"/>
      <c r="J12" s="18"/>
      <c r="K12" s="18"/>
      <c r="L12" s="18"/>
      <c r="M12" s="18"/>
      <c r="N12" s="18"/>
      <c r="O12" s="18"/>
      <c r="P12" s="18"/>
      <c r="Q12" s="18"/>
      <c r="X12" s="18"/>
      <c r="Y12" s="1"/>
      <c r="Z12" s="1"/>
      <c r="AA12" s="18"/>
      <c r="AB12" s="18"/>
      <c r="AC12" s="18"/>
    </row>
    <row r="13" spans="1:30" x14ac:dyDescent="0.25">
      <c r="A13">
        <v>1.0386</v>
      </c>
      <c r="B13">
        <v>4</v>
      </c>
      <c r="C13" s="18">
        <v>1</v>
      </c>
      <c r="D13" s="15">
        <v>41</v>
      </c>
      <c r="E13" s="18">
        <v>3.1</v>
      </c>
      <c r="F13" s="8">
        <v>3.9</v>
      </c>
      <c r="G13" s="8">
        <v>177.2</v>
      </c>
      <c r="I13" s="2">
        <f>(E13-K$9)/K$8</f>
        <v>0.2654847485900389</v>
      </c>
      <c r="J13" s="2">
        <f>(F13-L$9)/L$8</f>
        <v>0.32641287893490667</v>
      </c>
      <c r="K13" s="2">
        <f>(G13-M$9)/M$8</f>
        <v>5.9215879239668654</v>
      </c>
      <c r="L13" s="18"/>
      <c r="M13" s="3">
        <f>I13/$A13</f>
        <v>0.2556178977373762</v>
      </c>
      <c r="N13" s="3">
        <f>J13/$A13</f>
        <v>0.31428160883391748</v>
      </c>
      <c r="O13" s="3">
        <f>K13/$A13</f>
        <v>5.7015096514219774</v>
      </c>
      <c r="P13" s="18"/>
      <c r="Q13" s="4">
        <f>SUM(M13:O13)</f>
        <v>6.2714091579932711</v>
      </c>
      <c r="S13" s="19">
        <f>I13/$B13</f>
        <v>6.6371187147509725E-2</v>
      </c>
      <c r="T13" s="19">
        <f>J13/$B13</f>
        <v>8.1603219733726667E-2</v>
      </c>
      <c r="U13" s="19">
        <f>K13/$B13</f>
        <v>1.4803969809917163</v>
      </c>
      <c r="W13" s="3">
        <f>SUM(S13:U13)</f>
        <v>1.6283713878729527</v>
      </c>
      <c r="X13" s="18"/>
      <c r="Y13" s="5">
        <f>D13</f>
        <v>41</v>
      </c>
      <c r="Z13" s="6">
        <f>AVERAGE(Q13,Q14)</f>
        <v>6.4030039529923704</v>
      </c>
      <c r="AA13" s="6">
        <f>_xlfn.STDEV.S(Q13:Q14)</f>
        <v>0.18610314382543325</v>
      </c>
      <c r="AB13" s="6">
        <f>AVERAGE(W13:W14)</f>
        <v>1.6810002178575445</v>
      </c>
      <c r="AC13" s="6">
        <f>_xlfn.STDEV.S(W13:W14)</f>
        <v>7.442840513603774E-2</v>
      </c>
      <c r="AD13" s="16"/>
    </row>
    <row r="14" spans="1:30" x14ac:dyDescent="0.25">
      <c r="A14">
        <v>1.0611999999999999</v>
      </c>
      <c r="B14">
        <v>4</v>
      </c>
      <c r="C14" s="18">
        <v>2</v>
      </c>
      <c r="D14" s="15">
        <v>41</v>
      </c>
      <c r="E14" s="18">
        <v>3.1</v>
      </c>
      <c r="F14" s="8">
        <v>3.7</v>
      </c>
      <c r="G14" s="8">
        <v>190.3</v>
      </c>
      <c r="I14" s="2">
        <f>(E14-K$9)/K$8</f>
        <v>0.2654847485900389</v>
      </c>
      <c r="J14" s="2">
        <f>(F14-L$9)/L$8</f>
        <v>0.30967375693824478</v>
      </c>
      <c r="K14" s="2">
        <f t="shared" ref="I14:K31" si="1">(G14-M$9)/M$8</f>
        <v>6.359357685840263</v>
      </c>
      <c r="L14" s="18"/>
      <c r="M14" s="3">
        <f t="shared" ref="M14:O52" si="2">I14/$A14</f>
        <v>0.25017409403509133</v>
      </c>
      <c r="N14" s="3">
        <f t="shared" si="2"/>
        <v>0.29181469745405653</v>
      </c>
      <c r="O14" s="3">
        <f t="shared" si="2"/>
        <v>5.9926099565023216</v>
      </c>
      <c r="P14" s="18"/>
      <c r="Q14" s="4">
        <f t="shared" ref="Q14:Q27" si="3">SUM(M14:O14)</f>
        <v>6.5345987479914696</v>
      </c>
      <c r="S14" s="19">
        <f t="shared" ref="S14:U52" si="4">I14/$B14</f>
        <v>6.6371187147509725E-2</v>
      </c>
      <c r="T14" s="19">
        <f t="shared" si="4"/>
        <v>7.7418439234561195E-2</v>
      </c>
      <c r="U14" s="19">
        <f t="shared" si="4"/>
        <v>1.5898394214600657</v>
      </c>
      <c r="W14" s="3">
        <f t="shared" ref="W14:W55" si="5">SUM(S14:U14)</f>
        <v>1.7336290478421366</v>
      </c>
      <c r="X14" s="18"/>
      <c r="Y14" s="5">
        <f>D15</f>
        <v>42</v>
      </c>
      <c r="Z14" s="6">
        <f>AVERAGE(Q15,Q16)</f>
        <v>7.7866735673626994</v>
      </c>
      <c r="AA14" s="6">
        <f>_xlfn.STDEV.S(Q15:Q16)</f>
        <v>3.5994225459264765E-3</v>
      </c>
      <c r="AB14" s="6">
        <f>AVERAGE(W15:W16)</f>
        <v>2.235557417177553</v>
      </c>
      <c r="AC14" s="6">
        <f>_xlfn.STDEV.S(W15:W16)</f>
        <v>1.5899620355329786E-2</v>
      </c>
      <c r="AD14" s="16"/>
    </row>
    <row r="15" spans="1:30" x14ac:dyDescent="0.25">
      <c r="A15">
        <v>1.1537999999999999</v>
      </c>
      <c r="B15">
        <v>4</v>
      </c>
      <c r="C15" s="18">
        <v>3</v>
      </c>
      <c r="D15" s="15">
        <v>42</v>
      </c>
      <c r="E15" s="18">
        <v>2.7</v>
      </c>
      <c r="F15" s="8">
        <v>3.8</v>
      </c>
      <c r="G15" s="8">
        <v>252.5</v>
      </c>
      <c r="I15" s="2">
        <f t="shared" si="1"/>
        <v>0.23122865199777581</v>
      </c>
      <c r="J15" s="2">
        <f t="shared" si="1"/>
        <v>0.3180433179365757</v>
      </c>
      <c r="K15" s="2">
        <f t="shared" si="1"/>
        <v>8.4379286162620417</v>
      </c>
      <c r="L15" s="18"/>
      <c r="M15" s="3">
        <f t="shared" si="2"/>
        <v>0.20040618131199153</v>
      </c>
      <c r="N15" s="3">
        <f t="shared" si="2"/>
        <v>0.27564856815442512</v>
      </c>
      <c r="O15" s="3">
        <f t="shared" si="2"/>
        <v>7.3131639939868629</v>
      </c>
      <c r="P15" s="18"/>
      <c r="Q15" s="4">
        <f t="shared" si="3"/>
        <v>7.7892187434532794</v>
      </c>
      <c r="S15" s="19">
        <f t="shared" si="4"/>
        <v>5.7807162999443953E-2</v>
      </c>
      <c r="T15" s="19">
        <f t="shared" si="4"/>
        <v>7.9510829484143924E-2</v>
      </c>
      <c r="U15" s="19">
        <f t="shared" si="4"/>
        <v>2.1094821540655104</v>
      </c>
      <c r="W15" s="3">
        <f t="shared" si="5"/>
        <v>2.2468001465490985</v>
      </c>
      <c r="X15" s="18"/>
      <c r="Y15" s="5">
        <f>D17</f>
        <v>43</v>
      </c>
      <c r="Z15" s="6">
        <f>AVERAGE(Q17,Q18)</f>
        <v>9.1678432922013258</v>
      </c>
      <c r="AA15" s="6">
        <f>_xlfn.STDEV.S(Q17:Q18)</f>
        <v>2.7952920568310176E-2</v>
      </c>
      <c r="AB15" s="6">
        <f>AVERAGE(W17:W18)</f>
        <v>1.9941033265396197</v>
      </c>
      <c r="AC15" s="6">
        <f>_xlfn.STDEV.S(W17:W18)</f>
        <v>9.8399733660602361E-3</v>
      </c>
      <c r="AD15" s="16"/>
    </row>
    <row r="16" spans="1:30" x14ac:dyDescent="0.25">
      <c r="A16">
        <v>1.143</v>
      </c>
      <c r="B16">
        <v>4</v>
      </c>
      <c r="C16" s="18">
        <v>4</v>
      </c>
      <c r="D16" s="15">
        <v>42</v>
      </c>
      <c r="E16" s="18">
        <v>2.8</v>
      </c>
      <c r="F16" s="8">
        <v>4.3</v>
      </c>
      <c r="G16" s="8">
        <v>248.3</v>
      </c>
      <c r="I16" s="2">
        <f t="shared" si="1"/>
        <v>0.23979267614584157</v>
      </c>
      <c r="J16" s="2">
        <f t="shared" si="1"/>
        <v>0.35989112292823039</v>
      </c>
      <c r="K16" s="2">
        <f t="shared" si="1"/>
        <v>8.2975749521499598</v>
      </c>
      <c r="L16" s="18"/>
      <c r="M16" s="3">
        <f t="shared" si="2"/>
        <v>0.20979236758166367</v>
      </c>
      <c r="N16" s="3">
        <f t="shared" si="2"/>
        <v>0.3148653743904028</v>
      </c>
      <c r="O16" s="3">
        <f t="shared" si="2"/>
        <v>7.2594706493000523</v>
      </c>
      <c r="P16" s="18"/>
      <c r="Q16" s="4">
        <f>SUM(M16:O16)</f>
        <v>7.7841283912721186</v>
      </c>
      <c r="S16" s="19">
        <f t="shared" si="4"/>
        <v>5.9948169036460393E-2</v>
      </c>
      <c r="T16" s="19">
        <f t="shared" si="4"/>
        <v>8.9972780732057597E-2</v>
      </c>
      <c r="U16" s="19">
        <f t="shared" si="4"/>
        <v>2.0743937380374899</v>
      </c>
      <c r="W16" s="3">
        <f t="shared" si="5"/>
        <v>2.2243146878060078</v>
      </c>
      <c r="X16" s="18"/>
      <c r="Y16" s="5">
        <f>D19</f>
        <v>44</v>
      </c>
      <c r="Z16" s="6">
        <f>AVERAGE(Q19,Q20)</f>
        <v>8.144797915829658</v>
      </c>
      <c r="AA16" s="6">
        <f>_xlfn.STDEV.S(Q19:Q20)</f>
        <v>0.81857475071864294</v>
      </c>
      <c r="AB16" s="6">
        <f>AVERAGE(W19:W20)</f>
        <v>1.8952825830851836</v>
      </c>
      <c r="AC16" s="6">
        <f>_xlfn.STDEV.S(W19:W20)</f>
        <v>0.15194585463714466</v>
      </c>
      <c r="AD16" s="16"/>
    </row>
    <row r="17" spans="1:57" x14ac:dyDescent="0.25">
      <c r="A17">
        <v>0.87119999999999997</v>
      </c>
      <c r="B17">
        <v>4</v>
      </c>
      <c r="C17" s="18">
        <v>5</v>
      </c>
      <c r="D17" s="15">
        <v>43</v>
      </c>
      <c r="E17" s="18">
        <v>2.5</v>
      </c>
      <c r="F17" s="8">
        <v>3.4</v>
      </c>
      <c r="G17" s="8">
        <v>224.6</v>
      </c>
      <c r="I17" s="2">
        <f t="shared" si="1"/>
        <v>0.21410060370164427</v>
      </c>
      <c r="J17" s="2">
        <f t="shared" si="1"/>
        <v>0.28456507394325198</v>
      </c>
      <c r="K17" s="2">
        <f t="shared" si="1"/>
        <v>7.5055792760889277</v>
      </c>
      <c r="L17" s="18"/>
      <c r="M17" s="3">
        <f t="shared" si="2"/>
        <v>0.24575367734348516</v>
      </c>
      <c r="N17" s="3">
        <f t="shared" si="2"/>
        <v>0.32663575980630394</v>
      </c>
      <c r="O17" s="3">
        <f t="shared" si="2"/>
        <v>8.6152195547393564</v>
      </c>
      <c r="P17" s="18"/>
      <c r="Q17" s="4">
        <f>SUM(M17:O17)</f>
        <v>9.1876089918891459</v>
      </c>
      <c r="S17" s="19">
        <f t="shared" si="4"/>
        <v>5.3525150925411068E-2</v>
      </c>
      <c r="T17" s="19">
        <f t="shared" si="4"/>
        <v>7.1141268485812995E-2</v>
      </c>
      <c r="U17" s="19">
        <f t="shared" si="4"/>
        <v>1.8763948190222319</v>
      </c>
      <c r="W17" s="3">
        <f t="shared" si="5"/>
        <v>2.0010612384334561</v>
      </c>
      <c r="X17" s="18"/>
      <c r="Y17" s="5">
        <f>D21</f>
        <v>45</v>
      </c>
      <c r="Z17" s="6">
        <f>AVERAGE(Q21,Q22)</f>
        <v>8.2373171987638223</v>
      </c>
      <c r="AA17" s="6">
        <f>_xlfn.STDEV.S(Q21:Q22)</f>
        <v>1.8232013579095062E-2</v>
      </c>
      <c r="AB17" s="6">
        <f>AVERAGE(W21:W22)</f>
        <v>2.005605299731851</v>
      </c>
      <c r="AC17" s="6">
        <f>_xlfn.STDEV.S(W21:W22)</f>
        <v>2.6572758336286077E-2</v>
      </c>
      <c r="AD17" s="16"/>
    </row>
    <row r="18" spans="1:57" x14ac:dyDescent="0.25">
      <c r="A18">
        <v>1.0861000000000001</v>
      </c>
      <c r="B18">
        <v>5</v>
      </c>
      <c r="C18" s="18">
        <v>6</v>
      </c>
      <c r="D18" s="15">
        <v>43</v>
      </c>
      <c r="E18" s="18">
        <v>3.2</v>
      </c>
      <c r="F18" s="8">
        <v>4.4000000000000004</v>
      </c>
      <c r="G18" s="8">
        <v>278.10000000000002</v>
      </c>
      <c r="I18" s="2">
        <f t="shared" si="1"/>
        <v>0.27404877273810468</v>
      </c>
      <c r="J18" s="2">
        <f t="shared" si="1"/>
        <v>0.36826068392656142</v>
      </c>
      <c r="K18" s="2">
        <f t="shared" si="1"/>
        <v>9.2934176165642519</v>
      </c>
      <c r="L18" s="18"/>
      <c r="M18" s="3">
        <f t="shared" si="2"/>
        <v>0.25232370199622933</v>
      </c>
      <c r="N18" s="3">
        <f t="shared" si="2"/>
        <v>0.33906701401948386</v>
      </c>
      <c r="O18" s="3">
        <f t="shared" si="2"/>
        <v>8.5566868764977908</v>
      </c>
      <c r="P18" s="18"/>
      <c r="Q18" s="4">
        <f t="shared" si="3"/>
        <v>9.1480775925135038</v>
      </c>
      <c r="S18" s="19">
        <f t="shared" si="4"/>
        <v>5.4809754547620937E-2</v>
      </c>
      <c r="T18" s="19">
        <f t="shared" si="4"/>
        <v>7.365213678531228E-2</v>
      </c>
      <c r="U18" s="19">
        <f t="shared" si="4"/>
        <v>1.8586835233128505</v>
      </c>
      <c r="W18" s="3">
        <f t="shared" si="5"/>
        <v>1.9871454146457836</v>
      </c>
      <c r="X18" s="18"/>
      <c r="Y18" s="5">
        <f>D23</f>
        <v>46</v>
      </c>
      <c r="Z18" s="6">
        <f>AVERAGE(Q23,Q24)</f>
        <v>9.8081437623664378</v>
      </c>
      <c r="AA18" s="6">
        <f>_xlfn.STDEV.S(Q23:Q24)</f>
        <v>0.62247074253950718</v>
      </c>
      <c r="AB18" s="6">
        <f>AVERAGE(W23:W24)</f>
        <v>2.3358457404379664</v>
      </c>
      <c r="AC18" s="6">
        <f>_xlfn.STDEV.S(W23:W24)</f>
        <v>0.1956555607361726</v>
      </c>
      <c r="AD18" s="16"/>
    </row>
    <row r="19" spans="1:57" s="7" customFormat="1" x14ac:dyDescent="0.25">
      <c r="A19" s="7">
        <v>0.94520000000000004</v>
      </c>
      <c r="B19" s="7">
        <v>4</v>
      </c>
      <c r="C19" s="8">
        <v>7</v>
      </c>
      <c r="D19" s="15">
        <v>44</v>
      </c>
      <c r="E19" s="8">
        <v>2.2000000000000002</v>
      </c>
      <c r="F19" s="8">
        <v>2.7</v>
      </c>
      <c r="G19" s="8">
        <v>201.6</v>
      </c>
      <c r="I19" s="2">
        <f t="shared" si="1"/>
        <v>0.18840853125744697</v>
      </c>
      <c r="J19" s="2">
        <f t="shared" si="1"/>
        <v>0.2259781469549354</v>
      </c>
      <c r="K19" s="12">
        <f t="shared" si="1"/>
        <v>6.7369758773799102</v>
      </c>
      <c r="L19" s="8"/>
      <c r="M19" s="3">
        <f t="shared" si="2"/>
        <v>0.19933192050089607</v>
      </c>
      <c r="N19" s="3">
        <f t="shared" si="2"/>
        <v>0.23907971535646994</v>
      </c>
      <c r="O19" s="3">
        <f>K19/$A19</f>
        <v>7.1275665228310512</v>
      </c>
      <c r="P19" s="8"/>
      <c r="Q19" s="14">
        <f>SUM(M19:O19)</f>
        <v>7.5659781586884174</v>
      </c>
      <c r="S19" s="19">
        <f t="shared" si="4"/>
        <v>4.7102132814361743E-2</v>
      </c>
      <c r="T19" s="19">
        <f t="shared" si="4"/>
        <v>5.649453673873385E-2</v>
      </c>
      <c r="U19" s="19">
        <f t="shared" si="4"/>
        <v>1.6842439693449776</v>
      </c>
      <c r="W19" s="3">
        <f t="shared" si="5"/>
        <v>1.7878406388980732</v>
      </c>
      <c r="X19" s="8"/>
      <c r="Y19" s="5">
        <f>D25</f>
        <v>47</v>
      </c>
      <c r="Z19" s="6">
        <f>AVERAGE(Q25,Q26)</f>
        <v>6.4844117893236461</v>
      </c>
      <c r="AA19" s="6">
        <f>_xlfn.STDEV.S(Q25:Q26)</f>
        <v>0.16045190478790369</v>
      </c>
      <c r="AB19" s="6">
        <f>AVERAGE(W25:W26)</f>
        <v>1.3038272205049681</v>
      </c>
      <c r="AC19" s="6">
        <f>_xlfn.STDEV.S(W25:W26)</f>
        <v>6.5931264208172547E-3</v>
      </c>
      <c r="AD19" s="16"/>
    </row>
    <row r="20" spans="1:57" x14ac:dyDescent="0.25">
      <c r="A20" s="7">
        <v>0.91830000000000001</v>
      </c>
      <c r="B20" s="7">
        <v>4</v>
      </c>
      <c r="C20" s="18">
        <v>8</v>
      </c>
      <c r="D20" s="15">
        <v>44</v>
      </c>
      <c r="E20" s="8">
        <v>2.5</v>
      </c>
      <c r="F20" s="8">
        <v>3.2</v>
      </c>
      <c r="G20" s="8">
        <v>225.3</v>
      </c>
      <c r="I20" s="2">
        <f t="shared" si="1"/>
        <v>0.21410060370164427</v>
      </c>
      <c r="J20" s="2">
        <f t="shared" si="1"/>
        <v>0.26782595194659009</v>
      </c>
      <c r="K20" s="2">
        <f t="shared" si="1"/>
        <v>7.5289715534409423</v>
      </c>
      <c r="L20" s="18"/>
      <c r="M20" s="3">
        <f t="shared" si="2"/>
        <v>0.23314886605863472</v>
      </c>
      <c r="N20" s="3">
        <f t="shared" si="2"/>
        <v>0.29165409119741925</v>
      </c>
      <c r="O20" s="3">
        <f t="shared" si="2"/>
        <v>8.1988147157148443</v>
      </c>
      <c r="P20" s="18"/>
      <c r="Q20" s="4">
        <f t="shared" si="3"/>
        <v>8.7236176729708976</v>
      </c>
      <c r="R20" s="7"/>
      <c r="S20" s="19">
        <f t="shared" si="4"/>
        <v>5.3525150925411068E-2</v>
      </c>
      <c r="T20" s="19">
        <f t="shared" si="4"/>
        <v>6.6956487986647523E-2</v>
      </c>
      <c r="U20" s="19">
        <f t="shared" si="4"/>
        <v>1.8822428883602356</v>
      </c>
      <c r="V20" s="7"/>
      <c r="W20" s="3">
        <f t="shared" si="5"/>
        <v>2.002724527272294</v>
      </c>
      <c r="X20" s="8"/>
      <c r="Y20" s="5">
        <f>D27</f>
        <v>48</v>
      </c>
      <c r="Z20" s="6">
        <f>AVERAGE(Q27,Q28)</f>
        <v>7.0670978080681017</v>
      </c>
      <c r="AA20" s="6">
        <f>_xlfn.STDEV.S(Q27:Q28)</f>
        <v>0.58729180877733889</v>
      </c>
      <c r="AB20" s="6">
        <f>AVERAGE(W27:W28)</f>
        <v>1.8834639457371605</v>
      </c>
      <c r="AC20" s="6">
        <f>_xlfn.STDEV.S(W27:W28)</f>
        <v>0.17403289324495691</v>
      </c>
      <c r="AD20" s="16"/>
      <c r="AE20" s="10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</row>
    <row r="21" spans="1:57" x14ac:dyDescent="0.25">
      <c r="A21" s="7">
        <v>0.98150000000000004</v>
      </c>
      <c r="B21" s="7">
        <v>4</v>
      </c>
      <c r="C21" s="18">
        <v>9</v>
      </c>
      <c r="D21" s="15">
        <v>45</v>
      </c>
      <c r="E21" s="8">
        <v>3.2</v>
      </c>
      <c r="F21" s="8">
        <v>3.2</v>
      </c>
      <c r="G21" s="8">
        <v>226.1</v>
      </c>
      <c r="I21" s="2">
        <f t="shared" si="1"/>
        <v>0.27404877273810468</v>
      </c>
      <c r="J21" s="2">
        <f t="shared" si="1"/>
        <v>0.26782595194659009</v>
      </c>
      <c r="K21" s="2">
        <f t="shared" si="1"/>
        <v>7.5557055847003856</v>
      </c>
      <c r="L21" s="18"/>
      <c r="M21" s="3">
        <f t="shared" si="2"/>
        <v>0.27921423610606694</v>
      </c>
      <c r="N21" s="3">
        <f t="shared" si="2"/>
        <v>0.27287412322627619</v>
      </c>
      <c r="O21" s="3">
        <f t="shared" si="2"/>
        <v>7.6981208198679418</v>
      </c>
      <c r="P21" s="18"/>
      <c r="Q21" s="4">
        <f t="shared" si="3"/>
        <v>8.2502091792002847</v>
      </c>
      <c r="R21" s="7"/>
      <c r="S21" s="19">
        <f t="shared" si="4"/>
        <v>6.8512193184526171E-2</v>
      </c>
      <c r="T21" s="19">
        <f t="shared" si="4"/>
        <v>6.6956487986647523E-2</v>
      </c>
      <c r="U21" s="19">
        <f t="shared" si="4"/>
        <v>1.8889263961750964</v>
      </c>
      <c r="V21" s="7"/>
      <c r="W21" s="3">
        <f t="shared" si="5"/>
        <v>2.02439507734627</v>
      </c>
      <c r="X21" s="8"/>
      <c r="Y21" s="5">
        <f>D29</f>
        <v>49</v>
      </c>
      <c r="Z21" s="6">
        <f>AVERAGE(Q29,Q30)</f>
        <v>4.7213153840741633</v>
      </c>
      <c r="AA21" s="6">
        <f>_xlfn.STDEV.S(Q29:Q30)</f>
        <v>0.48940506166591519</v>
      </c>
      <c r="AB21" s="6">
        <f>AVERAGE(W29:W30)</f>
        <v>1.1675664816269899</v>
      </c>
      <c r="AC21" s="6">
        <f>_xlfn.STDEV.S(W29:W30)</f>
        <v>8.4502418408456112E-2</v>
      </c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</row>
    <row r="22" spans="1:57" x14ac:dyDescent="0.25">
      <c r="A22" s="7">
        <v>0.96630000000000005</v>
      </c>
      <c r="B22" s="7">
        <v>4</v>
      </c>
      <c r="C22" s="18">
        <v>10</v>
      </c>
      <c r="D22" s="15">
        <v>45</v>
      </c>
      <c r="E22" s="8">
        <v>3.2</v>
      </c>
      <c r="F22" s="8">
        <v>3.6</v>
      </c>
      <c r="G22" s="8">
        <v>220.6</v>
      </c>
      <c r="I22" s="2">
        <f t="shared" si="1"/>
        <v>0.27404877273810468</v>
      </c>
      <c r="J22" s="2">
        <f t="shared" si="1"/>
        <v>0.30130419593991387</v>
      </c>
      <c r="K22" s="2">
        <f t="shared" si="1"/>
        <v>7.3719091197917077</v>
      </c>
      <c r="L22" s="18"/>
      <c r="M22" s="3">
        <f t="shared" si="2"/>
        <v>0.28360630522415881</v>
      </c>
      <c r="N22" s="3">
        <f t="shared" si="2"/>
        <v>0.31181226941934581</v>
      </c>
      <c r="O22" s="3">
        <f t="shared" si="2"/>
        <v>7.6290066436838533</v>
      </c>
      <c r="P22" s="18"/>
      <c r="Q22" s="4">
        <f t="shared" si="3"/>
        <v>8.2244252183273581</v>
      </c>
      <c r="R22" s="7"/>
      <c r="S22" s="19">
        <f t="shared" si="4"/>
        <v>6.8512193184526171E-2</v>
      </c>
      <c r="T22" s="19">
        <f t="shared" si="4"/>
        <v>7.5326048984978466E-2</v>
      </c>
      <c r="U22" s="19">
        <f t="shared" si="4"/>
        <v>1.8429772799479269</v>
      </c>
      <c r="V22" s="7"/>
      <c r="W22" s="3">
        <f t="shared" si="5"/>
        <v>1.9868155221174315</v>
      </c>
      <c r="X22" s="8"/>
      <c r="Y22" s="5">
        <f>D31</f>
        <v>50</v>
      </c>
      <c r="Z22" s="6">
        <f>AVERAGE(Q31,Q32)</f>
        <v>7.4969832859547392</v>
      </c>
      <c r="AA22" s="6">
        <f>_xlfn.STDEV.S(Q31:Q32)</f>
        <v>0.28195817167225301</v>
      </c>
      <c r="AB22" s="6">
        <f>AVERAGE(W31:W32)</f>
        <v>1.8820966945746203</v>
      </c>
      <c r="AC22" s="6">
        <f>_xlfn.STDEV.S(W31:W32)</f>
        <v>8.9590646495525506E-2</v>
      </c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</row>
    <row r="23" spans="1:57" x14ac:dyDescent="0.25">
      <c r="A23" s="7">
        <v>0.93830000000000002</v>
      </c>
      <c r="B23" s="7">
        <v>4</v>
      </c>
      <c r="C23" s="18">
        <v>11</v>
      </c>
      <c r="D23" s="15">
        <v>46</v>
      </c>
      <c r="E23" s="8">
        <v>3.4</v>
      </c>
      <c r="F23" s="8">
        <v>4.8</v>
      </c>
      <c r="G23" s="8">
        <v>242.3</v>
      </c>
      <c r="I23" s="2">
        <f t="shared" si="1"/>
        <v>0.2911768210342362</v>
      </c>
      <c r="J23" s="2">
        <f t="shared" si="1"/>
        <v>0.40173892791988508</v>
      </c>
      <c r="K23" s="2">
        <f t="shared" si="1"/>
        <v>8.0970697177041284</v>
      </c>
      <c r="L23" s="18"/>
      <c r="M23" s="3">
        <f t="shared" si="2"/>
        <v>0.31032379946097854</v>
      </c>
      <c r="N23" s="3">
        <f t="shared" si="2"/>
        <v>0.4281561631886231</v>
      </c>
      <c r="O23" s="3">
        <f t="shared" si="2"/>
        <v>8.629510516576925</v>
      </c>
      <c r="P23" s="18"/>
      <c r="Q23" s="4">
        <f t="shared" si="3"/>
        <v>9.3679904792265276</v>
      </c>
      <c r="R23" s="7"/>
      <c r="S23" s="19">
        <f t="shared" si="4"/>
        <v>7.279420525855905E-2</v>
      </c>
      <c r="T23" s="19">
        <f t="shared" si="4"/>
        <v>0.10043473197997127</v>
      </c>
      <c r="U23" s="19">
        <f t="shared" si="4"/>
        <v>2.0242674294260321</v>
      </c>
      <c r="V23" s="7"/>
      <c r="W23" s="3">
        <f t="shared" si="5"/>
        <v>2.1974963666645624</v>
      </c>
      <c r="X23" s="8"/>
      <c r="Y23" s="5">
        <f>D33</f>
        <v>51</v>
      </c>
      <c r="Z23" s="6">
        <f>AVERAGE(Q33,Q34)</f>
        <v>4.086875610128244</v>
      </c>
      <c r="AA23" s="6">
        <f>_xlfn.STDEV.S(Q33:Q34)</f>
        <v>2.2885886533053588E-2</v>
      </c>
      <c r="AB23" s="6">
        <f>AVERAGE(W33:W34)</f>
        <v>1.0594275202290366</v>
      </c>
      <c r="AC23" s="6">
        <f>_xlfn.STDEV.S(W33:W34)</f>
        <v>9.7445966983851409E-3</v>
      </c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</row>
    <row r="24" spans="1:57" x14ac:dyDescent="0.25">
      <c r="A24" s="7">
        <v>0.9657</v>
      </c>
      <c r="B24" s="7">
        <v>4</v>
      </c>
      <c r="C24" s="18">
        <v>12</v>
      </c>
      <c r="D24" s="15">
        <v>46</v>
      </c>
      <c r="E24" s="8">
        <v>3.7</v>
      </c>
      <c r="F24" s="8">
        <v>5.0999999999999996</v>
      </c>
      <c r="G24" s="8">
        <v>273.89999999999998</v>
      </c>
      <c r="I24" s="2">
        <f>(E24-K$9)/K$8</f>
        <v>0.31686889347843356</v>
      </c>
      <c r="J24" s="2">
        <f t="shared" si="1"/>
        <v>0.42684761091487794</v>
      </c>
      <c r="K24" s="2">
        <f t="shared" si="1"/>
        <v>9.15306395245217</v>
      </c>
      <c r="L24" s="18"/>
      <c r="M24" s="3">
        <f t="shared" si="2"/>
        <v>0.32812353057723265</v>
      </c>
      <c r="N24" s="3">
        <f t="shared" si="2"/>
        <v>0.44200850255242613</v>
      </c>
      <c r="O24" s="3">
        <f t="shared" si="2"/>
        <v>9.4781650123766905</v>
      </c>
      <c r="P24" s="18"/>
      <c r="Q24" s="4">
        <f t="shared" si="3"/>
        <v>10.24829704550635</v>
      </c>
      <c r="R24" s="7"/>
      <c r="S24" s="19">
        <f t="shared" si="4"/>
        <v>7.9217223369608389E-2</v>
      </c>
      <c r="T24" s="19">
        <f t="shared" si="4"/>
        <v>0.10671190272871948</v>
      </c>
      <c r="U24" s="19">
        <f t="shared" si="4"/>
        <v>2.2882659881130425</v>
      </c>
      <c r="V24" s="7"/>
      <c r="W24" s="3">
        <f t="shared" si="5"/>
        <v>2.4741951142113705</v>
      </c>
      <c r="X24" s="8"/>
      <c r="Y24" s="5">
        <f>D35</f>
        <v>52</v>
      </c>
      <c r="Z24" s="6">
        <f>AVERAGE(Q35,Q36)</f>
        <v>4.0855283959552846</v>
      </c>
      <c r="AA24" s="6">
        <f>_xlfn.STDEV.S(Q35:Q36)</f>
        <v>0.49416140053313035</v>
      </c>
      <c r="AB24" s="6">
        <f>AVERAGE(W35:W36)</f>
        <v>1.1665258559566041</v>
      </c>
      <c r="AC24" s="6">
        <f>_xlfn.STDEV.S(W35:W36)</f>
        <v>0.12274233733790368</v>
      </c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</row>
    <row r="25" spans="1:57" x14ac:dyDescent="0.25">
      <c r="A25" s="7">
        <v>1.0196000000000001</v>
      </c>
      <c r="B25" s="7">
        <v>5</v>
      </c>
      <c r="C25" s="18">
        <v>13</v>
      </c>
      <c r="D25" s="15">
        <v>47</v>
      </c>
      <c r="E25" s="8">
        <v>3.4</v>
      </c>
      <c r="F25" s="8">
        <v>4.5</v>
      </c>
      <c r="G25" s="8">
        <v>174.4</v>
      </c>
      <c r="I25" s="2">
        <f t="shared" si="1"/>
        <v>0.2911768210342362</v>
      </c>
      <c r="J25" s="2">
        <f t="shared" si="1"/>
        <v>0.37663024492489228</v>
      </c>
      <c r="K25" s="2">
        <f t="shared" si="1"/>
        <v>5.8280188145588117</v>
      </c>
      <c r="L25" s="18"/>
      <c r="M25" s="3">
        <f t="shared" si="2"/>
        <v>0.28557946354868202</v>
      </c>
      <c r="N25" s="3">
        <f t="shared" si="2"/>
        <v>0.3693901970624679</v>
      </c>
      <c r="O25" s="3">
        <f t="shared" si="2"/>
        <v>5.715985498782671</v>
      </c>
      <c r="P25" s="18"/>
      <c r="Q25" s="4">
        <f t="shared" si="3"/>
        <v>6.3709551593938212</v>
      </c>
      <c r="R25" s="7"/>
      <c r="S25" s="19">
        <f t="shared" si="4"/>
        <v>5.8235364206847239E-2</v>
      </c>
      <c r="T25" s="19">
        <f t="shared" si="4"/>
        <v>7.5326048984978453E-2</v>
      </c>
      <c r="U25" s="19">
        <f t="shared" si="4"/>
        <v>1.1656037629117624</v>
      </c>
      <c r="V25" s="7"/>
      <c r="W25" s="3">
        <f t="shared" si="5"/>
        <v>1.2991651761035881</v>
      </c>
      <c r="X25" s="8"/>
      <c r="Y25" s="5">
        <f>D37</f>
        <v>53</v>
      </c>
      <c r="Z25" s="6">
        <f>AVERAGE(Q37,Q38)</f>
        <v>4.3636889588860921</v>
      </c>
      <c r="AA25" s="6">
        <f>_xlfn.STDEV.S(Q37:Q38)</f>
        <v>0.34655179875456921</v>
      </c>
      <c r="AB25" s="6">
        <f>AVERAGE(W37:W38)</f>
        <v>1.2105435197254901</v>
      </c>
      <c r="AC25" s="6">
        <f>_xlfn.STDEV.S(W37:W38)</f>
        <v>0.10713414443452295</v>
      </c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</row>
    <row r="26" spans="1:57" x14ac:dyDescent="0.25">
      <c r="A26" s="7">
        <v>0.99160000000000004</v>
      </c>
      <c r="B26" s="7">
        <v>5</v>
      </c>
      <c r="C26" s="18">
        <v>14</v>
      </c>
      <c r="D26" s="15">
        <v>47</v>
      </c>
      <c r="E26" s="8">
        <v>3.3</v>
      </c>
      <c r="F26" s="8">
        <v>4.8</v>
      </c>
      <c r="G26" s="8">
        <v>175.3</v>
      </c>
      <c r="I26" s="2">
        <f t="shared" si="1"/>
        <v>0.28261279688617041</v>
      </c>
      <c r="J26" s="2">
        <f t="shared" si="1"/>
        <v>0.40173892791988508</v>
      </c>
      <c r="K26" s="2">
        <f t="shared" si="1"/>
        <v>5.8580945997256864</v>
      </c>
      <c r="L26" s="18"/>
      <c r="M26" s="3">
        <f t="shared" si="2"/>
        <v>0.28500685446366519</v>
      </c>
      <c r="N26" s="3">
        <f t="shared" si="2"/>
        <v>0.40514212174252223</v>
      </c>
      <c r="O26" s="3">
        <f t="shared" si="2"/>
        <v>5.9077194430472835</v>
      </c>
      <c r="P26" s="18"/>
      <c r="Q26" s="4">
        <f t="shared" si="3"/>
        <v>6.5978684192534711</v>
      </c>
      <c r="R26" s="7"/>
      <c r="S26" s="19">
        <f t="shared" si="4"/>
        <v>5.6522559377234084E-2</v>
      </c>
      <c r="T26" s="19">
        <f t="shared" si="4"/>
        <v>8.0347785583977011E-2</v>
      </c>
      <c r="U26" s="19">
        <f t="shared" si="4"/>
        <v>1.1716189199451372</v>
      </c>
      <c r="V26" s="7"/>
      <c r="W26" s="3">
        <f t="shared" si="5"/>
        <v>1.3084892649063482</v>
      </c>
      <c r="X26" s="8"/>
      <c r="Y26" s="5">
        <f>D39</f>
        <v>54</v>
      </c>
      <c r="Z26" s="6">
        <f>AVERAGE(Q39,Q40)</f>
        <v>4.8782858755890759</v>
      </c>
      <c r="AA26" s="6">
        <f>_xlfn.STDEV.S(Q39:Q40)</f>
        <v>0.34383070475327859</v>
      </c>
      <c r="AB26" s="6">
        <f>AVERAGE(W39:W40)</f>
        <v>1.2772639874755205</v>
      </c>
      <c r="AC26" s="6">
        <f>_xlfn.STDEV.S(W39:W40)</f>
        <v>5.7421415069628029E-2</v>
      </c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</row>
    <row r="27" spans="1:57" x14ac:dyDescent="0.25">
      <c r="A27" s="7">
        <v>0.80449999999999999</v>
      </c>
      <c r="B27" s="7">
        <v>3</v>
      </c>
      <c r="C27" s="18">
        <v>15</v>
      </c>
      <c r="D27" s="15">
        <v>48</v>
      </c>
      <c r="E27" s="8">
        <v>2.7</v>
      </c>
      <c r="F27" s="8">
        <v>2.8</v>
      </c>
      <c r="G27" s="8">
        <v>166.2</v>
      </c>
      <c r="I27" s="2">
        <f t="shared" si="1"/>
        <v>0.23122865199777581</v>
      </c>
      <c r="J27" s="2">
        <f t="shared" si="1"/>
        <v>0.23434770795326632</v>
      </c>
      <c r="K27" s="2">
        <f t="shared" si="1"/>
        <v>5.5539949941495097</v>
      </c>
      <c r="L27" s="18"/>
      <c r="M27" s="3">
        <f t="shared" si="2"/>
        <v>0.28741908265727262</v>
      </c>
      <c r="N27" s="3">
        <f t="shared" si="2"/>
        <v>0.29129609441052368</v>
      </c>
      <c r="O27" s="3">
        <f t="shared" si="2"/>
        <v>6.9036606515220758</v>
      </c>
      <c r="P27" s="18"/>
      <c r="Q27" s="4">
        <f t="shared" si="3"/>
        <v>7.4823758285898716</v>
      </c>
      <c r="R27" s="7"/>
      <c r="S27" s="19">
        <f t="shared" si="4"/>
        <v>7.7076217332591943E-2</v>
      </c>
      <c r="T27" s="19">
        <f t="shared" si="4"/>
        <v>7.8115902651088767E-2</v>
      </c>
      <c r="U27" s="19">
        <f t="shared" si="4"/>
        <v>1.8513316647165032</v>
      </c>
      <c r="V27" s="7"/>
      <c r="W27" s="3">
        <f t="shared" si="5"/>
        <v>2.006523784700184</v>
      </c>
      <c r="X27" s="8"/>
      <c r="Y27" s="5">
        <f>D41</f>
        <v>55</v>
      </c>
      <c r="Z27" s="6">
        <f>AVERAGE(Q41,Q42)</f>
        <v>6.851882433979295</v>
      </c>
      <c r="AA27" s="6">
        <f>_xlfn.STDEV.S(Q41:Q42)</f>
        <v>0.24062047414463439</v>
      </c>
      <c r="AB27" s="6">
        <f>AVERAGE(W41:W42)</f>
        <v>1.4591380519054145</v>
      </c>
      <c r="AC27" s="6">
        <f>_xlfn.STDEV.S(W41:W42)</f>
        <v>3.9281370729284601E-2</v>
      </c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</row>
    <row r="28" spans="1:57" x14ac:dyDescent="0.25">
      <c r="A28" s="7">
        <v>1.0586</v>
      </c>
      <c r="B28" s="7">
        <v>4</v>
      </c>
      <c r="C28" s="18">
        <v>16</v>
      </c>
      <c r="D28" s="15">
        <v>48</v>
      </c>
      <c r="E28" s="8">
        <v>3.2</v>
      </c>
      <c r="F28" s="8">
        <v>3.4</v>
      </c>
      <c r="G28" s="8">
        <v>194</v>
      </c>
      <c r="I28" s="2">
        <f t="shared" si="1"/>
        <v>0.27404877273810468</v>
      </c>
      <c r="J28" s="2">
        <f t="shared" si="1"/>
        <v>0.28456507394325198</v>
      </c>
      <c r="K28" s="2">
        <f t="shared" si="1"/>
        <v>6.4830025804151914</v>
      </c>
      <c r="L28" s="18"/>
      <c r="M28" s="3">
        <f t="shared" si="2"/>
        <v>0.25887849304563071</v>
      </c>
      <c r="N28" s="3">
        <f t="shared" si="2"/>
        <v>0.2688126525063782</v>
      </c>
      <c r="O28" s="3">
        <f t="shared" si="2"/>
        <v>6.1241286419943242</v>
      </c>
      <c r="P28" s="18"/>
      <c r="Q28" s="4">
        <f t="shared" ref="Q28:Q33" si="6">SUM(M28:O28)</f>
        <v>6.6518197875463327</v>
      </c>
      <c r="R28" s="7"/>
      <c r="S28" s="19">
        <f t="shared" si="4"/>
        <v>6.8512193184526171E-2</v>
      </c>
      <c r="T28" s="19">
        <f t="shared" si="4"/>
        <v>7.1141268485812995E-2</v>
      </c>
      <c r="U28" s="19">
        <f t="shared" si="4"/>
        <v>1.6207506451037978</v>
      </c>
      <c r="V28" s="7"/>
      <c r="W28" s="3">
        <f t="shared" si="5"/>
        <v>1.7604041067741369</v>
      </c>
      <c r="X28" s="8"/>
      <c r="Y28" s="5">
        <f>D43</f>
        <v>56</v>
      </c>
      <c r="Z28" s="6">
        <f>AVERAGE(Q43,Q44)</f>
        <v>6.8494842144036454</v>
      </c>
      <c r="AA28" s="6">
        <f>_xlfn.STDEV.S(Q43:Q44)</f>
        <v>0.19742477365399139</v>
      </c>
      <c r="AB28" s="6">
        <f>AVERAGE(W43:W44)</f>
        <v>1.8288230952054669</v>
      </c>
      <c r="AC28" s="6">
        <f>_xlfn.STDEV.S(W43:W44)</f>
        <v>3.5647126501514387E-2</v>
      </c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</row>
    <row r="29" spans="1:57" s="7" customFormat="1" x14ac:dyDescent="0.25">
      <c r="A29" s="7">
        <v>1.0127999999999999</v>
      </c>
      <c r="B29" s="7">
        <v>4</v>
      </c>
      <c r="C29" s="18">
        <v>17</v>
      </c>
      <c r="D29" s="15">
        <v>49</v>
      </c>
      <c r="E29" s="8">
        <v>3</v>
      </c>
      <c r="F29" s="8">
        <v>3.2</v>
      </c>
      <c r="G29" s="8">
        <v>116.9</v>
      </c>
      <c r="I29" s="12">
        <f t="shared" si="1"/>
        <v>0.25692072444197311</v>
      </c>
      <c r="J29" s="2">
        <f t="shared" si="1"/>
        <v>0.26782595194659009</v>
      </c>
      <c r="K29" s="12">
        <f t="shared" si="1"/>
        <v>3.9065103177862679</v>
      </c>
      <c r="L29" s="8"/>
      <c r="M29" s="3">
        <f t="shared" si="2"/>
        <v>0.2536737010682989</v>
      </c>
      <c r="N29" s="3">
        <f t="shared" si="2"/>
        <v>0.26444110579244678</v>
      </c>
      <c r="O29" s="3">
        <f t="shared" si="2"/>
        <v>3.8571389393624291</v>
      </c>
      <c r="P29" s="8"/>
      <c r="Q29" s="14">
        <f t="shared" si="6"/>
        <v>4.3752537462231746</v>
      </c>
      <c r="S29" s="19">
        <f t="shared" si="4"/>
        <v>6.4230181110493278E-2</v>
      </c>
      <c r="T29" s="19">
        <f t="shared" si="4"/>
        <v>6.6956487986647523E-2</v>
      </c>
      <c r="U29" s="19">
        <f t="shared" si="4"/>
        <v>0.97662757944656697</v>
      </c>
      <c r="W29" s="3">
        <f t="shared" si="5"/>
        <v>1.1078142485437077</v>
      </c>
      <c r="X29" s="8"/>
      <c r="Y29" s="5">
        <f>D45</f>
        <v>57</v>
      </c>
      <c r="Z29" s="6">
        <f>AVERAGE(Q45,Q46)</f>
        <v>7.8274202558642108</v>
      </c>
      <c r="AA29" s="6">
        <f>_xlfn.STDEV.S(Q45:Q46)</f>
        <v>2.6880548575733857E-2</v>
      </c>
      <c r="AB29" s="6">
        <f>AVERAGE(W45:W46)</f>
        <v>1.9652118511588135</v>
      </c>
      <c r="AC29" s="6">
        <f>_xlfn.STDEV.S(W45:W46)</f>
        <v>3.0133320432245776E-2</v>
      </c>
    </row>
    <row r="30" spans="1:57" x14ac:dyDescent="0.25">
      <c r="A30" s="7">
        <v>1.2110000000000001</v>
      </c>
      <c r="B30" s="7">
        <v>5</v>
      </c>
      <c r="C30" s="18">
        <v>18</v>
      </c>
      <c r="D30" s="15">
        <v>49</v>
      </c>
      <c r="E30" s="8">
        <v>4.2</v>
      </c>
      <c r="F30" s="8">
        <v>4.5</v>
      </c>
      <c r="G30" s="8">
        <v>161.6</v>
      </c>
      <c r="I30" s="2">
        <f t="shared" si="1"/>
        <v>0.35968901421876237</v>
      </c>
      <c r="J30" s="2">
        <f t="shared" si="1"/>
        <v>0.37663024492489228</v>
      </c>
      <c r="K30" s="2">
        <f t="shared" si="1"/>
        <v>5.4002743144077057</v>
      </c>
      <c r="L30" s="18"/>
      <c r="M30" s="3">
        <f t="shared" si="2"/>
        <v>0.29701817854563367</v>
      </c>
      <c r="N30" s="3">
        <f t="shared" si="2"/>
        <v>0.31100763412460136</v>
      </c>
      <c r="O30" s="3">
        <f t="shared" si="2"/>
        <v>4.4593512092549181</v>
      </c>
      <c r="P30" s="18"/>
      <c r="Q30" s="4">
        <f t="shared" si="6"/>
        <v>5.0673770219251528</v>
      </c>
      <c r="S30" s="19">
        <f t="shared" si="4"/>
        <v>7.193780284375248E-2</v>
      </c>
      <c r="T30" s="19">
        <f t="shared" si="4"/>
        <v>7.5326048984978453E-2</v>
      </c>
      <c r="U30" s="19">
        <f t="shared" si="4"/>
        <v>1.0800548628815412</v>
      </c>
      <c r="W30" s="3">
        <f t="shared" si="5"/>
        <v>1.2273187147102722</v>
      </c>
      <c r="X30" s="18"/>
      <c r="Y30" s="5">
        <f>D47</f>
        <v>58</v>
      </c>
      <c r="Z30" s="6">
        <f>AVERAGE(Q47,Q48)</f>
        <v>7.4154024599456463</v>
      </c>
      <c r="AA30" s="6">
        <f>_xlfn.STDEV.S(Q47:Q48)</f>
        <v>1.9136634928191332</v>
      </c>
      <c r="AB30" s="6">
        <f>AVERAGE(W47:W48)</f>
        <v>2.040605227454686</v>
      </c>
      <c r="AC30" s="6">
        <f>_xlfn.STDEV.S(W47:W48)</f>
        <v>0.40238113178537488</v>
      </c>
    </row>
    <row r="31" spans="1:57" x14ac:dyDescent="0.25">
      <c r="A31" s="7">
        <v>0.99690000000000001</v>
      </c>
      <c r="B31" s="7">
        <v>4</v>
      </c>
      <c r="C31" s="18">
        <v>19</v>
      </c>
      <c r="D31" s="15">
        <v>50</v>
      </c>
      <c r="E31" s="8">
        <v>2.9</v>
      </c>
      <c r="F31" s="8">
        <v>3.9</v>
      </c>
      <c r="G31" s="8">
        <v>200.5</v>
      </c>
      <c r="I31" s="2">
        <f t="shared" si="1"/>
        <v>0.24835670029390733</v>
      </c>
      <c r="J31" s="2">
        <f t="shared" si="1"/>
        <v>0.32641287893490667</v>
      </c>
      <c r="K31" s="2">
        <f t="shared" si="1"/>
        <v>6.7002165843981754</v>
      </c>
      <c r="L31" s="18"/>
      <c r="M31" s="3">
        <f t="shared" si="2"/>
        <v>0.24912900019451031</v>
      </c>
      <c r="N31" s="3">
        <f t="shared" si="2"/>
        <v>0.32742790544177619</v>
      </c>
      <c r="O31" s="3">
        <f t="shared" si="2"/>
        <v>6.7210518451180414</v>
      </c>
      <c r="P31" s="18"/>
      <c r="Q31" s="4">
        <f t="shared" si="6"/>
        <v>7.2976087507543284</v>
      </c>
      <c r="S31" s="19">
        <f t="shared" si="4"/>
        <v>6.2089175073476832E-2</v>
      </c>
      <c r="T31" s="19">
        <f t="shared" si="4"/>
        <v>8.1603219733726667E-2</v>
      </c>
      <c r="U31" s="19">
        <f t="shared" si="4"/>
        <v>1.6750541460995438</v>
      </c>
      <c r="W31" s="3">
        <f t="shared" si="5"/>
        <v>1.8187465409067474</v>
      </c>
      <c r="X31" s="18"/>
      <c r="Y31" s="5">
        <f>D49</f>
        <v>59</v>
      </c>
      <c r="Z31" s="6">
        <f>AVERAGE(Q49,Q50)</f>
        <v>5.6488549967108597</v>
      </c>
      <c r="AA31" s="6">
        <f>_xlfn.STDEV.S(Q49:Q50)</f>
        <v>7.7660402884389773E-2</v>
      </c>
      <c r="AB31" s="6">
        <f>AVERAGE(W49:W50)</f>
        <v>1.5742824375825792</v>
      </c>
      <c r="AC31" s="6">
        <f>_xlfn.STDEV.S(W49:W50)</f>
        <v>2.4139448325164591E-2</v>
      </c>
    </row>
    <row r="32" spans="1:57" x14ac:dyDescent="0.25">
      <c r="A32" s="7">
        <v>1.0111000000000001</v>
      </c>
      <c r="B32" s="7">
        <v>4</v>
      </c>
      <c r="C32" s="18">
        <v>20</v>
      </c>
      <c r="D32" s="15">
        <v>50</v>
      </c>
      <c r="E32" s="8">
        <v>3.1</v>
      </c>
      <c r="F32" s="8">
        <v>4.5999999999999996</v>
      </c>
      <c r="G32" s="8">
        <v>213.4</v>
      </c>
      <c r="I32" s="2">
        <f>(E32-K$9)/K$8</f>
        <v>0.2654847485900389</v>
      </c>
      <c r="J32" s="2">
        <f t="shared" ref="J32" si="7">(F32-L$9)/L$8</f>
        <v>0.38499980592322319</v>
      </c>
      <c r="K32" s="2">
        <f>(G32-M$9)/M$8</f>
        <v>7.131302838456711</v>
      </c>
      <c r="L32" s="18"/>
      <c r="M32" s="3">
        <f t="shared" si="2"/>
        <v>0.26257021915739182</v>
      </c>
      <c r="N32" s="3">
        <f t="shared" si="2"/>
        <v>0.38077322314629924</v>
      </c>
      <c r="O32" s="3">
        <f t="shared" si="2"/>
        <v>7.0530143788514588</v>
      </c>
      <c r="P32" s="18"/>
      <c r="Q32" s="4">
        <f t="shared" si="6"/>
        <v>7.69635782115515</v>
      </c>
      <c r="S32" s="19">
        <f t="shared" si="4"/>
        <v>6.6371187147509725E-2</v>
      </c>
      <c r="T32" s="19">
        <f t="shared" si="4"/>
        <v>9.6249951480805798E-2</v>
      </c>
      <c r="U32" s="19">
        <f t="shared" si="4"/>
        <v>1.7828257096141777</v>
      </c>
      <c r="W32" s="3">
        <f t="shared" si="5"/>
        <v>1.9454468482424931</v>
      </c>
      <c r="X32" s="18"/>
      <c r="Y32" s="5">
        <f>D51</f>
        <v>60</v>
      </c>
      <c r="Z32" s="6">
        <f>AVERAGE(Q51,Q52)</f>
        <v>3.679897491364736</v>
      </c>
      <c r="AA32" s="6">
        <f>_xlfn.STDEV.S(Q51:Q52)</f>
        <v>0.51088632013301716</v>
      </c>
      <c r="AB32" s="6">
        <f>AVERAGE(W51:W52)</f>
        <v>0.88794962531693544</v>
      </c>
      <c r="AC32" s="6">
        <f>_xlfn.STDEV.S(W51:W52)</f>
        <v>0.11657532061555372</v>
      </c>
    </row>
    <row r="33" spans="1:29" x14ac:dyDescent="0.25">
      <c r="A33" s="7">
        <v>1.0261</v>
      </c>
      <c r="B33" s="7">
        <v>4</v>
      </c>
      <c r="C33" s="18">
        <v>21</v>
      </c>
      <c r="D33" s="15">
        <v>51</v>
      </c>
      <c r="E33" s="8">
        <v>2.7</v>
      </c>
      <c r="F33" s="8">
        <v>3.7</v>
      </c>
      <c r="G33" s="8">
        <v>109.8</v>
      </c>
      <c r="I33" s="2">
        <f>(E33-K$9)/K$8</f>
        <v>0.23122865199777581</v>
      </c>
      <c r="J33" s="2">
        <f>(F33-L$9)/L$8</f>
        <v>0.30967375693824478</v>
      </c>
      <c r="K33" s="2">
        <f>(G33-M$9)/M$8</f>
        <v>3.6692457903587012</v>
      </c>
      <c r="L33" s="18"/>
      <c r="M33" s="3">
        <f t="shared" si="2"/>
        <v>0.22534709287377042</v>
      </c>
      <c r="N33" s="3">
        <f t="shared" si="2"/>
        <v>0.3017968589204218</v>
      </c>
      <c r="O33" s="3">
        <f t="shared" si="2"/>
        <v>3.5759144238950404</v>
      </c>
      <c r="P33" s="18"/>
      <c r="Q33" s="4">
        <f t="shared" si="6"/>
        <v>4.1030583756892325</v>
      </c>
      <c r="S33" s="19">
        <f t="shared" si="4"/>
        <v>5.7807162999443953E-2</v>
      </c>
      <c r="T33" s="19">
        <f t="shared" si="4"/>
        <v>7.7418439234561195E-2</v>
      </c>
      <c r="U33" s="19">
        <f t="shared" si="4"/>
        <v>0.91731144758967531</v>
      </c>
      <c r="W33" s="3">
        <f t="shared" si="5"/>
        <v>1.0525370498236803</v>
      </c>
      <c r="Y33">
        <f>D53</f>
        <v>0</v>
      </c>
      <c r="Z33" s="6" t="e">
        <f>Q53</f>
        <v>#DIV/0!</v>
      </c>
      <c r="AA33" s="6"/>
      <c r="AB33" s="6" t="e">
        <f>W53</f>
        <v>#DIV/0!</v>
      </c>
      <c r="AC33" s="6"/>
    </row>
    <row r="34" spans="1:29" x14ac:dyDescent="0.25">
      <c r="A34" s="7">
        <v>1.0478000000000001</v>
      </c>
      <c r="B34" s="7">
        <v>4</v>
      </c>
      <c r="C34" s="18">
        <v>22</v>
      </c>
      <c r="D34" s="15">
        <v>51</v>
      </c>
      <c r="E34" s="8">
        <v>2.7</v>
      </c>
      <c r="F34" s="8">
        <v>3.6</v>
      </c>
      <c r="G34" s="8">
        <v>111.7</v>
      </c>
      <c r="I34" s="2">
        <f>(E34-K$9)/K$8</f>
        <v>0.23122865199777581</v>
      </c>
      <c r="J34" s="2">
        <f>(F34-L$9)/L$8</f>
        <v>0.30130419593991387</v>
      </c>
      <c r="K34" s="2">
        <f t="shared" ref="K34:K55" si="8">(G34-M$9)/M$8</f>
        <v>3.7327391145998812</v>
      </c>
      <c r="L34" s="18"/>
      <c r="M34" s="3">
        <f t="shared" si="2"/>
        <v>0.22068014124620711</v>
      </c>
      <c r="N34" s="3">
        <f t="shared" si="2"/>
        <v>0.28755888140858354</v>
      </c>
      <c r="O34" s="3">
        <f t="shared" si="2"/>
        <v>3.5624538219124653</v>
      </c>
      <c r="P34" s="18"/>
      <c r="Q34" s="4">
        <f t="shared" ref="Q34:Q36" si="9">SUM(M34:O34)</f>
        <v>4.0706928445672563</v>
      </c>
      <c r="S34" s="19">
        <f t="shared" si="4"/>
        <v>5.7807162999443953E-2</v>
      </c>
      <c r="T34" s="19">
        <f t="shared" si="4"/>
        <v>7.5326048984978466E-2</v>
      </c>
      <c r="U34" s="19">
        <f t="shared" si="4"/>
        <v>0.93318477864997029</v>
      </c>
      <c r="W34" s="3">
        <f t="shared" si="5"/>
        <v>1.0663179906343927</v>
      </c>
      <c r="Y34" t="str">
        <f>D54</f>
        <v>QC1</v>
      </c>
      <c r="Z34" s="6" t="e">
        <f>Q54</f>
        <v>#DIV/0!</v>
      </c>
      <c r="AA34" s="6"/>
      <c r="AB34" s="6" t="e">
        <f>W54</f>
        <v>#DIV/0!</v>
      </c>
      <c r="AC34" s="6"/>
    </row>
    <row r="35" spans="1:29" x14ac:dyDescent="0.25">
      <c r="A35" s="7">
        <v>0.8478</v>
      </c>
      <c r="B35" s="7">
        <v>3</v>
      </c>
      <c r="C35" s="18">
        <v>23</v>
      </c>
      <c r="D35" s="15">
        <v>52</v>
      </c>
      <c r="E35" s="8">
        <v>3.2</v>
      </c>
      <c r="F35" s="8">
        <v>3</v>
      </c>
      <c r="G35" s="8">
        <v>96.8</v>
      </c>
      <c r="I35" s="2">
        <f t="shared" ref="I35:J50" si="10">(E35-K$9)/K$8</f>
        <v>0.27404877273810468</v>
      </c>
      <c r="J35" s="2">
        <f t="shared" si="10"/>
        <v>0.2510868299499282</v>
      </c>
      <c r="K35" s="2">
        <f t="shared" si="8"/>
        <v>3.2348177823927347</v>
      </c>
      <c r="L35" s="18"/>
      <c r="M35" s="3">
        <f t="shared" si="2"/>
        <v>0.32324696005909964</v>
      </c>
      <c r="N35" s="3">
        <f t="shared" si="2"/>
        <v>0.29616280956585067</v>
      </c>
      <c r="O35" s="3">
        <f t="shared" si="2"/>
        <v>3.815543503647953</v>
      </c>
      <c r="P35" s="18"/>
      <c r="Q35" s="4">
        <f t="shared" si="9"/>
        <v>4.4349532732729031</v>
      </c>
      <c r="S35" s="19">
        <f t="shared" si="4"/>
        <v>9.1349590912701562E-2</v>
      </c>
      <c r="T35" s="19">
        <f t="shared" si="4"/>
        <v>8.3695609983309396E-2</v>
      </c>
      <c r="U35" s="19">
        <f t="shared" si="4"/>
        <v>1.0782725941309115</v>
      </c>
      <c r="W35" s="3">
        <f t="shared" si="5"/>
        <v>1.2533177950269225</v>
      </c>
      <c r="Y35" t="str">
        <f>D55</f>
        <v>QC2</v>
      </c>
      <c r="Z35" s="6" t="e">
        <f>Q55</f>
        <v>#DIV/0!</v>
      </c>
      <c r="AA35" s="6"/>
      <c r="AB35" s="6" t="e">
        <f>W55</f>
        <v>#DIV/0!</v>
      </c>
      <c r="AC35" s="6"/>
    </row>
    <row r="36" spans="1:29" x14ac:dyDescent="0.25">
      <c r="A36" s="7">
        <v>0.86699999999999999</v>
      </c>
      <c r="B36" s="7">
        <v>3</v>
      </c>
      <c r="C36" s="18">
        <v>24</v>
      </c>
      <c r="D36" s="15">
        <v>52</v>
      </c>
      <c r="E36" s="8">
        <v>2.7</v>
      </c>
      <c r="F36" s="8">
        <v>2.6</v>
      </c>
      <c r="G36" s="8">
        <v>83.5</v>
      </c>
      <c r="I36" s="2">
        <f t="shared" si="10"/>
        <v>0.23122865199777581</v>
      </c>
      <c r="J36" s="2">
        <f t="shared" si="10"/>
        <v>0.21760858595660446</v>
      </c>
      <c r="K36" s="2">
        <f t="shared" si="8"/>
        <v>2.7903645127044769</v>
      </c>
      <c r="L36" s="18"/>
      <c r="M36" s="3">
        <f t="shared" si="2"/>
        <v>0.26669971395360531</v>
      </c>
      <c r="N36" s="3">
        <f t="shared" si="2"/>
        <v>0.25099029522099708</v>
      </c>
      <c r="O36" s="3">
        <f t="shared" si="2"/>
        <v>3.2184135094630646</v>
      </c>
      <c r="P36" s="18"/>
      <c r="Q36" s="4">
        <f t="shared" si="9"/>
        <v>3.736103518637667</v>
      </c>
      <c r="S36" s="19">
        <f t="shared" si="4"/>
        <v>7.7076217332591943E-2</v>
      </c>
      <c r="T36" s="19">
        <f t="shared" si="4"/>
        <v>7.2536195318868152E-2</v>
      </c>
      <c r="U36" s="19">
        <f t="shared" si="4"/>
        <v>0.93012150423482565</v>
      </c>
      <c r="W36" s="3">
        <f t="shared" si="5"/>
        <v>1.0797339168862856</v>
      </c>
    </row>
    <row r="37" spans="1:29" x14ac:dyDescent="0.25">
      <c r="A37" s="7">
        <v>1.1021000000000001</v>
      </c>
      <c r="B37" s="7">
        <v>4</v>
      </c>
      <c r="C37" s="18"/>
      <c r="D37" s="15">
        <v>53</v>
      </c>
      <c r="E37" s="8">
        <v>1.9</v>
      </c>
      <c r="F37" s="8">
        <v>2.7</v>
      </c>
      <c r="G37" s="8">
        <v>124.2</v>
      </c>
      <c r="I37" s="2">
        <f t="shared" si="10"/>
        <v>0.16271645881324964</v>
      </c>
      <c r="J37" s="2">
        <f t="shared" si="10"/>
        <v>0.2259781469549354</v>
      </c>
      <c r="K37" s="2">
        <f t="shared" si="8"/>
        <v>4.1504583530286947</v>
      </c>
      <c r="L37" s="18"/>
      <c r="M37" s="3">
        <f t="shared" si="2"/>
        <v>0.14764219110175994</v>
      </c>
      <c r="N37" s="3">
        <f t="shared" si="2"/>
        <v>0.2050432328780831</v>
      </c>
      <c r="O37" s="3">
        <f t="shared" si="2"/>
        <v>3.765954407974498</v>
      </c>
      <c r="P37" s="18"/>
      <c r="Q37" s="4">
        <f>SUM(M37:O37)</f>
        <v>4.1186398319543409</v>
      </c>
      <c r="S37" s="19">
        <f t="shared" si="4"/>
        <v>4.0679114703312411E-2</v>
      </c>
      <c r="T37" s="19">
        <f t="shared" si="4"/>
        <v>5.649453673873385E-2</v>
      </c>
      <c r="U37" s="19">
        <f t="shared" si="4"/>
        <v>1.0376145882571737</v>
      </c>
      <c r="W37" s="3">
        <f t="shared" si="5"/>
        <v>1.1347882396992199</v>
      </c>
    </row>
    <row r="38" spans="1:29" x14ac:dyDescent="0.25">
      <c r="A38" s="7">
        <v>0.83730000000000004</v>
      </c>
      <c r="B38" s="7">
        <v>3</v>
      </c>
      <c r="C38" s="18"/>
      <c r="D38" s="15">
        <v>53</v>
      </c>
      <c r="E38" s="8">
        <v>1.8</v>
      </c>
      <c r="F38" s="8">
        <v>2.7</v>
      </c>
      <c r="G38" s="8">
        <v>104.1</v>
      </c>
      <c r="I38" s="2">
        <f t="shared" si="10"/>
        <v>0.15415243466518389</v>
      </c>
      <c r="J38" s="2">
        <f t="shared" si="10"/>
        <v>0.2259781469549354</v>
      </c>
      <c r="K38" s="2">
        <f t="shared" si="8"/>
        <v>3.4787658176351619</v>
      </c>
      <c r="L38" s="18"/>
      <c r="M38" s="3">
        <f t="shared" si="2"/>
        <v>0.18410657430453109</v>
      </c>
      <c r="N38" s="3">
        <f t="shared" si="2"/>
        <v>0.26988910420988343</v>
      </c>
      <c r="O38" s="3">
        <f t="shared" si="2"/>
        <v>4.1547424073034298</v>
      </c>
      <c r="P38" s="18"/>
      <c r="Q38" s="4">
        <f t="shared" ref="Q38:Q40" si="11">SUM(M38:O38)</f>
        <v>4.6087380858178442</v>
      </c>
      <c r="S38" s="19">
        <f t="shared" si="4"/>
        <v>5.1384144888394628E-2</v>
      </c>
      <c r="T38" s="19">
        <f t="shared" si="4"/>
        <v>7.5326048984978466E-2</v>
      </c>
      <c r="U38" s="19">
        <f t="shared" si="4"/>
        <v>1.1595886058783873</v>
      </c>
      <c r="W38" s="3">
        <f t="shared" si="5"/>
        <v>1.2862987997517603</v>
      </c>
    </row>
    <row r="39" spans="1:29" x14ac:dyDescent="0.25">
      <c r="A39" s="7">
        <v>1.0671999999999999</v>
      </c>
      <c r="B39" s="7">
        <v>4</v>
      </c>
      <c r="D39" s="15">
        <v>54</v>
      </c>
      <c r="E39" s="8">
        <v>4.0999999999999996</v>
      </c>
      <c r="F39" s="8">
        <v>4</v>
      </c>
      <c r="G39" s="8">
        <v>127.5</v>
      </c>
      <c r="I39" s="2">
        <f t="shared" si="10"/>
        <v>0.35112499007069659</v>
      </c>
      <c r="J39" s="2">
        <f t="shared" si="10"/>
        <v>0.33478243993323759</v>
      </c>
      <c r="K39" s="2">
        <f t="shared" si="8"/>
        <v>4.2607362319739019</v>
      </c>
      <c r="L39" s="18"/>
      <c r="M39" s="3">
        <f t="shared" si="2"/>
        <v>0.32901517060597507</v>
      </c>
      <c r="N39" s="3">
        <f t="shared" si="2"/>
        <v>0.31370168659411318</v>
      </c>
      <c r="O39" s="3">
        <f t="shared" si="2"/>
        <v>3.9924439954777946</v>
      </c>
      <c r="P39" s="18"/>
      <c r="Q39" s="4">
        <f t="shared" si="11"/>
        <v>4.6351608526778829</v>
      </c>
      <c r="S39" s="19">
        <f t="shared" si="4"/>
        <v>8.7781247517674146E-2</v>
      </c>
      <c r="T39" s="19">
        <f t="shared" si="4"/>
        <v>8.3695609983309396E-2</v>
      </c>
      <c r="U39" s="19">
        <f t="shared" si="4"/>
        <v>1.0651840579934755</v>
      </c>
      <c r="W39" s="3">
        <f t="shared" si="5"/>
        <v>1.236660915494459</v>
      </c>
    </row>
    <row r="40" spans="1:29" x14ac:dyDescent="0.25">
      <c r="A40" s="7">
        <v>1.0293000000000001</v>
      </c>
      <c r="B40" s="7">
        <v>4</v>
      </c>
      <c r="D40" s="15">
        <v>54</v>
      </c>
      <c r="E40" s="8">
        <v>4.4000000000000004</v>
      </c>
      <c r="F40" s="8">
        <v>4.3</v>
      </c>
      <c r="G40" s="8">
        <v>135.69999999999999</v>
      </c>
      <c r="I40" s="2">
        <f t="shared" si="10"/>
        <v>0.37681706251489394</v>
      </c>
      <c r="J40" s="2">
        <f t="shared" si="10"/>
        <v>0.35989112292823039</v>
      </c>
      <c r="K40" s="2">
        <f t="shared" si="8"/>
        <v>4.534760052383203</v>
      </c>
      <c r="L40" s="18"/>
      <c r="M40" s="3">
        <f t="shared" si="2"/>
        <v>0.36609060770901963</v>
      </c>
      <c r="N40" s="3">
        <f t="shared" si="2"/>
        <v>0.34964648103393603</v>
      </c>
      <c r="O40" s="3">
        <f t="shared" si="2"/>
        <v>4.4056738097573129</v>
      </c>
      <c r="P40" s="18"/>
      <c r="Q40" s="4">
        <f t="shared" si="11"/>
        <v>5.1214108985002689</v>
      </c>
      <c r="S40" s="19">
        <f t="shared" si="4"/>
        <v>9.4204265628723485E-2</v>
      </c>
      <c r="T40" s="19">
        <f t="shared" si="4"/>
        <v>8.9972780732057597E-2</v>
      </c>
      <c r="U40" s="19">
        <f t="shared" si="4"/>
        <v>1.1336900130958008</v>
      </c>
      <c r="W40" s="3">
        <f t="shared" si="5"/>
        <v>1.3178670594565818</v>
      </c>
    </row>
    <row r="41" spans="1:29" x14ac:dyDescent="0.25">
      <c r="A41" s="7">
        <v>0.84699999999999998</v>
      </c>
      <c r="B41" s="7">
        <v>4</v>
      </c>
      <c r="D41" s="15">
        <v>55</v>
      </c>
      <c r="E41" s="8">
        <v>1.9</v>
      </c>
      <c r="F41" s="8">
        <v>2.4</v>
      </c>
      <c r="G41" s="8">
        <v>167.1</v>
      </c>
      <c r="I41" s="2">
        <f t="shared" si="10"/>
        <v>0.16271645881324964</v>
      </c>
      <c r="J41" s="2">
        <f t="shared" si="10"/>
        <v>0.20086946395994254</v>
      </c>
      <c r="K41" s="2">
        <f t="shared" si="8"/>
        <v>5.5840707793163844</v>
      </c>
      <c r="L41" s="18"/>
      <c r="M41" s="3">
        <f t="shared" si="2"/>
        <v>0.19210916034622155</v>
      </c>
      <c r="N41" s="3">
        <f t="shared" si="2"/>
        <v>0.23715403064928281</v>
      </c>
      <c r="O41" s="3">
        <f t="shared" si="2"/>
        <v>6.5927636119437834</v>
      </c>
      <c r="P41" s="18"/>
      <c r="Q41" s="4">
        <f>SUM(M41:O41)</f>
        <v>7.0220268029392878</v>
      </c>
      <c r="S41" s="19">
        <f t="shared" si="4"/>
        <v>4.0679114703312411E-2</v>
      </c>
      <c r="T41" s="19">
        <f t="shared" si="4"/>
        <v>5.0217365989985635E-2</v>
      </c>
      <c r="U41" s="19">
        <f t="shared" si="4"/>
        <v>1.3960176948290961</v>
      </c>
      <c r="W41" s="3">
        <f t="shared" si="5"/>
        <v>1.4869141755223942</v>
      </c>
    </row>
    <row r="42" spans="1:29" x14ac:dyDescent="0.25">
      <c r="A42" s="7">
        <v>1.0710999999999999</v>
      </c>
      <c r="B42" s="7">
        <v>5</v>
      </c>
      <c r="D42" s="15">
        <v>55</v>
      </c>
      <c r="E42" s="8">
        <v>2.4</v>
      </c>
      <c r="F42" s="8">
        <v>2.8</v>
      </c>
      <c r="G42" s="8">
        <v>201</v>
      </c>
      <c r="I42" s="2">
        <f t="shared" si="10"/>
        <v>0.20553657955357849</v>
      </c>
      <c r="J42" s="2">
        <f t="shared" si="10"/>
        <v>0.23434770795326632</v>
      </c>
      <c r="K42" s="2">
        <f t="shared" si="8"/>
        <v>6.716925353935328</v>
      </c>
      <c r="L42" s="18"/>
      <c r="M42" s="3">
        <f t="shared" si="2"/>
        <v>0.19189298809969049</v>
      </c>
      <c r="N42" s="3">
        <f t="shared" si="2"/>
        <v>0.21879162352092832</v>
      </c>
      <c r="O42" s="3">
        <f t="shared" si="2"/>
        <v>6.2710534533986824</v>
      </c>
      <c r="P42" s="18"/>
      <c r="Q42" s="4">
        <f t="shared" ref="Q42:Q44" si="12">SUM(M42:O42)</f>
        <v>6.6817380650193012</v>
      </c>
      <c r="S42" s="19">
        <f t="shared" si="4"/>
        <v>4.1107315910715696E-2</v>
      </c>
      <c r="T42" s="19">
        <f t="shared" si="4"/>
        <v>4.6869541590653263E-2</v>
      </c>
      <c r="U42" s="19">
        <f t="shared" si="4"/>
        <v>1.3433850707870656</v>
      </c>
      <c r="W42" s="3">
        <f t="shared" si="5"/>
        <v>1.4313619282884344</v>
      </c>
    </row>
    <row r="43" spans="1:29" x14ac:dyDescent="0.25">
      <c r="A43" s="7">
        <v>1.0610999999999999</v>
      </c>
      <c r="B43" s="7">
        <v>4</v>
      </c>
      <c r="D43" s="15">
        <v>56</v>
      </c>
      <c r="E43" s="8">
        <v>3.3</v>
      </c>
      <c r="F43" s="8">
        <v>3.5</v>
      </c>
      <c r="G43" s="8">
        <v>204.7</v>
      </c>
      <c r="I43" s="2">
        <f t="shared" si="10"/>
        <v>0.28261279688617041</v>
      </c>
      <c r="J43" s="2">
        <f t="shared" si="10"/>
        <v>0.29293463494158289</v>
      </c>
      <c r="K43" s="2">
        <f t="shared" si="8"/>
        <v>6.8405702485102564</v>
      </c>
      <c r="L43" s="18"/>
      <c r="M43" s="3">
        <f t="shared" si="2"/>
        <v>0.26633945611739746</v>
      </c>
      <c r="N43" s="3">
        <f t="shared" si="2"/>
        <v>0.2760669446249957</v>
      </c>
      <c r="O43" s="3">
        <f t="shared" si="2"/>
        <v>6.4466782098862092</v>
      </c>
      <c r="P43" s="18"/>
      <c r="Q43" s="4">
        <f t="shared" si="12"/>
        <v>6.989084610628602</v>
      </c>
      <c r="S43" s="19">
        <f t="shared" si="4"/>
        <v>7.0653199221542604E-2</v>
      </c>
      <c r="T43" s="19">
        <f t="shared" si="4"/>
        <v>7.3233658735395724E-2</v>
      </c>
      <c r="U43" s="19">
        <f t="shared" si="4"/>
        <v>1.7101425621275641</v>
      </c>
      <c r="W43" s="3">
        <f t="shared" si="5"/>
        <v>1.8540294200845024</v>
      </c>
    </row>
    <row r="44" spans="1:29" x14ac:dyDescent="0.25">
      <c r="A44" s="7">
        <v>1.0751999999999999</v>
      </c>
      <c r="B44" s="7">
        <v>4</v>
      </c>
      <c r="D44" s="15">
        <v>56</v>
      </c>
      <c r="E44" s="8">
        <v>3.5</v>
      </c>
      <c r="F44" s="8">
        <v>4.2</v>
      </c>
      <c r="G44" s="8">
        <v>196.4</v>
      </c>
      <c r="I44" s="2">
        <f t="shared" si="10"/>
        <v>0.29974084518230198</v>
      </c>
      <c r="J44" s="2">
        <f t="shared" si="10"/>
        <v>0.35152156192989947</v>
      </c>
      <c r="K44" s="2">
        <f t="shared" si="8"/>
        <v>6.5632046741935239</v>
      </c>
      <c r="L44" s="18"/>
      <c r="M44" s="3">
        <f t="shared" si="2"/>
        <v>0.27877682773651602</v>
      </c>
      <c r="N44" s="3">
        <f t="shared" si="2"/>
        <v>0.32693597649730238</v>
      </c>
      <c r="O44" s="3">
        <f t="shared" si="2"/>
        <v>6.1041710139448702</v>
      </c>
      <c r="P44" s="18"/>
      <c r="Q44" s="4">
        <f t="shared" si="12"/>
        <v>6.7098838181786888</v>
      </c>
      <c r="S44" s="19">
        <f t="shared" si="4"/>
        <v>7.4935211295575496E-2</v>
      </c>
      <c r="T44" s="19">
        <f t="shared" si="4"/>
        <v>8.7880390482474868E-2</v>
      </c>
      <c r="U44" s="19">
        <f t="shared" si="4"/>
        <v>1.640801168548381</v>
      </c>
      <c r="W44" s="3">
        <f t="shared" si="5"/>
        <v>1.8036167703264314</v>
      </c>
    </row>
    <row r="45" spans="1:29" x14ac:dyDescent="0.25">
      <c r="A45" s="7">
        <v>0.99580000000000002</v>
      </c>
      <c r="B45" s="7">
        <v>4</v>
      </c>
      <c r="D45" s="15">
        <v>57</v>
      </c>
      <c r="E45" s="8">
        <v>2.7</v>
      </c>
      <c r="F45" s="8">
        <v>2.5</v>
      </c>
      <c r="G45" s="8">
        <v>219.5</v>
      </c>
      <c r="I45" s="2">
        <f t="shared" si="10"/>
        <v>0.23122865199777581</v>
      </c>
      <c r="J45" s="2">
        <f t="shared" si="10"/>
        <v>0.20923902495827351</v>
      </c>
      <c r="K45" s="2">
        <f t="shared" si="8"/>
        <v>7.335149826809972</v>
      </c>
      <c r="L45" s="18"/>
      <c r="M45" s="3">
        <f t="shared" si="2"/>
        <v>0.23220390841311087</v>
      </c>
      <c r="N45" s="3">
        <f t="shared" si="2"/>
        <v>0.21012153540698283</v>
      </c>
      <c r="O45" s="3">
        <f t="shared" si="2"/>
        <v>7.3660873938642011</v>
      </c>
      <c r="P45" s="18"/>
      <c r="Q45" s="4">
        <f>SUM(M45:O45)</f>
        <v>7.8084128376842949</v>
      </c>
      <c r="S45" s="19">
        <f t="shared" si="4"/>
        <v>5.7807162999443953E-2</v>
      </c>
      <c r="T45" s="19">
        <f t="shared" si="4"/>
        <v>5.2309756239568378E-2</v>
      </c>
      <c r="U45" s="19">
        <f t="shared" si="4"/>
        <v>1.833787456702493</v>
      </c>
      <c r="W45" s="3">
        <f t="shared" si="5"/>
        <v>1.9439043759415053</v>
      </c>
    </row>
    <row r="46" spans="1:29" x14ac:dyDescent="0.25">
      <c r="A46" s="7">
        <v>1.0126999999999999</v>
      </c>
      <c r="B46" s="7">
        <v>4</v>
      </c>
      <c r="D46" s="15">
        <v>57</v>
      </c>
      <c r="E46" s="8">
        <v>2.7</v>
      </c>
      <c r="F46" s="8">
        <v>2.7</v>
      </c>
      <c r="G46" s="8">
        <v>224.1</v>
      </c>
      <c r="I46" s="2">
        <f t="shared" si="10"/>
        <v>0.23122865199777581</v>
      </c>
      <c r="J46" s="2">
        <f t="shared" si="10"/>
        <v>0.2259781469549354</v>
      </c>
      <c r="K46" s="2">
        <f t="shared" si="8"/>
        <v>7.4888705065517751</v>
      </c>
      <c r="L46" s="18"/>
      <c r="M46" s="3">
        <f t="shared" si="2"/>
        <v>0.22832887528169826</v>
      </c>
      <c r="N46" s="3">
        <f t="shared" si="2"/>
        <v>0.2231442154191127</v>
      </c>
      <c r="O46" s="3">
        <f t="shared" si="2"/>
        <v>7.3949545833433152</v>
      </c>
      <c r="P46" s="18"/>
      <c r="Q46" s="4">
        <f t="shared" ref="Q46:Q48" si="13">SUM(M46:O46)</f>
        <v>7.8464276740441266</v>
      </c>
      <c r="S46" s="19">
        <f t="shared" si="4"/>
        <v>5.7807162999443953E-2</v>
      </c>
      <c r="T46" s="19">
        <f t="shared" si="4"/>
        <v>5.649453673873385E-2</v>
      </c>
      <c r="U46" s="19">
        <f t="shared" si="4"/>
        <v>1.8722176266379438</v>
      </c>
      <c r="W46" s="3">
        <f t="shared" si="5"/>
        <v>1.9865193263761216</v>
      </c>
    </row>
    <row r="47" spans="1:29" x14ac:dyDescent="0.25">
      <c r="A47" s="7">
        <v>1.1587000000000001</v>
      </c>
      <c r="B47" s="7">
        <v>4</v>
      </c>
      <c r="D47" s="15">
        <v>58</v>
      </c>
      <c r="E47" s="8">
        <v>2.2000000000000002</v>
      </c>
      <c r="F47" s="8">
        <v>2.2999999999999998</v>
      </c>
      <c r="G47" s="8">
        <v>198.8</v>
      </c>
      <c r="I47" s="2">
        <f t="shared" si="10"/>
        <v>0.18840853125744697</v>
      </c>
      <c r="J47" s="2">
        <f t="shared" si="10"/>
        <v>0.1924999029616116</v>
      </c>
      <c r="K47" s="2">
        <f t="shared" si="8"/>
        <v>6.6434067679718565</v>
      </c>
      <c r="L47" s="18"/>
      <c r="M47" s="3">
        <f t="shared" si="2"/>
        <v>0.16260337555661256</v>
      </c>
      <c r="N47" s="3">
        <f t="shared" si="2"/>
        <v>0.16613437728627908</v>
      </c>
      <c r="O47" s="3">
        <f t="shared" si="2"/>
        <v>5.7335002744212105</v>
      </c>
      <c r="P47" s="18"/>
      <c r="Q47" s="4">
        <f t="shared" si="13"/>
        <v>6.0622380272641019</v>
      </c>
      <c r="S47" s="19">
        <f t="shared" si="4"/>
        <v>4.7102132814361743E-2</v>
      </c>
      <c r="T47" s="19">
        <f t="shared" si="4"/>
        <v>4.8124975740402899E-2</v>
      </c>
      <c r="U47" s="19">
        <f t="shared" si="4"/>
        <v>1.6608516919929641</v>
      </c>
      <c r="W47" s="3">
        <f t="shared" si="5"/>
        <v>1.7560788005477288</v>
      </c>
    </row>
    <row r="48" spans="1:29" x14ac:dyDescent="0.25">
      <c r="A48" s="7">
        <v>0.79549999999999998</v>
      </c>
      <c r="B48" s="7">
        <v>3</v>
      </c>
      <c r="D48" s="15">
        <v>58</v>
      </c>
      <c r="E48" s="8">
        <v>2</v>
      </c>
      <c r="F48" s="8">
        <v>2</v>
      </c>
      <c r="G48" s="8">
        <v>198.6</v>
      </c>
      <c r="I48" s="2">
        <f t="shared" si="10"/>
        <v>0.1712804829613154</v>
      </c>
      <c r="J48" s="2">
        <f t="shared" si="10"/>
        <v>0.16739121996661879</v>
      </c>
      <c r="K48" s="2">
        <f t="shared" si="8"/>
        <v>6.6367232601569954</v>
      </c>
      <c r="L48" s="18"/>
      <c r="M48" s="3">
        <f t="shared" si="2"/>
        <v>0.21531173219524249</v>
      </c>
      <c r="N48" s="3">
        <f t="shared" si="2"/>
        <v>0.21042265237789917</v>
      </c>
      <c r="O48" s="3">
        <f t="shared" si="2"/>
        <v>8.3428325080540482</v>
      </c>
      <c r="P48" s="18"/>
      <c r="Q48" s="4">
        <f t="shared" si="13"/>
        <v>8.7685668926271898</v>
      </c>
      <c r="S48" s="19">
        <f t="shared" si="4"/>
        <v>5.7093494320438469E-2</v>
      </c>
      <c r="T48" s="19">
        <f t="shared" si="4"/>
        <v>5.5797073322206264E-2</v>
      </c>
      <c r="U48" s="19">
        <f t="shared" si="4"/>
        <v>2.2122410867189983</v>
      </c>
      <c r="W48" s="3">
        <f t="shared" si="5"/>
        <v>2.3251316543616429</v>
      </c>
    </row>
    <row r="49" spans="1:23" x14ac:dyDescent="0.25">
      <c r="A49" s="7">
        <v>1.1160000000000001</v>
      </c>
      <c r="B49" s="7">
        <v>4</v>
      </c>
      <c r="D49" s="15">
        <v>59</v>
      </c>
      <c r="E49" s="8">
        <v>3.4</v>
      </c>
      <c r="F49" s="8">
        <v>3.9</v>
      </c>
      <c r="G49" s="8">
        <v>172</v>
      </c>
      <c r="I49" s="2">
        <f t="shared" si="10"/>
        <v>0.2911768210342362</v>
      </c>
      <c r="J49" s="2">
        <f t="shared" si="10"/>
        <v>0.32641287893490667</v>
      </c>
      <c r="K49" s="2">
        <f t="shared" si="8"/>
        <v>5.7478167207804791</v>
      </c>
      <c r="L49" s="18"/>
      <c r="M49" s="3">
        <f t="shared" si="2"/>
        <v>0.26091112995899296</v>
      </c>
      <c r="N49" s="3">
        <f t="shared" si="2"/>
        <v>0.29248465854382316</v>
      </c>
      <c r="O49" s="3">
        <f t="shared" si="2"/>
        <v>5.150373405717275</v>
      </c>
      <c r="P49" s="18"/>
      <c r="Q49" s="4">
        <f>SUM(M49:O49)</f>
        <v>5.703769194220091</v>
      </c>
      <c r="S49" s="19">
        <f t="shared" si="4"/>
        <v>7.279420525855905E-2</v>
      </c>
      <c r="T49" s="19">
        <f t="shared" si="4"/>
        <v>8.1603219733726667E-2</v>
      </c>
      <c r="U49" s="19">
        <f t="shared" si="4"/>
        <v>1.4369541801951198</v>
      </c>
      <c r="W49" s="3">
        <f t="shared" si="5"/>
        <v>1.5913516051874055</v>
      </c>
    </row>
    <row r="50" spans="1:23" x14ac:dyDescent="0.25">
      <c r="A50" s="7">
        <v>1.1134999999999999</v>
      </c>
      <c r="B50" s="7">
        <v>4</v>
      </c>
      <c r="D50" s="15">
        <v>59</v>
      </c>
      <c r="E50" s="8">
        <v>2.8</v>
      </c>
      <c r="F50" s="8">
        <v>4.2</v>
      </c>
      <c r="G50" s="8">
        <v>168.7</v>
      </c>
      <c r="I50" s="2">
        <f t="shared" si="10"/>
        <v>0.23979267614584157</v>
      </c>
      <c r="J50" s="2">
        <f t="shared" si="10"/>
        <v>0.35152156192989947</v>
      </c>
      <c r="K50" s="2">
        <f t="shared" si="8"/>
        <v>5.6375388418352719</v>
      </c>
      <c r="L50" s="18"/>
      <c r="M50" s="3">
        <f t="shared" si="2"/>
        <v>0.21535040516016307</v>
      </c>
      <c r="N50" s="3">
        <f t="shared" si="2"/>
        <v>0.31569067079470092</v>
      </c>
      <c r="O50" s="3">
        <f t="shared" si="2"/>
        <v>5.0628997232467645</v>
      </c>
      <c r="P50" s="18"/>
      <c r="Q50" s="4">
        <f t="shared" ref="Q50:Q52" si="14">SUM(M50:O50)</f>
        <v>5.5939407992016283</v>
      </c>
      <c r="S50" s="19">
        <f t="shared" si="4"/>
        <v>5.9948169036460393E-2</v>
      </c>
      <c r="T50" s="19">
        <f t="shared" si="4"/>
        <v>8.7880390482474868E-2</v>
      </c>
      <c r="U50" s="19">
        <f t="shared" si="4"/>
        <v>1.409384710458818</v>
      </c>
      <c r="W50" s="3">
        <f t="shared" si="5"/>
        <v>1.5572132699777532</v>
      </c>
    </row>
    <row r="51" spans="1:23" x14ac:dyDescent="0.25">
      <c r="A51" s="7">
        <v>0.96050000000000002</v>
      </c>
      <c r="B51" s="7">
        <v>4</v>
      </c>
      <c r="D51" s="15">
        <v>60</v>
      </c>
      <c r="E51" s="8">
        <v>3</v>
      </c>
      <c r="F51" s="8">
        <v>3.1</v>
      </c>
      <c r="G51" s="8">
        <v>100.7</v>
      </c>
      <c r="I51" s="2">
        <f t="shared" ref="I51:J55" si="15">(E51-K$9)/K$8</f>
        <v>0.25692072444197311</v>
      </c>
      <c r="J51" s="2">
        <f t="shared" si="15"/>
        <v>0.25945639094825917</v>
      </c>
      <c r="K51" s="2">
        <f t="shared" si="8"/>
        <v>3.365146184782525</v>
      </c>
      <c r="L51" s="18"/>
      <c r="M51" s="3">
        <f t="shared" si="2"/>
        <v>0.26748643877352746</v>
      </c>
      <c r="N51" s="3">
        <f t="shared" si="2"/>
        <v>0.27012638307991582</v>
      </c>
      <c r="O51" s="3">
        <f t="shared" si="2"/>
        <v>3.5035358508927903</v>
      </c>
      <c r="P51" s="18"/>
      <c r="Q51" s="4">
        <f t="shared" si="14"/>
        <v>4.0411486727462336</v>
      </c>
      <c r="S51" s="19">
        <f t="shared" si="4"/>
        <v>6.4230181110493278E-2</v>
      </c>
      <c r="T51" s="19">
        <f t="shared" si="4"/>
        <v>6.4864097737064794E-2</v>
      </c>
      <c r="U51" s="19">
        <f t="shared" si="4"/>
        <v>0.84128654619563126</v>
      </c>
      <c r="W51" s="3">
        <f t="shared" si="5"/>
        <v>0.97038082504318934</v>
      </c>
    </row>
    <row r="52" spans="1:23" x14ac:dyDescent="0.25">
      <c r="A52" s="7">
        <v>0.97089999999999999</v>
      </c>
      <c r="B52" s="7">
        <v>4</v>
      </c>
      <c r="D52" s="15">
        <v>60</v>
      </c>
      <c r="E52" s="8">
        <v>2.5</v>
      </c>
      <c r="F52" s="8">
        <v>2.6</v>
      </c>
      <c r="G52" s="8">
        <v>83.5</v>
      </c>
      <c r="I52" s="2">
        <f t="shared" si="15"/>
        <v>0.21410060370164427</v>
      </c>
      <c r="J52" s="2">
        <f t="shared" si="15"/>
        <v>0.21760858595660446</v>
      </c>
      <c r="K52" s="2">
        <f t="shared" si="8"/>
        <v>2.7903645127044769</v>
      </c>
      <c r="L52" s="18"/>
      <c r="M52" s="3">
        <f t="shared" si="2"/>
        <v>0.22051766783566204</v>
      </c>
      <c r="N52" s="3">
        <f t="shared" si="2"/>
        <v>0.2241307920039185</v>
      </c>
      <c r="O52" s="3">
        <f t="shared" si="2"/>
        <v>2.8739978501436574</v>
      </c>
      <c r="P52" s="18"/>
      <c r="Q52" s="4">
        <f t="shared" si="14"/>
        <v>3.318646309983238</v>
      </c>
      <c r="S52" s="19">
        <f t="shared" si="4"/>
        <v>5.3525150925411068E-2</v>
      </c>
      <c r="T52" s="19">
        <f t="shared" si="4"/>
        <v>5.4402146489151114E-2</v>
      </c>
      <c r="U52" s="19">
        <f t="shared" si="4"/>
        <v>0.69759112817611924</v>
      </c>
      <c r="W52" s="3">
        <f t="shared" si="5"/>
        <v>0.80551842559068143</v>
      </c>
    </row>
    <row r="53" spans="1:23" x14ac:dyDescent="0.25">
      <c r="A53" s="7"/>
      <c r="B53" s="7"/>
      <c r="E53" s="8"/>
      <c r="I53" s="2">
        <f t="shared" si="15"/>
        <v>0</v>
      </c>
      <c r="J53" s="2">
        <f t="shared" si="15"/>
        <v>0</v>
      </c>
      <c r="K53" s="2">
        <f t="shared" si="8"/>
        <v>0</v>
      </c>
      <c r="L53" s="18"/>
      <c r="M53" s="3" t="e">
        <f>I53/$A53</f>
        <v>#DIV/0!</v>
      </c>
      <c r="N53" s="3" t="e">
        <f t="shared" ref="N53:O55" si="16">J53/$A53</f>
        <v>#DIV/0!</v>
      </c>
      <c r="O53" s="3" t="e">
        <f t="shared" si="16"/>
        <v>#DIV/0!</v>
      </c>
      <c r="P53" s="18"/>
      <c r="Q53" s="4" t="e">
        <f t="shared" ref="Q53" si="17">SUM(M53:O53)</f>
        <v>#DIV/0!</v>
      </c>
      <c r="S53" s="19" t="e">
        <f t="shared" ref="S53:U55" si="18">I53/$B53</f>
        <v>#DIV/0!</v>
      </c>
      <c r="T53" s="19" t="e">
        <f t="shared" si="18"/>
        <v>#DIV/0!</v>
      </c>
      <c r="U53" s="19" t="e">
        <f t="shared" si="18"/>
        <v>#DIV/0!</v>
      </c>
      <c r="W53" s="3" t="e">
        <f t="shared" si="5"/>
        <v>#DIV/0!</v>
      </c>
    </row>
    <row r="54" spans="1:23" x14ac:dyDescent="0.25">
      <c r="D54" t="s">
        <v>20</v>
      </c>
      <c r="E54" s="8">
        <v>1.6</v>
      </c>
      <c r="F54" s="8">
        <v>1.6</v>
      </c>
      <c r="G54" s="8">
        <v>53</v>
      </c>
      <c r="I54" s="2">
        <f t="shared" si="15"/>
        <v>0.13702438636905234</v>
      </c>
      <c r="J54" s="2">
        <f t="shared" si="15"/>
        <v>0.13391297597329505</v>
      </c>
      <c r="K54" s="2">
        <f t="shared" si="8"/>
        <v>1.7711295709381709</v>
      </c>
      <c r="L54" s="18"/>
      <c r="M54" s="3" t="e">
        <f t="shared" ref="M54" si="19">I54/$A54</f>
        <v>#DIV/0!</v>
      </c>
      <c r="N54" s="3" t="e">
        <f t="shared" si="16"/>
        <v>#DIV/0!</v>
      </c>
      <c r="O54" s="3" t="e">
        <f t="shared" si="16"/>
        <v>#DIV/0!</v>
      </c>
      <c r="P54" s="18"/>
      <c r="Q54" s="4" t="e">
        <f t="shared" ref="Q54:Q55" si="20">SUM(M54:O54)</f>
        <v>#DIV/0!</v>
      </c>
      <c r="S54" s="19" t="e">
        <f t="shared" si="18"/>
        <v>#DIV/0!</v>
      </c>
      <c r="T54" s="19" t="e">
        <f t="shared" si="18"/>
        <v>#DIV/0!</v>
      </c>
      <c r="U54" s="19" t="e">
        <f t="shared" si="18"/>
        <v>#DIV/0!</v>
      </c>
      <c r="W54" s="3" t="e">
        <f t="shared" si="5"/>
        <v>#DIV/0!</v>
      </c>
    </row>
    <row r="55" spans="1:23" x14ac:dyDescent="0.25">
      <c r="D55" t="s">
        <v>21</v>
      </c>
      <c r="E55" s="8">
        <v>1.6</v>
      </c>
      <c r="F55" s="8">
        <v>1.5</v>
      </c>
      <c r="G55" s="8">
        <v>54.2</v>
      </c>
      <c r="I55" s="2">
        <f t="shared" si="15"/>
        <v>0.13702438636905234</v>
      </c>
      <c r="J55" s="2">
        <f t="shared" si="15"/>
        <v>0.1255434149749641</v>
      </c>
      <c r="K55" s="2">
        <f t="shared" si="8"/>
        <v>1.8112306178273372</v>
      </c>
      <c r="L55" s="18"/>
      <c r="M55" s="3" t="e">
        <f>I55/$A55</f>
        <v>#DIV/0!</v>
      </c>
      <c r="N55" s="3" t="e">
        <f t="shared" si="16"/>
        <v>#DIV/0!</v>
      </c>
      <c r="O55" s="3" t="e">
        <f t="shared" si="16"/>
        <v>#DIV/0!</v>
      </c>
      <c r="P55" s="18"/>
      <c r="Q55" s="4" t="e">
        <f t="shared" si="20"/>
        <v>#DIV/0!</v>
      </c>
      <c r="S55" s="19" t="e">
        <f t="shared" si="18"/>
        <v>#DIV/0!</v>
      </c>
      <c r="T55" s="19" t="e">
        <f t="shared" si="18"/>
        <v>#DIV/0!</v>
      </c>
      <c r="U55" s="19" t="e">
        <f t="shared" si="18"/>
        <v>#DIV/0!</v>
      </c>
      <c r="W55" s="3" t="e">
        <f t="shared" si="5"/>
        <v>#DIV/0!</v>
      </c>
    </row>
    <row r="56" spans="1:23" x14ac:dyDescent="0.25">
      <c r="E56" s="8"/>
      <c r="I56" s="12"/>
      <c r="M56" s="3"/>
      <c r="S56" s="19"/>
    </row>
  </sheetData>
  <mergeCells count="3">
    <mergeCell ref="I10:K10"/>
    <mergeCell ref="M10:O10"/>
    <mergeCell ref="S10:U1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CA66A-8EF0-4CA6-AA51-9FA078F3F38D}">
  <dimension ref="A1:C61"/>
  <sheetViews>
    <sheetView tabSelected="1" workbookViewId="0">
      <selection activeCell="H10" sqref="H10"/>
    </sheetView>
  </sheetViews>
  <sheetFormatPr defaultRowHeight="15" x14ac:dyDescent="0.25"/>
  <cols>
    <col min="3" max="3" width="11" customWidth="1"/>
  </cols>
  <sheetData>
    <row r="1" spans="1:3" x14ac:dyDescent="0.25">
      <c r="A1" t="s">
        <v>26</v>
      </c>
      <c r="B1" t="s">
        <v>27</v>
      </c>
      <c r="C1" t="s">
        <v>28</v>
      </c>
    </row>
    <row r="2" spans="1:3" x14ac:dyDescent="0.25">
      <c r="A2" t="s">
        <v>29</v>
      </c>
      <c r="B2">
        <f>'Batch1-2'!Z10</f>
        <v>5.9051720692103551</v>
      </c>
      <c r="C2">
        <f>'Batch1-2'!AB10</f>
        <v>1.5404418910130269</v>
      </c>
    </row>
    <row r="3" spans="1:3" x14ac:dyDescent="0.25">
      <c r="A3" t="s">
        <v>30</v>
      </c>
      <c r="B3">
        <f>'Batch1-2'!Z11</f>
        <v>3.4038647686902461</v>
      </c>
      <c r="C3">
        <f>'Batch1-2'!AB11</f>
        <v>0.79150357678011218</v>
      </c>
    </row>
    <row r="4" spans="1:3" x14ac:dyDescent="0.25">
      <c r="A4" t="s">
        <v>31</v>
      </c>
      <c r="B4">
        <f>'Batch1-2'!Z12</f>
        <v>5.7745454859973595</v>
      </c>
      <c r="C4">
        <f>'Batch1-2'!AB12</f>
        <v>1.3989620894151491</v>
      </c>
    </row>
    <row r="5" spans="1:3" x14ac:dyDescent="0.25">
      <c r="A5" t="s">
        <v>32</v>
      </c>
      <c r="B5">
        <f>'Batch1-2'!Z13</f>
        <v>8.177797128114122</v>
      </c>
      <c r="C5">
        <f>'Batch1-2'!AB13</f>
        <v>2.4543146054507012</v>
      </c>
    </row>
    <row r="6" spans="1:3" x14ac:dyDescent="0.25">
      <c r="A6" t="s">
        <v>33</v>
      </c>
      <c r="B6">
        <f>'Batch1-2'!Z14</f>
        <v>4.675771110083879</v>
      </c>
      <c r="C6">
        <f>'Batch1-2'!AB14</f>
        <v>1.2050165771050412</v>
      </c>
    </row>
    <row r="7" spans="1:3" x14ac:dyDescent="0.25">
      <c r="A7" t="s">
        <v>34</v>
      </c>
      <c r="B7">
        <f>'Batch1-2'!Z15</f>
        <v>6.1783325002987883</v>
      </c>
      <c r="C7">
        <f>'Batch1-2'!AB15</f>
        <v>1.4194720462403032</v>
      </c>
    </row>
    <row r="8" spans="1:3" x14ac:dyDescent="0.25">
      <c r="A8" t="s">
        <v>35</v>
      </c>
      <c r="B8">
        <f>'Batch1-2'!Z16</f>
        <v>6.4168465362023372</v>
      </c>
      <c r="C8">
        <f>'Batch1-2'!AB16</f>
        <v>1.8143655823588478</v>
      </c>
    </row>
    <row r="9" spans="1:3" x14ac:dyDescent="0.25">
      <c r="A9" t="s">
        <v>36</v>
      </c>
      <c r="B9">
        <f>'Batch1-2'!Z17</f>
        <v>6.1849654645671439</v>
      </c>
      <c r="C9">
        <f>'Batch1-2'!AB17</f>
        <v>1.5778041737301018</v>
      </c>
    </row>
    <row r="10" spans="1:3" x14ac:dyDescent="0.25">
      <c r="A10" t="s">
        <v>37</v>
      </c>
      <c r="B10">
        <f>'Batch1-2'!Z18</f>
        <v>6.8585278584357265</v>
      </c>
      <c r="C10">
        <f>'Batch1-2'!AB18</f>
        <v>1.4731758302479105</v>
      </c>
    </row>
    <row r="11" spans="1:3" x14ac:dyDescent="0.25">
      <c r="A11" t="s">
        <v>38</v>
      </c>
      <c r="B11">
        <f>'Batch1-2'!Z19</f>
        <v>4.2428644992937663</v>
      </c>
      <c r="C11">
        <f>'Batch1-2'!AB19</f>
        <v>1.0180570191236369</v>
      </c>
    </row>
    <row r="12" spans="1:3" x14ac:dyDescent="0.25">
      <c r="A12" t="s">
        <v>39</v>
      </c>
      <c r="B12">
        <f>'Batch1-2'!Z20</f>
        <v>6.9949113205657589</v>
      </c>
      <c r="C12">
        <f>'Batch1-2'!AB20</f>
        <v>1.3568022564029558</v>
      </c>
    </row>
    <row r="13" spans="1:3" x14ac:dyDescent="0.25">
      <c r="A13" t="s">
        <v>40</v>
      </c>
      <c r="B13">
        <f>'Batch1-2'!Z21</f>
        <v>5.3319213588353893</v>
      </c>
      <c r="C13">
        <f>'Batch1-2'!AB21</f>
        <v>1.3267532566100209</v>
      </c>
    </row>
    <row r="14" spans="1:3" x14ac:dyDescent="0.25">
      <c r="A14" t="s">
        <v>41</v>
      </c>
      <c r="B14">
        <f>'Batch1-2'!Z22</f>
        <v>5.2575419475233138</v>
      </c>
      <c r="C14">
        <f>'Batch1-2'!AB22</f>
        <v>1.0700540015455156</v>
      </c>
    </row>
    <row r="15" spans="1:3" x14ac:dyDescent="0.25">
      <c r="A15" t="s">
        <v>42</v>
      </c>
      <c r="B15">
        <f>'Batch1-2'!Z23</f>
        <v>4.4783183221867144</v>
      </c>
      <c r="C15">
        <f>'Batch1-2'!AB23</f>
        <v>1.283922808189891</v>
      </c>
    </row>
    <row r="16" spans="1:3" x14ac:dyDescent="0.25">
      <c r="A16" t="s">
        <v>43</v>
      </c>
      <c r="B16">
        <f>'Batch1-2'!Z24</f>
        <v>5.7641908705398723</v>
      </c>
      <c r="C16">
        <f>'Batch1-2'!AB24</f>
        <v>1.5126499238450986</v>
      </c>
    </row>
    <row r="17" spans="1:3" x14ac:dyDescent="0.25">
      <c r="A17" t="s">
        <v>44</v>
      </c>
      <c r="B17">
        <f>'Batch1-2'!Z25</f>
        <v>5.3983059274353682</v>
      </c>
      <c r="C17">
        <f>'Batch1-2'!AB25</f>
        <v>1.5039664608208749</v>
      </c>
    </row>
    <row r="18" spans="1:3" x14ac:dyDescent="0.25">
      <c r="A18" t="s">
        <v>45</v>
      </c>
      <c r="B18">
        <f>'Batch1-2'!Z26</f>
        <v>4.0568623108690396</v>
      </c>
      <c r="C18">
        <f>'Batch1-2'!AB26</f>
        <v>1.0491518276294416</v>
      </c>
    </row>
    <row r="19" spans="1:3" x14ac:dyDescent="0.25">
      <c r="A19" t="s">
        <v>46</v>
      </c>
      <c r="B19">
        <f>'Batch1-2'!Z27</f>
        <v>6.277711843234969</v>
      </c>
      <c r="C19">
        <f>'Batch1-2'!AB27</f>
        <v>1.4237721109118593</v>
      </c>
    </row>
    <row r="20" spans="1:3" x14ac:dyDescent="0.25">
      <c r="A20" t="s">
        <v>47</v>
      </c>
      <c r="B20">
        <f>'Batch1-2'!Z28</f>
        <v>6.7257554497820813</v>
      </c>
      <c r="C20">
        <f>'Batch1-2'!AB28</f>
        <v>1.4020519870101338</v>
      </c>
    </row>
    <row r="21" spans="1:3" x14ac:dyDescent="0.25">
      <c r="A21" t="s">
        <v>48</v>
      </c>
      <c r="B21">
        <f>'Batch1-2'!Z29</f>
        <v>2.076328222599312</v>
      </c>
      <c r="C21">
        <f>'Batch1-2'!AB29</f>
        <v>0.61491087290667101</v>
      </c>
    </row>
    <row r="22" spans="1:3" x14ac:dyDescent="0.25">
      <c r="A22" t="s">
        <v>49</v>
      </c>
      <c r="B22">
        <f>'Batch3-4'!Z13</f>
        <v>7.6293794212328478</v>
      </c>
      <c r="C22">
        <f>'Batch3-4'!AB13</f>
        <v>1.7073334560304874</v>
      </c>
    </row>
    <row r="23" spans="1:3" x14ac:dyDescent="0.25">
      <c r="A23" t="s">
        <v>50</v>
      </c>
      <c r="B23">
        <f>'Batch3-4'!Z14</f>
        <v>6.4652082259319368</v>
      </c>
      <c r="C23">
        <f>'Batch3-4'!AB14</f>
        <v>1.577483862799514</v>
      </c>
    </row>
    <row r="24" spans="1:3" x14ac:dyDescent="0.25">
      <c r="A24" t="s">
        <v>51</v>
      </c>
      <c r="B24">
        <f>'Batch3-4'!Z15</f>
        <v>4.3921005796576686</v>
      </c>
      <c r="C24">
        <f>'Batch3-4'!AB15</f>
        <v>1.2159765749433213</v>
      </c>
    </row>
    <row r="25" spans="1:3" x14ac:dyDescent="0.25">
      <c r="A25" t="s">
        <v>52</v>
      </c>
      <c r="B25">
        <f>'Batch3-4'!Z16</f>
        <v>8.6866432144818759</v>
      </c>
      <c r="C25">
        <f>'Batch3-4'!AB16</f>
        <v>2.0690566931605412</v>
      </c>
    </row>
    <row r="26" spans="1:3" x14ac:dyDescent="0.25">
      <c r="A26" t="s">
        <v>53</v>
      </c>
      <c r="B26">
        <f>'Batch3-4'!Z17</f>
        <v>6.9430166188153368</v>
      </c>
      <c r="C26">
        <f>'Batch3-4'!AB17</f>
        <v>2.1357444761343061</v>
      </c>
    </row>
    <row r="27" spans="1:3" x14ac:dyDescent="0.25">
      <c r="A27" t="s">
        <v>54</v>
      </c>
      <c r="B27">
        <f>'Batch3-4'!Z18</f>
        <v>7.7888322902380516</v>
      </c>
      <c r="C27">
        <f>'Batch3-4'!AB18</f>
        <v>1.9477624545593399</v>
      </c>
    </row>
    <row r="28" spans="1:3" x14ac:dyDescent="0.25">
      <c r="A28" t="s">
        <v>55</v>
      </c>
      <c r="B28">
        <f>'Batch3-4'!Z19</f>
        <v>8.5127424155966303</v>
      </c>
      <c r="C28">
        <f>'Batch3-4'!AB19</f>
        <v>2.6844447797429329</v>
      </c>
    </row>
    <row r="29" spans="1:3" x14ac:dyDescent="0.25">
      <c r="A29" t="s">
        <v>56</v>
      </c>
      <c r="B29">
        <f>'Batch3-4'!Z20</f>
        <v>5.9857308409773466</v>
      </c>
      <c r="C29">
        <f>'Batch3-4'!AB20</f>
        <v>1.5128204768388689</v>
      </c>
    </row>
    <row r="30" spans="1:3" x14ac:dyDescent="0.25">
      <c r="A30" t="s">
        <v>57</v>
      </c>
      <c r="B30">
        <f>'Batch3-4'!Z21</f>
        <v>5.7454990588034818</v>
      </c>
      <c r="C30">
        <f>'Batch3-4'!AB21</f>
        <v>1.533139200669835</v>
      </c>
    </row>
    <row r="31" spans="1:3" x14ac:dyDescent="0.25">
      <c r="A31" t="s">
        <v>58</v>
      </c>
      <c r="B31">
        <f>'Batch3-4'!Z22</f>
        <v>4.2063346906161234</v>
      </c>
      <c r="C31">
        <f>'Batch3-4'!AB22</f>
        <v>0.94102927440498974</v>
      </c>
    </row>
    <row r="32" spans="1:3" x14ac:dyDescent="0.25">
      <c r="A32" t="s">
        <v>59</v>
      </c>
      <c r="B32">
        <f>'Batch3-4'!Z23</f>
        <v>8.758852805460851</v>
      </c>
      <c r="C32">
        <f>'Batch3-4'!AB23</f>
        <v>2.0044356216203556</v>
      </c>
    </row>
    <row r="33" spans="1:3" x14ac:dyDescent="0.25">
      <c r="A33" t="s">
        <v>60</v>
      </c>
      <c r="B33">
        <f>'Batch3-4'!Z24</f>
        <v>9.0989467481400013</v>
      </c>
      <c r="C33">
        <f>'Batch3-4'!AB24</f>
        <v>2.329347064165229</v>
      </c>
    </row>
    <row r="34" spans="1:3" x14ac:dyDescent="0.25">
      <c r="A34" t="s">
        <v>61</v>
      </c>
      <c r="B34">
        <f>'Batch3-4'!Z25</f>
        <v>5.7622498058601597</v>
      </c>
      <c r="C34">
        <f>'Batch3-4'!AB25</f>
        <v>1.4015309588649258</v>
      </c>
    </row>
    <row r="35" spans="1:3" x14ac:dyDescent="0.25">
      <c r="A35" t="s">
        <v>62</v>
      </c>
      <c r="B35">
        <f>'Batch3-4'!Z26</f>
        <v>10.83220433099099</v>
      </c>
      <c r="C35">
        <f>'Batch3-4'!AB26</f>
        <v>2.6839296617397386</v>
      </c>
    </row>
    <row r="36" spans="1:3" x14ac:dyDescent="0.25">
      <c r="A36" t="s">
        <v>63</v>
      </c>
      <c r="B36">
        <f>'Batch3-4'!Z27</f>
        <v>3.3180111953938916</v>
      </c>
      <c r="C36">
        <f>'Batch3-4'!AB27</f>
        <v>0.80830267951866475</v>
      </c>
    </row>
    <row r="37" spans="1:3" x14ac:dyDescent="0.25">
      <c r="A37" t="s">
        <v>64</v>
      </c>
      <c r="B37">
        <f>'Batch3-4'!Z28</f>
        <v>5.8240233638299799</v>
      </c>
      <c r="C37">
        <f>'Batch3-4'!AB28</f>
        <v>1.8798592040351965</v>
      </c>
    </row>
    <row r="38" spans="1:3" x14ac:dyDescent="0.25">
      <c r="A38" t="s">
        <v>65</v>
      </c>
      <c r="B38">
        <f>'Batch3-4'!Z29</f>
        <v>10.839503844203655</v>
      </c>
      <c r="C38">
        <f>'Batch3-4'!AB29</f>
        <v>3.1125242963567761</v>
      </c>
    </row>
    <row r="39" spans="1:3" x14ac:dyDescent="0.25">
      <c r="A39" t="s">
        <v>66</v>
      </c>
      <c r="B39">
        <f>'Batch3-4'!Z30</f>
        <v>6.9297096508475988</v>
      </c>
      <c r="C39">
        <f>'Batch3-4'!AB30</f>
        <v>1.7222822393468413</v>
      </c>
    </row>
    <row r="40" spans="1:3" x14ac:dyDescent="0.25">
      <c r="A40" t="s">
        <v>67</v>
      </c>
      <c r="B40">
        <f>'Batch3-4'!Z31</f>
        <v>5.0874777123998518</v>
      </c>
      <c r="C40">
        <f>'Batch3-4'!AB31</f>
        <v>1.4662931983412599</v>
      </c>
    </row>
    <row r="41" spans="1:3" x14ac:dyDescent="0.25">
      <c r="A41" t="s">
        <v>68</v>
      </c>
      <c r="B41">
        <f>'Batch3-4'!Z32</f>
        <v>4.0177011198659098</v>
      </c>
      <c r="C41">
        <f>'Batch3-4'!AB32</f>
        <v>1.0950190481551447</v>
      </c>
    </row>
    <row r="42" spans="1:3" x14ac:dyDescent="0.25">
      <c r="A42" t="s">
        <v>69</v>
      </c>
      <c r="B42">
        <f>'Batch5-6'!Z13</f>
        <v>6.4030039529923704</v>
      </c>
      <c r="C42">
        <f>'Batch5-6'!AB13</f>
        <v>1.6810002178575445</v>
      </c>
    </row>
    <row r="43" spans="1:3" x14ac:dyDescent="0.25">
      <c r="A43" t="s">
        <v>70</v>
      </c>
      <c r="B43">
        <f>'Batch5-6'!Z14</f>
        <v>7.7866735673626994</v>
      </c>
      <c r="C43">
        <f>'Batch5-6'!AB14</f>
        <v>2.235557417177553</v>
      </c>
    </row>
    <row r="44" spans="1:3" x14ac:dyDescent="0.25">
      <c r="A44" t="s">
        <v>71</v>
      </c>
      <c r="B44">
        <f>'Batch5-6'!Z15</f>
        <v>9.1678432922013258</v>
      </c>
      <c r="C44">
        <f>'Batch5-6'!AB15</f>
        <v>1.9941033265396197</v>
      </c>
    </row>
    <row r="45" spans="1:3" x14ac:dyDescent="0.25">
      <c r="A45" t="s">
        <v>72</v>
      </c>
      <c r="B45">
        <f>'Batch5-6'!Z16</f>
        <v>8.144797915829658</v>
      </c>
      <c r="C45">
        <f>'Batch5-6'!AB16</f>
        <v>1.8952825830851836</v>
      </c>
    </row>
    <row r="46" spans="1:3" x14ac:dyDescent="0.25">
      <c r="A46" t="s">
        <v>73</v>
      </c>
      <c r="B46">
        <f>'Batch5-6'!Z17</f>
        <v>8.2373171987638223</v>
      </c>
      <c r="C46">
        <f>'Batch5-6'!AB17</f>
        <v>2.005605299731851</v>
      </c>
    </row>
    <row r="47" spans="1:3" x14ac:dyDescent="0.25">
      <c r="A47" t="s">
        <v>74</v>
      </c>
      <c r="B47">
        <f>'Batch5-6'!Z18</f>
        <v>9.8081437623664378</v>
      </c>
      <c r="C47">
        <f>'Batch5-6'!AB18</f>
        <v>2.3358457404379664</v>
      </c>
    </row>
    <row r="48" spans="1:3" x14ac:dyDescent="0.25">
      <c r="A48" t="s">
        <v>75</v>
      </c>
      <c r="B48">
        <f>'Batch5-6'!Z19</f>
        <v>6.4844117893236461</v>
      </c>
      <c r="C48">
        <f>'Batch5-6'!AB19</f>
        <v>1.3038272205049681</v>
      </c>
    </row>
    <row r="49" spans="1:3" x14ac:dyDescent="0.25">
      <c r="A49" t="s">
        <v>76</v>
      </c>
      <c r="B49">
        <f>'Batch5-6'!Z20</f>
        <v>7.0670978080681017</v>
      </c>
      <c r="C49">
        <f>'Batch5-6'!AB20</f>
        <v>1.8834639457371605</v>
      </c>
    </row>
    <row r="50" spans="1:3" x14ac:dyDescent="0.25">
      <c r="A50" t="s">
        <v>77</v>
      </c>
      <c r="B50">
        <f>'Batch5-6'!Z21</f>
        <v>4.7213153840741633</v>
      </c>
      <c r="C50">
        <f>'Batch5-6'!AB21</f>
        <v>1.1675664816269899</v>
      </c>
    </row>
    <row r="51" spans="1:3" x14ac:dyDescent="0.25">
      <c r="A51" t="s">
        <v>78</v>
      </c>
      <c r="B51">
        <f>'Batch5-6'!Z22</f>
        <v>7.4969832859547392</v>
      </c>
      <c r="C51">
        <f>'Batch5-6'!AB22</f>
        <v>1.8820966945746203</v>
      </c>
    </row>
    <row r="52" spans="1:3" x14ac:dyDescent="0.25">
      <c r="A52" t="s">
        <v>79</v>
      </c>
      <c r="B52">
        <f>'Batch5-6'!Z23</f>
        <v>4.086875610128244</v>
      </c>
      <c r="C52">
        <f>'Batch5-6'!AB23</f>
        <v>1.0594275202290366</v>
      </c>
    </row>
    <row r="53" spans="1:3" x14ac:dyDescent="0.25">
      <c r="A53" t="s">
        <v>80</v>
      </c>
      <c r="B53">
        <f>'Batch5-6'!Z24</f>
        <v>4.0855283959552846</v>
      </c>
      <c r="C53">
        <f>'Batch5-6'!AB24</f>
        <v>1.1665258559566041</v>
      </c>
    </row>
    <row r="54" spans="1:3" x14ac:dyDescent="0.25">
      <c r="A54" t="s">
        <v>81</v>
      </c>
      <c r="B54">
        <f>'Batch5-6'!Z25</f>
        <v>4.3636889588860921</v>
      </c>
      <c r="C54">
        <f>'Batch5-6'!AB25</f>
        <v>1.2105435197254901</v>
      </c>
    </row>
    <row r="55" spans="1:3" x14ac:dyDescent="0.25">
      <c r="A55" t="s">
        <v>82</v>
      </c>
      <c r="B55">
        <f>'Batch5-6'!Z26</f>
        <v>4.8782858755890759</v>
      </c>
      <c r="C55">
        <f>'Batch5-6'!AB26</f>
        <v>1.2772639874755205</v>
      </c>
    </row>
    <row r="56" spans="1:3" x14ac:dyDescent="0.25">
      <c r="A56" t="s">
        <v>83</v>
      </c>
      <c r="B56">
        <f>'Batch5-6'!Z27</f>
        <v>6.851882433979295</v>
      </c>
      <c r="C56">
        <f>'Batch5-6'!AB27</f>
        <v>1.4591380519054145</v>
      </c>
    </row>
    <row r="57" spans="1:3" x14ac:dyDescent="0.25">
      <c r="A57" t="s">
        <v>84</v>
      </c>
      <c r="B57">
        <f>'Batch5-6'!Z28</f>
        <v>6.8494842144036454</v>
      </c>
      <c r="C57">
        <f>'Batch5-6'!AB28</f>
        <v>1.8288230952054669</v>
      </c>
    </row>
    <row r="58" spans="1:3" x14ac:dyDescent="0.25">
      <c r="A58" t="s">
        <v>85</v>
      </c>
      <c r="B58">
        <f>'Batch5-6'!Z29</f>
        <v>7.8274202558642108</v>
      </c>
      <c r="C58">
        <f>'Batch5-6'!AB29</f>
        <v>1.9652118511588135</v>
      </c>
    </row>
    <row r="59" spans="1:3" x14ac:dyDescent="0.25">
      <c r="A59" t="s">
        <v>86</v>
      </c>
      <c r="B59">
        <f>'Batch5-6'!Z30</f>
        <v>7.4154024599456463</v>
      </c>
      <c r="C59">
        <f>'Batch5-6'!AB30</f>
        <v>2.040605227454686</v>
      </c>
    </row>
    <row r="60" spans="1:3" x14ac:dyDescent="0.25">
      <c r="A60" t="s">
        <v>87</v>
      </c>
      <c r="B60">
        <f>'Batch5-6'!Z31</f>
        <v>5.6488549967108597</v>
      </c>
      <c r="C60">
        <f>'Batch5-6'!AB31</f>
        <v>1.5742824375825792</v>
      </c>
    </row>
    <row r="61" spans="1:3" x14ac:dyDescent="0.25">
      <c r="A61" t="s">
        <v>88</v>
      </c>
      <c r="B61">
        <f>'Batch5-6'!Z32</f>
        <v>3.679897491364736</v>
      </c>
      <c r="C61">
        <f>'Batch5-6'!AB32</f>
        <v>0.88794962531693544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template</vt:lpstr>
      <vt:lpstr>Batch1-2</vt:lpstr>
      <vt:lpstr>Batch3-4</vt:lpstr>
      <vt:lpstr>Batch5-6</vt:lpstr>
      <vt:lpstr>collate</vt:lpstr>
    </vt:vector>
  </TitlesOfParts>
  <Company>NOAA AFSC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Cody.Pinger</dc:creator>
  <cp:lastModifiedBy>Drew.Porter</cp:lastModifiedBy>
  <dcterms:created xsi:type="dcterms:W3CDTF">2023-10-26T17:09:00Z</dcterms:created>
  <dcterms:modified xsi:type="dcterms:W3CDTF">2025-09-05T22:59:24Z</dcterms:modified>
</cp:coreProperties>
</file>