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MBHOST\shared_hprasad6\Documents\Machine Learning\"/>
    </mc:Choice>
  </mc:AlternateContent>
  <bookViews>
    <workbookView xWindow="0" yWindow="0" windowWidth="23235" windowHeight="71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3" i="1" l="1"/>
  <c r="B234" i="1"/>
  <c r="B235" i="1"/>
  <c r="B232" i="1"/>
  <c r="B224" i="1"/>
  <c r="B225" i="1"/>
  <c r="B226" i="1"/>
  <c r="B223" i="1"/>
  <c r="B216" i="1"/>
  <c r="B217" i="1"/>
  <c r="B218" i="1"/>
  <c r="D218" i="1"/>
  <c r="E218" i="1" s="1"/>
  <c r="D219" i="1"/>
  <c r="E219" i="1" s="1"/>
  <c r="D220" i="1"/>
  <c r="E220" i="1" s="1"/>
  <c r="D217" i="1"/>
  <c r="E217" i="1" s="1"/>
  <c r="B215" i="1" s="1"/>
  <c r="I41" i="1"/>
  <c r="I42" i="1"/>
  <c r="I40" i="1"/>
  <c r="AK21" i="1"/>
  <c r="AK22" i="1"/>
  <c r="AJ21" i="1"/>
  <c r="AJ22" i="1"/>
  <c r="AJ20" i="1"/>
  <c r="AK20" i="1"/>
  <c r="M22" i="1"/>
  <c r="M21" i="1"/>
  <c r="M20" i="1"/>
  <c r="O22" i="1" l="1"/>
  <c r="O21" i="1"/>
  <c r="O20" i="1"/>
  <c r="C195" i="1" l="1"/>
  <c r="D195" i="1" s="1"/>
  <c r="E73" i="1"/>
  <c r="F73" i="1" s="1"/>
  <c r="B71" i="1" s="1"/>
  <c r="E75" i="1"/>
  <c r="F75" i="1" s="1"/>
  <c r="B73" i="1" s="1"/>
  <c r="C197" i="1"/>
  <c r="D197" i="1" s="1"/>
  <c r="C196" i="1"/>
  <c r="D196" i="1" s="1"/>
  <c r="E74" i="1"/>
  <c r="F74" i="1" s="1"/>
  <c r="B72" i="1" s="1"/>
  <c r="X21" i="1"/>
  <c r="H52" i="1" s="1"/>
  <c r="X22" i="1"/>
  <c r="H53" i="1" s="1"/>
  <c r="I53" i="1" s="1"/>
  <c r="J106" i="1" s="1"/>
  <c r="X20" i="1"/>
  <c r="H51" i="1" s="1"/>
  <c r="K105" i="1" l="1"/>
  <c r="B80" i="1"/>
  <c r="K104" i="1"/>
  <c r="B79" i="1"/>
  <c r="I51" i="1"/>
  <c r="J104" i="1" s="1"/>
  <c r="I52" i="1"/>
  <c r="J105" i="1" s="1"/>
  <c r="K106" i="1"/>
  <c r="B81" i="1"/>
  <c r="AA20" i="1"/>
  <c r="AA21" i="1"/>
  <c r="AA22" i="1"/>
  <c r="AI21" i="1" l="1"/>
  <c r="H41" i="1"/>
  <c r="J41" i="1" s="1"/>
  <c r="I105" i="1" s="1"/>
  <c r="AL21" i="1"/>
  <c r="L106" i="1"/>
  <c r="B89" i="1"/>
  <c r="M106" i="1" s="1"/>
  <c r="L104" i="1"/>
  <c r="B87" i="1"/>
  <c r="M104" i="1" s="1"/>
  <c r="B88" i="1"/>
  <c r="M105" i="1" s="1"/>
  <c r="L105" i="1"/>
  <c r="H42" i="1"/>
  <c r="J42" i="1" s="1"/>
  <c r="I106" i="1" s="1"/>
  <c r="AI22" i="1"/>
  <c r="AL22" i="1" s="1"/>
  <c r="H40" i="1"/>
  <c r="J40" i="1" s="1"/>
  <c r="I104" i="1" s="1"/>
  <c r="AI20" i="1"/>
  <c r="AL20" i="1" s="1"/>
  <c r="AO20" i="1" s="1"/>
  <c r="AR20" i="1" s="1"/>
  <c r="I109" i="1" l="1"/>
  <c r="F115" i="1" s="1"/>
  <c r="I111" i="1"/>
  <c r="F117" i="1" s="1"/>
  <c r="I110" i="1"/>
  <c r="F116" i="1" s="1"/>
  <c r="K111" i="1"/>
  <c r="H117" i="1" s="1"/>
  <c r="K109" i="1"/>
  <c r="H115" i="1" s="1"/>
  <c r="K110" i="1"/>
  <c r="H116" i="1" s="1"/>
  <c r="J110" i="1"/>
  <c r="G116" i="1" s="1"/>
  <c r="J111" i="1"/>
  <c r="G117" i="1" s="1"/>
  <c r="J109" i="1"/>
  <c r="G115" i="1" s="1"/>
</calcChain>
</file>

<file path=xl/sharedStrings.xml><?xml version="1.0" encoding="utf-8"?>
<sst xmlns="http://schemas.openxmlformats.org/spreadsheetml/2006/main" count="157" uniqueCount="118">
  <si>
    <t>sepal_length</t>
  </si>
  <si>
    <t>sepal_width</t>
  </si>
  <si>
    <t>petal_length</t>
  </si>
  <si>
    <t>petal_width</t>
  </si>
  <si>
    <t>cat</t>
  </si>
  <si>
    <t>Iris-setosa</t>
  </si>
  <si>
    <t>Iris-versicolor</t>
  </si>
  <si>
    <t>Iris-virginica</t>
  </si>
  <si>
    <t>Step 1: Data Given</t>
  </si>
  <si>
    <t>Step 1: Data Preperation Step 1: One hot code</t>
  </si>
  <si>
    <t>Step 1: Data Preperation Step 1: Transform</t>
  </si>
  <si>
    <t>Hidden Layer Number of Neurons</t>
  </si>
  <si>
    <t>Softmax(Output)</t>
  </si>
  <si>
    <t>b1(Hidden Layer Number of Neurons)</t>
  </si>
  <si>
    <t>X(Features,Number of Samples)</t>
  </si>
  <si>
    <t>W2(Shape=Hidden Layer Node Number, Output number of classes)</t>
  </si>
  <si>
    <t>Layer 2 Output(Hidden Layer Output Activation*W2+b2)</t>
  </si>
  <si>
    <t>Actual</t>
  </si>
  <si>
    <t>Predicted</t>
  </si>
  <si>
    <t>Error(Actual - Predicted)</t>
  </si>
  <si>
    <t>Forward Propogation</t>
  </si>
  <si>
    <t>relu(hidden layer)-&gt;Softmax</t>
  </si>
  <si>
    <t>W1(feature Size,Hidden Layer Number of Neurons)</t>
  </si>
  <si>
    <t>Sample 1</t>
  </si>
  <si>
    <t>Sample 2</t>
  </si>
  <si>
    <t>Sample 3</t>
  </si>
  <si>
    <t>Sample 4</t>
  </si>
  <si>
    <t>Hidden Laye1 Weight</t>
  </si>
  <si>
    <t>Hidden Laye2 Weight</t>
  </si>
  <si>
    <t>Hidden Laye3 Weight</t>
  </si>
  <si>
    <t>Weight Feature 1</t>
  </si>
  <si>
    <t>Weight Feature 2</t>
  </si>
  <si>
    <t>Weight Feature 3</t>
  </si>
  <si>
    <t>Weight Feature 4</t>
  </si>
  <si>
    <t>Bias Hidden Laye 2</t>
  </si>
  <si>
    <t>Bias Hidden Laye 3</t>
  </si>
  <si>
    <t>Bias Hidden Laye 1</t>
  </si>
  <si>
    <t>Hidden Layer Input(X.W+b)(Size=Hidden Layer Number of Neurons)</t>
  </si>
  <si>
    <t>Sample 1 Hidden Layer Inpus</t>
  </si>
  <si>
    <t>Placeholder for Next Sample Hidden Layer Inpus</t>
  </si>
  <si>
    <t>Sample 2 Inputs to Activation</t>
  </si>
  <si>
    <t>Sample N Inputs to Activation</t>
  </si>
  <si>
    <t>B2 Bias Size (Output Number of Classes)</t>
  </si>
  <si>
    <t>Sample 1 Hidden Layer 2 Inpus</t>
  </si>
  <si>
    <t>Sample N Hidden Layer 2 Inpus</t>
  </si>
  <si>
    <t>Layer 1 Output Hidden Layer Input Activation (Relu(Hidden Layer Input))(Size: hidden layer number of Neurons)</t>
  </si>
  <si>
    <t>Sample 1 Softmax Output</t>
  </si>
  <si>
    <t>Sample 2 Softmax Output</t>
  </si>
  <si>
    <t>Sample N Softmax Output</t>
  </si>
  <si>
    <t>Sample N</t>
  </si>
  <si>
    <t>Yet to be filled</t>
  </si>
  <si>
    <t>Loss Sample 1</t>
  </si>
  <si>
    <t>Loss Sample 2</t>
  </si>
  <si>
    <t>Loss Sample N</t>
  </si>
  <si>
    <t>Class Level Loss Sample 1</t>
  </si>
  <si>
    <t>Class Level Loss Sample 2</t>
  </si>
  <si>
    <t>Cross Entropy Loss Step 1. Class Level</t>
  </si>
  <si>
    <t>Class Level Loss Sample N</t>
  </si>
  <si>
    <t>Overall Cross Entropy Loss Step 2</t>
  </si>
  <si>
    <t>over multiple training example</t>
  </si>
  <si>
    <t>Overall Cross Entropy  Loss</t>
  </si>
  <si>
    <t>Back Propogation</t>
  </si>
  <si>
    <t>Matrix of cross-entropy derivatives wrt output</t>
  </si>
  <si>
    <t>Matrix of Derivative of softmax wrt output layer input.</t>
  </si>
  <si>
    <t> Derivative of input to output layer wrt weight</t>
  </si>
  <si>
    <t>values of derivative of input to output layer wrt weights.</t>
  </si>
  <si>
    <t>Change in W2 is nothing but change of error with repect to W. Chain Rule.</t>
  </si>
  <si>
    <t>Change in W2: Matrix Form of all derivatives in layer-2</t>
  </si>
  <si>
    <t>Step 1. Weight 2 Updates with respect to error.</t>
  </si>
  <si>
    <t>W2 Updates</t>
  </si>
  <si>
    <t>Step 2: W1 Updates.</t>
  </si>
  <si>
    <t>BackPropagating the error — (Input Layer — Hidden Layer 1) Weights.</t>
  </si>
  <si>
    <t>The Chain rule: The Change in Error with Respect to W1, For example: The weight related to feature 2.</t>
  </si>
  <si>
    <t>Derivative of the hidden layer with repect to input. For example: Derivative of hidden layer 1 output wrt to its input</t>
  </si>
  <si>
    <t>Derivative of Relu.</t>
  </si>
  <si>
    <t>If the inputs are possitive as in our case, then derivative are 1</t>
  </si>
  <si>
    <t xml:space="preserve">
Derivative of input to hidden layer wrt to weights</t>
  </si>
  <si>
    <t>By symmetry</t>
  </si>
  <si>
    <t>Finding W1 Derivative</t>
  </si>
  <si>
    <t>By Symmetry</t>
  </si>
  <si>
    <t>We know the 2nd and 3rd derivatives in each cell in the above matrix. Let us look at how to get to derivative of 1st term in each cell.</t>
  </si>
  <si>
    <t>We have calculated all the values previously except the last one in each cell, which is a simple derivative of linear terms.</t>
  </si>
  <si>
    <t>Finally..</t>
  </si>
  <si>
    <t>W1 Updation</t>
  </si>
  <si>
    <t>Note: Read J3 as I3. (Input 3)</t>
  </si>
  <si>
    <t>Modified from excellent post:  https://becominghuman.ai/back-propagation-is-very-simple-who-made-it-complicated-97b794c97e5c</t>
  </si>
  <si>
    <t>Out</t>
  </si>
  <si>
    <t>For our example at Layer 2</t>
  </si>
  <si>
    <t>Out1</t>
  </si>
  <si>
    <t>Out2</t>
  </si>
  <si>
    <t>Actual y</t>
  </si>
  <si>
    <t>Out3</t>
  </si>
  <si>
    <t>d(e)/d(out)</t>
  </si>
  <si>
    <t>e(Oin 1)</t>
  </si>
  <si>
    <t>e(Oin 2)</t>
  </si>
  <si>
    <t>e(Oin 3)</t>
  </si>
  <si>
    <t>e(Oin)</t>
  </si>
  <si>
    <t>d(Out)/d(In)</t>
  </si>
  <si>
    <t>hidden layer 2 Output 1</t>
  </si>
  <si>
    <t>hidden layer 2 Output 2</t>
  </si>
  <si>
    <t>hidden layer 2 Output 3</t>
  </si>
  <si>
    <t>d(Oin)/d(Weights)</t>
  </si>
  <si>
    <t>Sample 1 Inputs to Activation(Relu)</t>
  </si>
  <si>
    <t>hidden layer 2(Relu) Output</t>
  </si>
  <si>
    <t>De/Dout</t>
  </si>
  <si>
    <t>Dout/din</t>
  </si>
  <si>
    <t>Din1/Dw</t>
  </si>
  <si>
    <t>Din2/Dw</t>
  </si>
  <si>
    <t>Din3/Dw</t>
  </si>
  <si>
    <t>W2 Derivatives by Substituting</t>
  </si>
  <si>
    <t>W2 Updated Based on Sample 1 and learning rate 0.001</t>
  </si>
  <si>
    <t>For our example at Layer 1</t>
  </si>
  <si>
    <t>Dh(out)/Dh(in)</t>
  </si>
  <si>
    <t>hout (Relu Output)</t>
  </si>
  <si>
    <t>Dh(in)/Weight</t>
  </si>
  <si>
    <t>Inputs</t>
  </si>
  <si>
    <t>For our example at Layer 1 (Note: We have 4 Features)</t>
  </si>
  <si>
    <t>For our example: Sample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</si>
</sst>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Lucida Sans Unicode"/>
      <family val="2"/>
    </font>
    <font>
      <b/>
      <sz val="16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0" xfId="0" applyAlignment="1">
      <alignment horizontal="left"/>
    </xf>
    <xf numFmtId="0" fontId="0" fillId="2" borderId="10" xfId="0" applyFill="1" applyBorder="1"/>
    <xf numFmtId="0" fontId="0" fillId="3" borderId="4" xfId="0" applyFill="1" applyBorder="1"/>
    <xf numFmtId="0" fontId="1" fillId="0" borderId="0" xfId="0" applyFont="1"/>
    <xf numFmtId="0" fontId="0" fillId="3" borderId="1" xfId="0" applyFill="1" applyBorder="1"/>
    <xf numFmtId="0" fontId="0" fillId="0" borderId="8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0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/>
    <xf numFmtId="0" fontId="1" fillId="3" borderId="7" xfId="0" applyFont="1" applyFill="1" applyBorder="1"/>
    <xf numFmtId="0" fontId="2" fillId="3" borderId="3" xfId="0" applyFont="1" applyFill="1" applyBorder="1"/>
    <xf numFmtId="0" fontId="2" fillId="3" borderId="0" xfId="0" applyFont="1" applyFill="1" applyBorder="1"/>
    <xf numFmtId="0" fontId="2" fillId="3" borderId="8" xfId="0" applyFont="1" applyFill="1" applyBorder="1"/>
    <xf numFmtId="0" fontId="1" fillId="0" borderId="0" xfId="0" applyFont="1" applyAlignment="1">
      <alignment horizontal="center" vertical="top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/>
    <xf numFmtId="0" fontId="0" fillId="2" borderId="11" xfId="0" applyFill="1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116416</xdr:rowOff>
    </xdr:from>
    <xdr:to>
      <xdr:col>3</xdr:col>
      <xdr:colOff>741892</xdr:colOff>
      <xdr:row>46</xdr:row>
      <xdr:rowOff>144991</xdr:rowOff>
    </xdr:to>
    <xdr:pic>
      <xdr:nvPicPr>
        <xdr:cNvPr id="2" name="Picture 1" descr="https://cdn-images-1.medium.com/max/800/1*fdDRKoUj5ck2k4Aa2BSaAA.png">
          <a:extLst>
            <a:ext uri="{FF2B5EF4-FFF2-40B4-BE49-F238E27FC236}">
              <a16:creationId xmlns:a16="http://schemas.microsoft.com/office/drawing/2014/main" id="{30FB0486-A89E-4B96-ABE0-FC10D3F50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8166"/>
          <a:ext cx="6467475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3</xdr:col>
      <xdr:colOff>579967</xdr:colOff>
      <xdr:row>56</xdr:row>
      <xdr:rowOff>76200</xdr:rowOff>
    </xdr:to>
    <xdr:pic>
      <xdr:nvPicPr>
        <xdr:cNvPr id="3" name="Picture 2" descr="https://cdn-images-1.medium.com/max/800/1*XWyzdij1A-RpkqPNbm9Lrw.png">
          <a:extLst>
            <a:ext uri="{FF2B5EF4-FFF2-40B4-BE49-F238E27FC236}">
              <a16:creationId xmlns:a16="http://schemas.microsoft.com/office/drawing/2014/main" id="{F6B55BCB-AF55-4FF1-B450-7245921D6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"/>
          <a:ext cx="62960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4</xdr:col>
      <xdr:colOff>198967</xdr:colOff>
      <xdr:row>65</xdr:row>
      <xdr:rowOff>171450</xdr:rowOff>
    </xdr:to>
    <xdr:pic>
      <xdr:nvPicPr>
        <xdr:cNvPr id="4" name="Picture 3" descr="https://cdn-images-1.medium.com/max/800/1*nWDvDhJrDdpCk2GqtFM7yg.png">
          <a:extLst>
            <a:ext uri="{FF2B5EF4-FFF2-40B4-BE49-F238E27FC236}">
              <a16:creationId xmlns:a16="http://schemas.microsoft.com/office/drawing/2014/main" id="{A23D77E2-82DF-4EE1-8DD2-AC6CF0CD2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4475"/>
          <a:ext cx="739140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42333</xdr:rowOff>
    </xdr:from>
    <xdr:to>
      <xdr:col>0</xdr:col>
      <xdr:colOff>2438400</xdr:colOff>
      <xdr:row>92</xdr:row>
      <xdr:rowOff>86783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9A9689A-145F-4F25-BF1D-0BF9E0E95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28083"/>
          <a:ext cx="2438400" cy="461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</xdr:col>
      <xdr:colOff>942975</xdr:colOff>
      <xdr:row>98</xdr:row>
      <xdr:rowOff>9525</xdr:rowOff>
    </xdr:to>
    <xdr:pic>
      <xdr:nvPicPr>
        <xdr:cNvPr id="15" name="Picture 14" descr="https://cdn-images-1.medium.com/max/800/1*m3Bw07A9Usaprg7EEqQHEA.png">
          <a:extLst>
            <a:ext uri="{FF2B5EF4-FFF2-40B4-BE49-F238E27FC236}">
              <a16:creationId xmlns:a16="http://schemas.microsoft.com/office/drawing/2014/main" id="{C845A85B-675F-4B58-AE79-AA08F0D64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6525"/>
          <a:ext cx="37623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127000</xdr:rowOff>
    </xdr:from>
    <xdr:to>
      <xdr:col>5</xdr:col>
      <xdr:colOff>672042</xdr:colOff>
      <xdr:row>108</xdr:row>
      <xdr:rowOff>88900</xdr:rowOff>
    </xdr:to>
    <xdr:pic>
      <xdr:nvPicPr>
        <xdr:cNvPr id="16" name="Picture 15" descr="https://cdn-images-1.medium.com/max/1000/1*P3itNpDUbbKrTC-Bz_fIHA.png">
          <a:extLst>
            <a:ext uri="{FF2B5EF4-FFF2-40B4-BE49-F238E27FC236}">
              <a16:creationId xmlns:a16="http://schemas.microsoft.com/office/drawing/2014/main" id="{CB838352-CE0E-488C-A1A8-343EF706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8750"/>
          <a:ext cx="954087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1005416</xdr:colOff>
      <xdr:row>27</xdr:row>
      <xdr:rowOff>95249</xdr:rowOff>
    </xdr:from>
    <xdr:to>
      <xdr:col>11</xdr:col>
      <xdr:colOff>847725</xdr:colOff>
      <xdr:row>31</xdr:row>
      <xdr:rowOff>104774</xdr:rowOff>
    </xdr:to>
    <xdr:pic>
      <xdr:nvPicPr>
        <xdr:cNvPr id="17" name="Picture 16" descr="https://cdn-images-1.medium.com/max/800/1*m3Bw07A9Usaprg7EEqQHEA.png">
          <a:extLst>
            <a:ext uri="{FF2B5EF4-FFF2-40B4-BE49-F238E27FC236}">
              <a16:creationId xmlns:a16="http://schemas.microsoft.com/office/drawing/2014/main" id="{DA81CCF3-602F-4077-9E89-FFAD4ED0F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9749" y="5397499"/>
          <a:ext cx="3758142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101</xdr:row>
      <xdr:rowOff>127000</xdr:rowOff>
    </xdr:from>
    <xdr:to>
      <xdr:col>7</xdr:col>
      <xdr:colOff>1265767</xdr:colOff>
      <xdr:row>108</xdr:row>
      <xdr:rowOff>42333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EC31AE6-4CA8-4871-A4F1-5DAC07FF8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0" y="19589750"/>
          <a:ext cx="2133600" cy="1248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169333</xdr:colOff>
      <xdr:row>103</xdr:row>
      <xdr:rowOff>190499</xdr:rowOff>
    </xdr:from>
    <xdr:to>
      <xdr:col>6</xdr:col>
      <xdr:colOff>381000</xdr:colOff>
      <xdr:row>105</xdr:row>
      <xdr:rowOff>21166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299F667-A1AC-4BEA-AA3F-71FE51DE0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1083" y="20034249"/>
          <a:ext cx="211667" cy="211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10583</xdr:rowOff>
    </xdr:from>
    <xdr:to>
      <xdr:col>3</xdr:col>
      <xdr:colOff>932392</xdr:colOff>
      <xdr:row>119</xdr:row>
      <xdr:rowOff>30691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CE22122-DCBD-4950-8CFE-897AEE384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7833"/>
          <a:ext cx="6657975" cy="972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137583</xdr:rowOff>
    </xdr:from>
    <xdr:to>
      <xdr:col>1</xdr:col>
      <xdr:colOff>1162050</xdr:colOff>
      <xdr:row>166</xdr:row>
      <xdr:rowOff>156633</xdr:rowOff>
    </xdr:to>
    <xdr:pic>
      <xdr:nvPicPr>
        <xdr:cNvPr id="25" name="Picture 24" descr="https://cdn-images-1.medium.com/max/800/1*I3P_AMzXm1IhhaqfA9s2QA.png">
          <a:extLst>
            <a:ext uri="{FF2B5EF4-FFF2-40B4-BE49-F238E27FC236}">
              <a16:creationId xmlns:a16="http://schemas.microsoft.com/office/drawing/2014/main" id="{B0F4F53D-C0D8-49CB-937D-8DD1FDC86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7833"/>
          <a:ext cx="3977217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63500</xdr:rowOff>
    </xdr:from>
    <xdr:to>
      <xdr:col>0</xdr:col>
      <xdr:colOff>2752725</xdr:colOff>
      <xdr:row>174</xdr:row>
      <xdr:rowOff>6350</xdr:rowOff>
    </xdr:to>
    <xdr:pic>
      <xdr:nvPicPr>
        <xdr:cNvPr id="26" name="Picture 25" descr="https://cdn-images-1.medium.com/max/800/1*7A1uJwrNa7iNrbzfpbzVoQ.png">
          <a:extLst>
            <a:ext uri="{FF2B5EF4-FFF2-40B4-BE49-F238E27FC236}">
              <a16:creationId xmlns:a16="http://schemas.microsoft.com/office/drawing/2014/main" id="{D8B73B94-50A9-42CB-B16C-4C1DE28AF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0"/>
          <a:ext cx="275272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21167</xdr:colOff>
      <xdr:row>175</xdr:row>
      <xdr:rowOff>148167</xdr:rowOff>
    </xdr:from>
    <xdr:to>
      <xdr:col>0</xdr:col>
      <xdr:colOff>2516717</xdr:colOff>
      <xdr:row>185</xdr:row>
      <xdr:rowOff>186267</xdr:rowOff>
    </xdr:to>
    <xdr:pic>
      <xdr:nvPicPr>
        <xdr:cNvPr id="27" name="Picture 26" descr="https://cdn-images-1.medium.com/max/800/1*vuXXfYips0L51d3yfKrf6w.png">
          <a:extLst>
            <a:ext uri="{FF2B5EF4-FFF2-40B4-BE49-F238E27FC236}">
              <a16:creationId xmlns:a16="http://schemas.microsoft.com/office/drawing/2014/main" id="{9FE6E68E-4592-4524-B268-60F01D94D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7" y="32755417"/>
          <a:ext cx="249555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2400300</xdr:colOff>
      <xdr:row>199</xdr:row>
      <xdr:rowOff>85725</xdr:rowOff>
    </xdr:to>
    <xdr:pic>
      <xdr:nvPicPr>
        <xdr:cNvPr id="28" name="Picture 27" descr="https://cdn-images-1.medium.com/max/800/1*RQOpwNKOpB_3uv_jJ-N6Ug.png">
          <a:extLst>
            <a:ext uri="{FF2B5EF4-FFF2-40B4-BE49-F238E27FC236}">
              <a16:creationId xmlns:a16="http://schemas.microsoft.com/office/drawing/2014/main" id="{ED412062-554A-4078-8E7D-0EB72E054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71025"/>
          <a:ext cx="240030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3</xdr:col>
      <xdr:colOff>1189567</xdr:colOff>
      <xdr:row>210</xdr:row>
      <xdr:rowOff>76200</xdr:rowOff>
    </xdr:to>
    <xdr:pic>
      <xdr:nvPicPr>
        <xdr:cNvPr id="29" name="Picture 28" descr="https://cdn-images-1.medium.com/max/800/1*9yud65-wXnz8TkvdWv5a-A.png">
          <a:extLst>
            <a:ext uri="{FF2B5EF4-FFF2-40B4-BE49-F238E27FC236}">
              <a16:creationId xmlns:a16="http://schemas.microsoft.com/office/drawing/2014/main" id="{7968BDDB-8D3E-4EE7-8060-04578A1F8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19025"/>
          <a:ext cx="6905625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2038350</xdr:colOff>
      <xdr:row>237</xdr:row>
      <xdr:rowOff>149225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71F5FB5-D6CC-4E8C-890C-2F6EC7BD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36750"/>
          <a:ext cx="2038350" cy="491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10583</xdr:rowOff>
    </xdr:from>
    <xdr:to>
      <xdr:col>5</xdr:col>
      <xdr:colOff>672042</xdr:colOff>
      <xdr:row>255</xdr:row>
      <xdr:rowOff>48683</xdr:rowOff>
    </xdr:to>
    <xdr:pic>
      <xdr:nvPicPr>
        <xdr:cNvPr id="32" name="Picture 31" descr="https://cdn-images-1.medium.com/max/1000/1*694OMkKfagOiEl3J3WaI6A.png">
          <a:extLst>
            <a:ext uri="{FF2B5EF4-FFF2-40B4-BE49-F238E27FC236}">
              <a16:creationId xmlns:a16="http://schemas.microsoft.com/office/drawing/2014/main" id="{7B9B0807-B921-4FC0-A413-514A665D7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14833"/>
          <a:ext cx="9540875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84666</xdr:rowOff>
    </xdr:from>
    <xdr:to>
      <xdr:col>1</xdr:col>
      <xdr:colOff>1165785</xdr:colOff>
      <xdr:row>244</xdr:row>
      <xdr:rowOff>103595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A4BCD7A-08B8-44F7-9421-9237C3391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45264916"/>
          <a:ext cx="3980952" cy="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21167</xdr:colOff>
      <xdr:row>257</xdr:row>
      <xdr:rowOff>105833</xdr:rowOff>
    </xdr:from>
    <xdr:to>
      <xdr:col>2</xdr:col>
      <xdr:colOff>230717</xdr:colOff>
      <xdr:row>265</xdr:row>
      <xdr:rowOff>162983</xdr:rowOff>
    </xdr:to>
    <xdr:pic>
      <xdr:nvPicPr>
        <xdr:cNvPr id="34" name="Picture 33" descr="https://cdn-images-1.medium.com/max/800/1*EseVF4m3sKRhk4sO7iPyXg.png">
          <a:extLst>
            <a:ext uri="{FF2B5EF4-FFF2-40B4-BE49-F238E27FC236}">
              <a16:creationId xmlns:a16="http://schemas.microsoft.com/office/drawing/2014/main" id="{E970C854-9E0A-43E8-8288-76BBE4E92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7" y="48715083"/>
          <a:ext cx="427355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2</xdr:col>
      <xdr:colOff>495300</xdr:colOff>
      <xdr:row>277</xdr:row>
      <xdr:rowOff>67733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12C85EB-B9A6-49D1-99F1-F60864C7B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58750"/>
          <a:ext cx="4559300" cy="1591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42333</xdr:colOff>
      <xdr:row>280</xdr:row>
      <xdr:rowOff>127000</xdr:rowOff>
    </xdr:from>
    <xdr:to>
      <xdr:col>5</xdr:col>
      <xdr:colOff>714375</xdr:colOff>
      <xdr:row>288</xdr:row>
      <xdr:rowOff>79375</xdr:rowOff>
    </xdr:to>
    <xdr:pic>
      <xdr:nvPicPr>
        <xdr:cNvPr id="37" name="Picture 36" descr="https://cdn-images-1.medium.com/max/1000/1*v2c2bzyFcU536kdyc4Yuow.png">
          <a:extLst>
            <a:ext uri="{FF2B5EF4-FFF2-40B4-BE49-F238E27FC236}">
              <a16:creationId xmlns:a16="http://schemas.microsoft.com/office/drawing/2014/main" id="{FBCA9A6C-FC32-4CD2-ACA7-D38D55199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" y="53181250"/>
          <a:ext cx="95408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3</xdr:col>
      <xdr:colOff>1180042</xdr:colOff>
      <xdr:row>296</xdr:row>
      <xdr:rowOff>105833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BA4D215-833F-4FF5-9EC9-DC8798D7E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49750"/>
          <a:ext cx="6905625" cy="105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105833</xdr:colOff>
      <xdr:row>26</xdr:row>
      <xdr:rowOff>31749</xdr:rowOff>
    </xdr:from>
    <xdr:to>
      <xdr:col>6</xdr:col>
      <xdr:colOff>192616</xdr:colOff>
      <xdr:row>34</xdr:row>
      <xdr:rowOff>158750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9347F8E-56DF-4A55-B908-CE06B6038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3" y="5143499"/>
          <a:ext cx="10056283" cy="165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42332</xdr:rowOff>
    </xdr:from>
    <xdr:to>
      <xdr:col>5</xdr:col>
      <xdr:colOff>648758</xdr:colOff>
      <xdr:row>158</xdr:row>
      <xdr:rowOff>126999</xdr:rowOff>
    </xdr:to>
    <xdr:pic>
      <xdr:nvPicPr>
        <xdr:cNvPr id="41" name="Picture 40" descr="https://cdn-images-1.medium.com/max/1000/1*UVD-nRefD1rTK8ZMVDi81w.png">
          <a:extLst>
            <a:ext uri="{FF2B5EF4-FFF2-40B4-BE49-F238E27FC236}">
              <a16:creationId xmlns:a16="http://schemas.microsoft.com/office/drawing/2014/main" id="{462EC1EA-BEDE-49C1-8895-068B66E1F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53082"/>
          <a:ext cx="9517591" cy="7133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8"/>
  <sheetViews>
    <sheetView tabSelected="1" topLeftCell="A276" zoomScale="90" zoomScaleNormal="90" workbookViewId="0">
      <selection activeCell="H295" sqref="H295"/>
    </sheetView>
  </sheetViews>
  <sheetFormatPr defaultRowHeight="15" x14ac:dyDescent="0.25"/>
  <cols>
    <col min="1" max="1" width="42.28515625" style="14" bestFit="1" customWidth="1"/>
    <col min="2" max="2" width="18.7109375" customWidth="1"/>
    <col min="3" max="3" width="24.85546875" bestFit="1" customWidth="1"/>
    <col min="4" max="4" width="22.140625" bestFit="1" customWidth="1"/>
    <col min="5" max="5" width="24.85546875" bestFit="1" customWidth="1"/>
    <col min="6" max="6" width="16.42578125" bestFit="1" customWidth="1"/>
    <col min="7" max="8" width="20.140625" bestFit="1" customWidth="1"/>
    <col min="9" max="9" width="23.42578125" customWidth="1"/>
    <col min="10" max="12" width="17.5703125" bestFit="1" customWidth="1"/>
    <col min="13" max="14" width="36.7109375" customWidth="1"/>
    <col min="15" max="15" width="45.140625" customWidth="1"/>
    <col min="16" max="19" width="28.42578125" customWidth="1"/>
    <col min="20" max="20" width="10.140625" bestFit="1" customWidth="1"/>
    <col min="21" max="21" width="13.28515625" bestFit="1" customWidth="1"/>
    <col min="22" max="23" width="13.28515625" customWidth="1"/>
    <col min="24" max="24" width="28.28515625" bestFit="1" customWidth="1"/>
    <col min="25" max="25" width="13.28515625" customWidth="1"/>
    <col min="26" max="26" width="19.42578125" customWidth="1"/>
    <col min="27" max="27" width="24" bestFit="1" customWidth="1"/>
    <col min="28" max="29" width="13.28515625" bestFit="1" customWidth="1"/>
    <col min="30" max="34" width="13.28515625" customWidth="1"/>
    <col min="35" max="35" width="11.85546875" bestFit="1" customWidth="1"/>
    <col min="38" max="38" width="23.5703125" bestFit="1" customWidth="1"/>
    <col min="41" max="42" width="13.28515625" bestFit="1" customWidth="1"/>
    <col min="43" max="43" width="13.7109375" bestFit="1" customWidth="1"/>
    <col min="44" max="44" width="14.28515625" bestFit="1" customWidth="1"/>
  </cols>
  <sheetData>
    <row r="1" spans="1:27" x14ac:dyDescent="0.25">
      <c r="A1" s="30" t="s">
        <v>8</v>
      </c>
      <c r="B1" s="2" t="s">
        <v>0</v>
      </c>
      <c r="C1" s="3" t="s">
        <v>1</v>
      </c>
      <c r="D1" s="3" t="s">
        <v>2</v>
      </c>
      <c r="E1" s="3" t="s">
        <v>3</v>
      </c>
      <c r="F1" s="3"/>
      <c r="G1" s="4" t="s">
        <v>4</v>
      </c>
    </row>
    <row r="2" spans="1:27" x14ac:dyDescent="0.25">
      <c r="A2" s="30"/>
      <c r="B2" s="5">
        <v>5.0999999999999996</v>
      </c>
      <c r="C2" s="6">
        <v>3.5</v>
      </c>
      <c r="D2" s="6">
        <v>1.4</v>
      </c>
      <c r="E2" s="6">
        <v>0.2</v>
      </c>
      <c r="F2" s="6"/>
      <c r="G2" s="8" t="s">
        <v>5</v>
      </c>
    </row>
    <row r="3" spans="1:27" x14ac:dyDescent="0.25">
      <c r="A3" s="30"/>
      <c r="B3" s="5">
        <v>7</v>
      </c>
      <c r="C3" s="6">
        <v>3.2</v>
      </c>
      <c r="D3" s="6">
        <v>4.7</v>
      </c>
      <c r="E3" s="6">
        <v>1.4</v>
      </c>
      <c r="F3" s="6"/>
      <c r="G3" s="8" t="s">
        <v>6</v>
      </c>
    </row>
    <row r="4" spans="1:27" x14ac:dyDescent="0.25">
      <c r="A4" s="30"/>
      <c r="B4" s="5">
        <v>6.3</v>
      </c>
      <c r="C4" s="6">
        <v>3.3</v>
      </c>
      <c r="D4" s="6">
        <v>6</v>
      </c>
      <c r="E4" s="6">
        <v>2.5</v>
      </c>
      <c r="F4" s="6"/>
      <c r="G4" s="8" t="s">
        <v>7</v>
      </c>
    </row>
    <row r="5" spans="1:27" ht="15.75" thickBot="1" x14ac:dyDescent="0.3">
      <c r="A5" s="30"/>
      <c r="B5" s="5"/>
      <c r="C5" s="6"/>
      <c r="D5" s="6"/>
      <c r="E5" s="6"/>
      <c r="F5" s="6"/>
      <c r="G5" s="8"/>
    </row>
    <row r="6" spans="1:27" x14ac:dyDescent="0.25">
      <c r="A6" s="31" t="s">
        <v>9</v>
      </c>
      <c r="B6" s="2" t="s">
        <v>0</v>
      </c>
      <c r="C6" s="3" t="s">
        <v>1</v>
      </c>
      <c r="D6" s="3" t="s">
        <v>2</v>
      </c>
      <c r="E6" s="3" t="s">
        <v>3</v>
      </c>
      <c r="F6" s="3"/>
      <c r="G6" s="15" t="s">
        <v>5</v>
      </c>
      <c r="H6" s="4" t="s">
        <v>6</v>
      </c>
      <c r="I6" s="4" t="s">
        <v>7</v>
      </c>
      <c r="L6" s="11"/>
    </row>
    <row r="7" spans="1:27" x14ac:dyDescent="0.25">
      <c r="A7" s="31"/>
      <c r="B7" s="5">
        <v>5.0999999999999996</v>
      </c>
      <c r="C7" s="6">
        <v>3.5</v>
      </c>
      <c r="D7" s="6">
        <v>1.4</v>
      </c>
      <c r="E7" s="6">
        <v>0.2</v>
      </c>
      <c r="F7" s="6"/>
      <c r="G7" s="5">
        <v>1</v>
      </c>
      <c r="H7" s="6">
        <v>0</v>
      </c>
      <c r="I7" s="12">
        <v>0</v>
      </c>
      <c r="L7" s="11"/>
    </row>
    <row r="8" spans="1:27" x14ac:dyDescent="0.25">
      <c r="A8" s="31"/>
      <c r="B8" s="5">
        <v>7</v>
      </c>
      <c r="C8" s="6">
        <v>3.2</v>
      </c>
      <c r="D8" s="6">
        <v>4.7</v>
      </c>
      <c r="E8" s="6">
        <v>1.4</v>
      </c>
      <c r="F8" s="6"/>
      <c r="G8" s="5">
        <v>0</v>
      </c>
      <c r="H8" s="6">
        <v>1</v>
      </c>
      <c r="I8" s="12">
        <v>0</v>
      </c>
      <c r="L8" s="11"/>
    </row>
    <row r="9" spans="1:27" x14ac:dyDescent="0.25">
      <c r="A9" s="31"/>
      <c r="B9" s="5">
        <v>6.3</v>
      </c>
      <c r="C9" s="6">
        <v>3.3</v>
      </c>
      <c r="D9" s="6">
        <v>6</v>
      </c>
      <c r="E9" s="6">
        <v>2.5</v>
      </c>
      <c r="F9" s="6"/>
      <c r="G9" s="5">
        <v>0</v>
      </c>
      <c r="H9" s="6">
        <v>0</v>
      </c>
      <c r="I9" s="12">
        <v>1</v>
      </c>
      <c r="L9" s="11"/>
    </row>
    <row r="10" spans="1:27" ht="15.75" thickBot="1" x14ac:dyDescent="0.3">
      <c r="A10" s="31"/>
      <c r="B10" s="5"/>
      <c r="C10" s="6"/>
      <c r="D10" s="6"/>
      <c r="E10" s="6"/>
      <c r="F10" s="6"/>
      <c r="G10" s="5"/>
      <c r="H10" s="6"/>
      <c r="I10" s="12"/>
      <c r="J10" s="11"/>
      <c r="K10" s="11"/>
      <c r="L10" s="11"/>
    </row>
    <row r="11" spans="1:27" ht="15.75" thickBot="1" x14ac:dyDescent="0.3">
      <c r="A11" s="32" t="s">
        <v>10</v>
      </c>
      <c r="B11" s="2" t="s">
        <v>0</v>
      </c>
      <c r="C11" s="3">
        <v>5.0999999999999996</v>
      </c>
      <c r="D11" s="3">
        <v>7</v>
      </c>
      <c r="E11" s="3">
        <v>6.3</v>
      </c>
      <c r="F11" s="3"/>
      <c r="G11" s="16"/>
      <c r="H11" s="15" t="s">
        <v>5</v>
      </c>
      <c r="I11" s="4" t="s">
        <v>6</v>
      </c>
      <c r="J11" s="56" t="s">
        <v>7</v>
      </c>
      <c r="K11" s="11"/>
      <c r="L11" s="11"/>
      <c r="M11" s="11"/>
      <c r="N11" s="11"/>
      <c r="W11" s="4"/>
      <c r="X11" s="7"/>
      <c r="Y11" s="7"/>
      <c r="Z11" s="7"/>
    </row>
    <row r="12" spans="1:27" ht="15.75" thickBot="1" x14ac:dyDescent="0.3">
      <c r="A12" s="32"/>
      <c r="B12" s="5" t="s">
        <v>1</v>
      </c>
      <c r="C12" s="6">
        <v>3.5</v>
      </c>
      <c r="D12" s="6">
        <v>3.2</v>
      </c>
      <c r="E12" s="6">
        <v>3.3</v>
      </c>
      <c r="F12" s="6"/>
      <c r="G12" s="12"/>
      <c r="H12" s="2">
        <v>1</v>
      </c>
      <c r="I12" s="6">
        <v>0</v>
      </c>
      <c r="J12" s="13">
        <v>0</v>
      </c>
      <c r="K12" s="11"/>
      <c r="L12" s="11"/>
      <c r="M12" s="11"/>
      <c r="N12" s="11"/>
      <c r="P12" s="17"/>
      <c r="Q12" s="17"/>
      <c r="R12" s="17"/>
      <c r="S12" s="17"/>
      <c r="W12" s="6"/>
      <c r="X12" s="6"/>
      <c r="Y12" s="6"/>
      <c r="Z12" s="6"/>
    </row>
    <row r="13" spans="1:27" ht="15.75" thickBot="1" x14ac:dyDescent="0.3">
      <c r="A13" s="32"/>
      <c r="B13" s="5" t="s">
        <v>2</v>
      </c>
      <c r="C13" s="6">
        <v>1.4</v>
      </c>
      <c r="D13" s="6">
        <v>4.7</v>
      </c>
      <c r="E13" s="6">
        <v>6</v>
      </c>
      <c r="F13" s="6"/>
      <c r="G13" s="12"/>
      <c r="H13" s="2">
        <v>0</v>
      </c>
      <c r="I13" s="6">
        <v>1</v>
      </c>
      <c r="J13" s="13">
        <v>0</v>
      </c>
      <c r="K13" s="11"/>
      <c r="L13" s="11"/>
      <c r="M13" s="11"/>
      <c r="N13" s="11"/>
      <c r="W13" s="6"/>
      <c r="X13" s="6"/>
      <c r="Y13" s="6"/>
      <c r="Z13" s="6"/>
    </row>
    <row r="14" spans="1:27" ht="15.75" thickBot="1" x14ac:dyDescent="0.3">
      <c r="A14" s="32"/>
      <c r="B14" s="5"/>
      <c r="C14" s="6"/>
      <c r="D14" s="6"/>
      <c r="E14" s="6"/>
      <c r="F14" s="6"/>
      <c r="G14" s="12"/>
      <c r="H14" s="57">
        <v>0</v>
      </c>
      <c r="I14" s="10">
        <v>0</v>
      </c>
      <c r="J14" s="13">
        <v>1</v>
      </c>
      <c r="K14" s="11"/>
      <c r="L14" s="11"/>
      <c r="M14" s="11"/>
      <c r="N14" s="11"/>
      <c r="W14" s="6"/>
      <c r="X14" s="6"/>
      <c r="Y14" s="6"/>
      <c r="Z14" s="6"/>
    </row>
    <row r="15" spans="1:27" ht="15.75" thickBot="1" x14ac:dyDescent="0.3">
      <c r="A15" s="32"/>
      <c r="B15" s="9" t="s">
        <v>3</v>
      </c>
      <c r="C15" s="10">
        <v>0.2</v>
      </c>
      <c r="D15" s="10">
        <v>1.4</v>
      </c>
      <c r="E15" s="10">
        <v>2.5</v>
      </c>
      <c r="F15" s="10"/>
      <c r="G15" s="10"/>
      <c r="H15" s="11"/>
      <c r="I15" s="11"/>
      <c r="J15" s="11"/>
      <c r="K15" s="11"/>
      <c r="L15" s="11"/>
      <c r="M15" s="11"/>
      <c r="N15" s="11"/>
      <c r="W15" s="13"/>
      <c r="X15" s="6"/>
      <c r="Y15" s="6"/>
      <c r="Z15" s="6"/>
    </row>
    <row r="16" spans="1:27" s="1" customFormat="1" ht="15.75" thickBot="1" x14ac:dyDescent="0.3">
      <c r="A16" s="26" t="s">
        <v>20</v>
      </c>
      <c r="B16" s="19" t="s">
        <v>21</v>
      </c>
      <c r="C16" s="19"/>
      <c r="D16" s="19"/>
      <c r="E16" s="19"/>
      <c r="F16" s="11"/>
      <c r="G16" s="11"/>
      <c r="H16" s="11"/>
      <c r="I16" s="11"/>
      <c r="J16" s="11"/>
      <c r="K16" s="11"/>
      <c r="L16" s="11"/>
      <c r="T16" s="11"/>
      <c r="U16" s="11"/>
      <c r="V16" s="11"/>
      <c r="W16" s="11"/>
      <c r="X16" s="11"/>
      <c r="Y16" s="11"/>
      <c r="Z16" s="11"/>
      <c r="AA16" s="11"/>
    </row>
    <row r="17" spans="1:44" s="1" customFormat="1" ht="15.75" thickBot="1" x14ac:dyDescent="0.3">
      <c r="A17" s="26" t="s">
        <v>11</v>
      </c>
      <c r="B17" s="36">
        <v>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T17" s="11"/>
      <c r="U17" s="11"/>
      <c r="V17" s="11"/>
      <c r="W17" s="11"/>
      <c r="X17" s="11"/>
      <c r="Y17" s="11"/>
      <c r="Z17" s="11"/>
      <c r="AA17" s="27" t="s">
        <v>18</v>
      </c>
      <c r="AB17" s="27"/>
      <c r="AC17" s="27"/>
      <c r="AD17" s="27" t="s">
        <v>17</v>
      </c>
      <c r="AE17" s="27"/>
      <c r="AF17" s="27"/>
      <c r="AG17" s="27"/>
      <c r="AH17" s="27"/>
    </row>
    <row r="18" spans="1:44" s="17" customFormat="1" ht="15.75" thickBot="1" x14ac:dyDescent="0.3">
      <c r="A18" s="37" t="s">
        <v>14</v>
      </c>
      <c r="B18" s="38"/>
      <c r="C18" s="38"/>
      <c r="D18" s="38"/>
      <c r="E18" s="38"/>
      <c r="F18" s="33" t="s">
        <v>22</v>
      </c>
      <c r="G18" s="34"/>
      <c r="H18" s="34"/>
      <c r="I18" s="35"/>
      <c r="J18" s="27" t="s">
        <v>13</v>
      </c>
      <c r="K18" s="27"/>
      <c r="L18" s="27"/>
      <c r="M18" s="29" t="s">
        <v>37</v>
      </c>
      <c r="N18" s="29"/>
      <c r="O18" s="29" t="s">
        <v>45</v>
      </c>
      <c r="P18" s="29"/>
      <c r="Q18" s="29"/>
      <c r="R18" s="29" t="s">
        <v>15</v>
      </c>
      <c r="S18" s="29"/>
      <c r="T18" s="29"/>
      <c r="U18" s="29" t="s">
        <v>42</v>
      </c>
      <c r="V18" s="29"/>
      <c r="W18" s="29"/>
      <c r="X18" s="29" t="s">
        <v>16</v>
      </c>
      <c r="Y18" s="29"/>
      <c r="Z18" s="29"/>
      <c r="AA18" s="29" t="s">
        <v>12</v>
      </c>
      <c r="AB18" s="29"/>
      <c r="AC18" s="29"/>
      <c r="AD18" s="21"/>
      <c r="AI18" s="28" t="s">
        <v>19</v>
      </c>
      <c r="AJ18" s="28"/>
      <c r="AK18" s="28"/>
      <c r="AL18" s="37" t="s">
        <v>56</v>
      </c>
      <c r="AM18" s="38"/>
      <c r="AN18" s="39"/>
      <c r="AO18" s="37" t="s">
        <v>58</v>
      </c>
      <c r="AP18" s="38"/>
      <c r="AQ18" s="39"/>
      <c r="AR18" s="51" t="s">
        <v>60</v>
      </c>
    </row>
    <row r="19" spans="1:44" s="17" customFormat="1" ht="15.75" thickBot="1" x14ac:dyDescent="0.3">
      <c r="A19" s="40"/>
      <c r="B19" s="41" t="s">
        <v>23</v>
      </c>
      <c r="C19" s="41" t="s">
        <v>24</v>
      </c>
      <c r="D19" s="41" t="s">
        <v>25</v>
      </c>
      <c r="E19" s="41" t="s">
        <v>26</v>
      </c>
      <c r="F19" s="44"/>
      <c r="G19" s="20" t="s">
        <v>27</v>
      </c>
      <c r="H19" s="20" t="s">
        <v>28</v>
      </c>
      <c r="I19" s="42" t="s">
        <v>29</v>
      </c>
      <c r="M19" s="21" t="s">
        <v>38</v>
      </c>
      <c r="N19" s="21" t="s">
        <v>39</v>
      </c>
      <c r="O19" s="21" t="s">
        <v>102</v>
      </c>
      <c r="P19" s="21" t="s">
        <v>40</v>
      </c>
      <c r="Q19" s="21" t="s">
        <v>41</v>
      </c>
      <c r="R19" s="21"/>
      <c r="S19" s="21"/>
      <c r="T19" s="21"/>
      <c r="U19" s="21"/>
      <c r="V19" s="21"/>
      <c r="W19" s="21"/>
      <c r="X19" s="50" t="s">
        <v>43</v>
      </c>
      <c r="Y19" s="21" t="s">
        <v>43</v>
      </c>
      <c r="Z19" s="21" t="s">
        <v>44</v>
      </c>
      <c r="AA19" s="21" t="s">
        <v>46</v>
      </c>
      <c r="AB19" s="21" t="s">
        <v>47</v>
      </c>
      <c r="AC19" s="21" t="s">
        <v>48</v>
      </c>
      <c r="AE19" s="21" t="s">
        <v>23</v>
      </c>
      <c r="AF19" s="21" t="s">
        <v>24</v>
      </c>
      <c r="AG19" s="21" t="s">
        <v>25</v>
      </c>
      <c r="AH19" s="21" t="s">
        <v>49</v>
      </c>
      <c r="AI19" s="25"/>
      <c r="AJ19" s="25"/>
      <c r="AK19" s="25"/>
      <c r="AL19" s="43" t="s">
        <v>54</v>
      </c>
      <c r="AM19" s="43" t="s">
        <v>55</v>
      </c>
      <c r="AN19" s="43" t="s">
        <v>57</v>
      </c>
      <c r="AO19" s="17" t="s">
        <v>51</v>
      </c>
      <c r="AP19" s="17" t="s">
        <v>52</v>
      </c>
      <c r="AQ19" s="17" t="s">
        <v>53</v>
      </c>
      <c r="AR19" s="17" t="s">
        <v>59</v>
      </c>
    </row>
    <row r="20" spans="1:44" ht="15.75" thickBot="1" x14ac:dyDescent="0.3">
      <c r="A20" s="2" t="s">
        <v>0</v>
      </c>
      <c r="B20" s="47">
        <v>5.0999999999999996</v>
      </c>
      <c r="C20" s="3">
        <v>7</v>
      </c>
      <c r="D20" s="3">
        <v>6.3</v>
      </c>
      <c r="E20" s="3">
        <v>6.3</v>
      </c>
      <c r="F20" s="45" t="s">
        <v>30</v>
      </c>
      <c r="G20" s="6">
        <v>1</v>
      </c>
      <c r="H20" s="6">
        <v>1</v>
      </c>
      <c r="I20" s="12">
        <v>1</v>
      </c>
      <c r="J20" s="20" t="s">
        <v>36</v>
      </c>
      <c r="K20" s="6">
        <v>1</v>
      </c>
      <c r="M20" s="17">
        <f>B20*G20+B21*G21+B22*G22+B23*G23+K20</f>
        <v>11.2</v>
      </c>
      <c r="O20" s="17">
        <f>MAX(0,M20)</f>
        <v>11.2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f>O20*R20+O21*R21+O22*R22+U20</f>
        <v>34.599999999999994</v>
      </c>
      <c r="AA20">
        <f>EXP(X20)/SUM(EXP(X20),EXP(X21),EXP(X22))</f>
        <v>0.33333333333333331</v>
      </c>
      <c r="AB20" t="s">
        <v>50</v>
      </c>
      <c r="AC20" t="s">
        <v>50</v>
      </c>
      <c r="AD20" s="22" t="s">
        <v>5</v>
      </c>
      <c r="AE20" s="2">
        <v>1</v>
      </c>
      <c r="AF20" s="2">
        <v>0</v>
      </c>
      <c r="AG20" s="2">
        <v>0</v>
      </c>
      <c r="AH20" s="18"/>
      <c r="AI20">
        <f>ROUND((AE20-AA20),2)</f>
        <v>0.67</v>
      </c>
      <c r="AJ20" t="e">
        <f t="shared" ref="AJ20:AK22" si="0">ROUND((AF20-AB20),2)</f>
        <v>#VALUE!</v>
      </c>
      <c r="AK20" t="e">
        <f t="shared" si="0"/>
        <v>#VALUE!</v>
      </c>
      <c r="AL20">
        <f>-(AE20*LN(AA20)+(1-AI20)*LN(1-AA20))</f>
        <v>1.232415774343804</v>
      </c>
      <c r="AO20">
        <f>AVERAGE(AL20:AL22)</f>
        <v>0.770317653970507</v>
      </c>
      <c r="AR20">
        <f>AVERAGE(AO20:AQ20)</f>
        <v>0.770317653970507</v>
      </c>
    </row>
    <row r="21" spans="1:44" ht="15.75" thickBot="1" x14ac:dyDescent="0.3">
      <c r="A21" s="5" t="s">
        <v>1</v>
      </c>
      <c r="B21" s="48">
        <v>3.5</v>
      </c>
      <c r="C21" s="6">
        <v>3.2</v>
      </c>
      <c r="D21" s="6">
        <v>3.3</v>
      </c>
      <c r="E21" s="6">
        <v>3.3</v>
      </c>
      <c r="F21" s="45" t="s">
        <v>31</v>
      </c>
      <c r="G21" s="6">
        <v>1</v>
      </c>
      <c r="H21" s="6">
        <v>1</v>
      </c>
      <c r="I21" s="12">
        <v>1</v>
      </c>
      <c r="J21" s="20" t="s">
        <v>34</v>
      </c>
      <c r="K21" s="6">
        <v>1</v>
      </c>
      <c r="L21" s="11"/>
      <c r="M21" s="17">
        <f>B20*H20+B21*H21+B22*H22+B23*H23+K21</f>
        <v>11.2</v>
      </c>
      <c r="O21" s="17">
        <f>MAX(0,M21)</f>
        <v>11.2</v>
      </c>
      <c r="R21">
        <v>1</v>
      </c>
      <c r="S21">
        <v>1</v>
      </c>
      <c r="T21">
        <v>1</v>
      </c>
      <c r="X21">
        <f>O20*S20+O21*S21+O22*S22+V20</f>
        <v>34.599999999999994</v>
      </c>
      <c r="AA21">
        <f>EXP(X21)/SUM(EXP(X20),EXP(X21),EXP(X22))</f>
        <v>0.33333333333333331</v>
      </c>
      <c r="AB21" t="s">
        <v>50</v>
      </c>
      <c r="AC21" t="s">
        <v>50</v>
      </c>
      <c r="AD21" s="23" t="s">
        <v>6</v>
      </c>
      <c r="AE21" s="6">
        <v>0</v>
      </c>
      <c r="AF21" s="6">
        <v>1</v>
      </c>
      <c r="AG21" s="6">
        <v>0</v>
      </c>
      <c r="AH21" s="13"/>
      <c r="AI21">
        <f>ROUND((AE21-AA21),2)</f>
        <v>-0.33</v>
      </c>
      <c r="AJ21" t="e">
        <f t="shared" si="0"/>
        <v>#VALUE!</v>
      </c>
      <c r="AK21" t="e">
        <f t="shared" si="0"/>
        <v>#VALUE!</v>
      </c>
      <c r="AL21">
        <f>-(AE21*LN(AA21)+(1-AI21)*LN(1-AA21))</f>
        <v>0.5392685937838585</v>
      </c>
    </row>
    <row r="22" spans="1:44" ht="15.75" thickBot="1" x14ac:dyDescent="0.3">
      <c r="A22" s="5" t="s">
        <v>2</v>
      </c>
      <c r="B22" s="48">
        <v>1.4</v>
      </c>
      <c r="C22" s="6">
        <v>4.7</v>
      </c>
      <c r="D22" s="6">
        <v>6</v>
      </c>
      <c r="E22" s="6">
        <v>6</v>
      </c>
      <c r="F22" s="45" t="s">
        <v>32</v>
      </c>
      <c r="G22" s="6">
        <v>1</v>
      </c>
      <c r="H22" s="6">
        <v>1</v>
      </c>
      <c r="I22" s="12">
        <v>1</v>
      </c>
      <c r="J22" s="20" t="s">
        <v>35</v>
      </c>
      <c r="K22" s="6">
        <v>1</v>
      </c>
      <c r="M22" s="17">
        <f>B20*I20+B21*I21+B22*I22+B23*I23+K22</f>
        <v>11.2</v>
      </c>
      <c r="O22" s="17">
        <f>MAX(0,M22)</f>
        <v>11.2</v>
      </c>
      <c r="R22">
        <v>1</v>
      </c>
      <c r="S22">
        <v>1</v>
      </c>
      <c r="T22">
        <v>1</v>
      </c>
      <c r="X22">
        <f>O20*T20+O21*T21+O22*T22+W20</f>
        <v>34.599999999999994</v>
      </c>
      <c r="AA22">
        <f>EXP(X22)/SUM(EXP(X20),EXP(X21),EXP(X22))</f>
        <v>0.33333333333333331</v>
      </c>
      <c r="AB22" t="s">
        <v>50</v>
      </c>
      <c r="AC22" t="s">
        <v>50</v>
      </c>
      <c r="AD22" s="24" t="s">
        <v>7</v>
      </c>
      <c r="AE22" s="13">
        <v>0</v>
      </c>
      <c r="AF22" s="13">
        <v>0</v>
      </c>
      <c r="AG22" s="13">
        <v>1</v>
      </c>
      <c r="AH22" s="13"/>
      <c r="AI22">
        <f>ROUND((AE22-AA22),2)</f>
        <v>-0.33</v>
      </c>
      <c r="AJ22" t="e">
        <f t="shared" si="0"/>
        <v>#VALUE!</v>
      </c>
      <c r="AK22" t="e">
        <f t="shared" si="0"/>
        <v>#VALUE!</v>
      </c>
      <c r="AL22">
        <f>-(AE22*LN(AA22)+(1-AI22)*LN(1-AA22))</f>
        <v>0.5392685937838585</v>
      </c>
    </row>
    <row r="23" spans="1:44" ht="15.75" thickBot="1" x14ac:dyDescent="0.3">
      <c r="A23" s="9" t="s">
        <v>3</v>
      </c>
      <c r="B23" s="49">
        <v>0.2</v>
      </c>
      <c r="C23" s="10">
        <v>1.4</v>
      </c>
      <c r="D23" s="10">
        <v>2.5</v>
      </c>
      <c r="E23" s="10">
        <v>2.5</v>
      </c>
      <c r="F23" s="46" t="s">
        <v>33</v>
      </c>
      <c r="G23" s="10">
        <v>1</v>
      </c>
      <c r="H23" s="10">
        <v>1</v>
      </c>
      <c r="I23" s="13">
        <v>1</v>
      </c>
    </row>
    <row r="25" spans="1:44" x14ac:dyDescent="0.25">
      <c r="A25" s="52" t="s">
        <v>61</v>
      </c>
    </row>
    <row r="26" spans="1:44" x14ac:dyDescent="0.25">
      <c r="A26" s="52" t="s">
        <v>68</v>
      </c>
    </row>
    <row r="27" spans="1:44" x14ac:dyDescent="0.25">
      <c r="A27" s="52"/>
    </row>
    <row r="28" spans="1:44" x14ac:dyDescent="0.25">
      <c r="A28" s="52"/>
    </row>
    <row r="29" spans="1:44" x14ac:dyDescent="0.25">
      <c r="A29" s="52"/>
    </row>
    <row r="30" spans="1:44" x14ac:dyDescent="0.25">
      <c r="A30" s="52"/>
    </row>
    <row r="31" spans="1:44" x14ac:dyDescent="0.25">
      <c r="A31" s="52"/>
    </row>
    <row r="32" spans="1:44" x14ac:dyDescent="0.25">
      <c r="A32" s="52"/>
    </row>
    <row r="33" spans="1:10" x14ac:dyDescent="0.25">
      <c r="A33" s="52"/>
    </row>
    <row r="34" spans="1:10" x14ac:dyDescent="0.25">
      <c r="A34" s="52"/>
    </row>
    <row r="35" spans="1:10" x14ac:dyDescent="0.25">
      <c r="A35" s="52"/>
    </row>
    <row r="36" spans="1:10" x14ac:dyDescent="0.25">
      <c r="A36" s="6" t="s">
        <v>62</v>
      </c>
    </row>
    <row r="37" spans="1:10" x14ac:dyDescent="0.25">
      <c r="A37" s="6"/>
      <c r="H37" s="17" t="s">
        <v>87</v>
      </c>
    </row>
    <row r="38" spans="1:10" x14ac:dyDescent="0.25">
      <c r="H38" s="29" t="s">
        <v>23</v>
      </c>
      <c r="I38" s="29"/>
    </row>
    <row r="39" spans="1:10" x14ac:dyDescent="0.25">
      <c r="H39" s="17" t="s">
        <v>86</v>
      </c>
      <c r="I39" s="17" t="s">
        <v>90</v>
      </c>
      <c r="J39" s="17" t="s">
        <v>92</v>
      </c>
    </row>
    <row r="40" spans="1:10" x14ac:dyDescent="0.25">
      <c r="G40" s="17" t="s">
        <v>88</v>
      </c>
      <c r="H40">
        <f>AA20</f>
        <v>0.33333333333333331</v>
      </c>
      <c r="I40">
        <f>AE20</f>
        <v>1</v>
      </c>
      <c r="J40">
        <f>-1*(I40*(1/H40)+(1-I40)*(1/(1-H40)))</f>
        <v>-3</v>
      </c>
    </row>
    <row r="41" spans="1:10" x14ac:dyDescent="0.25">
      <c r="G41" s="17" t="s">
        <v>89</v>
      </c>
      <c r="H41">
        <f t="shared" ref="H41:H42" si="1">AA21</f>
        <v>0.33333333333333331</v>
      </c>
      <c r="I41">
        <f t="shared" ref="I41:I42" si="2">AE21</f>
        <v>0</v>
      </c>
      <c r="J41">
        <f>-1*(I41*(1/H41)+(1-I41)*(1/(1-H41)))</f>
        <v>-1.4999999999999998</v>
      </c>
    </row>
    <row r="42" spans="1:10" x14ac:dyDescent="0.25">
      <c r="G42" s="17" t="s">
        <v>91</v>
      </c>
      <c r="H42">
        <f t="shared" si="1"/>
        <v>0.33333333333333331</v>
      </c>
      <c r="I42">
        <f t="shared" si="2"/>
        <v>0</v>
      </c>
      <c r="J42">
        <f>-1*(I42*(1/H42)+(1-I42)*(1/(1-H42)))</f>
        <v>-1.4999999999999998</v>
      </c>
    </row>
    <row r="48" spans="1:10" ht="16.5" x14ac:dyDescent="0.25">
      <c r="A48" s="53" t="s">
        <v>63</v>
      </c>
      <c r="H48" s="17" t="s">
        <v>87</v>
      </c>
    </row>
    <row r="49" spans="1:9" x14ac:dyDescent="0.25">
      <c r="A49"/>
      <c r="H49" s="29" t="s">
        <v>23</v>
      </c>
      <c r="I49" s="29"/>
    </row>
    <row r="50" spans="1:9" x14ac:dyDescent="0.25">
      <c r="H50" s="17" t="s">
        <v>96</v>
      </c>
      <c r="I50" s="17" t="s">
        <v>97</v>
      </c>
    </row>
    <row r="51" spans="1:9" x14ac:dyDescent="0.25">
      <c r="G51" s="17" t="s">
        <v>93</v>
      </c>
      <c r="H51">
        <f>EXP(X20)</f>
        <v>1063136610367876</v>
      </c>
      <c r="I51">
        <f>(H51*(H52+H53))/POWER((H51+H52+H53),2)</f>
        <v>0.22222222222222227</v>
      </c>
    </row>
    <row r="52" spans="1:9" x14ac:dyDescent="0.25">
      <c r="G52" s="17" t="s">
        <v>94</v>
      </c>
      <c r="H52">
        <f t="shared" ref="H52:H53" si="3">EXP(X21)</f>
        <v>1063136610367876</v>
      </c>
      <c r="I52">
        <f>(H52*(H52+H53))/POWER((H51+H52+H53),2)</f>
        <v>0.22222222222222227</v>
      </c>
    </row>
    <row r="53" spans="1:9" x14ac:dyDescent="0.25">
      <c r="G53" s="17" t="s">
        <v>95</v>
      </c>
      <c r="H53">
        <f t="shared" si="3"/>
        <v>1063136610367876</v>
      </c>
      <c r="I53">
        <f>(H53*(H52+H53))/POWER((H51+H52+H53),2)</f>
        <v>0.22222222222222227</v>
      </c>
    </row>
    <row r="58" spans="1:9" ht="16.5" x14ac:dyDescent="0.25">
      <c r="A58" s="53" t="s">
        <v>64</v>
      </c>
    </row>
    <row r="59" spans="1:9" x14ac:dyDescent="0.25">
      <c r="A59"/>
    </row>
    <row r="68" spans="1:6" ht="16.5" x14ac:dyDescent="0.25">
      <c r="A68" s="53" t="s">
        <v>65</v>
      </c>
    </row>
    <row r="70" spans="1:6" x14ac:dyDescent="0.25">
      <c r="E70" s="17" t="s">
        <v>87</v>
      </c>
    </row>
    <row r="71" spans="1:6" x14ac:dyDescent="0.25">
      <c r="B71" s="17">
        <f>F73</f>
        <v>11.2</v>
      </c>
      <c r="E71" s="29" t="s">
        <v>23</v>
      </c>
      <c r="F71" s="29"/>
    </row>
    <row r="72" spans="1:6" x14ac:dyDescent="0.25">
      <c r="B72" s="17">
        <f t="shared" ref="B72:B73" si="4">F74</f>
        <v>11.2</v>
      </c>
      <c r="E72" s="17" t="s">
        <v>103</v>
      </c>
      <c r="F72" s="17" t="s">
        <v>101</v>
      </c>
    </row>
    <row r="73" spans="1:6" x14ac:dyDescent="0.25">
      <c r="B73" s="17">
        <f t="shared" si="4"/>
        <v>11.2</v>
      </c>
      <c r="D73" s="17" t="s">
        <v>98</v>
      </c>
      <c r="E73">
        <f>O20</f>
        <v>11.2</v>
      </c>
      <c r="F73" s="17">
        <f>E73</f>
        <v>11.2</v>
      </c>
    </row>
    <row r="74" spans="1:6" x14ac:dyDescent="0.25">
      <c r="B74" s="17"/>
      <c r="D74" s="17" t="s">
        <v>99</v>
      </c>
      <c r="E74">
        <f t="shared" ref="E74:E75" si="5">O21</f>
        <v>11.2</v>
      </c>
      <c r="F74" s="17">
        <f t="shared" ref="F74:F75" si="6">E74</f>
        <v>11.2</v>
      </c>
    </row>
    <row r="75" spans="1:6" x14ac:dyDescent="0.25">
      <c r="B75" s="17"/>
      <c r="D75" s="17" t="s">
        <v>100</v>
      </c>
      <c r="E75">
        <f t="shared" si="5"/>
        <v>11.2</v>
      </c>
      <c r="F75" s="17">
        <f t="shared" si="6"/>
        <v>11.2</v>
      </c>
    </row>
    <row r="76" spans="1:6" x14ac:dyDescent="0.25">
      <c r="B76" s="17"/>
    </row>
    <row r="77" spans="1:6" x14ac:dyDescent="0.25">
      <c r="B77" s="17"/>
    </row>
    <row r="78" spans="1:6" x14ac:dyDescent="0.25">
      <c r="B78" s="17"/>
    </row>
    <row r="79" spans="1:6" x14ac:dyDescent="0.25">
      <c r="B79" s="17">
        <f>B71</f>
        <v>11.2</v>
      </c>
    </row>
    <row r="80" spans="1:6" x14ac:dyDescent="0.25">
      <c r="B80" s="17">
        <f t="shared" ref="B80:B81" si="7">B72</f>
        <v>11.2</v>
      </c>
    </row>
    <row r="81" spans="1:2" x14ac:dyDescent="0.25">
      <c r="B81" s="17">
        <f t="shared" si="7"/>
        <v>11.2</v>
      </c>
    </row>
    <row r="82" spans="1:2" x14ac:dyDescent="0.25">
      <c r="B82" s="17"/>
    </row>
    <row r="83" spans="1:2" x14ac:dyDescent="0.25">
      <c r="B83" s="17"/>
    </row>
    <row r="84" spans="1:2" x14ac:dyDescent="0.25">
      <c r="B84" s="17"/>
    </row>
    <row r="85" spans="1:2" x14ac:dyDescent="0.25">
      <c r="B85" s="17"/>
    </row>
    <row r="86" spans="1:2" x14ac:dyDescent="0.25">
      <c r="B86" s="17"/>
    </row>
    <row r="87" spans="1:2" x14ac:dyDescent="0.25">
      <c r="B87" s="17">
        <f>B79</f>
        <v>11.2</v>
      </c>
    </row>
    <row r="88" spans="1:2" x14ac:dyDescent="0.25">
      <c r="B88" s="17">
        <f t="shared" ref="B88:B89" si="8">B80</f>
        <v>11.2</v>
      </c>
    </row>
    <row r="89" spans="1:2" x14ac:dyDescent="0.25">
      <c r="B89" s="17">
        <f t="shared" si="8"/>
        <v>11.2</v>
      </c>
    </row>
    <row r="94" spans="1:2" x14ac:dyDescent="0.25">
      <c r="A94" s="52" t="s">
        <v>66</v>
      </c>
    </row>
    <row r="95" spans="1:2" x14ac:dyDescent="0.25">
      <c r="A95"/>
    </row>
    <row r="100" spans="1:13" x14ac:dyDescent="0.25">
      <c r="A100" s="52" t="s">
        <v>67</v>
      </c>
      <c r="J100" s="17" t="s">
        <v>87</v>
      </c>
    </row>
    <row r="101" spans="1:13" x14ac:dyDescent="0.25">
      <c r="J101" s="29" t="s">
        <v>23</v>
      </c>
      <c r="K101" s="29"/>
    </row>
    <row r="102" spans="1:13" x14ac:dyDescent="0.25">
      <c r="A102"/>
    </row>
    <row r="103" spans="1:13" x14ac:dyDescent="0.25">
      <c r="I103" s="17" t="s">
        <v>104</v>
      </c>
      <c r="J103" s="17" t="s">
        <v>105</v>
      </c>
      <c r="K103" s="17" t="s">
        <v>106</v>
      </c>
      <c r="L103" s="17" t="s">
        <v>107</v>
      </c>
      <c r="M103" s="17" t="s">
        <v>108</v>
      </c>
    </row>
    <row r="104" spans="1:13" x14ac:dyDescent="0.25">
      <c r="I104">
        <f>J40</f>
        <v>-3</v>
      </c>
      <c r="J104">
        <f>I51</f>
        <v>0.22222222222222227</v>
      </c>
      <c r="K104">
        <f>B71</f>
        <v>11.2</v>
      </c>
      <c r="L104">
        <f>B79</f>
        <v>11.2</v>
      </c>
      <c r="M104">
        <f>B87</f>
        <v>11.2</v>
      </c>
    </row>
    <row r="105" spans="1:13" x14ac:dyDescent="0.25">
      <c r="I105">
        <f t="shared" ref="I105:I106" si="9">J41</f>
        <v>-1.4999999999999998</v>
      </c>
      <c r="J105">
        <f t="shared" ref="J105:J106" si="10">I52</f>
        <v>0.22222222222222227</v>
      </c>
      <c r="K105">
        <f t="shared" ref="K105:K106" si="11">B72</f>
        <v>11.2</v>
      </c>
      <c r="L105">
        <f t="shared" ref="L105:L106" si="12">B80</f>
        <v>11.2</v>
      </c>
      <c r="M105">
        <f t="shared" ref="M105:M106" si="13">B88</f>
        <v>11.2</v>
      </c>
    </row>
    <row r="106" spans="1:13" x14ac:dyDescent="0.25">
      <c r="I106">
        <f t="shared" si="9"/>
        <v>-1.4999999999999998</v>
      </c>
      <c r="J106">
        <f t="shared" si="10"/>
        <v>0.22222222222222227</v>
      </c>
      <c r="K106">
        <f t="shared" si="11"/>
        <v>11.2</v>
      </c>
      <c r="L106">
        <f t="shared" si="12"/>
        <v>11.2</v>
      </c>
      <c r="M106">
        <f t="shared" si="13"/>
        <v>11.2</v>
      </c>
    </row>
    <row r="108" spans="1:13" x14ac:dyDescent="0.25">
      <c r="I108" s="29" t="s">
        <v>109</v>
      </c>
      <c r="J108" s="29"/>
      <c r="K108" s="29"/>
    </row>
    <row r="109" spans="1:13" x14ac:dyDescent="0.25">
      <c r="I109" s="17">
        <f>I104*J104*K104</f>
        <v>-7.4666666666666668</v>
      </c>
      <c r="J109" s="17">
        <f>I105*J105*L104</f>
        <v>-3.7333333333333334</v>
      </c>
      <c r="K109" s="17">
        <f>I106*J106*M104</f>
        <v>-3.7333333333333334</v>
      </c>
    </row>
    <row r="110" spans="1:13" x14ac:dyDescent="0.25">
      <c r="I110" s="17">
        <f>I104*J104*K105</f>
        <v>-7.4666666666666668</v>
      </c>
      <c r="J110" s="17">
        <f>I105*J105*L105</f>
        <v>-3.7333333333333334</v>
      </c>
      <c r="K110" s="17">
        <f>I106*J106*M105</f>
        <v>-3.7333333333333334</v>
      </c>
    </row>
    <row r="111" spans="1:13" x14ac:dyDescent="0.25">
      <c r="I111" s="17">
        <f>I104*J104*K106</f>
        <v>-7.4666666666666668</v>
      </c>
      <c r="J111" s="17">
        <f>I105*J105*L106</f>
        <v>-3.7333333333333334</v>
      </c>
      <c r="K111" s="17">
        <f>I106*J106*M106</f>
        <v>-3.7333333333333334</v>
      </c>
    </row>
    <row r="113" spans="1:8" x14ac:dyDescent="0.25">
      <c r="A113" s="52" t="s">
        <v>69</v>
      </c>
      <c r="F113" s="29" t="s">
        <v>110</v>
      </c>
      <c r="G113" s="29"/>
      <c r="H113" s="29"/>
    </row>
    <row r="115" spans="1:8" x14ac:dyDescent="0.25">
      <c r="F115" s="17">
        <f>R20-0.001*I109</f>
        <v>1.0074666666666667</v>
      </c>
      <c r="G115" s="17">
        <f t="shared" ref="G115:H117" si="14">S20-0.001*J109</f>
        <v>1.0037333333333334</v>
      </c>
      <c r="H115" s="17">
        <f t="shared" si="14"/>
        <v>1.0037333333333334</v>
      </c>
    </row>
    <row r="116" spans="1:8" x14ac:dyDescent="0.25">
      <c r="F116" s="17">
        <f t="shared" ref="F116:F117" si="15">R21-0.001*I110</f>
        <v>1.0074666666666667</v>
      </c>
      <c r="G116" s="17">
        <f t="shared" si="14"/>
        <v>1.0037333333333334</v>
      </c>
      <c r="H116" s="17">
        <f t="shared" si="14"/>
        <v>1.0037333333333334</v>
      </c>
    </row>
    <row r="117" spans="1:8" x14ac:dyDescent="0.25">
      <c r="F117" s="17">
        <f t="shared" si="15"/>
        <v>1.0074666666666667</v>
      </c>
      <c r="G117" s="17">
        <f t="shared" si="14"/>
        <v>1.0037333333333334</v>
      </c>
      <c r="H117" s="17">
        <f t="shared" si="14"/>
        <v>1.0037333333333334</v>
      </c>
    </row>
    <row r="121" spans="1:8" x14ac:dyDescent="0.25">
      <c r="A121" s="52" t="s">
        <v>70</v>
      </c>
      <c r="B121" s="17" t="s">
        <v>71</v>
      </c>
    </row>
    <row r="122" spans="1:8" x14ac:dyDescent="0.25">
      <c r="A122"/>
    </row>
    <row r="160" spans="1:1" x14ac:dyDescent="0.25">
      <c r="A160" s="52" t="s">
        <v>84</v>
      </c>
    </row>
    <row r="161" spans="1:1" x14ac:dyDescent="0.25">
      <c r="A161" s="52" t="s">
        <v>72</v>
      </c>
    </row>
    <row r="162" spans="1:1" x14ac:dyDescent="0.25">
      <c r="A162"/>
    </row>
    <row r="168" spans="1:1" x14ac:dyDescent="0.25">
      <c r="A168" s="52" t="s">
        <v>73</v>
      </c>
    </row>
    <row r="171" spans="1:1" x14ac:dyDescent="0.25">
      <c r="A171"/>
    </row>
    <row r="175" spans="1:1" x14ac:dyDescent="0.25">
      <c r="A175" s="52" t="s">
        <v>74</v>
      </c>
    </row>
    <row r="176" spans="1:1" x14ac:dyDescent="0.25">
      <c r="A176"/>
    </row>
    <row r="187" spans="1:3" x14ac:dyDescent="0.25">
      <c r="A187" s="52" t="s">
        <v>75</v>
      </c>
    </row>
    <row r="188" spans="1:3" x14ac:dyDescent="0.25">
      <c r="A188"/>
    </row>
    <row r="192" spans="1:3" x14ac:dyDescent="0.25">
      <c r="C192" s="17" t="s">
        <v>111</v>
      </c>
    </row>
    <row r="193" spans="1:4" x14ac:dyDescent="0.25">
      <c r="C193" s="29" t="s">
        <v>23</v>
      </c>
      <c r="D193" s="29"/>
    </row>
    <row r="194" spans="1:4" x14ac:dyDescent="0.25">
      <c r="C194" s="17" t="s">
        <v>113</v>
      </c>
      <c r="D194" s="17" t="s">
        <v>112</v>
      </c>
    </row>
    <row r="195" spans="1:4" x14ac:dyDescent="0.25">
      <c r="C195">
        <f>O20</f>
        <v>11.2</v>
      </c>
      <c r="D195">
        <f>IF(C195&gt;0,1,0)</f>
        <v>1</v>
      </c>
    </row>
    <row r="196" spans="1:4" x14ac:dyDescent="0.25">
      <c r="C196">
        <f t="shared" ref="C196:C197" si="16">O21</f>
        <v>11.2</v>
      </c>
      <c r="D196">
        <f t="shared" ref="D196:D197" si="17">IF(C196&gt;0,1,0)</f>
        <v>1</v>
      </c>
    </row>
    <row r="197" spans="1:4" x14ac:dyDescent="0.25">
      <c r="C197">
        <f t="shared" si="16"/>
        <v>11.2</v>
      </c>
      <c r="D197">
        <f t="shared" si="17"/>
        <v>1</v>
      </c>
    </row>
    <row r="201" spans="1:4" ht="45" x14ac:dyDescent="0.25">
      <c r="A201" s="54" t="s">
        <v>76</v>
      </c>
    </row>
    <row r="202" spans="1:4" x14ac:dyDescent="0.25">
      <c r="A202"/>
    </row>
    <row r="212" spans="1:5" x14ac:dyDescent="0.25">
      <c r="A212" s="52" t="s">
        <v>77</v>
      </c>
    </row>
    <row r="214" spans="1:5" x14ac:dyDescent="0.25">
      <c r="D214" s="17" t="s">
        <v>116</v>
      </c>
    </row>
    <row r="215" spans="1:5" x14ac:dyDescent="0.25">
      <c r="B215">
        <f>E217</f>
        <v>5.0999999999999996</v>
      </c>
      <c r="D215" s="29" t="s">
        <v>23</v>
      </c>
      <c r="E215" s="29"/>
    </row>
    <row r="216" spans="1:5" x14ac:dyDescent="0.25">
      <c r="B216">
        <f t="shared" ref="B216:B218" si="18">E218</f>
        <v>3.5</v>
      </c>
      <c r="D216" s="17" t="s">
        <v>115</v>
      </c>
      <c r="E216" s="17" t="s">
        <v>114</v>
      </c>
    </row>
    <row r="217" spans="1:5" x14ac:dyDescent="0.25">
      <c r="B217">
        <f t="shared" si="18"/>
        <v>1.4</v>
      </c>
      <c r="D217">
        <f>B20</f>
        <v>5.0999999999999996</v>
      </c>
      <c r="E217">
        <f>D217</f>
        <v>5.0999999999999996</v>
      </c>
    </row>
    <row r="218" spans="1:5" x14ac:dyDescent="0.25">
      <c r="B218">
        <f t="shared" si="18"/>
        <v>0.2</v>
      </c>
      <c r="D218">
        <f t="shared" ref="D218:D220" si="19">B21</f>
        <v>3.5</v>
      </c>
      <c r="E218">
        <f t="shared" ref="E218:E220" si="20">D218</f>
        <v>3.5</v>
      </c>
    </row>
    <row r="219" spans="1:5" x14ac:dyDescent="0.25">
      <c r="D219">
        <f t="shared" si="19"/>
        <v>1.4</v>
      </c>
      <c r="E219">
        <f t="shared" si="20"/>
        <v>1.4</v>
      </c>
    </row>
    <row r="220" spans="1:5" x14ac:dyDescent="0.25">
      <c r="D220">
        <f t="shared" si="19"/>
        <v>0.2</v>
      </c>
      <c r="E220">
        <f t="shared" si="20"/>
        <v>0.2</v>
      </c>
    </row>
    <row r="223" spans="1:5" x14ac:dyDescent="0.25">
      <c r="B223">
        <f>B215</f>
        <v>5.0999999999999996</v>
      </c>
    </row>
    <row r="224" spans="1:5" x14ac:dyDescent="0.25">
      <c r="B224">
        <f t="shared" ref="B224:B227" si="21">B216</f>
        <v>3.5</v>
      </c>
    </row>
    <row r="225" spans="1:2" x14ac:dyDescent="0.25">
      <c r="B225">
        <f t="shared" si="21"/>
        <v>1.4</v>
      </c>
    </row>
    <row r="226" spans="1:2" x14ac:dyDescent="0.25">
      <c r="B226">
        <f t="shared" si="21"/>
        <v>0.2</v>
      </c>
    </row>
    <row r="232" spans="1:2" x14ac:dyDescent="0.25">
      <c r="B232">
        <f>B223</f>
        <v>5.0999999999999996</v>
      </c>
    </row>
    <row r="233" spans="1:2" x14ac:dyDescent="0.25">
      <c r="B233">
        <f t="shared" ref="B233:B235" si="22">B224</f>
        <v>3.5</v>
      </c>
    </row>
    <row r="234" spans="1:2" x14ac:dyDescent="0.25">
      <c r="B234">
        <f t="shared" si="22"/>
        <v>1.4</v>
      </c>
    </row>
    <row r="235" spans="1:2" x14ac:dyDescent="0.25">
      <c r="B235">
        <f t="shared" si="22"/>
        <v>0.2</v>
      </c>
    </row>
    <row r="239" spans="1:2" x14ac:dyDescent="0.25">
      <c r="A239" s="52" t="s">
        <v>78</v>
      </c>
    </row>
    <row r="247" spans="1:1" x14ac:dyDescent="0.25">
      <c r="A247" s="52" t="s">
        <v>79</v>
      </c>
    </row>
    <row r="257" spans="1:4" x14ac:dyDescent="0.25">
      <c r="A257" s="52" t="s">
        <v>80</v>
      </c>
    </row>
    <row r="258" spans="1:4" x14ac:dyDescent="0.25">
      <c r="A258"/>
    </row>
    <row r="259" spans="1:4" x14ac:dyDescent="0.25">
      <c r="A259"/>
    </row>
    <row r="268" spans="1:4" ht="20.25" x14ac:dyDescent="0.3">
      <c r="A268" s="55" t="s">
        <v>81</v>
      </c>
    </row>
    <row r="270" spans="1:4" x14ac:dyDescent="0.25">
      <c r="D270" t="s">
        <v>117</v>
      </c>
    </row>
    <row r="280" spans="1:1" x14ac:dyDescent="0.25">
      <c r="A280" s="52" t="s">
        <v>82</v>
      </c>
    </row>
    <row r="283" spans="1:1" x14ac:dyDescent="0.25">
      <c r="A283"/>
    </row>
    <row r="290" spans="1:1" x14ac:dyDescent="0.25">
      <c r="A290" s="52" t="s">
        <v>83</v>
      </c>
    </row>
    <row r="298" spans="1:1" x14ac:dyDescent="0.25">
      <c r="A298" s="52" t="s">
        <v>85</v>
      </c>
    </row>
  </sheetData>
  <mergeCells count="25">
    <mergeCell ref="I108:K108"/>
    <mergeCell ref="F113:H113"/>
    <mergeCell ref="C193:D193"/>
    <mergeCell ref="D215:E215"/>
    <mergeCell ref="AO18:AQ18"/>
    <mergeCell ref="H38:I38"/>
    <mergeCell ref="H49:I49"/>
    <mergeCell ref="E71:F71"/>
    <mergeCell ref="J101:K101"/>
    <mergeCell ref="A1:A5"/>
    <mergeCell ref="A6:A10"/>
    <mergeCell ref="A11:A15"/>
    <mergeCell ref="AL18:AN18"/>
    <mergeCell ref="F18:I18"/>
    <mergeCell ref="AD17:AH17"/>
    <mergeCell ref="AA17:AC17"/>
    <mergeCell ref="AI18:AK18"/>
    <mergeCell ref="A18:E18"/>
    <mergeCell ref="J18:L18"/>
    <mergeCell ref="AA18:AC18"/>
    <mergeCell ref="M18:N18"/>
    <mergeCell ref="O18:Q18"/>
    <mergeCell ref="R18:T18"/>
    <mergeCell ref="U18:W18"/>
    <mergeCell ref="X18:Z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hprasad6</dc:creator>
  <cp:lastModifiedBy>hprasad6</cp:lastModifiedBy>
  <dcterms:created xsi:type="dcterms:W3CDTF">2018-02-24T14:40:37Z</dcterms:created>
  <dcterms:modified xsi:type="dcterms:W3CDTF">2018-02-25T22:01:16Z</dcterms:modified>
</cp:coreProperties>
</file>