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08" yWindow="-108" windowWidth="23256" windowHeight="12576"/>
  </x:bookViews>
  <x:sheets>
    <x:sheet name="1월" sheetId="1" r:id="rId4"/>
    <x:sheet name="1월(자산)" sheetId="2" r:id="rId5"/>
    <x:sheet name="2월" sheetId="3" r:id="rId6"/>
    <x:sheet name="2월(자산)" sheetId="4" r:id="rId7"/>
  </x:sheets>
  <x:definedNames>
    <x:definedName name="_xlnm._FilterDatabase" localSheetId="0" hidden="1">'1월'!$B$15:$E$15</x:definedName>
    <x:definedName name="_xlnm._FilterDatabase" localSheetId="1" hidden="1">'1월(자산)'!#REF!</x:definedName>
    <x:definedName name="_xlnm._FilterDatabase" localSheetId="2" hidden="1">'2월'!$B$15:$E$15</x:definedName>
    <x:definedName name="_xlnm._FilterDatabase" localSheetId="3" hidden="1">'2월(자산)'!#REF!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<x:sst xmlns:r="http://schemas.openxmlformats.org/officeDocument/2006/relationships" xmlns:c="http://schemas.openxmlformats.org/drawingml/2006/chart" xmlns:x="http://schemas.openxmlformats.org/spreadsheetml/2006/main" count="324" uniqueCount="113">
  <x:si>
    <x:t>기타</x:t>
  </x:si>
  <x:si>
    <x:t>고정수입</x:t>
  </x:si>
  <x:si>
    <x:t>고정지출</x:t>
  </x:si>
  <x:si>
    <x:t>노래방</x:t>
  </x:si>
  <x:si>
    <x:t>역귀성</x:t>
  </x:si>
  <x:si>
    <x:t>하나은행</x:t>
  </x:si>
  <x:si>
    <x:t>적금</x:t>
  </x:si>
  <x:si>
    <x:t>수익</x:t>
  </x:si>
  <x:si>
    <x:t>본죽</x:t>
  </x:si>
  <x:si>
    <x:t>지출률</x:t>
  </x:si>
  <x:si>
    <x:t>투자계</x:t>
  </x:si>
  <x:si>
    <x:t>비상금</x:t>
  </x:si>
  <x:si>
    <x:t>가용자산</x:t>
  </x:si>
  <x:si>
    <x:t>청약통장</x:t>
  </x:si>
  <x:si>
    <x:t>구분</x:t>
  </x:si>
  <x:si>
    <x:t>2024년 1월 송민영의 가계부</x:t>
  </x:si>
  <x:si>
    <x:t>자산</x:t>
  </x:si>
  <x:si>
    <x:t>주유소</x:t>
  </x:si>
  <x:si>
    <x:t>빨래</x:t>
  </x:si>
  <x:si>
    <x:t>한전</x:t>
  </x:si>
  <x:si>
    <x:t>저녁(치킨)</x:t>
  </x:si>
  <x:si>
    <x:t>저축목표</x:t>
  </x:si>
  <x:si>
    <x:t>마트</x:t>
  </x:si>
  <x:si>
    <x:t>투자</x:t>
  </x:si>
  <x:si>
    <x:t>수영비</x:t>
  </x:si>
  <x:si>
    <x:t>스타501</x:t>
  </x:si>
  <x:si>
    <x:t>피트니스</x:t>
  </x:si>
  <x:si>
    <x:t>현금 흐름</x:t>
  </x:si>
  <x:si>
    <x:t>변동수입</x:t>
  </x:si>
  <x:si>
    <x:t>닭가슴살</x:t>
  </x:si>
  <x:si>
    <x:t>잔액 = 소득계 - (지출계+저축계+투자계)</x:t>
  </x:si>
  <x:si>
    <x:t>변동지출</x:t>
  </x:si>
  <x:si>
    <x:t>카드값(전월)</x:t>
  </x:si>
  <x:si>
    <x:t>점심</x:t>
  </x:si>
  <x:si>
    <x:t>관리비</x:t>
  </x:si>
  <x:si>
    <x:t>물</x:t>
  </x:si>
  <x:si>
    <x:t>피자</x:t>
  </x:si>
  <x:si>
    <x:t>저축계</x:t>
  </x:si>
  <x:si>
    <x:t>국민은행</x:t>
  </x:si>
  <x:si>
    <x:t>저녁(데이트)</x:t>
  </x:si>
  <x:si>
    <x:t>2024년 1월 송민영의 자본</x:t>
  </x:si>
  <x:si>
    <x:t>월 결산</x:t>
  </x:si>
  <x:si>
    <x:t>명절선물비</x:t>
  </x:si>
  <x:si>
    <x:t>의류구입비</x:t>
  </x:si>
  <x:si>
    <x:t>커트</x:t>
  </x:si>
  <x:si>
    <x:t>현금사용실적</x:t>
  </x:si>
  <x:si>
    <x:t>택시비</x:t>
  </x:si>
  <x:si>
    <x:t>카드사용실적</x:t>
  </x:si>
  <x:si>
    <x:t>생활비</x:t>
  </x:si>
  <x:si>
    <x:t>2024년 2월 송민영의 자본</x:t>
  </x:si>
  <x:si>
    <x:t>교통비</x:t>
  </x:si>
  <x:si>
    <x:t>수익률</x:t>
  </x:si>
  <x:si>
    <x:t>홈플러스</x:t>
  </x:si>
  <x:si>
    <x:t>해든마트</x:t>
  </x:si>
  <x:si>
    <x:t>`</x:t>
  </x:si>
  <x:si>
    <x:t>탈모약</x:t>
  </x:si>
  <x:si>
    <x:t>도시가스</x:t>
  </x:si>
  <x:si>
    <x:t>셍활비(식비)</x:t>
  </x:si>
  <x:si>
    <x:t>주유</x:t>
  </x:si>
  <x:si>
    <x:t>보험금</x:t>
  </x:si>
  <x:si>
    <x:t>2024년 2월 송민영의 가계부</x:t>
  </x:si>
  <x:si>
    <x:t>뽀미약</x:t>
  </x:si>
  <x:si>
    <x:t>ABC마트</x:t>
  </x:si>
  <x:si>
    <x:t>카드결제료</x:t>
  </x:si>
  <x:si>
    <x:t>지출목표</x:t>
  </x:si>
  <x:si>
    <x:t>건강검진</x:t>
  </x:si>
  <x:si>
    <x:t>이마트</x:t>
  </x:si>
  <x:si>
    <x:t>단백질바</x:t>
  </x:si>
  <x:si>
    <x:t>주식</x:t>
  </x:si>
  <x:si>
    <x:t>잔액</x:t>
  </x:si>
  <x:si>
    <x:t>다이소 및 마트</x:t>
  </x:si>
  <x:si>
    <x:t>채권</x:t>
  </x:si>
  <x:si>
    <x:t>올리브영</x:t>
  </x:si>
  <x:si>
    <x:t>병원</x:t>
  </x:si>
  <x:si>
    <x:t>김밥천국</x:t>
  </x:si>
  <x:si>
    <x:t>식비</x:t>
  </x:si>
  <x:si>
    <x:t>소득</x:t>
  </x:si>
  <x:si>
    <x:t>날짜</x:t>
  </x:si>
  <x:si>
    <x:t>사용처</x:t>
  </x:si>
  <x:si>
    <x:t>우리은행</x:t>
  </x:si>
  <x:si>
    <x:t>계획</x:t>
  </x:si>
  <x:si>
    <x:t>금액조정</x:t>
  </x:si>
  <x:si>
    <x:t>저축</x:t>
  </x:si>
  <x:si>
    <x:t>카드값(금월)</x:t>
  </x:si>
  <x:si>
    <x:t>저녁</x:t>
  </x:si>
  <x:si>
    <x:t>차이</x:t>
  </x:si>
  <x:si>
    <x:t>수영</x:t>
  </x:si>
  <x:si>
    <x:t>주거비</x:t>
  </x:si>
  <x:si>
    <x:t>생활비(식비)</x:t>
  </x:si>
  <x:si>
    <x:t>저축률</x:t>
  </x:si>
  <x:si>
    <x:t>아이스크림점</x:t>
  </x:si>
  <x:si>
    <x:t>정기예금</x:t>
  </x:si>
  <x:si>
    <x:t>투자금</x:t>
  </x:si>
  <x:si>
    <x:t>점심(데이트)</x:t>
  </x:si>
  <x:si>
    <x:t>소득계</x:t>
  </x:si>
  <x:si>
    <x:t>청약</x:t>
  </x:si>
  <x:si>
    <x:t>돈까스</x:t>
  </x:si>
  <x:si>
    <x:t>다이소</x:t>
  </x:si>
  <x:si>
    <x:t>지출계 = 변동지출 + 고정지출 + 비상금</x:t>
  </x:si>
  <x:si>
    <x:t>예금</x:t>
  </x:si>
  <x:si>
    <x:t>지출률 = 지출계/소득계*100</x:t>
  </x:si>
  <x:si>
    <x:t>지출계</x:t>
  </x:si>
  <x:si>
    <x:t>주택관리비</x:t>
  </x:si>
  <x:si>
    <x:t>피부과</x:t>
  </x:si>
  <x:si>
    <x:t>용돈</x:t>
  </x:si>
  <x:si>
    <x:t>전월</x:t>
  </x:si>
  <x:si>
    <x:t>통신비</x:t>
  </x:si>
  <x:si>
    <x:t>주차비</x:t>
  </x:si>
  <x:si>
    <x:t>실적</x:t>
  </x:si>
  <x:si>
    <x:t>-</x:t>
  </x:si>
  <x:si>
    <x:t>금액</x:t>
  </x:si>
  <x:si>
    <x:t>기타(데이트통장+유투브 구독)</x:t>
  </x:si>
  <x:si>
    <x:t>저축률 = 저축계/소득계*100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</x:si>
</x:sst>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0000"/>
        <x:bgColor indexed="64"/>
      </x:patternFill>
    </x:fill>
  </x:fills>
  <x:borders count="2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4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 applyAlignment="1">
      <x:alignment horizontal="general" vertical="center"/>
    </x:xf>
    <x:xf numFmtId="41" fontId="0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on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백분율" xfId="1" builtinId="5"/>
    <x:cellStyle name="쉼표 [0]" xfId="2" builtinId="6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88"/>
  <x:sheetViews>
    <x:sheetView tabSelected="1" topLeftCell="A1" zoomScale="80" zoomScaleNormal="75" zoomScaleSheetLayoutView="80" workbookViewId="0">
      <x:pane xSplit="2" ySplit="15" topLeftCell="C61" activePane="bottomRight" state="frozen"/>
      <x:selection pane="bottomRight" activeCell="J69" activeCellId="0" sqref="J69:J69"/>
    </x:sheetView>
  </x:sheetViews>
  <x:sheetFormatPr defaultColWidth="9.00390625" defaultRowHeight="17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 ht="18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1" t="s">
        <x:v>15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9.19999999999999928946">
      <x:c r="A4" s="11"/>
      <x:c r="B4" s="30" t="s">
        <x:v>27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11"/>
      <x:c r="U4" s="34" t="s">
        <x:v>41</x:v>
      </x:c>
      <x:c r="V4" s="3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5" t="s">
        <x:v>14</x:v>
      </x:c>
      <x:c r="C5" s="37" t="s">
        <x:v>76</x:v>
      </x:c>
      <x:c r="D5" s="38"/>
      <x:c r="E5" s="37" t="s">
        <x:v>31</x:v>
      </x:c>
      <x:c r="F5" s="39"/>
      <x:c r="G5" s="39"/>
      <x:c r="H5" s="39"/>
      <x:c r="I5" s="39"/>
      <x:c r="J5" s="38"/>
      <x:c r="K5" s="37" t="s">
        <x:v>2</x:v>
      </x:c>
      <x:c r="L5" s="39"/>
      <x:c r="M5" s="39"/>
      <x:c r="N5" s="39"/>
      <x:c r="O5" s="38"/>
      <x:c r="P5" s="35" t="s">
        <x:v>11</x:v>
      </x:c>
      <x:c r="Q5" s="37" t="s">
        <x:v>82</x:v>
      </x:c>
      <x:c r="R5" s="38"/>
      <x:c r="S5" s="35" t="s">
        <x:v>23</x:v>
      </x:c>
      <x:c r="T5" s="10"/>
      <x:c r="U5" s="8" t="s">
        <x:v>94</x:v>
      </x:c>
      <x:c r="V5" s="7">
        <x:f>D10</x:f>
        <x:v>4163947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36"/>
      <x:c r="C6" s="8" t="s">
        <x:v>1</x:v>
      </x:c>
      <x:c r="D6" s="8" t="s">
        <x:v>28</x:v>
      </x:c>
      <x:c r="E6" s="8" t="s">
        <x:v>32</x:v>
      </x:c>
      <x:c r="F6" s="8" t="s">
        <x:v>34</x:v>
      </x:c>
      <x:c r="G6" s="8" t="s">
        <x:v>88</x:v>
      </x:c>
      <x:c r="H6" s="8" t="s">
        <x:v>48</x:v>
      </x:c>
      <x:c r="I6" s="8" t="s">
        <x:v>50</x:v>
      </x:c>
      <x:c r="J6" s="8" t="s">
        <x:v>43</x:v>
      </x:c>
      <x:c r="K6" s="8" t="s">
        <x:v>87</x:v>
      </x:c>
      <x:c r="L6" s="8" t="s">
        <x:v>106</x:v>
      </x:c>
      <x:c r="M6" s="20" t="s">
        <x:v>59</x:v>
      </x:c>
      <x:c r="N6" s="20" t="s">
        <x:v>104</x:v>
      </x:c>
      <x:c r="O6" s="20" t="s">
        <x:v>111</x:v>
      </x:c>
      <x:c r="P6" s="36"/>
      <x:c r="Q6" s="8" t="s">
        <x:v>6</x:v>
      </x:c>
      <x:c r="R6" s="8" t="s">
        <x:v>95</x:v>
      </x:c>
      <x:c r="S6" s="36"/>
      <x:c r="T6" s="10"/>
      <x:c r="U6" s="8" t="s">
        <x:v>101</x:v>
      </x:c>
      <x:c r="V6" s="7">
        <x:f>J10+O10+P10</x:f>
        <x:v>2639990</x:v>
      </x:c>
      <x:c r="W6" s="10" t="s">
        <x:v>98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80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109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37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108</x:v>
      </x:c>
      <x:c r="C8" s="7">
        <x:f>4129547+34400</x:f>
        <x:v>4163947</x:v>
      </x:c>
      <x:c r="D8" s="7">
        <x:v>0</x:v>
      </x:c>
      <x:c r="E8" s="7">
        <x:v>468220</x:v>
      </x:c>
      <x:c r="F8" s="7">
        <x:f>+SUMIF($M$16:$M$72,F$6,$K$16:$K$72)</x:f>
        <x:v>124930</x:v>
      </x:c>
      <x:c r="G8" s="7">
        <x:f>SUMIF($M$16:$M$72,G$6,$K$16:$K$72)</x:f>
        <x:v>444875</x:v>
      </x:c>
      <x:c r="H8" s="7">
        <x:f>SUMIF($M$16:$M$72,H$6,$K$16:$K$72)</x:f>
        <x:v>691544</x:v>
      </x:c>
      <x:c r="I8" s="7">
        <x:f>SUMIF($M$16:$M$72,I$6,$K$16:$K$72)</x:f>
        <x:v>0</x:v>
      </x:c>
      <x:c r="J8" s="7">
        <x:f>SUMIF($M$16:$M$72,J$6,$K$16:$K$72)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300000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f>SUMIF($E$16:$E$72,S$5,$C$16:$C$72)+SUMIF($M$16:$M$72,S$5,$K$16:$K$72)</x:f>
        <x:v>0</x:v>
      </x:c>
      <x:c r="T8" s="10"/>
      <x:c r="U8" s="8" t="s">
        <x:v>10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85</x:v>
      </x:c>
      <x:c r="C9" s="7">
        <x:f>C8-C7</x:f>
        <x:v>163947</x:v>
      </x:c>
      <x:c r="D9" s="7">
        <x:f t="shared" ref="D9:S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-44875</x:v>
      </x:c>
      <x:c r="H9" s="27">
        <x:f>H7-H8</x:f>
        <x:v>-291544</x:v>
      </x:c>
      <x:c r="I9" s="7">
        <x:f>I8</x:f>
        <x:v>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69</x:v>
      </x:c>
      <x:c r="V9" s="7">
        <x:f>V5-(V6+V7+V8)</x:f>
        <x:v>223957</x:v>
      </x:c>
      <x:c r="W9" s="13" t="s">
        <x:v>30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4163947</x:v>
      </x:c>
      <x:c r="E10" s="10"/>
      <x:c r="F10" s="10"/>
      <x:c r="G10" s="10"/>
      <x:c r="H10" s="10"/>
      <x:c r="I10" s="10"/>
      <x:c r="J10" s="18">
        <x:f>SUM(E8:J8)</x:f>
        <x:v>1841769</x:v>
      </x:c>
      <x:c r="K10" s="17"/>
      <x:c r="L10" s="17"/>
      <x:c r="M10" s="18"/>
      <x:c r="N10" s="18"/>
      <x:c r="O10" s="18">
        <x:f>SUM(K8:O8)</x:f>
        <x:v>738221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0</x:v>
      </x:c>
      <x:c r="T10" s="10"/>
      <x:c r="U10" s="8" t="s">
        <x:v>9</x:v>
      </x:c>
      <x:c r="V10" s="23">
        <x:f>V6/V5</x:f>
        <x:v>0.63401143194185705</x:v>
      </x:c>
      <x:c r="W10" s="10" t="s">
        <x:v>100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89</x:v>
      </x:c>
      <x:c r="V11" s="23">
        <x:f>V7/V5</x:f>
        <x:v>0.2641724306289201</x:v>
      </x:c>
      <x:c r="W11" s="10" t="s">
        <x:v>112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83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9.19999999999999928946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21</x:v>
      </x:c>
      <x:c r="V13" s="19">
        <x:v>0.5</x:v>
      </x:c>
      <x:c r="W13" s="7">
        <x:f>V5*V13</x:f>
        <x:v>2081973.5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9.19999999999999928946">
      <x:c r="A14" s="11"/>
      <x:c r="B14" s="30" t="s">
        <x:v>47</x:v>
      </x:c>
      <x:c r="C14" s="30"/>
      <x:c r="D14" s="30"/>
      <x:c r="E14" s="30"/>
      <x:c r="F14" s="17" t="s">
        <x:v>54</x:v>
      </x:c>
      <x:c r="G14" s="17"/>
      <x:c r="H14" s="17"/>
      <x:c r="I14" s="11"/>
      <x:c r="J14" s="30" t="s">
        <x:v>45</x:v>
      </x:c>
      <x:c r="K14" s="30"/>
      <x:c r="L14" s="30"/>
      <x:c r="M14" s="30"/>
      <x:c r="N14" s="11"/>
      <x:c r="O14" s="11"/>
      <x:c r="P14" s="11"/>
      <x:c r="Q14" s="11"/>
      <x:c r="R14" s="11"/>
      <x:c r="S14" s="11"/>
      <x:c r="T14" s="11"/>
      <x:c r="U14" s="8" t="s">
        <x:v>64</x:v>
      </x:c>
      <x:c r="V14" s="19">
        <x:v>0.5</x:v>
      </x:c>
      <x:c r="W14" s="7">
        <x:f>V5*V14</x:f>
        <x:v>2081973.5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77</x:v>
      </x:c>
      <x:c r="C15" s="8" t="s">
        <x:v>110</x:v>
      </x:c>
      <x:c r="D15" s="8" t="s">
        <x:v>78</x:v>
      </x:c>
      <x:c r="E15" s="8" t="s">
        <x:v>14</x:v>
      </x:c>
      <x:c r="F15" s="17"/>
      <x:c r="G15" s="17"/>
      <x:c r="H15" s="17"/>
      <x:c r="I15" s="10"/>
      <x:c r="J15" s="8" t="s">
        <x:v>77</x:v>
      </x:c>
      <x:c r="K15" s="8" t="s">
        <x:v>110</x:v>
      </x:c>
      <x:c r="L15" s="8" t="s">
        <x:v>78</x:v>
      </x:c>
      <x:c r="M15" s="8" t="s">
        <x:v>14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33</x:v>
      </x:c>
      <x:c r="E16" s="16" t="s">
        <x:v>75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26</x:v>
      </x:c>
      <x:c r="M16" s="1" t="s">
        <x:v>48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33</x:v>
      </x:c>
      <x:c r="E17" s="16" t="s">
        <x:v>75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90</x:v>
      </x:c>
      <x:c r="M17" s="16" t="s">
        <x:v>88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67</x:v>
      </x:c>
      <x:c r="E18" s="16" t="s">
        <x:v>75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53</x:v>
      </x:c>
      <x:c r="M18" s="16" t="s">
        <x:v>88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33</x:v>
      </x:c>
      <x:c r="E19" s="16" t="s">
        <x:v>75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74</x:v>
      </x:c>
      <x:c r="M19" s="16" t="s">
        <x:v>88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58</x:v>
      </x:c>
      <x:c r="E20" s="16" t="s">
        <x:v>50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52</x:v>
      </x:c>
      <x:c r="M20" s="16" t="s">
        <x:v>88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103</x:v>
      </x:c>
      <x:c r="E21" s="16" t="s">
        <x:v>0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72</x:v>
      </x:c>
      <x:c r="M21" s="16" t="s">
        <x:v>48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20</x:v>
      </x:c>
      <x:c r="E22" s="16" t="s">
        <x:v>75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56</x:v>
      </x:c>
      <x:c r="M22" s="16" t="s">
        <x:v>34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33</x:v>
      </x:c>
      <x:c r="E23" s="16" t="s">
        <x:v>75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3</x:v>
      </x:c>
      <x:c r="M23" s="16" t="s">
        <x:v>48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33</x:v>
      </x:c>
      <x:c r="E24" s="16" t="s">
        <x:v>75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97</x:v>
      </x:c>
      <x:c r="M24" s="16" t="s">
        <x:v>48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33</x:v>
      </x:c>
      <x:c r="E25" s="16" t="s">
        <x:v>75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29</x:v>
      </x:c>
      <x:c r="M25" s="16" t="s">
        <x:v>88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33</x:v>
      </x:c>
      <x:c r="E26" s="16" t="s">
        <x:v>75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35</x:v>
      </x:c>
      <x:c r="M26" s="16" t="s">
        <x:v>88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33</x:v>
      </x:c>
      <x:c r="E27" s="16" t="s">
        <x:v>75</x:v>
      </x:c>
      <x:c r="F27" s="17"/>
      <x:c r="G27" s="17"/>
      <x:c r="H27" s="17"/>
      <x:c r="I27" s="10"/>
      <x:c r="J27" s="26">
        <x:v>45300</x:v>
      </x:c>
      <x:c r="K27" s="15">
        <x:f>7700+13200+20500</x:f>
        <x:v>41400</x:v>
      </x:c>
      <x:c r="L27" s="28" t="s">
        <x:v>20</x:v>
      </x:c>
      <x:c r="M27" s="16" t="s">
        <x:v>88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33</x:v>
      </x:c>
      <x:c r="E28" s="16" t="s">
        <x:v>75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63</x:v>
      </x:c>
      <x:c r="M28" s="16" t="s">
        <x:v>48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33</x:v>
      </x:c>
      <x:c r="E29" s="16" t="s">
        <x:v>75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70</x:v>
      </x:c>
      <x:c r="M29" s="16" t="s">
        <x:v>88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109</x:v>
      </x:c>
      <x:c r="E30" s="16" t="s">
        <x:v>81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22</x:v>
      </x:c>
      <x:c r="M30" s="16" t="s">
        <x:v>88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58</x:v>
      </x:c>
      <x:c r="E31" s="16" t="s">
        <x:v>50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25</x:v>
      </x:c>
      <x:c r="M31" s="16" t="s">
        <x:v>43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33</x:v>
      </x:c>
      <x:c r="E32" s="16" t="s">
        <x:v>75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62</x:v>
      </x:c>
      <x:c r="M32" s="16" t="s">
        <x:v>43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33</x:v>
      </x:c>
      <x:c r="E33" s="16" t="s">
        <x:v>75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72</x:v>
      </x:c>
      <x:c r="M33" s="16" t="s">
        <x:v>48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84</x:v>
      </x:c>
      <x:c r="E34" s="16" t="s">
        <x:v>75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33</x:v>
      </x:c>
      <x:c r="M34" s="16" t="s">
        <x:v>88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33</x:v>
      </x:c>
      <x:c r="E35" s="16" t="s">
        <x:v>75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66</x:v>
      </x:c>
      <x:c r="M35" s="16" t="s">
        <x:v>88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52</x:v>
      </x:c>
      <x:c r="E36" s="16" t="s">
        <x:v>75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33</x:v>
      </x:c>
      <x:c r="M36" s="16" t="s">
        <x:v>88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33</x:v>
      </x:c>
      <x:c r="E37" s="16" t="s">
        <x:v>75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44</x:v>
      </x:c>
      <x:c r="M37" s="16" t="s">
        <x:v>48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33</x:v>
      </x:c>
      <x:c r="E38" s="16" t="s">
        <x:v>75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4</x:v>
      </x:c>
      <x:c r="M38" s="16" t="s">
        <x:v>48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53</x:v>
      </x:c>
      <x:c r="M39" s="16" t="s">
        <x:v>88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20</x:v>
      </x:c>
      <x:c r="M40" s="16" t="s">
        <x:v>88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46</x:v>
      </x:c>
      <x:c r="M41" s="16" t="s">
        <x:v>48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33</x:v>
      </x:c>
      <x:c r="M42" s="16" t="s">
        <x:v>88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84</x:v>
      </x:c>
      <x:c r="M43" s="16" t="s">
        <x:v>88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53</x:v>
      </x:c>
      <x:c r="M44" s="16" t="s">
        <x:v>88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33</x:v>
      </x:c>
      <x:c r="M45" s="16" t="s">
        <x:v>88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86</x:v>
      </x:c>
      <x:c r="M46" s="16" t="s">
        <x:v>48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61</x:v>
      </x:c>
      <x:c r="M47" s="16" t="s">
        <x:v>48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93</x:v>
      </x:c>
      <x:c r="M48" s="16" t="s">
        <x:v>88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39</x:v>
      </x:c>
      <x:c r="M49" s="16" t="s">
        <x:v>88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19</x:v>
      </x:c>
      <x:c r="M50" s="16" t="s">
        <x:v>34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53</x:v>
      </x:c>
      <x:c r="M51" s="16" t="s">
        <x:v>88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53</x:v>
      </x:c>
      <x:c r="M52" s="16" t="s">
        <x:v>88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24</x:v>
      </x:c>
      <x:c r="M53" s="16" t="s">
        <x:v>48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65</x:v>
      </x:c>
      <x:c r="M54" s="16" t="s">
        <x:v>48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53</x:v>
      </x:c>
      <x:c r="M55" s="16" t="s">
        <x:v>88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53</x:v>
      </x:c>
      <x:c r="M56" s="16" t="s">
        <x:v>88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73</x:v>
      </x:c>
      <x:c r="M57" s="16" t="s">
        <x:v>48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8</x:v>
      </x:c>
      <x:c r="M58" s="16" t="s">
        <x:v>57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53</x:v>
      </x:c>
      <x:c r="M59" s="16" t="s">
        <x:v>57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96</x:v>
      </x:c>
      <x:c r="M60" s="16" t="s">
        <x:v>88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36</x:v>
      </x:c>
      <x:c r="M61" s="16" t="s">
        <x:v>88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18</x:v>
      </x:c>
      <x:c r="M62" s="16" t="s">
        <x:v>48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53</x:v>
      </x:c>
      <x:c r="M63" s="16" t="s">
        <x:v>88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102</x:v>
      </x:c>
      <x:c r="M64" s="16" t="s">
        <x:v>34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84</x:v>
      </x:c>
      <x:c r="M65" s="16" t="s">
        <x:v>75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97</x:v>
      </x:c>
      <x:c r="M66" s="16" t="s">
        <x:v>48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55</x:v>
      </x:c>
      <x:c r="M67" s="16" t="s">
        <x:v>48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42</x:v>
      </x:c>
      <x:c r="M68" s="16" t="s">
        <x:v>48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33</x:v>
      </x:c>
      <x:c r="M69" s="16" t="s">
        <x:v>75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 ht="16.39999999999999857891">
      <x:c r="A70" s="10"/>
      <x:c r="B70" s="26"/>
      <x:c r="C70" s="15"/>
      <x:c r="D70" s="16"/>
      <x:c r="E70" s="16"/>
      <x:c r="F70" s="17"/>
      <x:c r="G70" s="17"/>
      <x:c r="H70" s="17"/>
      <x:c r="I70" s="10"/>
      <x:c r="J70" s="26"/>
      <x:c r="K70" s="15">
        <x:v>1</x:v>
      </x:c>
      <x:c r="L70" s="16"/>
      <x:c r="M70" s="16"/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26"/>
      <x:c r="K71" s="15"/>
      <x:c r="L71" s="16"/>
      <x:c r="M71" s="16"/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26"/>
      <x:c r="K72" s="15"/>
      <x:c r="L72" s="16"/>
      <x:c r="M72" s="16"/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10"/>
      <x:c r="B73" s="10"/>
      <x:c r="C73" s="10"/>
      <x:c r="D73" s="10"/>
      <x:c r="E73" s="10"/>
      <x:c r="F73" s="10"/>
      <x:c r="G73" s="10"/>
      <x:c r="H73" s="10"/>
      <x:c r="I73" s="10"/>
      <x:c r="J73" s="26">
        <x:v>45327</x:v>
      </x:c>
      <x:c r="K73" s="15">
        <x:v>82360</x:v>
      </x:c>
      <x:c r="L73" s="16" t="s">
        <x:v>56</x:v>
      </x:c>
      <x:c r="M73" s="16" t="s">
        <x:v>109</x:v>
      </x:c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</x:row>
    <x:row r="74" spans="1:33">
      <x:c r="A74" s="10"/>
      <x:c r="B74" s="10"/>
      <x:c r="C74" s="10"/>
      <x:c r="D74" s="10"/>
      <x:c r="E74" s="10"/>
      <x:c r="F74" s="10"/>
      <x:c r="G74" s="10"/>
      <x:c r="H74" s="10"/>
      <x:c r="I74" s="10"/>
      <x:c r="J74" s="10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</x:row>
    <x:row r="75" spans="1:33">
      <x:c r="A75" s="10"/>
      <x:c r="B75" s="10"/>
      <x:c r="C75" s="10"/>
      <x:c r="D75" s="10"/>
      <x:c r="E75" s="10"/>
      <x:c r="F75" s="10"/>
      <x:c r="G75" s="10"/>
      <x:c r="H75" s="10"/>
      <x:c r="I75" s="10"/>
      <x:c r="J75" s="10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</x:row>
    <x:row r="76" spans="1:33">
      <x:c r="A76" s="10"/>
      <x:c r="B76" s="10"/>
      <x:c r="C76" s="10"/>
      <x:c r="D76" s="10"/>
      <x:c r="E76" s="10"/>
      <x:c r="F76" s="10"/>
      <x:c r="G76" s="10"/>
      <x:c r="H76" s="10"/>
      <x:c r="I76" s="10"/>
      <x:c r="J76" s="10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10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10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15"/>
  <x:sheetViews>
    <x:sheetView topLeftCell="A1" zoomScale="80" zoomScaleNormal="75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31" t="s">
        <x:v>40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3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30" t="s">
        <x:v>27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N4" s="34" t="s">
        <x:v>41</x:v>
      </x:c>
      <x:c r="O4" s="34"/>
      <x:c r="P4" s="11"/>
      <x:c r="Q4" s="11"/>
      <x:c r="R4" s="34" t="s">
        <x:v>105</x:v>
      </x:c>
      <x:c r="S4" s="34"/>
      <x:c r="T4" s="11"/>
      <x:c r="U4" s="11"/>
      <x:c r="V4" s="11"/>
    </x:row>
    <x:row r="5" spans="1:22">
      <x:c r="A5" s="10"/>
      <x:c r="B5" s="35" t="s">
        <x:v>14</x:v>
      </x:c>
      <x:c r="C5" s="37" t="s">
        <x:v>91</x:v>
      </x:c>
      <x:c r="D5" s="38"/>
      <x:c r="E5" s="37" t="s">
        <x:v>99</x:v>
      </x:c>
      <x:c r="F5" s="38"/>
      <x:c r="G5" s="37" t="s">
        <x:v>13</x:v>
      </x:c>
      <x:c r="H5" s="38"/>
      <x:c r="I5" s="37" t="s">
        <x:v>6</x:v>
      </x:c>
      <x:c r="J5" s="38"/>
      <x:c r="K5" s="37" t="s">
        <x:v>92</x:v>
      </x:c>
      <x:c r="L5" s="39"/>
      <x:c r="N5" s="8" t="s">
        <x:v>16</x:v>
      </x:c>
      <x:c r="O5" s="7">
        <x:f>SUM(C7:L7)</x:f>
        <x:v>46900000</x:v>
      </x:c>
      <x:c r="P5" s="10"/>
      <x:c r="Q5" s="10"/>
      <x:c r="R5" s="8" t="s">
        <x:v>16</x:v>
      </x:c>
      <x:c r="S5" s="7">
        <x:v>0</x:v>
      </x:c>
      <x:c r="T5" s="10"/>
      <x:c r="U5" s="10"/>
      <x:c r="V5" s="10"/>
    </x:row>
    <x:row r="6" spans="1:22">
      <x:c r="A6" s="10"/>
      <x:c r="B6" s="43"/>
      <x:c r="C6" s="46" t="s">
        <x:v>79</x:v>
      </x:c>
      <x:c r="D6" s="47"/>
      <x:c r="E6" s="44" t="s">
        <x:v>79</x:v>
      </x:c>
      <x:c r="F6" s="45"/>
      <x:c r="G6" s="44" t="s">
        <x:v>38</x:v>
      </x:c>
      <x:c r="H6" s="45"/>
      <x:c r="I6" s="46" t="s">
        <x:v>5</x:v>
      </x:c>
      <x:c r="J6" s="47"/>
      <x:c r="K6" s="25" t="s">
        <x:v>68</x:v>
      </x:c>
      <x:c r="L6" s="25" t="s">
        <x:v>71</x:v>
      </x:c>
      <x:c r="N6" s="8" t="s">
        <x:v>51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110</x:v>
      </x:c>
      <x:c r="C7" s="40"/>
      <x:c r="D7" s="40"/>
      <x:c r="E7" s="40">
        <x:v>39000000</x:v>
      </x:c>
      <x:c r="F7" s="40"/>
      <x:c r="G7" s="41">
        <x:v>6900000</x:v>
      </x:c>
      <x:c r="H7" s="42"/>
      <x:c r="I7" s="40">
        <x:v>1000000</x:v>
      </x:c>
      <x:c r="J7" s="4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108</x:v>
      </x:c>
      <x:c r="C8" s="40"/>
      <x:c r="D8" s="40"/>
      <x:c r="E8" s="40">
        <x:v>0</x:v>
      </x:c>
      <x:c r="F8" s="40"/>
      <x:c r="G8" s="41">
        <x:v>0</x:v>
      </x:c>
      <x:c r="H8" s="42"/>
      <x:c r="I8" s="40">
        <x:v>0</x:v>
      </x:c>
      <x:c r="J8" s="40"/>
      <x:c r="K8" s="7">
        <x:v>0</x:v>
      </x:c>
      <x:c r="L8" s="7">
        <x:v>0</x:v>
      </x:c>
      <x:c r="M8" s="10"/>
      <x:c r="N8" s="34" t="s">
        <x:v>12</x:v>
      </x:c>
      <x:c r="O8" s="34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51</x:v>
      </x:c>
      <x:c r="C9" s="40">
        <x:f>C8*0</x:f>
        <x:v>0</x:v>
      </x:c>
      <x:c r="D9" s="40"/>
      <x:c r="E9" s="40">
        <x:f>E8*0</x:f>
        <x:v>0</x:v>
      </x:c>
      <x:c r="F9" s="40"/>
      <x:c r="G9" s="40">
        <x:f>G8*0</x:f>
        <x:v>0</x:v>
      </x:c>
      <x:c r="H9" s="40"/>
      <x:c r="I9" s="40">
        <x:f>I8*0</x:f>
        <x:v>0</x:v>
      </x:c>
      <x:c r="J9" s="40"/>
      <x:c r="K9" s="7">
        <x:f>K8*0</x:f>
        <x:v>0</x:v>
      </x:c>
      <x:c r="L9" s="7">
        <x:f>L8*0</x:f>
        <x:v>0</x:v>
      </x:c>
      <x:c r="M9" s="10"/>
      <x:c r="N9" s="8" t="s">
        <x:v>16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N8:O8"/>
    <x:mergeCell ref="C7:D7"/>
    <x:mergeCell ref="B2:L2"/>
    <x:mergeCell ref="G8:H8"/>
    <x:mergeCell ref="I8:J8"/>
    <x:mergeCell ref="B5:B6"/>
    <x:mergeCell ref="C8:D8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N4:O4"/>
    <x:mergeCell ref="C5:D5"/>
    <x:mergeCell ref="E5:F5"/>
    <x:mergeCell ref="G5:H5"/>
    <x:mergeCell ref="R4:S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49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E19" activeCellId="0" sqref="E19:E19"/>
    </x:sheetView>
  </x:sheetViews>
  <x:sheetFormatPr defaultColWidth="9.00390625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1.699218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1" t="s">
        <x:v>60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P2" s="32"/>
      <x:c r="Q2" s="32"/>
      <x:c r="R2" s="32"/>
      <x:c r="S2" s="32"/>
      <x:c r="T2" s="32"/>
      <x:c r="U2" s="32"/>
      <x:c r="V2" s="33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30" t="s">
        <x:v>27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11"/>
      <x:c r="U4" s="34" t="s">
        <x:v>41</x:v>
      </x:c>
      <x:c r="V4" s="34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5" t="s">
        <x:v>14</x:v>
      </x:c>
      <x:c r="C5" s="37" t="s">
        <x:v>76</x:v>
      </x:c>
      <x:c r="D5" s="38"/>
      <x:c r="E5" s="37" t="s">
        <x:v>31</x:v>
      </x:c>
      <x:c r="F5" s="39"/>
      <x:c r="G5" s="39"/>
      <x:c r="H5" s="39"/>
      <x:c r="I5" s="39"/>
      <x:c r="J5" s="38"/>
      <x:c r="K5" s="37" t="s">
        <x:v>2</x:v>
      </x:c>
      <x:c r="L5" s="39"/>
      <x:c r="M5" s="39"/>
      <x:c r="N5" s="39"/>
      <x:c r="O5" s="38"/>
      <x:c r="P5" s="35" t="s">
        <x:v>11</x:v>
      </x:c>
      <x:c r="Q5" s="37" t="s">
        <x:v>82</x:v>
      </x:c>
      <x:c r="R5" s="38"/>
      <x:c r="S5" s="35" t="s">
        <x:v>23</x:v>
      </x:c>
      <x:c r="T5" s="10"/>
      <x:c r="U5" s="8" t="s">
        <x:v>94</x:v>
      </x:c>
      <x:c r="V5" s="7">
        <x:f>D10</x:f>
        <x:v>0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36"/>
      <x:c r="C6" s="8" t="s">
        <x:v>1</x:v>
      </x:c>
      <x:c r="D6" s="8" t="s">
        <x:v>28</x:v>
      </x:c>
      <x:c r="E6" s="8" t="s">
        <x:v>32</x:v>
      </x:c>
      <x:c r="F6" s="8" t="s">
        <x:v>34</x:v>
      </x:c>
      <x:c r="G6" s="8" t="s">
        <x:v>88</x:v>
      </x:c>
      <x:c r="H6" s="8" t="s">
        <x:v>48</x:v>
      </x:c>
      <x:c r="I6" s="8" t="s">
        <x:v>50</x:v>
      </x:c>
      <x:c r="J6" s="8" t="s">
        <x:v>43</x:v>
      </x:c>
      <x:c r="K6" s="8" t="s">
        <x:v>87</x:v>
      </x:c>
      <x:c r="L6" s="8" t="s">
        <x:v>106</x:v>
      </x:c>
      <x:c r="M6" s="20" t="s">
        <x:v>59</x:v>
      </x:c>
      <x:c r="N6" s="20" t="s">
        <x:v>104</x:v>
      </x:c>
      <x:c r="O6" s="20" t="s">
        <x:v>111</x:v>
      </x:c>
      <x:c r="P6" s="36"/>
      <x:c r="Q6" s="8" t="s">
        <x:v>6</x:v>
      </x:c>
      <x:c r="R6" s="8" t="s">
        <x:v>95</x:v>
      </x:c>
      <x:c r="S6" s="36"/>
      <x:c r="T6" s="10"/>
      <x:c r="U6" s="8" t="s">
        <x:v>101</x:v>
      </x:c>
      <x:c r="V6" s="7">
        <x:f>J10+O10+P10</x:f>
        <x:v>1252910</x:v>
      </x:c>
      <x:c r="W6" s="10" t="s">
        <x:v>98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80</x:v>
      </x:c>
      <x:c r="C7" s="6">
        <x:v>0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109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37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108</x:v>
      </x:c>
      <x:c r="C8" s="7">
        <x:v>0</x:v>
      </x:c>
      <x:c r="D8" s="7">
        <x:v>0</x:v>
      </x:c>
      <x:c r="E8" s="7">
        <x:f>'1월'!C12</x:f>
        <x:v>314689</x:v>
      </x:c>
      <x:c r="F8" s="7">
        <x:f>+SUMIF($M$16:$M$33,F$6,$K$16:$K$33)</x:f>
        <x:v>0</x:v>
      </x:c>
      <x:c r="G8" s="7">
        <x:f>SUMIF($M$16:$M$33,G$6,$K$16:$K$33)</x:f>
        <x:v>0</x:v>
      </x:c>
      <x:c r="H8" s="7">
        <x:f>SUMIF($M$16:$M$33,H$6,$K$16:$K$33)</x:f>
        <x:v>0</x:v>
      </x:c>
      <x:c r="I8" s="7">
        <x:f>SUMIF($M$16:$M$33,I$6,$K$16:$K$33)</x:f>
        <x:v>0</x:v>
      </x:c>
      <x:c r="J8" s="7">
        <x:f>SUMIF($M$16:$M$33,J$6,$K$16:$K$33)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300000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SUMIF($E$16:$E$33,S$5,$C$16:$C$33)+SUMIF($M$16:$M$33,S$5,$K$16:$K$33)</x:f>
        <x:v>0</x:v>
      </x:c>
      <x:c r="T8" s="10"/>
      <x:c r="U8" s="8" t="s">
        <x:v>10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85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-14689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69</x:v>
      </x:c>
      <x:c r="V9" s="7">
        <x:f>V5-(V6+V7+V8)</x:f>
        <x:v>-3352910</x:v>
      </x:c>
      <x:c r="W9" s="13" t="s">
        <x:v>30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10"/>
      <x:c r="J10" s="18">
        <x:f>SUM(E8:J8)</x:f>
        <x:v>314689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9</x:v>
      </x:c>
      <x:c r="V10" s="23" t="e">
        <x:f>V6/V5</x:f>
        <x:v>#DIV/0!</x:v>
      </x:c>
      <x:c r="W10" s="10" t="s">
        <x:v>100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89</x:v>
      </x:c>
      <x:c r="V11" s="23" t="e">
        <x:f>V7/V5</x:f>
        <x:v>#DIV/0!</x:v>
      </x:c>
      <x:c r="W11" s="10" t="s">
        <x:v>112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83</x:v>
      </x:c>
      <x:c r="C12" s="7">
        <x:f>SUM(C16:C33)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21</x:v>
      </x:c>
      <x:c r="V13" s="19">
        <x:v>0.5</x:v>
      </x:c>
      <x:c r="W13" s="7">
        <x:f>V5*V13</x:f>
        <x:v>0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30" t="s">
        <x:v>47</x:v>
      </x:c>
      <x:c r="C14" s="30"/>
      <x:c r="D14" s="30"/>
      <x:c r="E14" s="30"/>
      <x:c r="F14" s="17" t="s">
        <x:v>54</x:v>
      </x:c>
      <x:c r="G14" s="17"/>
      <x:c r="H14" s="17"/>
      <x:c r="I14" s="11"/>
      <x:c r="J14" s="30" t="s">
        <x:v>45</x:v>
      </x:c>
      <x:c r="K14" s="30"/>
      <x:c r="L14" s="30"/>
      <x:c r="M14" s="30"/>
      <x:c r="N14" s="11"/>
      <x:c r="O14" s="11"/>
      <x:c r="P14" s="11"/>
      <x:c r="Q14" s="11"/>
      <x:c r="R14" s="11"/>
      <x:c r="S14" s="11"/>
      <x:c r="T14" s="11"/>
      <x:c r="U14" s="8" t="s">
        <x:v>64</x:v>
      </x:c>
      <x:c r="V14" s="19">
        <x:v>0.5</x:v>
      </x:c>
      <x:c r="W14" s="7">
        <x:f>V5*V14</x:f>
        <x:v>0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77</x:v>
      </x:c>
      <x:c r="C15" s="8" t="s">
        <x:v>110</x:v>
      </x:c>
      <x:c r="D15" s="8" t="s">
        <x:v>78</x:v>
      </x:c>
      <x:c r="E15" s="8" t="s">
        <x:v>14</x:v>
      </x:c>
      <x:c r="F15" s="17"/>
      <x:c r="G15" s="17"/>
      <x:c r="H15" s="17"/>
      <x:c r="I15" s="10"/>
      <x:c r="J15" s="8" t="s">
        <x:v>77</x:v>
      </x:c>
      <x:c r="K15" s="8" t="s">
        <x:v>110</x:v>
      </x:c>
      <x:c r="L15" s="8" t="s">
        <x:v>78</x:v>
      </x:c>
      <x:c r="M15" s="8" t="s">
        <x:v>14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17</x:v>
      </x:c>
      <x:c r="E16" s="16" t="s">
        <x:v>50</x:v>
      </x:c>
      <x:c r="F16" s="22"/>
      <x:c r="G16" s="22"/>
      <x:c r="H16" s="22"/>
      <x:c r="I16" s="10"/>
      <x:c r="J16" s="26">
        <x:v>45330</x:v>
      </x:c>
      <x:c r="K16" s="3"/>
      <x:c r="L16" s="1"/>
      <x:c r="M16" s="1"/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33</x:v>
      </x:c>
      <x:c r="E17" s="16" t="s">
        <x:v>75</x:v>
      </x:c>
      <x:c r="F17" s="17"/>
      <x:c r="G17" s="17"/>
      <x:c r="H17" s="17"/>
      <x:c r="I17" s="10"/>
      <x:c r="J17" s="2"/>
      <x:c r="K17" s="15"/>
      <x:c r="L17" s="16"/>
      <x:c r="M17" s="16"/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33</x:v>
      </x:c>
      <x:c r="E18" s="16" t="s">
        <x:v>75</x:v>
      </x:c>
      <x:c r="F18" s="17"/>
      <x:c r="G18" s="17"/>
      <x:c r="H18" s="17"/>
      <x:c r="I18" s="10"/>
      <x:c r="J18" s="2"/>
      <x:c r="K18" s="15"/>
      <x:c r="L18" s="16"/>
      <x:c r="M18" s="16"/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107</x:v>
      </x:c>
      <x:c r="E19" s="16" t="s">
        <x:v>50</x:v>
      </x:c>
      <x:c r="F19" s="17"/>
      <x:c r="G19" s="17"/>
      <x:c r="H19" s="17"/>
      <x:c r="I19" s="10"/>
      <x:c r="J19" s="2"/>
      <x:c r="K19" s="15"/>
      <x:c r="L19" s="16"/>
      <x:c r="M19" s="16"/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33</x:v>
      </x:c>
      <x:c r="E20" s="16" t="s">
        <x:v>75</x:v>
      </x:c>
      <x:c r="F20" s="17"/>
      <x:c r="G20" s="17"/>
      <x:c r="H20" s="17"/>
      <x:c r="I20" s="10"/>
      <x:c r="J20" s="2"/>
      <x:c r="K20" s="15"/>
      <x:c r="L20" s="16"/>
      <x:c r="M20" s="16"/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84</x:v>
      </x:c>
      <x:c r="E21" s="16" t="s">
        <x:v>75</x:v>
      </x:c>
      <x:c r="F21" s="17"/>
      <x:c r="G21" s="17"/>
      <x:c r="H21" s="17"/>
      <x:c r="I21" s="10"/>
      <x:c r="J21" s="2"/>
      <x:c r="K21" s="15"/>
      <x:c r="L21" s="16"/>
      <x:c r="M21" s="16"/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2"/>
      <x:c r="K22" s="15"/>
      <x:c r="L22" s="16"/>
      <x:c r="M22" s="16"/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2"/>
      <x:c r="K23" s="15"/>
      <x:c r="L23" s="16"/>
      <x:c r="M23" s="16"/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2"/>
      <x:c r="K24" s="15"/>
      <x:c r="L24" s="16"/>
      <x:c r="M24" s="16"/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2"/>
      <x:c r="K25" s="15"/>
      <x:c r="L25" s="16"/>
      <x:c r="M25" s="16"/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2"/>
      <x:c r="K26" s="15"/>
      <x:c r="L26" s="16"/>
      <x:c r="M26" s="16"/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14"/>
      <x:c r="K27" s="15"/>
      <x:c r="L27" s="16"/>
      <x:c r="M27" s="16"/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14"/>
      <x:c r="K28" s="15"/>
      <x:c r="L28" s="16"/>
      <x:c r="M28" s="16"/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14"/>
      <x:c r="K29" s="15"/>
      <x:c r="L29" s="16"/>
      <x:c r="M29" s="16"/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4"/>
      <x:c r="C33" s="15"/>
      <x:c r="D33" s="16"/>
      <x:c r="E33" s="16"/>
      <x:c r="F33" s="17"/>
      <x:c r="G33" s="17"/>
      <x:c r="H33" s="17"/>
      <x:c r="I33" s="10"/>
      <x:c r="J33" s="14"/>
      <x:c r="K33" s="15"/>
      <x:c r="L33" s="16"/>
      <x:c r="M33" s="16"/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75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31" t="s">
        <x:v>49</x:v>
      </x:c>
      <x:c r="C2" s="32"/>
      <x:c r="D2" s="32"/>
      <x:c r="E2" s="32"/>
      <x:c r="F2" s="32"/>
      <x:c r="G2" s="32"/>
      <x:c r="H2" s="32"/>
      <x:c r="I2" s="32"/>
      <x:c r="J2" s="32"/>
      <x:c r="K2" s="32"/>
      <x:c r="L2" s="33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30" t="s">
        <x:v>27</x:v>
      </x:c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11"/>
      <x:c r="N4" s="34" t="s">
        <x:v>41</x:v>
      </x:c>
      <x:c r="O4" s="34"/>
      <x:c r="Q4" s="34" t="s">
        <x:v>105</x:v>
      </x:c>
      <x:c r="R4" s="34"/>
      <x:c r="S4" s="11"/>
      <x:c r="V4" s="11"/>
      <x:c r="W4" s="11"/>
      <x:c r="X4" s="11"/>
      <x:c r="Y4" s="11"/>
      <x:c r="Z4" s="11"/>
    </x:row>
    <x:row r="5" spans="1:26">
      <x:c r="A5" s="10"/>
      <x:c r="B5" s="35" t="s">
        <x:v>14</x:v>
      </x:c>
      <x:c r="C5" s="37" t="s">
        <x:v>91</x:v>
      </x:c>
      <x:c r="D5" s="38"/>
      <x:c r="E5" s="37" t="s">
        <x:v>99</x:v>
      </x:c>
      <x:c r="F5" s="38"/>
      <x:c r="G5" s="37" t="s">
        <x:v>13</x:v>
      </x:c>
      <x:c r="H5" s="38"/>
      <x:c r="I5" s="37" t="s">
        <x:v>6</x:v>
      </x:c>
      <x:c r="J5" s="38"/>
      <x:c r="K5" s="37" t="s">
        <x:v>92</x:v>
      </x:c>
      <x:c r="L5" s="39"/>
      <x:c r="M5" s="10"/>
      <x:c r="N5" s="8" t="s">
        <x:v>16</x:v>
      </x:c>
      <x:c r="O5" s="7">
        <x:f>R5+SUM(C8:L8)</x:f>
        <x:v>48800000</x:v>
      </x:c>
      <x:c r="Q5" s="8" t="s">
        <x:v>16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43"/>
      <x:c r="C6" s="46" t="s">
        <x:v>79</x:v>
      </x:c>
      <x:c r="D6" s="47"/>
      <x:c r="E6" s="44" t="s">
        <x:v>79</x:v>
      </x:c>
      <x:c r="F6" s="45"/>
      <x:c r="G6" s="44" t="s">
        <x:v>38</x:v>
      </x:c>
      <x:c r="H6" s="45"/>
      <x:c r="I6" s="46" t="s">
        <x:v>5</x:v>
      </x:c>
      <x:c r="J6" s="47"/>
      <x:c r="K6" s="25" t="s">
        <x:v>68</x:v>
      </x:c>
      <x:c r="L6" s="25" t="s">
        <x:v>71</x:v>
      </x:c>
      <x:c r="M6" s="10"/>
      <x:c r="N6" s="8" t="s">
        <x:v>7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110</x:v>
      </x:c>
      <x:c r="C7" s="40">
        <x:v>0</x:v>
      </x:c>
      <x:c r="D7" s="40"/>
      <x:c r="E7" s="41">
        <x:f>SUM('1월(자산)'!E7:F8)</x:f>
        <x:v>39000000</x:v>
      </x:c>
      <x:c r="F7" s="42"/>
      <x:c r="G7" s="41">
        <x:f>SUM('1월(자산)'!G7:H8)</x:f>
        <x:v>6900000</x:v>
      </x:c>
      <x:c r="H7" s="42"/>
      <x:c r="I7" s="40">
        <x:f>SUM('1월(자산)'!I7:J8)</x:f>
        <x:v>1000000</x:v>
      </x:c>
      <x:c r="J7" s="40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108</x:v>
      </x:c>
      <x:c r="C8" s="40">
        <x:v>0</x:v>
      </x:c>
      <x:c r="D8" s="40"/>
      <x:c r="E8" s="41">
        <x:v>0</x:v>
      </x:c>
      <x:c r="F8" s="42"/>
      <x:c r="G8" s="41">
        <x:v>100000</x:v>
      </x:c>
      <x:c r="H8" s="42"/>
      <x:c r="I8" s="40">
        <x:v>1800000</x:v>
      </x:c>
      <x:c r="J8" s="40"/>
      <x:c r="K8" s="7">
        <x:v>0</x:v>
      </x:c>
      <x:c r="L8" s="7">
        <x:v>0</x:v>
      </x:c>
      <x:c r="M8" s="10"/>
      <x:c r="N8" s="34" t="s">
        <x:v>12</x:v>
      </x:c>
      <x:c r="O8" s="34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51</x:v>
      </x:c>
      <x:c r="C9" s="40">
        <x:f>C8*0</x:f>
        <x:v>0</x:v>
      </x:c>
      <x:c r="D9" s="40"/>
      <x:c r="E9" s="40">
        <x:f>E8*0</x:f>
        <x:v>0</x:v>
      </x:c>
      <x:c r="F9" s="40"/>
      <x:c r="G9" s="40">
        <x:f>G8*0</x:f>
        <x:v>0</x:v>
      </x:c>
      <x:c r="H9" s="40"/>
      <x:c r="I9" s="40">
        <x:f>I8*0</x:f>
        <x:v>0</x:v>
      </x:c>
      <x:c r="J9" s="40"/>
      <x:c r="K9" s="7">
        <x:f>K8*0</x:f>
        <x:v>0</x:v>
      </x:c>
      <x:c r="L9" s="7">
        <x:f>L8*0</x:f>
        <x:v>0</x:v>
      </x:c>
      <x:c r="M9" s="10"/>
      <x:c r="N9" s="8" t="s">
        <x:v>16</x:v>
      </x:c>
      <x:c r="O9" s="7">
        <x:f>O5-G7</x:f>
        <x:v>41900000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1월(자산)</vt:lpstr>
      <vt:lpstr>2월</vt:lpstr>
      <vt:lpstr>2월(자산)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</cp:revision>
  <dcterms:created xsi:type="dcterms:W3CDTF">2020-09-01T07:58:34.000</dcterms:created>
  <dcterms:modified xsi:type="dcterms:W3CDTF">2024-02-02T23:28:21.914</dcterms:modified>
  <cp:version>1200.0100.06</cp:version>
</cp:coreProperties>
</file>