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C9044C49-96E3-4AC4-A6B6-7CB904E2D8DD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2월" sheetId="3" r:id="rId2"/>
  </sheets>
  <definedNames>
    <definedName name="_xlnm._FilterDatabase" localSheetId="0" hidden="1">'1월'!$B$15:$E$15</definedName>
    <definedName name="_xlnm._FilterDatabase" localSheetId="1" hidden="1">'2월'!$B$15:$E$15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J27" i="2"/>
  <c r="C12" i="3"/>
  <c r="Q10" i="3"/>
  <c r="O10" i="3"/>
  <c r="D10" i="3"/>
  <c r="Q9" i="3"/>
  <c r="P9" i="3"/>
  <c r="O9" i="3"/>
  <c r="M9" i="3"/>
  <c r="L9" i="3"/>
  <c r="J9" i="3"/>
  <c r="E9" i="3"/>
  <c r="D9" i="3"/>
  <c r="C9" i="3"/>
  <c r="R8" i="3"/>
  <c r="R9" i="3" s="1"/>
  <c r="N8" i="3"/>
  <c r="K8" i="3"/>
  <c r="I8" i="3"/>
  <c r="I9" i="3" s="1"/>
  <c r="H8" i="3"/>
  <c r="H9" i="3" s="1"/>
  <c r="G8" i="3"/>
  <c r="F8" i="3"/>
  <c r="U7" i="3"/>
  <c r="U11" i="3" s="1"/>
  <c r="N7" i="3"/>
  <c r="N10" i="3" s="1"/>
  <c r="K7" i="3"/>
  <c r="K9" i="3" s="1"/>
  <c r="U5" i="3"/>
  <c r="V14" i="3" s="1"/>
  <c r="G8" i="2"/>
  <c r="C12" i="2"/>
  <c r="I8" i="2"/>
  <c r="I9" i="2" s="1"/>
  <c r="F8" i="2"/>
  <c r="H8" i="2"/>
  <c r="H9" i="2" s="1"/>
  <c r="D10" i="2"/>
  <c r="U5" i="2" s="1"/>
  <c r="V14" i="2" s="1"/>
  <c r="Q10" i="2"/>
  <c r="U7" i="2" s="1"/>
  <c r="N8" i="2"/>
  <c r="N7" i="2"/>
  <c r="D9" i="2"/>
  <c r="C9" i="2"/>
  <c r="K8" i="2"/>
  <c r="N9" i="2"/>
  <c r="M9" i="2"/>
  <c r="O10" i="2"/>
  <c r="Q9" i="2"/>
  <c r="P9" i="2"/>
  <c r="O9" i="2"/>
  <c r="R8" i="2"/>
  <c r="R9" i="2" s="1"/>
  <c r="L9" i="2"/>
  <c r="K7" i="2"/>
  <c r="K9" i="2" s="1"/>
  <c r="I10" i="3" l="1"/>
  <c r="U6" i="3" s="1"/>
  <c r="U10" i="3"/>
  <c r="U9" i="3"/>
  <c r="R10" i="3"/>
  <c r="V13" i="3"/>
  <c r="N9" i="3"/>
  <c r="V13" i="2"/>
  <c r="I10" i="2"/>
  <c r="U6" i="2" s="1"/>
  <c r="U10" i="2" s="1"/>
  <c r="U11" i="2"/>
  <c r="J9" i="2"/>
  <c r="E9" i="2"/>
  <c r="R10" i="2"/>
  <c r="U9" i="2" l="1"/>
</calcChain>
</file>

<file path=xl/sharedStrings.xml><?xml version="1.0" encoding="utf-8"?>
<sst xmlns="http://schemas.openxmlformats.org/spreadsheetml/2006/main" count="150" uniqueCount="76">
  <si>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</si>
  <si>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</si>
  <si>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</si>
  <si>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</si>
  <si>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</si>
  <si>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</si>
  <si>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</si>
  <si>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</si>
  <si>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</si>
  <si>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</si>
  <si>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</si>
  <si>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</si>
  <si>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</si>
  <si>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</si>
  <si>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</si>
  <si>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</si>
  <si>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</si>
  <si>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</si>
  <si>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</si>
  <si>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</si>
  <si>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</si>
  <si>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</si>
  <si>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</si>
  <si>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</si>
  <si>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</si>
  <si>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</si>
  <si>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</si>
  <si>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</si>
  <si>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</si>
  <si>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</si>
  <si>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</si>
  <si>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</si>
  <si>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</si>
  <si>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</si>
  <si>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</si>
  <si>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</si>
  <si>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</si>
  <si>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</si>
  <si>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</si>
  <si>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</si>
  <si>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</si>
  <si>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</si>
  <si>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</si>
  <si>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</si>
  <si>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2024년 1월 송민영의 가계부(현대차 주식 18만원 이하일 때 구매)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</si>
  <si>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</si>
  <si>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</si>
  <si>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</si>
  <si>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</si>
  <si>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</si>
  <si>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</si>
  <si>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</si>
  <si>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</si>
  <si>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</si>
  <si>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</si>
  <si>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</si>
  <si>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</si>
  <si>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</si>
  <si>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</si>
  <si>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</si>
  <si>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</si>
  <si>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</si>
  <si>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</si>
  <si>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</si>
  <si>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</si>
  <si>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</si>
  <si>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</si>
  <si>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</si>
  <si>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</si>
  <si>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</si>
  <si>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</si>
  <si>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</si>
  <si>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</si>
  <si>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2024년 2월 송민영의 가계부(현대차 주식 18만원 이하일 때 구매)</t>
    <phoneticPr fontId="2" type="noConversion"/>
  </si>
  <si>
    <t>생활비</t>
    <phoneticPr fontId="2" type="noConversion"/>
  </si>
  <si>
    <t>저녁(치킨)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</si>
</sst>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100"/>
      <color rgb="FF000000"/>
      <color rgb="FF9C0006"/>
      <color rgb="FF7A0000"/>
      <color rgb="FFFFC7CE"/>
      <color rgb="FFC6EFCE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F49"/>
  <sheetViews>
    <sheetView tabSelected="1" zoomScale="85" zoomScaleNormal="85" workbookViewId="0">
      <pane xSplit="2" ySplit="15" topLeftCell="D16" activePane="bottomRight" state="frozen"/>
      <selection pane="topRight" activeCell="C1" sqref="C1"/>
      <selection pane="bottomLeft" activeCell="A10" sqref="A10"/>
      <selection pane="bottomRight" activeCell="A2" sqref="A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6" t="s">
        <v>44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1"/>
      <c r="T4" s="29" t="s">
        <v>35</v>
      </c>
      <c r="U4" s="29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0" t="s">
        <v>14</v>
      </c>
      <c r="C5" s="32" t="s">
        <v>11</v>
      </c>
      <c r="D5" s="33"/>
      <c r="E5" s="32" t="s">
        <v>2</v>
      </c>
      <c r="F5" s="34"/>
      <c r="G5" s="34"/>
      <c r="H5" s="34"/>
      <c r="I5" s="33"/>
      <c r="J5" s="32" t="s">
        <v>6</v>
      </c>
      <c r="K5" s="34"/>
      <c r="L5" s="34"/>
      <c r="M5" s="34"/>
      <c r="N5" s="33"/>
      <c r="O5" s="30" t="s">
        <v>7</v>
      </c>
      <c r="P5" s="32" t="s">
        <v>8</v>
      </c>
      <c r="Q5" s="33"/>
      <c r="R5" s="30" t="s">
        <v>27</v>
      </c>
      <c r="S5" s="10"/>
      <c r="T5" s="8" t="s">
        <v>24</v>
      </c>
      <c r="U5" s="7">
        <f>D10</f>
        <v>4129547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1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1"/>
      <c r="P6" s="8" t="s">
        <v>9</v>
      </c>
      <c r="Q6" s="8" t="s">
        <v>10</v>
      </c>
      <c r="R6" s="31"/>
      <c r="S6" s="10"/>
      <c r="T6" s="8" t="s">
        <v>28</v>
      </c>
      <c r="U6" s="7">
        <f>I10+N10+O10</f>
        <v>1623835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50000</v>
      </c>
      <c r="P7" s="6">
        <v>1000000</v>
      </c>
      <c r="Q7" s="6">
        <v>100000</v>
      </c>
      <c r="R7" s="6"/>
      <c r="S7" s="10"/>
      <c r="T7" s="8" t="s">
        <v>25</v>
      </c>
      <c r="U7" s="7">
        <f>Q10</f>
        <v>1100000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4129547</v>
      </c>
      <c r="D8" s="7">
        <v>0</v>
      </c>
      <c r="E8" s="7">
        <v>468220</v>
      </c>
      <c r="F8" s="7">
        <f>+SUMIF($L$16:$L$33,F$6,$J$16:$J$33)</f>
        <v>82320</v>
      </c>
      <c r="G8" s="7">
        <f>SUMIF($L$16:$L$33,G$6,$J$16:$J$33)</f>
        <v>175074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60000</v>
      </c>
      <c r="P8" s="7">
        <v>1000000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-129547</v>
      </c>
      <c r="D9" s="7">
        <f t="shared" si="0"/>
        <v>0</v>
      </c>
      <c r="E9" s="7">
        <f t="shared" si="0"/>
        <v>0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-10000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1205712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4129547</v>
      </c>
      <c r="E10" s="10"/>
      <c r="F10" s="10"/>
      <c r="G10" s="10"/>
      <c r="H10" s="10"/>
      <c r="I10" s="18">
        <f>SUM(E8:I8)</f>
        <v>725614</v>
      </c>
      <c r="J10" s="17"/>
      <c r="K10" s="17"/>
      <c r="L10" s="18"/>
      <c r="M10" s="18"/>
      <c r="N10" s="18">
        <f>SUM(J8:N8)</f>
        <v>838221</v>
      </c>
      <c r="O10" s="18">
        <f>O8</f>
        <v>60000</v>
      </c>
      <c r="P10" s="17"/>
      <c r="Q10" s="18">
        <f>P8+Q8</f>
        <v>1100000</v>
      </c>
      <c r="R10" s="12">
        <f>R8</f>
        <v>0</v>
      </c>
      <c r="S10" s="10"/>
      <c r="T10" s="8" t="s">
        <v>23</v>
      </c>
      <c r="U10" s="23">
        <f>U6/U5</f>
        <v>0.39322351822124801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>
        <f>U7/U5</f>
        <v>0.26637304285433727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SUM(C16:C33)</f>
        <v>169439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1858296.1500000001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5" t="s">
        <v>19</v>
      </c>
      <c r="C14" s="25"/>
      <c r="D14" s="25"/>
      <c r="E14" s="25"/>
      <c r="F14" s="17" t="s">
        <v>37</v>
      </c>
      <c r="G14" s="17"/>
      <c r="H14" s="11"/>
      <c r="I14" s="25" t="s">
        <v>20</v>
      </c>
      <c r="J14" s="25"/>
      <c r="K14" s="25"/>
      <c r="L14" s="25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2064773.5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>
        <v>45293</v>
      </c>
      <c r="C16" s="15">
        <v>4500</v>
      </c>
      <c r="D16" s="16" t="s">
        <v>45</v>
      </c>
      <c r="E16" s="16" t="s">
        <v>3</v>
      </c>
      <c r="F16" s="22"/>
      <c r="G16" s="22"/>
      <c r="H16" s="10"/>
      <c r="I16" s="2">
        <v>45292</v>
      </c>
      <c r="J16" s="3">
        <v>22500</v>
      </c>
      <c r="K16" s="1" t="s">
        <v>38</v>
      </c>
      <c r="L16" s="1" t="s">
        <v>71</v>
      </c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>
        <v>45294</v>
      </c>
      <c r="C17" s="15">
        <v>4500</v>
      </c>
      <c r="D17" s="16" t="s">
        <v>49</v>
      </c>
      <c r="E17" s="16" t="s">
        <v>3</v>
      </c>
      <c r="F17" s="17"/>
      <c r="G17" s="17"/>
      <c r="H17" s="10"/>
      <c r="I17" s="2">
        <v>45292</v>
      </c>
      <c r="J17" s="15">
        <v>1500</v>
      </c>
      <c r="K17" s="16" t="s">
        <v>39</v>
      </c>
      <c r="L17" s="16" t="s">
        <v>71</v>
      </c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>
        <v>45295</v>
      </c>
      <c r="C18" s="15">
        <v>19920</v>
      </c>
      <c r="D18" s="16" t="s">
        <v>52</v>
      </c>
      <c r="E18" s="16" t="s">
        <v>3</v>
      </c>
      <c r="F18" s="17"/>
      <c r="G18" s="17"/>
      <c r="H18" s="10"/>
      <c r="I18" s="2">
        <v>45293</v>
      </c>
      <c r="J18" s="15">
        <v>10580</v>
      </c>
      <c r="K18" s="16" t="s">
        <v>51</v>
      </c>
      <c r="L18" s="16" t="s">
        <v>71</v>
      </c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>
        <v>45295</v>
      </c>
      <c r="C19" s="15">
        <v>5400</v>
      </c>
      <c r="D19" s="16" t="s">
        <v>53</v>
      </c>
      <c r="E19" s="16" t="s">
        <v>3</v>
      </c>
      <c r="F19" s="17"/>
      <c r="G19" s="17"/>
      <c r="H19" s="10"/>
      <c r="I19" s="2">
        <v>45294</v>
      </c>
      <c r="J19" s="15">
        <v>4500</v>
      </c>
      <c r="K19" s="16" t="s">
        <v>50</v>
      </c>
      <c r="L19" s="16" t="s">
        <v>70</v>
      </c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>
        <v>45295</v>
      </c>
      <c r="C20" s="15">
        <v>50000</v>
      </c>
      <c r="D20" s="16" t="s">
        <v>54</v>
      </c>
      <c r="E20" s="16" t="s">
        <v>4</v>
      </c>
      <c r="F20" s="17"/>
      <c r="G20" s="17"/>
      <c r="H20" s="10"/>
      <c r="I20" s="2">
        <v>45295</v>
      </c>
      <c r="J20" s="15">
        <v>6990</v>
      </c>
      <c r="K20" s="16" t="s">
        <v>57</v>
      </c>
      <c r="L20" s="16" t="s">
        <v>71</v>
      </c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>
        <v>45295</v>
      </c>
      <c r="C21" s="15">
        <v>22000</v>
      </c>
      <c r="D21" s="16" t="s">
        <v>55</v>
      </c>
      <c r="E21" s="16" t="s">
        <v>5</v>
      </c>
      <c r="F21" s="17"/>
      <c r="G21" s="17"/>
      <c r="H21" s="10"/>
      <c r="I21" s="2">
        <v>45296</v>
      </c>
      <c r="J21" s="15">
        <v>30919</v>
      </c>
      <c r="K21" s="16" t="s">
        <v>58</v>
      </c>
      <c r="L21" s="16" t="s">
        <v>71</v>
      </c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>
        <v>45295</v>
      </c>
      <c r="C22" s="15">
        <v>23219</v>
      </c>
      <c r="D22" s="35" t="s">
        <v>56</v>
      </c>
      <c r="E22" s="16" t="s">
        <v>3</v>
      </c>
      <c r="F22" s="17"/>
      <c r="G22" s="17"/>
      <c r="H22" s="10"/>
      <c r="I22" s="2">
        <v>45296</v>
      </c>
      <c r="J22" s="15">
        <v>82320</v>
      </c>
      <c r="K22" s="16" t="s">
        <v>65</v>
      </c>
      <c r="L22" s="16" t="s">
        <v>40</v>
      </c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>
        <v>45296</v>
      </c>
      <c r="C23" s="15">
        <v>4500</v>
      </c>
      <c r="D23" s="16" t="s">
        <v>59</v>
      </c>
      <c r="E23" s="16" t="s">
        <v>3</v>
      </c>
      <c r="F23" s="17"/>
      <c r="G23" s="17"/>
      <c r="H23" s="10"/>
      <c r="I23" s="2">
        <v>45298</v>
      </c>
      <c r="J23" s="15">
        <v>4000</v>
      </c>
      <c r="K23" s="16" t="s">
        <v>63</v>
      </c>
      <c r="L23" s="16" t="s">
        <v>71</v>
      </c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>
        <v>45297</v>
      </c>
      <c r="C24" s="15">
        <v>30900</v>
      </c>
      <c r="D24" s="16" t="s">
        <v>60</v>
      </c>
      <c r="E24" s="16" t="s">
        <v>3</v>
      </c>
      <c r="F24" s="17"/>
      <c r="G24" s="17"/>
      <c r="H24" s="10"/>
      <c r="I24" s="2">
        <v>45298</v>
      </c>
      <c r="J24" s="15">
        <v>10000</v>
      </c>
      <c r="K24" s="16" t="s">
        <v>64</v>
      </c>
      <c r="L24" s="16" t="s">
        <v>71</v>
      </c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>
        <v>45299</v>
      </c>
      <c r="C25" s="15">
        <v>4500</v>
      </c>
      <c r="D25" s="16" t="s">
        <v>66</v>
      </c>
      <c r="E25" s="16" t="s">
        <v>67</v>
      </c>
      <c r="F25" s="17"/>
      <c r="G25" s="17"/>
      <c r="H25" s="10"/>
      <c r="I25" s="2">
        <v>45298</v>
      </c>
      <c r="J25" s="15">
        <v>39535</v>
      </c>
      <c r="K25" s="16" t="s">
        <v>68</v>
      </c>
      <c r="L25" s="16" t="s">
        <v>70</v>
      </c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>
        <v>45299</v>
      </c>
      <c r="J26" s="15">
        <v>3150</v>
      </c>
      <c r="K26" s="16" t="s">
        <v>69</v>
      </c>
      <c r="L26" s="16" t="s">
        <v>70</v>
      </c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2">
        <v>45300</v>
      </c>
      <c r="J27" s="15">
        <f>7700+13200+20500</f>
        <v>41400</v>
      </c>
      <c r="K27" s="35" t="s">
        <v>75</v>
      </c>
      <c r="L27" s="16" t="s">
        <v>74</v>
      </c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11" priority="5" operator="lessThan">
      <formula>0</formula>
    </cfRule>
  </conditionalFormatting>
  <conditionalFormatting sqref="C9:R9">
    <cfRule type="cellIs" dxfId="10" priority="7" operator="lessThan">
      <formula>0</formula>
    </cfRule>
  </conditionalFormatting>
  <conditionalFormatting sqref="U10">
    <cfRule type="cellIs" dxfId="9" priority="9" operator="lessThan">
      <formula>$U$14</formula>
    </cfRule>
    <cfRule type="cellIs" dxfId="8" priority="10" operator="greaterThan">
      <formula>$U$14</formula>
    </cfRule>
  </conditionalFormatting>
  <conditionalFormatting sqref="U11">
    <cfRule type="cellIs" dxfId="7" priority="1" operator="lessThan">
      <formula>$U$13</formula>
    </cfRule>
    <cfRule type="cellIs" dxfId="6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F49"/>
  <sheetViews>
    <sheetView view="pageBreakPreview" zoomScale="92" zoomScaleNormal="85" zoomScaleSheetLayoutView="92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6" t="s">
        <v>73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1"/>
      <c r="T4" s="29" t="s">
        <v>35</v>
      </c>
      <c r="U4" s="29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0" t="s">
        <v>14</v>
      </c>
      <c r="C5" s="32" t="s">
        <v>11</v>
      </c>
      <c r="D5" s="33"/>
      <c r="E5" s="32" t="s">
        <v>2</v>
      </c>
      <c r="F5" s="34"/>
      <c r="G5" s="34"/>
      <c r="H5" s="34"/>
      <c r="I5" s="33"/>
      <c r="J5" s="32" t="s">
        <v>6</v>
      </c>
      <c r="K5" s="34"/>
      <c r="L5" s="34"/>
      <c r="M5" s="34"/>
      <c r="N5" s="33"/>
      <c r="O5" s="30" t="s">
        <v>7</v>
      </c>
      <c r="P5" s="32" t="s">
        <v>8</v>
      </c>
      <c r="Q5" s="33"/>
      <c r="R5" s="30" t="s">
        <v>27</v>
      </c>
      <c r="S5" s="10"/>
      <c r="T5" s="8" t="s">
        <v>24</v>
      </c>
      <c r="U5" s="7">
        <f>D10</f>
        <v>4000000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1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1"/>
      <c r="P6" s="8" t="s">
        <v>9</v>
      </c>
      <c r="Q6" s="8" t="s">
        <v>10</v>
      </c>
      <c r="R6" s="31"/>
      <c r="S6" s="10"/>
      <c r="T6" s="8" t="s">
        <v>28</v>
      </c>
      <c r="U6" s="7">
        <f>I10+N10+O10</f>
        <v>1527462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100000</v>
      </c>
      <c r="P7" s="6">
        <v>1800000</v>
      </c>
      <c r="Q7" s="6">
        <v>100000</v>
      </c>
      <c r="R7" s="6"/>
      <c r="S7" s="10"/>
      <c r="T7" s="8" t="s">
        <v>25</v>
      </c>
      <c r="U7" s="7">
        <f>Q10</f>
        <v>1900000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4000000</v>
      </c>
      <c r="D8" s="7">
        <v>0</v>
      </c>
      <c r="E8" s="7">
        <v>468220</v>
      </c>
      <c r="F8" s="7">
        <f>+SUMIF($L$16:$L$33,F$6,$J$16:$J$33)</f>
        <v>0</v>
      </c>
      <c r="G8" s="7">
        <f>SUMIF($L$16:$L$33,G$6,$J$16:$J$33)</f>
        <v>0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100000</v>
      </c>
      <c r="P8" s="7">
        <v>1800000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0</v>
      </c>
      <c r="D9" s="7">
        <f t="shared" si="0"/>
        <v>0</v>
      </c>
      <c r="E9" s="7">
        <f t="shared" si="0"/>
        <v>0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372538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4000000</v>
      </c>
      <c r="E10" s="10"/>
      <c r="F10" s="10"/>
      <c r="G10" s="10"/>
      <c r="H10" s="10"/>
      <c r="I10" s="18">
        <f>SUM(E8:I8)</f>
        <v>468220</v>
      </c>
      <c r="J10" s="17"/>
      <c r="K10" s="17"/>
      <c r="L10" s="18"/>
      <c r="M10" s="18"/>
      <c r="N10" s="18">
        <f>SUM(L6:N8)</f>
        <v>959242</v>
      </c>
      <c r="O10" s="18">
        <f>O8</f>
        <v>100000</v>
      </c>
      <c r="P10" s="17"/>
      <c r="Q10" s="18">
        <f>P8+Q8</f>
        <v>1900000</v>
      </c>
      <c r="R10" s="12">
        <f>R8</f>
        <v>0</v>
      </c>
      <c r="S10" s="10"/>
      <c r="T10" s="8" t="s">
        <v>23</v>
      </c>
      <c r="U10" s="23">
        <f>U6/U5</f>
        <v>0.38186550000000002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>
        <f>U7/U5</f>
        <v>0.47499999999999998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SUM(C16:C33)</f>
        <v>0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1800000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5" t="s">
        <v>19</v>
      </c>
      <c r="C14" s="25"/>
      <c r="D14" s="25"/>
      <c r="E14" s="25"/>
      <c r="F14" s="17" t="s">
        <v>37</v>
      </c>
      <c r="G14" s="17"/>
      <c r="H14" s="11"/>
      <c r="I14" s="25" t="s">
        <v>20</v>
      </c>
      <c r="J14" s="25"/>
      <c r="K14" s="25"/>
      <c r="L14" s="25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2000000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/>
      <c r="C16" s="15"/>
      <c r="D16" s="16"/>
      <c r="E16" s="16"/>
      <c r="F16" s="22"/>
      <c r="G16" s="22"/>
      <c r="H16" s="10"/>
      <c r="I16" s="2"/>
      <c r="J16" s="3"/>
      <c r="K16" s="1"/>
      <c r="L16" s="1"/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/>
      <c r="C17" s="15"/>
      <c r="D17" s="16"/>
      <c r="E17" s="16"/>
      <c r="F17" s="17"/>
      <c r="G17" s="17"/>
      <c r="H17" s="10"/>
      <c r="I17" s="2"/>
      <c r="J17" s="15"/>
      <c r="K17" s="16"/>
      <c r="L17" s="16"/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/>
      <c r="C18" s="15"/>
      <c r="D18" s="16"/>
      <c r="E18" s="16"/>
      <c r="F18" s="17"/>
      <c r="G18" s="17"/>
      <c r="H18" s="10"/>
      <c r="I18" s="2"/>
      <c r="J18" s="15"/>
      <c r="K18" s="16"/>
      <c r="L18" s="16"/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/>
      <c r="C19" s="15"/>
      <c r="D19" s="16"/>
      <c r="E19" s="16"/>
      <c r="F19" s="17"/>
      <c r="G19" s="17"/>
      <c r="H19" s="10"/>
      <c r="I19" s="2"/>
      <c r="J19" s="15"/>
      <c r="K19" s="16"/>
      <c r="L19" s="16"/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/>
      <c r="C20" s="15"/>
      <c r="D20" s="16"/>
      <c r="E20" s="16"/>
      <c r="F20" s="17"/>
      <c r="G20" s="17"/>
      <c r="H20" s="10"/>
      <c r="I20" s="2"/>
      <c r="J20" s="15"/>
      <c r="K20" s="16"/>
      <c r="L20" s="16"/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/>
      <c r="C21" s="15"/>
      <c r="D21" s="16"/>
      <c r="E21" s="16"/>
      <c r="F21" s="17"/>
      <c r="G21" s="17"/>
      <c r="H21" s="10"/>
      <c r="I21" s="2"/>
      <c r="J21" s="15"/>
      <c r="K21" s="16"/>
      <c r="L21" s="16"/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/>
      <c r="C22" s="15"/>
      <c r="D22" s="16"/>
      <c r="E22" s="16"/>
      <c r="F22" s="17"/>
      <c r="G22" s="17"/>
      <c r="H22" s="10"/>
      <c r="I22" s="2"/>
      <c r="J22" s="15"/>
      <c r="K22" s="16"/>
      <c r="L22" s="16"/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/>
      <c r="C23" s="15"/>
      <c r="D23" s="16"/>
      <c r="E23" s="16"/>
      <c r="F23" s="17"/>
      <c r="G23" s="17"/>
      <c r="H23" s="10"/>
      <c r="I23" s="2"/>
      <c r="J23" s="15"/>
      <c r="K23" s="16"/>
      <c r="L23" s="16"/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/>
      <c r="C24" s="15"/>
      <c r="D24" s="16"/>
      <c r="E24" s="16"/>
      <c r="F24" s="17"/>
      <c r="G24" s="17"/>
      <c r="H24" s="10"/>
      <c r="I24" s="2"/>
      <c r="J24" s="15"/>
      <c r="K24" s="16"/>
      <c r="L24" s="16"/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/>
      <c r="C25" s="15"/>
      <c r="D25" s="16"/>
      <c r="E25" s="16"/>
      <c r="F25" s="17"/>
      <c r="G25" s="17"/>
      <c r="H25" s="10"/>
      <c r="I25" s="2"/>
      <c r="J25" s="15"/>
      <c r="K25" s="16"/>
      <c r="L25" s="16"/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/>
      <c r="J26" s="15"/>
      <c r="K26" s="16"/>
      <c r="L26" s="16"/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14"/>
      <c r="J27" s="15"/>
      <c r="K27" s="16"/>
      <c r="L27" s="16"/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5" priority="3" operator="lessThan">
      <formula>0</formula>
    </cfRule>
  </conditionalFormatting>
  <conditionalFormatting sqref="C9:R9">
    <cfRule type="cellIs" dxfId="4" priority="4" operator="lessThan">
      <formula>0</formula>
    </cfRule>
  </conditionalFormatting>
  <conditionalFormatting sqref="U10">
    <cfRule type="cellIs" dxfId="3" priority="5" operator="lessThan">
      <formula>$U$14</formula>
    </cfRule>
    <cfRule type="cellIs" dxfId="2" priority="6" operator="greaterThan">
      <formula>$U$14</formula>
    </cfRule>
  </conditionalFormatting>
  <conditionalFormatting sqref="U11">
    <cfRule type="cellIs" dxfId="1" priority="1" operator="lessThan">
      <formula>$U$13</formula>
    </cfRule>
    <cfRule type="cellIs" dxfId="0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2024-01-10T11:57:20Z</dcterms:modified>
</cp:coreProperties>
</file>