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3월" sheetId="1" r:id="rId4"/>
    <x:sheet name="3월(자산)" sheetId="2" r:id="rId5"/>
    <x:sheet name="2월" sheetId="3" r:id="rId6"/>
    <x:sheet name="2월(자산)" sheetId="4" r:id="rId7"/>
    <x:sheet name="1월" sheetId="5" r:id="rId8"/>
    <x:sheet name="1월(자산)" sheetId="6" r:id="rId9"/>
  </x:sheets>
  <x:definedNames>
    <x:definedName name="_xlnm._FilterDatabase" localSheetId="4" hidden="1">'1월'!$B$15:$E$15</x:definedName>
    <x:definedName name="_xlnm._FilterDatabase" localSheetId="5" hidden="1">'1월(자산)'!#REF!</x:definedName>
    <x:definedName name="_xlnm._FilterDatabase" localSheetId="2" hidden="1">'2월'!$J$15:$M$15</x:definedName>
    <x:definedName name="_xlnm._FilterDatabase" localSheetId="3" hidden="1">'2월(자산)'!#REF!</x:definedName>
    <x:definedName name="_xlnm._FilterDatabase" localSheetId="0" hidden="1">'3월'!$B$15:$E$15</x:definedName>
    <x:definedName name="_xlnm._FilterDatabase" localSheetId="1" hidden="1">'3월(자산)'!#REF!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<x:sst xmlns:r="http://schemas.openxmlformats.org/officeDocument/2006/relationships" xmlns:c="http://schemas.openxmlformats.org/drawingml/2006/chart" xmlns:x="http://schemas.openxmlformats.org/spreadsheetml/2006/main" count="496" uniqueCount="124">
  <x:si>
    <x:t>귀성비</x:t>
  </x:si>
  <x:si>
    <x:t>택시비</x:t>
  </x:si>
  <x:si>
    <x:t>2024년 2월 송민영의 가계부</x:t>
  </x:si>
  <x:si>
    <x:t>수익률</x:t>
  </x:si>
  <x:si>
    <x:t>현금사용실적</x:t>
  </x:si>
  <x:si>
    <x:t>저축률 = 저축계/소득계*100</x:t>
  </x:si>
  <x:si>
    <x:t>관리비</x:t>
  </x:si>
  <x:si>
    <x:t>홈플러스</x:t>
  </x:si>
  <x:si>
    <x:t>교통후불</x:t>
  </x:si>
  <x:si>
    <x:t>생활비(식비)</x:t>
  </x:si>
  <x:si>
    <x:t>뽀미약</x:t>
  </x:si>
  <x:si>
    <x:t>저녁</x:t>
  </x:si>
  <x:si>
    <x:t>점심</x:t>
  </x:si>
  <x:si>
    <x:t>저녁(데이트)</x:t>
  </x:si>
  <x:si>
    <x:t>잔액</x:t>
  </x:si>
  <x:si>
    <x:t>돈까스</x:t>
  </x:si>
  <x:si>
    <x:t>물</x:t>
  </x:si>
  <x:si>
    <x:t>저축</x:t>
  </x:si>
  <x:si>
    <x:t>고정수입</x:t>
  </x:si>
  <x:si>
    <x:t>주택관리비</x:t>
  </x:si>
  <x:si>
    <x:t>2024년 1월 송민영의 가계부</x:t>
  </x:si>
  <x:si>
    <x:t>고정지출</x:t>
  </x:si>
  <x:si>
    <x:t>건강검진</x:t>
  </x:si>
  <x:si>
    <x:t>차이</x:t>
  </x:si>
  <x:si>
    <x:t>수영 이어폰</x:t>
  </x:si>
  <x:si>
    <x:t>구분</x:t>
  </x:si>
  <x:si>
    <x:t>실적</x:t>
  </x:si>
  <x:si>
    <x:t>병원</x:t>
  </x:si>
  <x:si>
    <x:t>2024년 3월 송민영의 자본</x:t>
  </x:si>
  <x:si>
    <x:t>투자</x:t>
  </x:si>
  <x:si>
    <x:t>아이스크림점</x:t>
  </x:si>
  <x:si>
    <x:t>카드결제료</x:t>
  </x:si>
  <x:si>
    <x:t>식비</x:t>
  </x:si>
  <x:si>
    <x:t>커피</x:t>
  </x:si>
  <x:si>
    <x:t>하나은행</x:t>
  </x:si>
  <x:si>
    <x:t>올리브영</x:t>
  </x:si>
  <x:si>
    <x:t>현금 흐름</x:t>
  </x:si>
  <x:si>
    <x:t>본죽</x:t>
  </x:si>
  <x:si>
    <x:t>국민은행</x:t>
  </x:si>
  <x:si>
    <x:t>통신비</x:t>
  </x:si>
  <x:si>
    <x:t>마트(쌀구매)</x:t>
  </x:si>
  <x:si>
    <x:t>피자</x:t>
  </x:si>
  <x:si>
    <x:t>단백질바</x:t>
  </x:si>
  <x:si>
    <x:t>이마트</x:t>
  </x:si>
  <x:si>
    <x:t>소득</x:t>
  </x:si>
  <x:si>
    <x:t>비상금</x:t>
  </x:si>
  <x:si>
    <x:t>다이소 및 마트</x:t>
  </x:si>
  <x:si>
    <x:t>저축목표</x:t>
  </x:si>
  <x:si>
    <x:t>주차비</x:t>
  </x:si>
  <x:si>
    <x:t>금액조정</x:t>
  </x:si>
  <x:si>
    <x:t>저녁(모임)</x:t>
  </x:si>
  <x:si>
    <x:t>변동수입</x:t>
  </x:si>
  <x:si>
    <x:t>금액</x:t>
  </x:si>
  <x:si>
    <x:t>노래방</x:t>
  </x:si>
  <x:si>
    <x:t>카드사용실적</x:t>
  </x:si>
  <x:si>
    <x:t>예금</x:t>
  </x:si>
  <x:si>
    <x:t>저축률</x:t>
  </x:si>
  <x:si>
    <x:t>주유</x:t>
  </x:si>
  <x:si>
    <x:t>스타501</x:t>
  </x:si>
  <x:si>
    <x:t>아침</x:t>
  </x:si>
  <x:si>
    <x:t>청약</x:t>
  </x:si>
  <x:si>
    <x:t>점심(데이트)</x:t>
  </x:si>
  <x:si>
    <x:t>가슴패치</x:t>
  </x:si>
  <x:si>
    <x:t>의류구입비</x:t>
  </x:si>
  <x:si>
    <x:t>카드값(금월)</x:t>
  </x:si>
  <x:si>
    <x:t>주식</x:t>
  </x:si>
  <x:si>
    <x:t>청약통장</x:t>
  </x:si>
  <x:si>
    <x:t>도시가스</x:t>
  </x:si>
  <x:si>
    <x:t>수익</x:t>
  </x:si>
  <x:si>
    <x:t>명절선물비</x:t>
  </x:si>
  <x:si>
    <x:t>마트</x:t>
  </x:si>
  <x:si>
    <x:t>설 명절 음식</x:t>
  </x:si>
  <x:si>
    <x:t>기타(데이트통장+유투브 구독)</x:t>
  </x:si>
  <x:si>
    <x:t>계획</x:t>
  </x:si>
  <x:si>
    <x:t>보험금</x:t>
  </x:si>
  <x:si>
    <x:t>커트</x:t>
  </x:si>
  <x:si>
    <x:t>ABC마트</x:t>
  </x:si>
  <x:si>
    <x:t>주거비</x:t>
  </x:si>
  <x:si>
    <x:t>올리브영(치실)</x:t>
  </x:si>
  <x:si>
    <x:t>저축계</x:t>
  </x:si>
  <x:si>
    <x:t>자산</x:t>
  </x:si>
  <x:si>
    <x:t>월 결산</x:t>
  </x:si>
  <x:si>
    <x:t>소득계</x:t>
  </x:si>
  <x:si>
    <x:t>전월</x:t>
  </x:si>
  <x:si>
    <x:t>다이소</x:t>
  </x:si>
  <x:si>
    <x:t>카드값(전월)</x:t>
  </x:si>
  <x:si>
    <x:t>미용(커트)</x:t>
  </x:si>
  <x:si>
    <x:t>지출계</x:t>
  </x:si>
  <x:si>
    <x:t>김밥천국</x:t>
  </x:si>
  <x:si>
    <x:t>지출계 = 변동지출 + 고정지출 + 비상금</x:t>
  </x:si>
  <x:si>
    <x:t>수영복</x:t>
  </x:si>
  <x:si>
    <x:t>닭가슴살</x:t>
  </x:si>
  <x:si>
    <x:t>가용자산</x:t>
  </x:si>
  <x:si>
    <x:t>투자금</x:t>
  </x:si>
  <x:si>
    <x:t>탈모약</x:t>
  </x:si>
  <x:si>
    <x:t>변동지출</x:t>
  </x:si>
  <x:si>
    <x:t>주유소</x:t>
  </x:si>
  <x:si>
    <x:t>한전</x:t>
  </x:si>
  <x:si>
    <x:t>채권</x:t>
  </x:si>
  <x:si>
    <x:t>사용처</x:t>
  </x:si>
  <x:si>
    <x:t>빨래</x:t>
  </x:si>
  <x:si>
    <x:t>용돈</x:t>
  </x:si>
  <x:si>
    <x:t>피트니스</x:t>
  </x:si>
  <x:si>
    <x:t>`</x:t>
  </x:si>
  <x:si>
    <x:t>교통비</x:t>
  </x:si>
  <x:si>
    <x:t>해든마트</x:t>
  </x:si>
  <x:si>
    <x:t>지출목표</x:t>
  </x:si>
  <x:si>
    <x:t>-</x:t>
  </x:si>
  <x:si>
    <x:t>잔액 = 소득계 - (지출계+저축계+투자계)</x:t>
  </x:si>
  <x:si>
    <x:t>수영강습</x:t>
  </x:si>
  <x:si>
    <x:t>지출률 = 지출계/소득계*100</x:t>
  </x:si>
  <x:si>
    <x:t>셍활비(식비)</x:t>
  </x:si>
  <x:si>
    <x:t>지출률</x:t>
  </x:si>
  <x:si>
    <x:t>2024년 1월 송민영의 자본</x:t>
  </x:si>
  <x:si>
    <x:t>날짜</x:t>
  </x:si>
  <x:si>
    <x:t>적금</x:t>
  </x:si>
  <x:si>
    <x:t>2024년 2월 송민영의 자본</x:t>
  </x:si>
  <x:si>
    <x:t>저녁(치킨)</x:t>
  </x:si>
  <x:si>
    <x:t>우리은행</x:t>
  </x:si>
  <x:si>
    <x:t>피부과</x:t>
  </x:si>
  <x:si>
    <x:t>정기예금</x:t>
  </x:si>
  <x:si>
    <x:t>생활비</x:t>
  </x:si>
  <x:si>
    <x:t>투자계</x:t>
  </x:si>
  <x:si>
    <x:t>기타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</x:si>
</x:sst>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</x:fills>
  <x:borders count="2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</x:cellStyleXfs>
  <x:cellXfs count="68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x:xf numFmtId="0" fontId="0" fillId="6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  <x:xf numFmtId="0" fontId="0" fillId="6" borderId="0" xfId="3" applyNumberFormat="1" applyFont="1" applyFill="1">
      <x:alignment horizontal="general" vertical="center"/>
    </x:xf>
    <x:xf numFmtId="0" fontId="0" fillId="6" borderId="0" xfId="3" applyNumberFormat="1" applyFont="1" applyFill="1" applyAlignment="1">
      <x:alignment horizontal="center" vertical="center"/>
    </x:xf>
    <x:xf numFmtId="164" fontId="0" fillId="6" borderId="6" xfId="3" applyNumberFormat="1" applyFont="1" applyFill="1" applyBorder="1" applyAlignment="1">
      <x:alignment horizontal="center" vertical="center"/>
    </x:xf>
    <x:xf numFmtId="41" fontId="0" fillId="6" borderId="6" xfId="3" applyNumberFormat="1" applyFont="1" applyFill="1" applyBorder="1" applyAlignment="1">
      <x:alignment horizontal="center" vertical="center"/>
    </x:xf>
    <x:xf numFmtId="0" fontId="0" fillId="6" borderId="6" xfId="3" applyNumberFormat="1" applyFont="1" applyFill="1" applyBorder="1" applyAlignment="1">
      <x:alignment horizontal="center" vertical="center"/>
    </x:xf>
    <x:xf numFmtId="41" fontId="0" fillId="6" borderId="9" xfId="3" applyNumberFormat="1" applyFont="1" applyFill="1" applyBorder="1" applyAlignment="1">
      <x:alignment horizontal="center" vertical="center"/>
    </x:xf>
  </x:cellXfs>
  <x:cellStyles count="5">
    <x:cellStyle name="표준" xfId="0" builtinId="0"/>
    <x:cellStyle name="백분율" xfId="1" builtinId="5"/>
    <x:cellStyle name="쉼표 [0]" xfId="2" builtinId="6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48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V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2.89843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4" t="s">
        <x:v>2</x:v>
      </x:c>
      <x:c r="C2" s="45"/>
      <x:c r="D2" s="45"/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O2" s="45"/>
      <x:c r="P2" s="45"/>
      <x:c r="Q2" s="45"/>
      <x:c r="R2" s="45"/>
      <x:c r="S2" s="45"/>
      <x:c r="T2" s="45"/>
      <x:c r="U2" s="45"/>
      <x:c r="V2" s="46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3" t="s">
        <x:v>36</x:v>
      </x:c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M4" s="43"/>
      <x:c r="N4" s="43"/>
      <x:c r="O4" s="43"/>
      <x:c r="P4" s="43"/>
      <x:c r="Q4" s="43"/>
      <x:c r="R4" s="43"/>
      <x:c r="S4" s="43"/>
      <x:c r="T4" s="11"/>
      <x:c r="U4" s="47" t="s">
        <x:v>81</x:v>
      </x:c>
      <x:c r="V4" s="4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8" t="s">
        <x:v>25</x:v>
      </x:c>
      <x:c r="C5" s="50" t="s">
        <x:v>44</x:v>
      </x:c>
      <x:c r="D5" s="51"/>
      <x:c r="E5" s="50" t="s">
        <x:v>95</x:v>
      </x:c>
      <x:c r="F5" s="52"/>
      <x:c r="G5" s="52"/>
      <x:c r="H5" s="52"/>
      <x:c r="I5" s="52"/>
      <x:c r="J5" s="51"/>
      <x:c r="K5" s="50" t="s">
        <x:v>21</x:v>
      </x:c>
      <x:c r="L5" s="52"/>
      <x:c r="M5" s="52"/>
      <x:c r="N5" s="52"/>
      <x:c r="O5" s="51"/>
      <x:c r="P5" s="48" t="s">
        <x:v>45</x:v>
      </x:c>
      <x:c r="Q5" s="50" t="s">
        <x:v>17</x:v>
      </x:c>
      <x:c r="R5" s="51"/>
      <x:c r="S5" s="48" t="s">
        <x:v>29</x:v>
      </x:c>
      <x:c r="T5" s="10"/>
      <x:c r="U5" s="8" t="s">
        <x:v>82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9"/>
      <x:c r="C6" s="8" t="s">
        <x:v>18</x:v>
      </x:c>
      <x:c r="D6" s="8" t="s">
        <x:v>51</x:v>
      </x:c>
      <x:c r="E6" s="8" t="s">
        <x:v>85</x:v>
      </x:c>
      <x:c r="F6" s="8" t="s">
        <x:v>6</x:v>
      </x:c>
      <x:c r="G6" s="8" t="s">
        <x:v>9</x:v>
      </x:c>
      <x:c r="H6" s="8" t="s">
        <x:v>121</x:v>
      </x:c>
      <x:c r="I6" s="8" t="s">
        <x:v>104</x:v>
      </x:c>
      <x:c r="J6" s="8" t="s">
        <x:v>63</x:v>
      </x:c>
      <x:c r="K6" s="8" t="s">
        <x:v>77</x:v>
      </x:c>
      <x:c r="L6" s="8" t="s">
        <x:v>39</x:v>
      </x:c>
      <x:c r="M6" s="20" t="s">
        <x:v>74</x:v>
      </x:c>
      <x:c r="N6" s="20" t="s">
        <x:v>101</x:v>
      </x:c>
      <x:c r="O6" s="20" t="s">
        <x:v>72</x:v>
      </x:c>
      <x:c r="P6" s="49"/>
      <x:c r="Q6" s="8" t="s">
        <x:v>115</x:v>
      </x:c>
      <x:c r="R6" s="8" t="s">
        <x:v>60</x:v>
      </x:c>
      <x:c r="S6" s="49"/>
      <x:c r="T6" s="10"/>
      <x:c r="U6" s="8" t="s">
        <x:v>87</x:v>
      </x:c>
      <x:c r="V6" s="7">
        <x:f>J10+O10+P10</x:f>
        <x:v>1840523</x:v>
      </x:c>
      <x:c r="W6" s="10" t="s">
        <x:v>89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73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107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79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26</x:v>
      </x:c>
      <x:c r="C8" s="7">
        <x:v>4650214</x:v>
      </x:c>
      <x:c r="D8" s="7">
        <x:v>0</x:v>
      </x:c>
      <x:c r="E8" s="7">
        <x:v>310189</x:v>
      </x:c>
      <x:c r="F8" s="7">
        <x:f>+SUMIF($M$16:$M$32,F$6,$K$16:$K$32)</x:f>
        <x:v>0</x:v>
      </x:c>
      <x:c r="G8" s="7">
        <x:f>SUMIF($M$16:$M$32,G$6,$K$16:$K$32)</x:f>
        <x:v>203690</x:v>
      </x:c>
      <x:c r="H8" s="7">
        <x:f>SUMIF($M$16:$M$32,H$6,$K$16:$K$32)</x:f>
        <x:v>188423</x:v>
      </x:c>
      <x:c r="I8" s="7">
        <x:f>SUMIF($M$16:$M$32,I$6,$K$16:$K$32)</x:f>
        <x:v>0</x:v>
      </x:c>
      <x:c r="J8" s="7">
        <x:f>SUMIF($M$16:$M$32,J$6,$K$16:$K$32)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SUMIF($E$16:$E$32,S$5,$C$16:$C$32)+SUMIF($M$16:$M$32,S$5,$K$16:$K$32)</x:f>
        <x:v>0</x:v>
      </x:c>
      <x:c r="T8" s="10"/>
      <x:c r="U8" s="8" t="s">
        <x:v>122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23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14</x:v>
      </x:c>
      <x:c r="V9" s="7">
        <x:f>V5-(V6+V7+V8)</x:f>
        <x:v>709691</x:v>
      </x:c>
      <x:c r="W9" s="13" t="s">
        <x:v>108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702302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112</x:v>
      </x:c>
      <x:c r="V10" s="23">
        <x:f>V6/V5</x:f>
        <x:v>0.39579318285136983</x:v>
      </x:c>
      <x:c r="W10" s="10" t="s">
        <x:v>110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56</x:v>
      </x:c>
      <x:c r="V11" s="23">
        <x:f>V7/V5</x:f>
        <x:v>0.4085833469169376</x:v>
      </x:c>
      <x:c r="W11" s="10" t="s">
        <x:v>5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64</x:v>
      </x:c>
      <x:c r="C12" s="7">
        <x:f>SUM(C16:C32)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47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3" t="s">
        <x:v>54</x:v>
      </x:c>
      <x:c r="C14" s="43"/>
      <x:c r="D14" s="43"/>
      <x:c r="E14" s="43"/>
      <x:c r="F14" s="17" t="s">
        <x:v>103</x:v>
      </x:c>
      <x:c r="G14" s="17"/>
      <x:c r="H14" s="17"/>
      <x:c r="I14" s="11"/>
      <x:c r="J14" s="43" t="s">
        <x:v>4</x:v>
      </x:c>
      <x:c r="K14" s="43"/>
      <x:c r="L14" s="43"/>
      <x:c r="M14" s="43"/>
      <x:c r="N14" s="11"/>
      <x:c r="O14" s="11"/>
      <x:c r="P14" s="11"/>
      <x:c r="Q14" s="11"/>
      <x:c r="R14" s="11"/>
      <x:c r="S14" s="11"/>
      <x:c r="T14" s="11"/>
      <x:c r="U14" s="8" t="s">
        <x:v>106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114</x:v>
      </x:c>
      <x:c r="C15" s="8" t="s">
        <x:v>52</x:v>
      </x:c>
      <x:c r="D15" s="8" t="s">
        <x:v>99</x:v>
      </x:c>
      <x:c r="E15" s="8" t="s">
        <x:v>25</x:v>
      </x:c>
      <x:c r="F15" s="17"/>
      <x:c r="G15" s="17"/>
      <x:c r="H15" s="17"/>
      <x:c r="I15" s="10"/>
      <x:c r="J15" s="8" t="s">
        <x:v>114</x:v>
      </x:c>
      <x:c r="K15" s="8" t="s">
        <x:v>52</x:v>
      </x:c>
      <x:c r="L15" s="8" t="s">
        <x:v>99</x:v>
      </x:c>
      <x:c r="M15" s="8" t="s">
        <x:v>25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96</x:v>
      </x:c>
      <x:c r="E16" s="16" t="s">
        <x:v>104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71</x:v>
      </x:c>
      <x:c r="M16" s="1" t="s">
        <x:v>121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12</x:v>
      </x:c>
      <x:c r="E17" s="16" t="s">
        <x:v>32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11</x:v>
      </x:c>
      <x:c r="M17" s="16" t="s">
        <x:v>9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12</x:v>
      </x:c>
      <x:c r="E18" s="16" t="s">
        <x:v>32</x:v>
      </x:c>
      <x:c r="F18" s="17"/>
      <x:c r="G18" s="17"/>
      <x:c r="H18" s="17"/>
      <x:c r="I18" s="10"/>
      <x:c r="J18" s="30">
        <x:v>45331</x:v>
      </x:c>
      <x:c r="K18" s="31">
        <x:v>22300</x:v>
      </x:c>
      <x:c r="L18" s="16" t="s">
        <x:v>12</x:v>
      </x:c>
      <x:c r="M18" s="16" t="s">
        <x:v>9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48</x:v>
      </x:c>
      <x:c r="E19" s="16" t="s">
        <x:v>104</x:v>
      </x:c>
      <x:c r="F19" s="17"/>
      <x:c r="G19" s="17"/>
      <x:c r="H19" s="17"/>
      <x:c r="I19" s="10"/>
      <x:c r="J19" s="30">
        <x:v>45331</x:v>
      </x:c>
      <x:c r="K19" s="31">
        <x:v>77300</x:v>
      </x:c>
      <x:c r="L19" s="28" t="s">
        <x:v>11</x:v>
      </x:c>
      <x:c r="M19" s="16" t="s">
        <x:v>121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12</x:v>
      </x:c>
      <x:c r="E20" s="16" t="s">
        <x:v>32</x:v>
      </x:c>
      <x:c r="F20" s="17"/>
      <x:c r="G20" s="17"/>
      <x:c r="H20" s="17"/>
      <x:c r="I20" s="10"/>
      <x:c r="J20" s="30">
        <x:v>45332</x:v>
      </x:c>
      <x:c r="K20" s="31">
        <x:v>7550</x:v>
      </x:c>
      <x:c r="L20" s="16" t="s">
        <x:v>105</x:v>
      </x:c>
      <x:c r="M20" s="16" t="s">
        <x:v>9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11</x:v>
      </x:c>
      <x:c r="E21" s="16" t="s">
        <x:v>32</x:v>
      </x:c>
      <x:c r="F21" s="17"/>
      <x:c r="G21" s="17"/>
      <x:c r="H21" s="17"/>
      <x:c r="I21" s="10"/>
      <x:c r="J21" s="30">
        <x:v>45334</x:v>
      </x:c>
      <x:c r="K21" s="31">
        <x:f>13900+5800+600</x:f>
        <x:v>20300</x:v>
      </x:c>
      <x:c r="L21" s="28" t="s">
        <x:v>11</x:v>
      </x:c>
      <x:c r="M21" s="16" t="s">
        <x:v>9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30">
        <x:v>45334</x:v>
      </x:c>
      <x:c r="K22" s="31">
        <x:v>11900</x:v>
      </x:c>
      <x:c r="L22" s="16" t="s">
        <x:v>105</x:v>
      </x:c>
      <x:c r="M22" s="16" t="s">
        <x:v>121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30">
        <x:v>45335</x:v>
      </x:c>
      <x:c r="K23" s="31">
        <x:v>2750</x:v>
      </x:c>
      <x:c r="L23" s="16" t="s">
        <x:v>105</x:v>
      </x:c>
      <x:c r="M23" s="16" t="s">
        <x:v>121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30">
        <x:v>45336</x:v>
      </x:c>
      <x:c r="K24" s="15">
        <x:v>1600</x:v>
      </x:c>
      <x:c r="L24" s="40" t="s">
        <x:v>59</x:v>
      </x:c>
      <x:c r="M24" s="40" t="s">
        <x:v>9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30">
        <x:v>45336</x:v>
      </x:c>
      <x:c r="K25" s="15">
        <x:v>4500</x:v>
      </x:c>
      <x:c r="L25" s="40" t="s">
        <x:v>11</x:v>
      </x:c>
      <x:c r="M25" s="40" t="s">
        <x:v>9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30">
        <x:v>45337</x:v>
      </x:c>
      <x:c r="K26" s="15">
        <x:f>2900+45000+7660</x:f>
        <x:v>55560</x:v>
      </x:c>
      <x:c r="L26" s="41" t="s">
        <x:v>11</x:v>
      </x:c>
      <x:c r="M26" s="40" t="s">
        <x:v>9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30">
        <x:v>45338</x:v>
      </x:c>
      <x:c r="K27" s="15">
        <x:v>6793</x:v>
      </x:c>
      <x:c r="L27" s="40" t="s">
        <x:v>24</x:v>
      </x:c>
      <x:c r="M27" s="40" t="s">
        <x:v>121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30">
        <x:v>45338</x:v>
      </x:c>
      <x:c r="K28" s="15">
        <x:v>6250</x:v>
      </x:c>
      <x:c r="L28" s="40" t="s">
        <x:v>11</x:v>
      </x:c>
      <x:c r="M28" s="40" t="s">
        <x:v>9</x:v>
      </x:c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30">
        <x:v>45339</x:v>
      </x:c>
      <x:c r="K29" s="15">
        <x:v>31000</x:v>
      </x:c>
      <x:c r="L29" s="41" t="s">
        <x:v>12</x:v>
      </x:c>
      <x:c r="M29" s="40" t="s">
        <x:v>9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0"/>
      <x:c r="C33" s="10"/>
      <x:c r="D33" s="10"/>
      <x:c r="E33" s="10"/>
      <x:c r="F33" s="10"/>
      <x:c r="G33" s="10"/>
      <x:c r="H33" s="10"/>
      <x:c r="I33" s="10"/>
      <x:c r="J33" s="10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O5" activeCellId="0" sqref="O5:O5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44" t="s">
        <x:v>28</x:v>
      </x:c>
      <x:c r="C2" s="45"/>
      <x:c r="D2" s="45"/>
      <x:c r="E2" s="45"/>
      <x:c r="F2" s="45"/>
      <x:c r="G2" s="45"/>
      <x:c r="H2" s="45"/>
      <x:c r="I2" s="45"/>
      <x:c r="J2" s="45"/>
      <x:c r="K2" s="45"/>
      <x:c r="L2" s="4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43" t="s">
        <x:v>36</x:v>
      </x:c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M4" s="11"/>
      <x:c r="N4" s="47" t="s">
        <x:v>81</x:v>
      </x:c>
      <x:c r="O4" s="47"/>
      <x:c r="Q4" s="47" t="s">
        <x:v>83</x:v>
      </x:c>
      <x:c r="R4" s="47"/>
      <x:c r="S4" s="11"/>
      <x:c r="V4" s="11"/>
      <x:c r="W4" s="11"/>
      <x:c r="X4" s="11"/>
      <x:c r="Y4" s="11"/>
      <x:c r="Z4" s="11"/>
    </x:row>
    <x:row r="5" spans="1:26">
      <x:c r="A5" s="10"/>
      <x:c r="B5" s="48" t="s">
        <x:v>25</x:v>
      </x:c>
      <x:c r="C5" s="50" t="s">
        <x:v>120</x:v>
      </x:c>
      <x:c r="D5" s="51"/>
      <x:c r="E5" s="50" t="s">
        <x:v>55</x:v>
      </x:c>
      <x:c r="F5" s="51"/>
      <x:c r="G5" s="50" t="s">
        <x:v>66</x:v>
      </x:c>
      <x:c r="H5" s="51"/>
      <x:c r="I5" s="50" t="s">
        <x:v>115</x:v>
      </x:c>
      <x:c r="J5" s="51"/>
      <x:c r="K5" s="50" t="s">
        <x:v>93</x:v>
      </x:c>
      <x:c r="L5" s="52"/>
      <x:c r="M5" s="10"/>
      <x:c r="N5" s="8" t="s">
        <x:v>80</x:v>
      </x:c>
      <x:c r="O5" s="7">
        <x:f>R5+SUM(C8:L8)</x:f>
        <x:v>48800000</x:v>
      </x:c>
      <x:c r="Q5" s="8" t="s">
        <x:v>80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60"/>
      <x:c r="C6" s="54" t="s">
        <x:v>118</x:v>
      </x:c>
      <x:c r="D6" s="55"/>
      <x:c r="E6" s="56" t="s">
        <x:v>118</x:v>
      </x:c>
      <x:c r="F6" s="57"/>
      <x:c r="G6" s="56" t="s">
        <x:v>38</x:v>
      </x:c>
      <x:c r="H6" s="57"/>
      <x:c r="I6" s="54" t="s">
        <x:v>34</x:v>
      </x:c>
      <x:c r="J6" s="55"/>
      <x:c r="K6" s="25" t="s">
        <x:v>65</x:v>
      </x:c>
      <x:c r="L6" s="25" t="s">
        <x:v>98</x:v>
      </x:c>
      <x:c r="M6" s="10"/>
      <x:c r="N6" s="8" t="s">
        <x:v>68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52</x:v>
      </x:c>
      <x:c r="C7" s="53">
        <x:v>0</x:v>
      </x:c>
      <x:c r="D7" s="53"/>
      <x:c r="E7" s="58">
        <x:f>SUM('2월(자산)'!E7:F8)</x:f>
        <x:v>39179849</x:v>
      </x:c>
      <x:c r="F7" s="59"/>
      <x:c r="G7" s="58">
        <x:f>SUM('2월(자산)'!G7:H8)</x:f>
        <x:v>7000000</x:v>
      </x:c>
      <x:c r="H7" s="59"/>
      <x:c r="I7" s="53">
        <x:f>SUM('2월(자산)'!I7:J8)</x:f>
        <x:v>2800000</x:v>
      </x:c>
      <x:c r="J7" s="53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26</x:v>
      </x:c>
      <x:c r="C8" s="53">
        <x:v>0</x:v>
      </x:c>
      <x:c r="D8" s="53"/>
      <x:c r="E8" s="58">
        <x:v>0</x:v>
      </x:c>
      <x:c r="F8" s="59"/>
      <x:c r="G8" s="58">
        <x:v>0</x:v>
      </x:c>
      <x:c r="H8" s="59"/>
      <x:c r="I8" s="58">
        <x:v>0</x:v>
      </x:c>
      <x:c r="J8" s="59"/>
      <x:c r="K8" s="7">
        <x:v>0</x:v>
      </x:c>
      <x:c r="L8" s="7">
        <x:v>0</x:v>
      </x:c>
      <x:c r="M8" s="10"/>
      <x:c r="N8" s="47" t="s">
        <x:v>92</x:v>
      </x:c>
      <x:c r="O8" s="4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</x:v>
      </x:c>
      <x:c r="C9" s="53">
        <x:f>C8*0</x:f>
        <x:v>0</x:v>
      </x:c>
      <x:c r="D9" s="53"/>
      <x:c r="E9" s="53">
        <x:f>E8*0</x:f>
        <x:v>0</x:v>
      </x:c>
      <x:c r="F9" s="53"/>
      <x:c r="G9" s="53">
        <x:f>G8*0</x:f>
        <x:v>0</x:v>
      </x:c>
      <x:c r="H9" s="53"/>
      <x:c r="I9" s="53">
        <x:f>I8*0</x:f>
        <x:v>0</x:v>
      </x:c>
      <x:c r="J9" s="53"/>
      <x:c r="K9" s="7">
        <x:f>K8*0</x:f>
        <x:v>0</x:v>
      </x:c>
      <x:c r="L9" s="7">
        <x:f>L8*0</x:f>
        <x:v>0</x:v>
      </x:c>
      <x:c r="M9" s="10"/>
      <x:c r="N9" s="8" t="s">
        <x:v>80</x:v>
      </x:c>
      <x:c r="O9" s="7">
        <x:f>O5-G7</x:f>
        <x:v>41800000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C9:D9"/>
    <x:mergeCell ref="E9:F9"/>
    <x:mergeCell ref="G9:H9"/>
    <x:mergeCell ref="I9:J9"/>
    <x:mergeCell ref="C6:D6"/>
    <x:mergeCell ref="E6:F6"/>
    <x:mergeCell ref="G6:H6"/>
    <x:mergeCell ref="I6:J6"/>
    <x:mergeCell ref="C7:D7"/>
    <x:mergeCell ref="E7:F7"/>
    <x:mergeCell ref="G7:H7"/>
    <x:mergeCell ref="I7:J7"/>
    <x:mergeCell ref="C8:D8"/>
    <x:mergeCell ref="E8:F8"/>
    <x:mergeCell ref="G8:H8"/>
    <x:mergeCell ref="I8:J8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G50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V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2.89843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4" t="s">
        <x:v>2</x:v>
      </x:c>
      <x:c r="C2" s="45"/>
      <x:c r="D2" s="45"/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O2" s="45"/>
      <x:c r="P2" s="45"/>
      <x:c r="Q2" s="45"/>
      <x:c r="R2" s="45"/>
      <x:c r="S2" s="45"/>
      <x:c r="T2" s="45"/>
      <x:c r="U2" s="45"/>
      <x:c r="V2" s="46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3" t="s">
        <x:v>36</x:v>
      </x:c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M4" s="43"/>
      <x:c r="N4" s="43"/>
      <x:c r="O4" s="43"/>
      <x:c r="P4" s="43"/>
      <x:c r="Q4" s="43"/>
      <x:c r="R4" s="43"/>
      <x:c r="S4" s="43"/>
      <x:c r="T4" s="11"/>
      <x:c r="U4" s="47" t="s">
        <x:v>81</x:v>
      </x:c>
      <x:c r="V4" s="4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8" t="s">
        <x:v>25</x:v>
      </x:c>
      <x:c r="C5" s="50" t="s">
        <x:v>44</x:v>
      </x:c>
      <x:c r="D5" s="51"/>
      <x:c r="E5" s="50" t="s">
        <x:v>95</x:v>
      </x:c>
      <x:c r="F5" s="52"/>
      <x:c r="G5" s="52"/>
      <x:c r="H5" s="52"/>
      <x:c r="I5" s="52"/>
      <x:c r="J5" s="51"/>
      <x:c r="K5" s="50" t="s">
        <x:v>21</x:v>
      </x:c>
      <x:c r="L5" s="52"/>
      <x:c r="M5" s="52"/>
      <x:c r="N5" s="52"/>
      <x:c r="O5" s="51"/>
      <x:c r="P5" s="48" t="s">
        <x:v>45</x:v>
      </x:c>
      <x:c r="Q5" s="50" t="s">
        <x:v>17</x:v>
      </x:c>
      <x:c r="R5" s="51"/>
      <x:c r="S5" s="48" t="s">
        <x:v>29</x:v>
      </x:c>
      <x:c r="T5" s="10"/>
      <x:c r="U5" s="8" t="s">
        <x:v>82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9"/>
      <x:c r="C6" s="8" t="s">
        <x:v>18</x:v>
      </x:c>
      <x:c r="D6" s="8" t="s">
        <x:v>51</x:v>
      </x:c>
      <x:c r="E6" s="8" t="s">
        <x:v>85</x:v>
      </x:c>
      <x:c r="F6" s="8" t="s">
        <x:v>6</x:v>
      </x:c>
      <x:c r="G6" s="8" t="s">
        <x:v>9</x:v>
      </x:c>
      <x:c r="H6" s="8" t="s">
        <x:v>121</x:v>
      </x:c>
      <x:c r="I6" s="8" t="s">
        <x:v>104</x:v>
      </x:c>
      <x:c r="J6" s="8" t="s">
        <x:v>63</x:v>
      </x:c>
      <x:c r="K6" s="8" t="s">
        <x:v>77</x:v>
      </x:c>
      <x:c r="L6" s="8" t="s">
        <x:v>39</x:v>
      </x:c>
      <x:c r="M6" s="20" t="s">
        <x:v>74</x:v>
      </x:c>
      <x:c r="N6" s="20" t="s">
        <x:v>101</x:v>
      </x:c>
      <x:c r="O6" s="20" t="s">
        <x:v>72</x:v>
      </x:c>
      <x:c r="P6" s="49"/>
      <x:c r="Q6" s="8" t="s">
        <x:v>115</x:v>
      </x:c>
      <x:c r="R6" s="8" t="s">
        <x:v>60</x:v>
      </x:c>
      <x:c r="S6" s="49"/>
      <x:c r="T6" s="10"/>
      <x:c r="U6" s="8" t="s">
        <x:v>87</x:v>
      </x:c>
      <x:c r="V6" s="7">
        <x:f>J10+O10+P10</x:f>
        <x:v>1932943</x:v>
      </x:c>
      <x:c r="W6" s="10" t="s">
        <x:v>89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73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107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79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26</x:v>
      </x:c>
      <x:c r="C8" s="7">
        <x:v>4650214</x:v>
      </x:c>
      <x:c r="D8" s="7">
        <x:v>0</x:v>
      </x:c>
      <x:c r="E8" s="7">
        <x:v>310189</x:v>
      </x:c>
      <x:c r="F8" s="7">
        <x:f>+SUMIF($M$16:$M$34,F$6,$K$16:$K$34)</x:f>
        <x:v>0</x:v>
      </x:c>
      <x:c r="G8" s="7">
        <x:f>SUMIF($M$16:$M$34,G$6,$K$16:$K$34)</x:f>
        <x:v>142800</x:v>
      </x:c>
      <x:c r="H8" s="7">
        <x:f>SUMIF($M$16:$M$34,H$6,$K$16:$K$34)</x:f>
        <x:v>341733</x:v>
      </x:c>
      <x:c r="I8" s="7">
        <x:f>SUMIF($M$16:$M$34,I$6,$K$16:$K$34)</x:f>
        <x:v>0</x:v>
      </x:c>
      <x:c r="J8" s="7">
        <x:f>SUMIF($M$16:$M$34,J$6,$K$16:$K$34)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SUMIF($E$16:$E$34,S$5,$C$16:$C$34)+SUMIF($M$16:$M$34,S$5,$K$16:$K$34)</x:f>
        <x:v>0</x:v>
      </x:c>
      <x:c r="T8" s="10"/>
      <x:c r="U8" s="8" t="s">
        <x:v>122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23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14</x:v>
      </x:c>
      <x:c r="V9" s="7">
        <x:f>V5-(V6+V7+V8)</x:f>
        <x:v>617271</x:v>
      </x:c>
      <x:c r="W9" s="13" t="s">
        <x:v>108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794722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112</x:v>
      </x:c>
      <x:c r="V10" s="23">
        <x:f>V6/V5</x:f>
        <x:v>0.41566753702087689</x:v>
      </x:c>
      <x:c r="W10" s="10" t="s">
        <x:v>110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56</x:v>
      </x:c>
      <x:c r="V11" s="23">
        <x:f>V7/V5</x:f>
        <x:v>0.4085833469169376</x:v>
      </x:c>
      <x:c r="W11" s="10" t="s">
        <x:v>5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64</x:v>
      </x:c>
      <x:c r="C12" s="7">
        <x:f>SUM(C16:C34)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47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3" t="s">
        <x:v>54</x:v>
      </x:c>
      <x:c r="C14" s="43"/>
      <x:c r="D14" s="43"/>
      <x:c r="E14" s="43"/>
      <x:c r="F14" s="17" t="s">
        <x:v>103</x:v>
      </x:c>
      <x:c r="G14" s="17"/>
      <x:c r="H14" s="17"/>
      <x:c r="I14" s="11"/>
      <x:c r="J14" s="43" t="s">
        <x:v>4</x:v>
      </x:c>
      <x:c r="K14" s="43"/>
      <x:c r="L14" s="43"/>
      <x:c r="M14" s="43"/>
      <x:c r="N14" s="11"/>
      <x:c r="O14" s="11"/>
      <x:c r="P14" s="11"/>
      <x:c r="Q14" s="11"/>
      <x:c r="R14" s="11"/>
      <x:c r="S14" s="11"/>
      <x:c r="T14" s="11"/>
      <x:c r="U14" s="8" t="s">
        <x:v>106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114</x:v>
      </x:c>
      <x:c r="C15" s="8" t="s">
        <x:v>52</x:v>
      </x:c>
      <x:c r="D15" s="8" t="s">
        <x:v>99</x:v>
      </x:c>
      <x:c r="E15" s="8" t="s">
        <x:v>25</x:v>
      </x:c>
      <x:c r="F15" s="17"/>
      <x:c r="G15" s="17"/>
      <x:c r="H15" s="17"/>
      <x:c r="I15" s="10"/>
      <x:c r="J15" s="8" t="s">
        <x:v>114</x:v>
      </x:c>
      <x:c r="K15" s="8" t="s">
        <x:v>52</x:v>
      </x:c>
      <x:c r="L15" s="8" t="s">
        <x:v>99</x:v>
      </x:c>
      <x:c r="M15" s="8" t="s">
        <x:v>25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96</x:v>
      </x:c>
      <x:c r="E16" s="16" t="s">
        <x:v>104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71</x:v>
      </x:c>
      <x:c r="M16" s="1" t="s">
        <x:v>121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12</x:v>
      </x:c>
      <x:c r="E17" s="16" t="s">
        <x:v>32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11</x:v>
      </x:c>
      <x:c r="M17" s="16" t="s">
        <x:v>9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12</x:v>
      </x:c>
      <x:c r="E18" s="16" t="s">
        <x:v>32</x:v>
      </x:c>
      <x:c r="F18" s="17"/>
      <x:c r="G18" s="17"/>
      <x:c r="H18" s="17"/>
      <x:c r="I18" s="10"/>
      <x:c r="J18" s="30">
        <x:v>45331</x:v>
      </x:c>
      <x:c r="K18" s="31">
        <x:v>22300</x:v>
      </x:c>
      <x:c r="L18" s="16" t="s">
        <x:v>12</x:v>
      </x:c>
      <x:c r="M18" s="16" t="s">
        <x:v>9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48</x:v>
      </x:c>
      <x:c r="E19" s="16" t="s">
        <x:v>104</x:v>
      </x:c>
      <x:c r="F19" s="17"/>
      <x:c r="G19" s="17"/>
      <x:c r="H19" s="17"/>
      <x:c r="I19" s="10"/>
      <x:c r="J19" s="30">
        <x:v>45331</x:v>
      </x:c>
      <x:c r="K19" s="31">
        <x:v>77300</x:v>
      </x:c>
      <x:c r="L19" s="28" t="s">
        <x:v>11</x:v>
      </x:c>
      <x:c r="M19" s="16" t="s">
        <x:v>121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12</x:v>
      </x:c>
      <x:c r="E20" s="16" t="s">
        <x:v>32</x:v>
      </x:c>
      <x:c r="F20" s="17"/>
      <x:c r="G20" s="17"/>
      <x:c r="H20" s="17"/>
      <x:c r="I20" s="10"/>
      <x:c r="J20" s="30">
        <x:v>45332</x:v>
      </x:c>
      <x:c r="K20" s="31">
        <x:v>7550</x:v>
      </x:c>
      <x:c r="L20" s="16" t="s">
        <x:v>105</x:v>
      </x:c>
      <x:c r="M20" s="16" t="s">
        <x:v>9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11</x:v>
      </x:c>
      <x:c r="E21" s="16" t="s">
        <x:v>32</x:v>
      </x:c>
      <x:c r="F21" s="17"/>
      <x:c r="G21" s="17"/>
      <x:c r="H21" s="17"/>
      <x:c r="I21" s="10"/>
      <x:c r="J21" s="30">
        <x:v>45334</x:v>
      </x:c>
      <x:c r="K21" s="31">
        <x:f>13900+5800+600</x:f>
        <x:v>20300</x:v>
      </x:c>
      <x:c r="L21" s="28" t="s">
        <x:v>11</x:v>
      </x:c>
      <x:c r="M21" s="16" t="s">
        <x:v>9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30">
        <x:v>45334</x:v>
      </x:c>
      <x:c r="K22" s="31">
        <x:v>11900</x:v>
      </x:c>
      <x:c r="L22" s="16" t="s">
        <x:v>105</x:v>
      </x:c>
      <x:c r="M22" s="16" t="s">
        <x:v>121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30">
        <x:v>45335</x:v>
      </x:c>
      <x:c r="K23" s="31">
        <x:v>2750</x:v>
      </x:c>
      <x:c r="L23" s="16" t="s">
        <x:v>105</x:v>
      </x:c>
      <x:c r="M23" s="16" t="s">
        <x:v>121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30">
        <x:v>45336</x:v>
      </x:c>
      <x:c r="K24" s="15">
        <x:v>1600</x:v>
      </x:c>
      <x:c r="L24" s="40" t="s">
        <x:v>59</x:v>
      </x:c>
      <x:c r="M24" s="40" t="s">
        <x:v>9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30">
        <x:v>45336</x:v>
      </x:c>
      <x:c r="K25" s="15">
        <x:v>4500</x:v>
      </x:c>
      <x:c r="L25" s="40" t="s">
        <x:v>11</x:v>
      </x:c>
      <x:c r="M25" s="40" t="s">
        <x:v>9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30">
        <x:v>45337</x:v>
      </x:c>
      <x:c r="K26" s="15">
        <x:f>2900+45000+7660</x:f>
        <x:v>55560</x:v>
      </x:c>
      <x:c r="L26" s="41" t="s">
        <x:v>50</x:v>
      </x:c>
      <x:c r="M26" s="40" t="s">
        <x:v>121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30">
        <x:v>45338</x:v>
      </x:c>
      <x:c r="K27" s="15">
        <x:v>6793</x:v>
      </x:c>
      <x:c r="L27" s="40" t="s">
        <x:v>24</x:v>
      </x:c>
      <x:c r="M27" s="40" t="s">
        <x:v>121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30">
        <x:v>45338</x:v>
      </x:c>
      <x:c r="K28" s="15">
        <x:v>6250</x:v>
      </x:c>
      <x:c r="L28" s="40" t="s">
        <x:v>11</x:v>
      </x:c>
      <x:c r="M28" s="40" t="s">
        <x:v>9</x:v>
      </x:c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30">
        <x:v>45339</x:v>
      </x:c>
      <x:c r="K29" s="15">
        <x:v>31000</x:v>
      </x:c>
      <x:c r="L29" s="41" t="s">
        <x:v>61</x:v>
      </x:c>
      <x:c r="M29" s="40" t="s">
        <x:v>121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42">
        <x:v>45339</x:v>
      </x:c>
      <x:c r="K30" s="31">
        <x:v>7970</x:v>
      </x:c>
      <x:c r="L30" s="16" t="s">
        <x:v>11</x:v>
      </x:c>
      <x:c r="M30" s="16" t="s">
        <x:v>9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62"/>
      <x:c r="B31" s="64"/>
      <x:c r="C31" s="65"/>
      <x:c r="D31" s="66"/>
      <x:c r="E31" s="66"/>
      <x:c r="F31" s="63"/>
      <x:c r="G31" s="63"/>
      <x:c r="H31" s="63"/>
      <x:c r="I31" s="62"/>
      <x:c r="J31" s="61">
        <x:v>45340</x:v>
      </x:c>
      <x:c r="K31" s="67">
        <x:v>33000</x:v>
      </x:c>
      <x:c r="L31" s="66" t="s">
        <x:v>86</x:v>
      </x:c>
      <x:c r="M31" s="66" t="s">
        <x:v>121</x:v>
      </x:c>
      <x:c r="N31" s="63"/>
      <x:c r="O31" s="63"/>
      <x:c r="P31" s="62"/>
      <x:c r="Q31" s="62"/>
      <x:c r="R31" s="62"/>
      <x:c r="S31" s="62"/>
      <x:c r="T31" s="62"/>
      <x:c r="U31" s="62"/>
      <x:c r="V31" s="62"/>
      <x:c r="W31" s="62"/>
      <x:c r="X31" s="62"/>
      <x:c r="Y31" s="62"/>
      <x:c r="Z31" s="62"/>
      <x:c r="AA31" s="62"/>
      <x:c r="AB31" s="62"/>
      <x:c r="AC31" s="62"/>
      <x:c r="AD31" s="62"/>
      <x:c r="AE31" s="62"/>
      <x:c r="AF31" s="62"/>
      <x:c r="AG31" s="62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61">
        <x:v>45340</x:v>
      </x:c>
      <x:c r="K32" s="31">
        <x:v>23750</x:v>
      </x:c>
      <x:c r="L32" s="16" t="s">
        <x:v>61</x:v>
      </x:c>
      <x:c r="M32" s="16" t="s">
        <x:v>121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62"/>
      <x:c r="B33" s="64"/>
      <x:c r="C33" s="65"/>
      <x:c r="D33" s="66"/>
      <x:c r="E33" s="66"/>
      <x:c r="F33" s="63"/>
      <x:c r="G33" s="63"/>
      <x:c r="H33" s="63"/>
      <x:c r="I33" s="62"/>
      <x:c r="J33" s="61">
        <x:v>45340</x:v>
      </x:c>
      <x:c r="K33" s="65">
        <x:v>17700</x:v>
      </x:c>
      <x:c r="L33" s="66" t="s">
        <x:v>40</x:v>
      </x:c>
      <x:c r="M33" s="66" t="s">
        <x:v>9</x:v>
      </x:c>
      <x:c r="N33" s="63"/>
      <x:c r="O33" s="63"/>
      <x:c r="P33" s="62"/>
      <x:c r="Q33" s="62"/>
      <x:c r="R33" s="62"/>
      <x:c r="S33" s="62"/>
      <x:c r="T33" s="62"/>
      <x:c r="U33" s="62"/>
      <x:c r="V33" s="62"/>
      <x:c r="W33" s="62"/>
      <x:c r="X33" s="62"/>
      <x:c r="Y33" s="62"/>
      <x:c r="Z33" s="62"/>
      <x:c r="AA33" s="62"/>
      <x:c r="AB33" s="62"/>
      <x:c r="AC33" s="62"/>
      <x:c r="AD33" s="62"/>
      <x:c r="AE33" s="62"/>
      <x:c r="AF33" s="62"/>
      <x:c r="AG33" s="62"/>
    </x:row>
    <x:row r="34" spans="1:33">
      <x:c r="A34" s="10"/>
      <x:c r="B34" s="14"/>
      <x:c r="C34" s="15"/>
      <x:c r="D34" s="16"/>
      <x:c r="E34" s="16"/>
      <x:c r="F34" s="17"/>
      <x:c r="G34" s="17"/>
      <x:c r="H34" s="17"/>
      <x:c r="I34" s="10"/>
      <x:c r="J34" s="61">
        <x:v>45340</x:v>
      </x:c>
      <x:c r="K34" s="31">
        <x:v>10000</x:v>
      </x:c>
      <x:c r="L34" s="16" t="s">
        <x:v>78</x:v>
      </x:c>
      <x:c r="M34" s="16" t="s">
        <x:v>121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10"/>
      <x:c r="C49" s="10"/>
      <x:c r="D49" s="10"/>
      <x:c r="E49" s="10"/>
      <x:c r="F49" s="10"/>
      <x:c r="G49" s="10"/>
      <x:c r="H49" s="10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10"/>
      <x:c r="C50" s="10"/>
      <x:c r="D50" s="10"/>
      <x:c r="E50" s="10"/>
      <x:c r="F50" s="10"/>
      <x:c r="G50" s="10"/>
      <x:c r="H50" s="10"/>
      <x:c r="I50" s="10"/>
      <x:c r="J50" s="10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</x:sheetData>
  <x:autoFilter ref="J15:M29"/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3" operator="lessThan">
      <x:formula>0</x:formula>
    </x:cfRule>
  </x:conditionalFormatting>
  <x:conditionalFormatting sqref="C9:S9">
    <x:cfRule type="cellIs" dxfId="22" priority="4" operator="lessThan">
      <x:formula>0</x:formula>
    </x:cfRule>
  </x:conditionalFormatting>
  <x:conditionalFormatting sqref="V10:V10">
    <x:cfRule type="cellIs" dxfId="20" priority="6" operator="greaterThan">
      <x:formula>$V$14</x:formula>
    </x:cfRule>
    <x:cfRule type="cellIs" dxfId="21" priority="5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F22" activeCellId="0" sqref="F22:F2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44" t="s">
        <x:v>116</x:v>
      </x:c>
      <x:c r="C2" s="45"/>
      <x:c r="D2" s="45"/>
      <x:c r="E2" s="45"/>
      <x:c r="F2" s="45"/>
      <x:c r="G2" s="45"/>
      <x:c r="H2" s="45"/>
      <x:c r="I2" s="45"/>
      <x:c r="J2" s="45"/>
      <x:c r="K2" s="45"/>
      <x:c r="L2" s="4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43" t="s">
        <x:v>36</x:v>
      </x:c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M4" s="11"/>
      <x:c r="N4" s="47" t="s">
        <x:v>81</x:v>
      </x:c>
      <x:c r="O4" s="47"/>
      <x:c r="Q4" s="47" t="s">
        <x:v>83</x:v>
      </x:c>
      <x:c r="R4" s="47"/>
      <x:c r="S4" s="11"/>
      <x:c r="V4" s="11"/>
      <x:c r="W4" s="11"/>
      <x:c r="X4" s="11"/>
      <x:c r="Y4" s="11"/>
      <x:c r="Z4" s="11"/>
    </x:row>
    <x:row r="5" spans="1:26">
      <x:c r="A5" s="10"/>
      <x:c r="B5" s="48" t="s">
        <x:v>25</x:v>
      </x:c>
      <x:c r="C5" s="50" t="s">
        <x:v>120</x:v>
      </x:c>
      <x:c r="D5" s="51"/>
      <x:c r="E5" s="50" t="s">
        <x:v>55</x:v>
      </x:c>
      <x:c r="F5" s="51"/>
      <x:c r="G5" s="50" t="s">
        <x:v>66</x:v>
      </x:c>
      <x:c r="H5" s="51"/>
      <x:c r="I5" s="50" t="s">
        <x:v>115</x:v>
      </x:c>
      <x:c r="J5" s="51"/>
      <x:c r="K5" s="50" t="s">
        <x:v>93</x:v>
      </x:c>
      <x:c r="L5" s="52"/>
      <x:c r="M5" s="10"/>
      <x:c r="N5" s="8" t="s">
        <x:v>80</x:v>
      </x:c>
      <x:c r="O5" s="7">
        <x:f>R5+SUM(C8:L8)</x:f>
        <x:v>48800000</x:v>
      </x:c>
      <x:c r="Q5" s="8" t="s">
        <x:v>80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60"/>
      <x:c r="C6" s="54" t="s">
        <x:v>118</x:v>
      </x:c>
      <x:c r="D6" s="55"/>
      <x:c r="E6" s="56" t="s">
        <x:v>118</x:v>
      </x:c>
      <x:c r="F6" s="57"/>
      <x:c r="G6" s="56" t="s">
        <x:v>38</x:v>
      </x:c>
      <x:c r="H6" s="57"/>
      <x:c r="I6" s="54" t="s">
        <x:v>34</x:v>
      </x:c>
      <x:c r="J6" s="55"/>
      <x:c r="K6" s="25" t="s">
        <x:v>65</x:v>
      </x:c>
      <x:c r="L6" s="25" t="s">
        <x:v>98</x:v>
      </x:c>
      <x:c r="M6" s="10"/>
      <x:c r="N6" s="8" t="s">
        <x:v>68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52</x:v>
      </x:c>
      <x:c r="C7" s="53">
        <x:v>0</x:v>
      </x:c>
      <x:c r="D7" s="53"/>
      <x:c r="E7" s="58">
        <x:f>SUM('1월(자산)'!E7:F8)</x:f>
        <x:v>39179849</x:v>
      </x:c>
      <x:c r="F7" s="59"/>
      <x:c r="G7" s="58">
        <x:f>SUM('1월(자산)'!G7:H8)</x:f>
        <x:v>6900000</x:v>
      </x:c>
      <x:c r="H7" s="59"/>
      <x:c r="I7" s="53">
        <x:f>SUM('1월(자산)'!I7:J8)</x:f>
        <x:v>1000000</x:v>
      </x:c>
      <x:c r="J7" s="53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26</x:v>
      </x:c>
      <x:c r="C8" s="53">
        <x:v>0</x:v>
      </x:c>
      <x:c r="D8" s="53"/>
      <x:c r="E8" s="58">
        <x:v>0</x:v>
      </x:c>
      <x:c r="F8" s="59"/>
      <x:c r="G8" s="58">
        <x:v>100000</x:v>
      </x:c>
      <x:c r="H8" s="59"/>
      <x:c r="I8" s="53">
        <x:v>1800000</x:v>
      </x:c>
      <x:c r="J8" s="53"/>
      <x:c r="K8" s="7">
        <x:v>0</x:v>
      </x:c>
      <x:c r="L8" s="7">
        <x:v>0</x:v>
      </x:c>
      <x:c r="M8" s="10"/>
      <x:c r="N8" s="47" t="s">
        <x:v>92</x:v>
      </x:c>
      <x:c r="O8" s="4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</x:v>
      </x:c>
      <x:c r="C9" s="53">
        <x:f>C8*0</x:f>
        <x:v>0</x:v>
      </x:c>
      <x:c r="D9" s="53"/>
      <x:c r="E9" s="53">
        <x:f>E8*0</x:f>
        <x:v>0</x:v>
      </x:c>
      <x:c r="F9" s="53"/>
      <x:c r="G9" s="53">
        <x:f>G8*0</x:f>
        <x:v>0</x:v>
      </x:c>
      <x:c r="H9" s="53"/>
      <x:c r="I9" s="53">
        <x:f>I8*0</x:f>
        <x:v>0</x:v>
      </x:c>
      <x:c r="J9" s="53"/>
      <x:c r="K9" s="7">
        <x:f>K8*0</x:f>
        <x:v>0</x:v>
      </x:c>
      <x:c r="L9" s="7">
        <x:f>L8*0</x:f>
        <x:v>0</x:v>
      </x:c>
      <x:c r="M9" s="10"/>
      <x:c r="N9" s="8" t="s">
        <x:v>80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4" t="s">
        <x:v>20</x:v>
      </x:c>
      <x:c r="C2" s="45"/>
      <x:c r="D2" s="45"/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O2" s="45"/>
      <x:c r="P2" s="45"/>
      <x:c r="Q2" s="45"/>
      <x:c r="R2" s="45"/>
      <x:c r="S2" s="45"/>
      <x:c r="T2" s="45"/>
      <x:c r="U2" s="45"/>
      <x:c r="V2" s="46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3" t="s">
        <x:v>36</x:v>
      </x:c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M4" s="43"/>
      <x:c r="N4" s="43"/>
      <x:c r="O4" s="43"/>
      <x:c r="P4" s="43"/>
      <x:c r="Q4" s="43"/>
      <x:c r="R4" s="43"/>
      <x:c r="S4" s="43"/>
      <x:c r="T4" s="11"/>
      <x:c r="U4" s="47" t="s">
        <x:v>81</x:v>
      </x:c>
      <x:c r="V4" s="4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8" t="s">
        <x:v>25</x:v>
      </x:c>
      <x:c r="C5" s="50" t="s">
        <x:v>44</x:v>
      </x:c>
      <x:c r="D5" s="51"/>
      <x:c r="E5" s="50" t="s">
        <x:v>95</x:v>
      </x:c>
      <x:c r="F5" s="52"/>
      <x:c r="G5" s="52"/>
      <x:c r="H5" s="52"/>
      <x:c r="I5" s="52"/>
      <x:c r="J5" s="51"/>
      <x:c r="K5" s="50" t="s">
        <x:v>21</x:v>
      </x:c>
      <x:c r="L5" s="52"/>
      <x:c r="M5" s="52"/>
      <x:c r="N5" s="52"/>
      <x:c r="O5" s="51"/>
      <x:c r="P5" s="48" t="s">
        <x:v>45</x:v>
      </x:c>
      <x:c r="Q5" s="50" t="s">
        <x:v>17</x:v>
      </x:c>
      <x:c r="R5" s="51"/>
      <x:c r="S5" s="48" t="s">
        <x:v>29</x:v>
      </x:c>
      <x:c r="T5" s="10"/>
      <x:c r="U5" s="8" t="s">
        <x:v>82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9"/>
      <x:c r="C6" s="8" t="s">
        <x:v>18</x:v>
      </x:c>
      <x:c r="D6" s="8" t="s">
        <x:v>51</x:v>
      </x:c>
      <x:c r="E6" s="8" t="s">
        <x:v>85</x:v>
      </x:c>
      <x:c r="F6" s="8" t="s">
        <x:v>6</x:v>
      </x:c>
      <x:c r="G6" s="8" t="s">
        <x:v>9</x:v>
      </x:c>
      <x:c r="H6" s="8" t="s">
        <x:v>121</x:v>
      </x:c>
      <x:c r="I6" s="8" t="s">
        <x:v>104</x:v>
      </x:c>
      <x:c r="J6" s="8" t="s">
        <x:v>63</x:v>
      </x:c>
      <x:c r="K6" s="8" t="s">
        <x:v>77</x:v>
      </x:c>
      <x:c r="L6" s="8" t="s">
        <x:v>39</x:v>
      </x:c>
      <x:c r="M6" s="20" t="s">
        <x:v>74</x:v>
      </x:c>
      <x:c r="N6" s="20" t="s">
        <x:v>101</x:v>
      </x:c>
      <x:c r="O6" s="20" t="s">
        <x:v>72</x:v>
      </x:c>
      <x:c r="P6" s="49"/>
      <x:c r="Q6" s="8" t="s">
        <x:v>115</x:v>
      </x:c>
      <x:c r="R6" s="8" t="s">
        <x:v>60</x:v>
      </x:c>
      <x:c r="S6" s="49"/>
      <x:c r="T6" s="10"/>
      <x:c r="U6" s="8" t="s">
        <x:v>87</x:v>
      </x:c>
      <x:c r="V6" s="7">
        <x:f>J10+O10+P10</x:f>
        <x:v>2861506</x:v>
      </x:c>
      <x:c r="W6" s="10" t="s">
        <x:v>89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73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107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79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26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122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23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14</x:v>
      </x:c>
      <x:c r="V9" s="7">
        <x:f>V5-(V6+V7+V8)</x:f>
        <x:v>-59159</x:v>
      </x:c>
      <x:c r="W9" s="13" t="s">
        <x:v>108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112</x:v>
      </x:c>
      <x:c r="V10" s="23">
        <x:f>V6/V5</x:f>
        <x:v>0.62720042995414427</x:v>
      </x:c>
      <x:c r="W10" s="10" t="s">
        <x:v>110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56</x:v>
      </x:c>
      <x:c r="V11" s="23">
        <x:f>V7/V5</x:f>
        <x:v>0.24110397565112868</x:v>
      </x:c>
      <x:c r="W11" s="10" t="s">
        <x:v>5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64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47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3" t="s">
        <x:v>54</x:v>
      </x:c>
      <x:c r="C14" s="43"/>
      <x:c r="D14" s="43"/>
      <x:c r="E14" s="43"/>
      <x:c r="F14" s="17" t="s">
        <x:v>103</x:v>
      </x:c>
      <x:c r="G14" s="17"/>
      <x:c r="H14" s="17"/>
      <x:c r="I14" s="11"/>
      <x:c r="J14" s="43" t="s">
        <x:v>4</x:v>
      </x:c>
      <x:c r="K14" s="43"/>
      <x:c r="L14" s="43"/>
      <x:c r="M14" s="43"/>
      <x:c r="N14" s="11"/>
      <x:c r="O14" s="11"/>
      <x:c r="P14" s="11"/>
      <x:c r="Q14" s="11"/>
      <x:c r="R14" s="11"/>
      <x:c r="S14" s="11"/>
      <x:c r="T14" s="11"/>
      <x:c r="U14" s="8" t="s">
        <x:v>106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114</x:v>
      </x:c>
      <x:c r="C15" s="8" t="s">
        <x:v>52</x:v>
      </x:c>
      <x:c r="D15" s="8" t="s">
        <x:v>99</x:v>
      </x:c>
      <x:c r="E15" s="8" t="s">
        <x:v>25</x:v>
      </x:c>
      <x:c r="F15" s="17"/>
      <x:c r="G15" s="17"/>
      <x:c r="H15" s="17"/>
      <x:c r="I15" s="10"/>
      <x:c r="J15" s="8" t="s">
        <x:v>114</x:v>
      </x:c>
      <x:c r="K15" s="8" t="s">
        <x:v>52</x:v>
      </x:c>
      <x:c r="L15" s="8" t="s">
        <x:v>99</x:v>
      </x:c>
      <x:c r="M15" s="8" t="s">
        <x:v>25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12</x:v>
      </x:c>
      <x:c r="E16" s="16" t="s">
        <x:v>32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102</x:v>
      </x:c>
      <x:c r="M16" s="1" t="s">
        <x:v>121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12</x:v>
      </x:c>
      <x:c r="E17" s="16" t="s">
        <x:v>32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30</x:v>
      </x:c>
      <x:c r="M17" s="16" t="s">
        <x:v>9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42</x:v>
      </x:c>
      <x:c r="E18" s="16" t="s">
        <x:v>32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105</x:v>
      </x:c>
      <x:c r="M18" s="16" t="s">
        <x:v>9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12</x:v>
      </x:c>
      <x:c r="E19" s="16" t="s">
        <x:v>32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88</x:v>
      </x:c>
      <x:c r="M19" s="16" t="s">
        <x:v>9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57</x:v>
      </x:c>
      <x:c r="E20" s="16" t="s">
        <x:v>104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7</x:v>
      </x:c>
      <x:c r="M20" s="16" t="s">
        <x:v>9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119</x:v>
      </x:c>
      <x:c r="E21" s="16" t="s">
        <x:v>123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35</x:v>
      </x:c>
      <x:c r="M21" s="16" t="s">
        <x:v>121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117</x:v>
      </x:c>
      <x:c r="E22" s="16" t="s">
        <x:v>32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67</x:v>
      </x:c>
      <x:c r="M22" s="16" t="s">
        <x:v>6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12</x:v>
      </x:c>
      <x:c r="E23" s="16" t="s">
        <x:v>32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53</x:v>
      </x:c>
      <x:c r="M23" s="16" t="s">
        <x:v>121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12</x:v>
      </x:c>
      <x:c r="E24" s="16" t="s">
        <x:v>32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84</x:v>
      </x:c>
      <x:c r="M24" s="16" t="s">
        <x:v>121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12</x:v>
      </x:c>
      <x:c r="E25" s="16" t="s">
        <x:v>32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91</x:v>
      </x:c>
      <x:c r="M25" s="16" t="s">
        <x:v>9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12</x:v>
      </x:c>
      <x:c r="E26" s="16" t="s">
        <x:v>32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16</x:v>
      </x:c>
      <x:c r="M26" s="16" t="s">
        <x:v>9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12</x:v>
      </x:c>
      <x:c r="E27" s="16" t="s">
        <x:v>32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117</x:v>
      </x:c>
      <x:c r="M27" s="16" t="s">
        <x:v>9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12</x:v>
      </x:c>
      <x:c r="E28" s="16" t="s">
        <x:v>32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31</x:v>
      </x:c>
      <x:c r="M28" s="16" t="s">
        <x:v>121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12</x:v>
      </x:c>
      <x:c r="E29" s="16" t="s">
        <x:v>32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46</x:v>
      </x:c>
      <x:c r="M29" s="16" t="s">
        <x:v>9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107</x:v>
      </x:c>
      <x:c r="E30" s="16" t="s">
        <x:v>49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70</x:v>
      </x:c>
      <x:c r="M30" s="16" t="s">
        <x:v>9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57</x:v>
      </x:c>
      <x:c r="E31" s="16" t="s">
        <x:v>104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58</x:v>
      </x:c>
      <x:c r="M31" s="16" t="s">
        <x:v>63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12</x:v>
      </x:c>
      <x:c r="E32" s="16" t="s">
        <x:v>32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76</x:v>
      </x:c>
      <x:c r="M32" s="16" t="s">
        <x:v>63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12</x:v>
      </x:c>
      <x:c r="E33" s="16" t="s">
        <x:v>32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35</x:v>
      </x:c>
      <x:c r="M33" s="16" t="s">
        <x:v>121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11</x:v>
      </x:c>
      <x:c r="E34" s="16" t="s">
        <x:v>32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12</x:v>
      </x:c>
      <x:c r="M34" s="16" t="s">
        <x:v>9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12</x:v>
      </x:c>
      <x:c r="E35" s="16" t="s">
        <x:v>32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43</x:v>
      </x:c>
      <x:c r="M35" s="16" t="s">
        <x:v>9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7</x:v>
      </x:c>
      <x:c r="E36" s="16" t="s">
        <x:v>32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12</x:v>
      </x:c>
      <x:c r="M36" s="16" t="s">
        <x:v>9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12</x:v>
      </x:c>
      <x:c r="E37" s="16" t="s">
        <x:v>32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75</x:v>
      </x:c>
      <x:c r="M37" s="16" t="s">
        <x:v>121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12</x:v>
      </x:c>
      <x:c r="E38" s="16" t="s">
        <x:v>32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40" t="s">
        <x:v>0</x:v>
      </x:c>
      <x:c r="M38" s="40" t="s">
        <x:v>104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105</x:v>
      </x:c>
      <x:c r="M39" s="16" t="s">
        <x:v>9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117</x:v>
      </x:c>
      <x:c r="M40" s="16" t="s">
        <x:v>9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</x:v>
      </x:c>
      <x:c r="M41" s="16" t="s">
        <x:v>121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12</x:v>
      </x:c>
      <x:c r="M42" s="16" t="s">
        <x:v>9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11</x:v>
      </x:c>
      <x:c r="M43" s="16" t="s">
        <x:v>9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105</x:v>
      </x:c>
      <x:c r="M44" s="16" t="s">
        <x:v>9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12</x:v>
      </x:c>
      <x:c r="M45" s="16" t="s">
        <x:v>9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40" t="s">
        <x:v>90</x:v>
      </x:c>
      <x:c r="M46" s="16" t="s">
        <x:v>121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10</x:v>
      </x:c>
      <x:c r="M47" s="16" t="s">
        <x:v>121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61</x:v>
      </x:c>
      <x:c r="M48" s="16" t="s">
        <x:v>9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13</x:v>
      </x:c>
      <x:c r="M49" s="16" t="s">
        <x:v>9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97</x:v>
      </x:c>
      <x:c r="M50" s="16" t="s">
        <x:v>6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105</x:v>
      </x:c>
      <x:c r="M51" s="16" t="s">
        <x:v>9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105</x:v>
      </x:c>
      <x:c r="M52" s="16" t="s">
        <x:v>9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40" t="s">
        <x:v>109</x:v>
      </x:c>
      <x:c r="M53" s="16" t="s">
        <x:v>121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22</x:v>
      </x:c>
      <x:c r="M54" s="16" t="s">
        <x:v>121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105</x:v>
      </x:c>
      <x:c r="M55" s="16" t="s">
        <x:v>9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105</x:v>
      </x:c>
      <x:c r="M56" s="16" t="s">
        <x:v>9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27</x:v>
      </x:c>
      <x:c r="M57" s="16" t="s">
        <x:v>121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37</x:v>
      </x:c>
      <x:c r="M58" s="16" t="s">
        <x:v>111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105</x:v>
      </x:c>
      <x:c r="M59" s="16" t="s">
        <x:v>111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15</x:v>
      </x:c>
      <x:c r="M60" s="16" t="s">
        <x:v>9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41</x:v>
      </x:c>
      <x:c r="M61" s="16" t="s">
        <x:v>9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100</x:v>
      </x:c>
      <x:c r="M62" s="16" t="s">
        <x:v>121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105</x:v>
      </x:c>
      <x:c r="M63" s="16" t="s">
        <x:v>9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19</x:v>
      </x:c>
      <x:c r="M64" s="16" t="s">
        <x:v>6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11</x:v>
      </x:c>
      <x:c r="M65" s="16" t="s">
        <x:v>9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84</x:v>
      </x:c>
      <x:c r="M66" s="16" t="s">
        <x:v>121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94</x:v>
      </x:c>
      <x:c r="M67" s="16" t="s">
        <x:v>121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69</x:v>
      </x:c>
      <x:c r="M68" s="16" t="s">
        <x:v>121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12</x:v>
      </x:c>
      <x:c r="M69" s="16" t="s">
        <x:v>9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33</x:v>
      </x:c>
      <x:c r="M70" s="16" t="s">
        <x:v>9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11</x:v>
      </x:c>
      <x:c r="M71" s="33" t="s">
        <x:v>9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105</x:v>
      </x:c>
      <x:c r="M72" s="16" t="s">
        <x:v>121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67</x:v>
      </x:c>
      <x:c r="M73" s="33" t="s">
        <x:v>107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8</x:v>
      </x:c>
      <x:c r="M74" s="33" t="s">
        <x:v>121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91</x:v>
      </x:c>
      <x:c r="M75" s="33" t="s">
        <x:v>9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62</x:v>
      </x:c>
      <x:c r="M76" s="33" t="s">
        <x:v>121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11</x:v>
      </x:c>
      <x:c r="M77" s="33" t="s">
        <x:v>9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105</x:v>
      </x:c>
      <x:c r="M78" s="33" t="s">
        <x:v>121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9" priority="5" operator="lessThan">
      <x:formula>0</x:formula>
    </x:cfRule>
  </x:conditionalFormatting>
  <x:conditionalFormatting sqref="C9:S9">
    <x:cfRule type="cellIs" dxfId="28" priority="7" operator="lessThan">
      <x:formula>0</x:formula>
    </x:cfRule>
  </x:conditionalFormatting>
  <x:conditionalFormatting sqref="V10:V10">
    <x:cfRule type="cellIs" dxfId="26" priority="10" operator="greaterThan">
      <x:formula>$V$14</x:formula>
    </x:cfRule>
    <x:cfRule type="cellIs" dxfId="27" priority="9" operator="lessThan">
      <x:formula>$V$14</x:formula>
    </x:cfRule>
  </x:conditionalFormatting>
  <x:conditionalFormatting sqref="V11:V11">
    <x:cfRule type="cellIs" dxfId="24" priority="2" operator="greaterThan">
      <x:formula>$V$13</x:formula>
    </x:cfRule>
    <x:cfRule type="cellIs" dxfId="25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44" t="s">
        <x:v>113</x:v>
      </x:c>
      <x:c r="C2" s="45"/>
      <x:c r="D2" s="45"/>
      <x:c r="E2" s="45"/>
      <x:c r="F2" s="45"/>
      <x:c r="G2" s="45"/>
      <x:c r="H2" s="45"/>
      <x:c r="I2" s="45"/>
      <x:c r="J2" s="45"/>
      <x:c r="K2" s="45"/>
      <x:c r="L2" s="46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43" t="s">
        <x:v>36</x:v>
      </x:c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N4" s="47" t="s">
        <x:v>81</x:v>
      </x:c>
      <x:c r="O4" s="47"/>
      <x:c r="P4" s="11"/>
      <x:c r="Q4" s="11"/>
      <x:c r="R4" s="47" t="s">
        <x:v>83</x:v>
      </x:c>
      <x:c r="S4" s="47"/>
      <x:c r="T4" s="11"/>
      <x:c r="U4" s="11"/>
      <x:c r="V4" s="11"/>
    </x:row>
    <x:row r="5" spans="1:22">
      <x:c r="A5" s="10"/>
      <x:c r="B5" s="48" t="s">
        <x:v>25</x:v>
      </x:c>
      <x:c r="C5" s="50" t="s">
        <x:v>120</x:v>
      </x:c>
      <x:c r="D5" s="51"/>
      <x:c r="E5" s="50" t="s">
        <x:v>55</x:v>
      </x:c>
      <x:c r="F5" s="51"/>
      <x:c r="G5" s="50" t="s">
        <x:v>66</x:v>
      </x:c>
      <x:c r="H5" s="51"/>
      <x:c r="I5" s="50" t="s">
        <x:v>115</x:v>
      </x:c>
      <x:c r="J5" s="51"/>
      <x:c r="K5" s="50" t="s">
        <x:v>93</x:v>
      </x:c>
      <x:c r="L5" s="52"/>
      <x:c r="N5" s="8" t="s">
        <x:v>80</x:v>
      </x:c>
      <x:c r="O5" s="7">
        <x:f>SUM(C7:L7)</x:f>
        <x:v>46900000</x:v>
      </x:c>
      <x:c r="P5" s="10"/>
      <x:c r="Q5" s="10"/>
      <x:c r="R5" s="8" t="s">
        <x:v>80</x:v>
      </x:c>
      <x:c r="S5" s="7">
        <x:v>0</x:v>
      </x:c>
      <x:c r="T5" s="10"/>
      <x:c r="U5" s="10"/>
      <x:c r="V5" s="10"/>
    </x:row>
    <x:row r="6" spans="1:22">
      <x:c r="A6" s="10"/>
      <x:c r="B6" s="60"/>
      <x:c r="C6" s="54" t="s">
        <x:v>118</x:v>
      </x:c>
      <x:c r="D6" s="55"/>
      <x:c r="E6" s="56" t="s">
        <x:v>118</x:v>
      </x:c>
      <x:c r="F6" s="57"/>
      <x:c r="G6" s="56" t="s">
        <x:v>38</x:v>
      </x:c>
      <x:c r="H6" s="57"/>
      <x:c r="I6" s="54" t="s">
        <x:v>34</x:v>
      </x:c>
      <x:c r="J6" s="55"/>
      <x:c r="K6" s="25" t="s">
        <x:v>65</x:v>
      </x:c>
      <x:c r="L6" s="25" t="s">
        <x:v>98</x:v>
      </x:c>
      <x:c r="N6" s="8" t="s">
        <x:v>3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52</x:v>
      </x:c>
      <x:c r="C7" s="53"/>
      <x:c r="D7" s="53"/>
      <x:c r="E7" s="53">
        <x:v>39000000</x:v>
      </x:c>
      <x:c r="F7" s="53"/>
      <x:c r="G7" s="58">
        <x:v>6900000</x:v>
      </x:c>
      <x:c r="H7" s="59"/>
      <x:c r="I7" s="53">
        <x:v>1000000</x:v>
      </x:c>
      <x:c r="J7" s="53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26</x:v>
      </x:c>
      <x:c r="C8" s="53"/>
      <x:c r="D8" s="53"/>
      <x:c r="E8" s="53">
        <x:v>179849</x:v>
      </x:c>
      <x:c r="F8" s="53"/>
      <x:c r="G8" s="58">
        <x:v>0</x:v>
      </x:c>
      <x:c r="H8" s="59"/>
      <x:c r="I8" s="53">
        <x:v>0</x:v>
      </x:c>
      <x:c r="J8" s="53"/>
      <x:c r="K8" s="7">
        <x:v>0</x:v>
      </x:c>
      <x:c r="L8" s="7">
        <x:v>0</x:v>
      </x:c>
      <x:c r="M8" s="10"/>
      <x:c r="N8" s="47" t="s">
        <x:v>92</x:v>
      </x:c>
      <x:c r="O8" s="47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3</x:v>
      </x:c>
      <x:c r="C9" s="53">
        <x:f>C8*0</x:f>
        <x:v>0</x:v>
      </x:c>
      <x:c r="D9" s="53"/>
      <x:c r="E9" s="53">
        <x:f>E8*0</x:f>
        <x:v>0</x:v>
      </x:c>
      <x:c r="F9" s="53"/>
      <x:c r="G9" s="53">
        <x:f>G8*0</x:f>
        <x:v>0</x:v>
      </x:c>
      <x:c r="H9" s="53"/>
      <x:c r="I9" s="53">
        <x:f>I8*0</x:f>
        <x:v>0</x:v>
      </x:c>
      <x:c r="J9" s="53"/>
      <x:c r="K9" s="7">
        <x:f>K8*0</x:f>
        <x:v>0</x:v>
      </x:c>
      <x:c r="L9" s="7">
        <x:f>L8*0</x:f>
        <x:v>0</x:v>
      </x:c>
      <x:c r="M9" s="10"/>
      <x:c r="N9" s="8" t="s">
        <x:v>80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7</cp:revision>
  <dcterms:created xsi:type="dcterms:W3CDTF">2020-09-01T07:58:34.000</dcterms:created>
  <dcterms:modified xsi:type="dcterms:W3CDTF">2024-02-18T11:46:04.537</dcterms:modified>
  <cp:version>1200.0100.06</cp:version>
</cp:coreProperties>
</file>