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/>
  </x:bookViews>
  <x:sheets>
    <x:sheet name="1월" sheetId="1" r:id="rId4"/>
    <x:sheet name="1월(자산)" sheetId="2" r:id="rId5"/>
    <x:sheet name="2월" sheetId="3" r:id="rId6"/>
    <x:sheet name="2월(자산)" sheetId="4" r:id="rId7"/>
  </x:sheets>
  <x:definedNames>
    <x:definedName name="_xlnm._FilterDatabase" localSheetId="0" hidden="1">'1월'!$B$15:$E$15</x:definedName>
    <x:definedName name="_xlnm._FilterDatabase" localSheetId="1" hidden="1">'1월(자산)'!#REF!</x:definedName>
    <x:definedName name="_xlnm._FilterDatabase" localSheetId="2" hidden="1">'2월'!$B$15:$E$15</x:definedName>
    <x:definedName name="_xlnm._FilterDatabase" localSheetId="3" hidden="1">'2월(자산)'!#REF!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<x:sst xmlns:r="http://schemas.openxmlformats.org/officeDocument/2006/relationships" xmlns:c="http://schemas.openxmlformats.org/drawingml/2006/chart" xmlns:x="http://schemas.openxmlformats.org/spreadsheetml/2006/main" count="332" uniqueCount="115">
  <x:si>
    <x:t>피트니스</x:t>
  </x:si>
  <x:si>
    <x:t>수익률</x:t>
  </x:si>
  <x:si>
    <x:t>현금사용실적</x:t>
  </x:si>
  <x:si>
    <x:t>역귀성</x:t>
  </x:si>
  <x:si>
    <x:t>주유</x:t>
  </x:si>
  <x:si>
    <x:t>소득계</x:t>
  </x:si>
  <x:si>
    <x:t>저녁(데이트)</x:t>
  </x:si>
  <x:si>
    <x:t>보험금</x:t>
  </x:si>
  <x:si>
    <x:t>의류구입비</x:t>
  </x:si>
  <x:si>
    <x:t>2024년 2월 송민영의 자본</x:t>
  </x:si>
  <x:si>
    <x:t>예금</x:t>
  </x:si>
  <x:si>
    <x:t>금액조정</x:t>
  </x:si>
  <x:si>
    <x:t>아이스크림점</x:t>
  </x:si>
  <x:si>
    <x:t>카드결제료</x:t>
  </x:si>
  <x:si>
    <x:t>다이소</x:t>
  </x:si>
  <x:si>
    <x:t>투자계</x:t>
  </x:si>
  <x:si>
    <x:t>생활비</x:t>
  </x:si>
  <x:si>
    <x:t>단백질바</x:t>
  </x:si>
  <x:si>
    <x:t>변동지출</x:t>
  </x:si>
  <x:si>
    <x:t>커트</x:t>
  </x:si>
  <x:si>
    <x:t>주거비</x:t>
  </x:si>
  <x:si>
    <x:t>노래방</x:t>
  </x:si>
  <x:si>
    <x:t>차이</x:t>
  </x:si>
  <x:si>
    <x:t>주차비</x:t>
  </x:si>
  <x:si>
    <x:t>주택관리비</x:t>
  </x:si>
  <x:si>
    <x:t>국민은행</x:t>
  </x:si>
  <x:si>
    <x:t>채권</x:t>
  </x:si>
  <x:si>
    <x:t>구분</x:t>
  </x:si>
  <x:si>
    <x:t>자산</x:t>
  </x:si>
  <x:si>
    <x:t>ABC마트</x:t>
  </x:si>
  <x:si>
    <x:t>마트</x:t>
  </x:si>
  <x:si>
    <x:t>교통비</x:t>
  </x:si>
  <x:si>
    <x:t>본죽</x:t>
  </x:si>
  <x:si>
    <x:t>해든마트</x:t>
  </x:si>
  <x:si>
    <x:t>투자</x:t>
  </x:si>
  <x:si>
    <x:t>관리비</x:t>
  </x:si>
  <x:si>
    <x:t>카드사용실적</x:t>
  </x:si>
  <x:si>
    <x:t>돈까스</x:t>
  </x:si>
  <x:si>
    <x:t>피자</x:t>
  </x:si>
  <x:si>
    <x:t>홈플러스</x:t>
  </x:si>
  <x:si>
    <x:t>-</x:t>
  </x:si>
  <x:si>
    <x:t>커피</x:t>
  </x:si>
  <x:si>
    <x:t>저축목표</x:t>
  </x:si>
  <x:si>
    <x:t>점심(데이트)</x:t>
  </x:si>
  <x:si>
    <x:t>현금 흐름</x:t>
  </x:si>
  <x:si>
    <x:t>지출률</x:t>
  </x:si>
  <x:si>
    <x:t>셍활비(식비)</x:t>
  </x:si>
  <x:si>
    <x:t>변동수입</x:t>
  </x:si>
  <x:si>
    <x:t>닭가슴살</x:t>
  </x:si>
  <x:si>
    <x:t>저축률</x:t>
  </x:si>
  <x:si>
    <x:t>고정수입</x:t>
  </x:si>
  <x:si>
    <x:t>잔액</x:t>
  </x:si>
  <x:si>
    <x:t>김밥천국</x:t>
  </x:si>
  <x:si>
    <x:t>주유소</x:t>
  </x:si>
  <x:si>
    <x:t>명절선물비</x:t>
  </x:si>
  <x:si>
    <x:t>금액</x:t>
  </x:si>
  <x:si>
    <x:t>도시가스</x:t>
  </x:si>
  <x:si>
    <x:t>사용처</x:t>
  </x:si>
  <x:si>
    <x:t>소득</x:t>
  </x:si>
  <x:si>
    <x:t>청약</x:t>
  </x:si>
  <x:si>
    <x:t>통신비</x:t>
  </x:si>
  <x:si>
    <x:t>이마트</x:t>
  </x:si>
  <x:si>
    <x:t>수영</x:t>
  </x:si>
  <x:si>
    <x:t>건강검진</x:t>
  </x:si>
  <x:si>
    <x:t>월 결산</x:t>
  </x:si>
  <x:si>
    <x:t>물</x:t>
  </x:si>
  <x:si>
    <x:t>`</x:t>
  </x:si>
  <x:si>
    <x:t>카드값(금월)</x:t>
  </x:si>
  <x:si>
    <x:t>지출계</x:t>
  </x:si>
  <x:si>
    <x:t>고정지출</x:t>
  </x:si>
  <x:si>
    <x:t>가용자산</x:t>
  </x:si>
  <x:si>
    <x:t>수영비</x:t>
  </x:si>
  <x:si>
    <x:t>기타(데이트통장+유투브 구독)</x:t>
  </x:si>
  <x:si>
    <x:t>주식</x:t>
  </x:si>
  <x:si>
    <x:t>스타501</x:t>
  </x:si>
  <x:si>
    <x:t>저녁(치킨)</x:t>
  </x:si>
  <x:si>
    <x:t>점심</x:t>
  </x:si>
  <x:si>
    <x:t>지출목표</x:t>
  </x:si>
  <x:si>
    <x:t>택시비</x:t>
  </x:si>
  <x:si>
    <x:t>날짜</x:t>
  </x:si>
  <x:si>
    <x:t>다이소 및 마트</x:t>
  </x:si>
  <x:si>
    <x:t>저녁</x:t>
  </x:si>
  <x:si>
    <x:t>한전</x:t>
  </x:si>
  <x:si>
    <x:t>올리브영</x:t>
  </x:si>
  <x:si>
    <x:t>저축</x:t>
  </x:si>
  <x:si>
    <x:t>저축계</x:t>
  </x:si>
  <x:si>
    <x:t>정기예금</x:t>
  </x:si>
  <x:si>
    <x:t>비상금</x:t>
  </x:si>
  <x:si>
    <x:t>계획</x:t>
  </x:si>
  <x:si>
    <x:t>실적</x:t>
  </x:si>
  <x:si>
    <x:t>수익</x:t>
  </x:si>
  <x:si>
    <x:t>지출률 = 지출계/소득계*100</x:t>
  </x:si>
  <x:si>
    <x:t>빨래</x:t>
  </x:si>
  <x:si>
    <x:t>카드값(전월)</x:t>
  </x:si>
  <x:si>
    <x:t>2024년 1월 송민영의 가계부</x:t>
  </x:si>
  <x:si>
    <x:t>뽀미약</x:t>
  </x:si>
  <x:si>
    <x:t>식비</x:t>
  </x:si>
  <x:si>
    <x:t>청약통장</x:t>
  </x:si>
  <x:si>
    <x:t>투자금</x:t>
  </x:si>
  <x:si>
    <x:t>생활비(식비)</x:t>
  </x:si>
  <x:si>
    <x:t>피부과</x:t>
  </x:si>
  <x:si>
    <x:t>잔액 = 소득계 - (지출계+저축계+투자계)</x:t>
  </x:si>
  <x:si>
    <x:t>기타</x:t>
  </x:si>
  <x:si>
    <x:t>우리은행</x:t>
  </x:si>
  <x:si>
    <x:t>하나은행</x:t>
  </x:si>
  <x:si>
    <x:t>지출계 = 변동지출 + 고정지출 + 비상금</x:t>
  </x:si>
  <x:si>
    <x:t>용돈</x:t>
  </x:si>
  <x:si>
    <x:t>2024년 2월 송민영의 가계부</x:t>
  </x:si>
  <x:si>
    <x:t>병원</x:t>
  </x:si>
  <x:si>
    <x:t>탈모약</x:t>
  </x:si>
  <x:si>
    <x:t>전월</x:t>
  </x:si>
  <x:si>
    <x:t>2024년 1월 송민영의 자본</x:t>
  </x:si>
  <x:si>
    <x:t>저축률 = 저축계/소득계*100</x:t>
  </x:si>
  <x:si>
    <x:t>교통후불</x:t>
  </x:si>
  <x:si>
    <x:t>적금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</x:si>
</x:sst>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.0%"/>
    <x:numFmt numFmtId="166" formatCode="[$-F800]dddd\,\ mmmm\ dd\,\ yyyy"/>
  </x:numFmts>
  <x:fonts count="12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ffff"/>
        <x:bgColor rgb="ffffffff"/>
      </x:patternFill>
    </x:fill>
  </x:fills>
  <x:borders count="2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4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53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Font="1" applyBorder="1" applyAlignment="1">
      <x:alignment horizontal="general" vertical="center"/>
    </x:xf>
    <x:xf numFmtId="41" fontId="0" fillId="0" borderId="2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on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NumberFormat="1" applyFont="1" applyFill="1" applyBorder="1" applyAlignment="1">
          <x:alignment horizontal="center" vertical="center"/>
        </x:xf>
      </mc:Fallback>
    </mc:AlternateContent>
    <x:xf numFmtId="166" fontId="0" fillId="0" borderId="20" xfId="3" applyNumberFormat="1" applyFont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41" fontId="0" fillId="3" borderId="2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2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ill="1" applyBorder="1" applyAlignment="1">
          <x:alignment horizontal="center" vertical="center"/>
        </x:xf>
      </mc:Fallback>
    </mc:AlternateContent>
    <x:xf numFmtId="0" fontId="0" fillId="7" borderId="20" xfId="3" applyNumberFormat="1" applyFont="1" applyFill="1" applyBorder="1" applyAlignment="1">
      <x:alignment horizontal="center" vertical="center"/>
    </x:xf>
    <x:xf numFmtId="41" fontId="0" fillId="7" borderId="20" xfId="3" applyNumberFormat="1" applyFont="1" applyFill="1" applyBorder="1" applyAlignment="1">
      <x:alignment horizontal="center" vertical="center"/>
    </x:xf>
  </x:cellXfs>
  <x:cellStyles count="4">
    <x:cellStyle name="표준" xfId="0" builtinId="0"/>
    <x:cellStyle name="백분율" xfId="1" builtinId="5"/>
    <x:cellStyle name="쉼표 [0]" xfId="2" builtinId="6"/>
  </x:cellStyles>
  <x:dxfs count="2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88"/>
  <x:sheetViews>
    <x:sheetView tabSelected="1" topLeftCell="A1" zoomScale="80" zoomScaleNormal="80" zoomScaleSheetLayoutView="80" workbookViewId="0">
      <x:pane xSplit="2" ySplit="15" topLeftCell="C23" activePane="bottomRight" state="frozen"/>
      <x:selection pane="bottomRight" activeCell="I74" activeCellId="0" sqref="I74:I74"/>
    </x:sheetView>
  </x:sheetViews>
  <x:sheetFormatPr defaultColWidth="9.00390625" defaultRowHeight="17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 ht="18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31" t="s">
        <x:v>94</x:v>
      </x:c>
      <x:c r="C2" s="32"/>
      <x:c r="D2" s="32"/>
      <x:c r="E2" s="32"/>
      <x:c r="F2" s="32"/>
      <x:c r="G2" s="32"/>
      <x:c r="H2" s="32"/>
      <x:c r="I2" s="32"/>
      <x:c r="J2" s="32"/>
      <x:c r="K2" s="32"/>
      <x:c r="L2" s="32"/>
      <x:c r="M2" s="32"/>
      <x:c r="N2" s="32"/>
      <x:c r="O2" s="32"/>
      <x:c r="P2" s="32"/>
      <x:c r="Q2" s="32"/>
      <x:c r="R2" s="32"/>
      <x:c r="S2" s="32"/>
      <x:c r="T2" s="32"/>
      <x:c r="U2" s="32"/>
      <x:c r="V2" s="33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9.19999999999999928946">
      <x:c r="A4" s="11"/>
      <x:c r="B4" s="30" t="s">
        <x:v>44</x:v>
      </x:c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30"/>
      <x:c r="T4" s="11"/>
      <x:c r="U4" s="34" t="s">
        <x:v>64</x:v>
      </x:c>
      <x:c r="V4" s="34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35" t="s">
        <x:v>27</x:v>
      </x:c>
      <x:c r="C5" s="37" t="s">
        <x:v>58</x:v>
      </x:c>
      <x:c r="D5" s="38"/>
      <x:c r="E5" s="37" t="s">
        <x:v>18</x:v>
      </x:c>
      <x:c r="F5" s="39"/>
      <x:c r="G5" s="39"/>
      <x:c r="H5" s="39"/>
      <x:c r="I5" s="39"/>
      <x:c r="J5" s="38"/>
      <x:c r="K5" s="37" t="s">
        <x:v>69</x:v>
      </x:c>
      <x:c r="L5" s="39"/>
      <x:c r="M5" s="39"/>
      <x:c r="N5" s="39"/>
      <x:c r="O5" s="38"/>
      <x:c r="P5" s="35" t="s">
        <x:v>87</x:v>
      </x:c>
      <x:c r="Q5" s="37" t="s">
        <x:v>84</x:v>
      </x:c>
      <x:c r="R5" s="38"/>
      <x:c r="S5" s="35" t="s">
        <x:v>34</x:v>
      </x:c>
      <x:c r="T5" s="10"/>
      <x:c r="U5" s="8" t="s">
        <x:v>5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36"/>
      <x:c r="C6" s="8" t="s">
        <x:v>50</x:v>
      </x:c>
      <x:c r="D6" s="8" t="s">
        <x:v>47</x:v>
      </x:c>
      <x:c r="E6" s="8" t="s">
        <x:v>93</x:v>
      </x:c>
      <x:c r="F6" s="8" t="s">
        <x:v>35</x:v>
      </x:c>
      <x:c r="G6" s="8" t="s">
        <x:v>99</x:v>
      </x:c>
      <x:c r="H6" s="8" t="s">
        <x:v>16</x:v>
      </x:c>
      <x:c r="I6" s="8" t="s">
        <x:v>31</x:v>
      </x:c>
      <x:c r="J6" s="8" t="s">
        <x:v>8</x:v>
      </x:c>
      <x:c r="K6" s="8" t="s">
        <x:v>20</x:v>
      </x:c>
      <x:c r="L6" s="8" t="s">
        <x:v>60</x:v>
      </x:c>
      <x:c r="M6" s="20" t="s">
        <x:v>7</x:v>
      </x:c>
      <x:c r="N6" s="20" t="s">
        <x:v>106</x:v>
      </x:c>
      <x:c r="O6" s="20" t="s">
        <x:v>72</x:v>
      </x:c>
      <x:c r="P6" s="36"/>
      <x:c r="Q6" s="8" t="s">
        <x:v>114</x:v>
      </x:c>
      <x:c r="R6" s="8" t="s">
        <x:v>59</x:v>
      </x:c>
      <x:c r="S6" s="36"/>
      <x:c r="T6" s="10"/>
      <x:c r="U6" s="8" t="s">
        <x:v>68</x:v>
      </x:c>
      <x:c r="V6" s="7">
        <x:f>J10+O10+P10</x:f>
        <x:v>2826520</x:v>
      </x:c>
      <x:c r="W6" s="10" t="s">
        <x:v>105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88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40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85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 ht="16.39999999999999857891">
      <x:c r="A8" s="10"/>
      <x:c r="B8" s="5" t="s">
        <x:v>89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+SUMIF($M$16:$M$74,F$6,$K$16:$K$74)</x:f>
        <x:v>124930</x:v>
      </x:c>
      <x:c r="G8" s="7">
        <x:f>SUMIF($M$16:$M$74,G$6,$K$16:$K$74)</x:f>
        <x:v>511655</x:v>
      </x:c>
      <x:c r="H8" s="7">
        <x:f>SUMIF($M$16:$M$74,H$6,$K$16:$K$74)</x:f>
        <x:v>711294</x:v>
      </x:c>
      <x:c r="I8" s="7">
        <x:f>SUMIF($M$16:$M$72,I$6,$K$16:$K$72)</x:f>
        <x:v>0</x:v>
      </x:c>
      <x:c r="J8" s="7">
        <x:f>SUMIF($M$16:$M$74,J$6,$K$16:$K$74)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f>SUMIF($E$16:$E$72,S$5,$C$16:$C$72)+SUMIF($M$16:$M$72,S$5,$K$16:$K$72)</x:f>
        <x:v>0</x:v>
      </x:c>
      <x:c r="T8" s="10"/>
      <x:c r="U8" s="8" t="s">
        <x:v>15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22</x:v>
      </x:c>
      <x:c r="C9" s="7">
        <x:f>C8-C7</x:f>
        <x:v>562347</x:v>
      </x:c>
      <x:c r="D9" s="7">
        <x:f t="shared" ref="D9:S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-111655</x:v>
      </x:c>
      <x:c r="H9" s="27">
        <x:f>H7-H8</x:f>
        <x:v>-311294</x:v>
      </x:c>
      <x:c r="I9" s="7">
        <x:f>I8</x:f>
        <x:v>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51</x:v>
      </x:c>
      <x:c r="V9" s="7">
        <x:f>V5-(V6+V7+V8)</x:f>
        <x:v>435827</x:v>
      </x:c>
      <x:c r="W9" s="13" t="s">
        <x:v>101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1928299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0</x:v>
      </x:c>
      <x:c r="T10" s="10"/>
      <x:c r="U10" s="8" t="s">
        <x:v>45</x:v>
      </x:c>
      <x:c r="V10" s="23">
        <x:f>V6/V5</x:f>
        <x:v>0.61953200841584388</x:v>
      </x:c>
      <x:c r="W10" s="10" t="s">
        <x:v>91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49</x:v>
      </x:c>
      <x:c r="V11" s="23">
        <x:f>V7/V5</x:f>
        <x:v>0.24110397565112868</x:v>
      </x:c>
      <x:c r="W11" s="10" t="s">
        <x:v>112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67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9.19999999999999928946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42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9.19999999999999928946">
      <x:c r="A14" s="11"/>
      <x:c r="B14" s="30" t="s">
        <x:v>36</x:v>
      </x:c>
      <x:c r="C14" s="30"/>
      <x:c r="D14" s="30"/>
      <x:c r="E14" s="30"/>
      <x:c r="F14" s="17" t="s">
        <x:v>66</x:v>
      </x:c>
      <x:c r="G14" s="17"/>
      <x:c r="H14" s="17"/>
      <x:c r="I14" s="11"/>
      <x:c r="J14" s="30" t="s">
        <x:v>2</x:v>
      </x:c>
      <x:c r="K14" s="30"/>
      <x:c r="L14" s="30"/>
      <x:c r="M14" s="30"/>
      <x:c r="N14" s="11"/>
      <x:c r="O14" s="11"/>
      <x:c r="P14" s="11"/>
      <x:c r="Q14" s="11"/>
      <x:c r="R14" s="11"/>
      <x:c r="S14" s="11"/>
      <x:c r="T14" s="11"/>
      <x:c r="U14" s="8" t="s">
        <x:v>77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79</x:v>
      </x:c>
      <x:c r="C15" s="8" t="s">
        <x:v>55</x:v>
      </x:c>
      <x:c r="D15" s="8" t="s">
        <x:v>57</x:v>
      </x:c>
      <x:c r="E15" s="8" t="s">
        <x:v>27</x:v>
      </x:c>
      <x:c r="F15" s="17"/>
      <x:c r="G15" s="17"/>
      <x:c r="H15" s="17"/>
      <x:c r="I15" s="10"/>
      <x:c r="J15" s="8" t="s">
        <x:v>79</x:v>
      </x:c>
      <x:c r="K15" s="8" t="s">
        <x:v>55</x:v>
      </x:c>
      <x:c r="L15" s="8" t="s">
        <x:v>57</x:v>
      </x:c>
      <x:c r="M15" s="8" t="s">
        <x:v>27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76</x:v>
      </x:c>
      <x:c r="E16" s="16" t="s">
        <x:v>96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0</x:v>
      </x:c>
      <x:c r="M16" s="1" t="s">
        <x:v>16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76</x:v>
      </x:c>
      <x:c r="E17" s="16" t="s">
        <x:v>96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12</x:v>
      </x:c>
      <x:c r="M17" s="16" t="s">
        <x:v>99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17</x:v>
      </x:c>
      <x:c r="E18" s="16" t="s">
        <x:v>96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33</x:v>
      </x:c>
      <x:c r="M18" s="16" t="s">
        <x:v>99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76</x:v>
      </x:c>
      <x:c r="E19" s="16" t="s">
        <x:v>96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52</x:v>
      </x:c>
      <x:c r="M19" s="16" t="s">
        <x:v>99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4</x:v>
      </x:c>
      <x:c r="E20" s="16" t="s">
        <x:v>31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39</x:v>
      </x:c>
      <x:c r="M20" s="16" t="s">
        <x:v>99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100</x:v>
      </x:c>
      <x:c r="E21" s="16" t="s">
        <x:v>102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83</x:v>
      </x:c>
      <x:c r="M21" s="16" t="s">
        <x:v>16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75</x:v>
      </x:c>
      <x:c r="E22" s="16" t="s">
        <x:v>96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56</x:v>
      </x:c>
      <x:c r="M22" s="16" t="s">
        <x:v>35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76</x:v>
      </x:c>
      <x:c r="E23" s="16" t="s">
        <x:v>96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21</x:v>
      </x:c>
      <x:c r="M23" s="16" t="s">
        <x:v>16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76</x:v>
      </x:c>
      <x:c r="E24" s="16" t="s">
        <x:v>96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14</x:v>
      </x:c>
      <x:c r="M24" s="16" t="s">
        <x:v>16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76</x:v>
      </x:c>
      <x:c r="E25" s="16" t="s">
        <x:v>96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48</x:v>
      </x:c>
      <x:c r="M25" s="16" t="s">
        <x:v>99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76</x:v>
      </x:c>
      <x:c r="E26" s="16" t="s">
        <x:v>96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65</x:v>
      </x:c>
      <x:c r="M26" s="16" t="s">
        <x:v>99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76</x:v>
      </x:c>
      <x:c r="E27" s="16" t="s">
        <x:v>96</x:v>
      </x:c>
      <x:c r="F27" s="17"/>
      <x:c r="G27" s="17"/>
      <x:c r="H27" s="17"/>
      <x:c r="I27" s="10"/>
      <x:c r="J27" s="26">
        <x:v>45300</x:v>
      </x:c>
      <x:c r="K27" s="15">
        <x:f>7700+13200+20500</x:f>
        <x:v>41400</x:v>
      </x:c>
      <x:c r="L27" s="28" t="s">
        <x:v>75</x:v>
      </x:c>
      <x:c r="M27" s="16" t="s">
        <x:v>99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76</x:v>
      </x:c>
      <x:c r="E28" s="16" t="s">
        <x:v>96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13</x:v>
      </x:c>
      <x:c r="M28" s="16" t="s">
        <x:v>16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76</x:v>
      </x:c>
      <x:c r="E29" s="16" t="s">
        <x:v>96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80</x:v>
      </x:c>
      <x:c r="M29" s="16" t="s">
        <x:v>99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40</x:v>
      </x:c>
      <x:c r="E30" s="16" t="s">
        <x:v>11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30</x:v>
      </x:c>
      <x:c r="M30" s="16" t="s">
        <x:v>99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4</x:v>
      </x:c>
      <x:c r="E31" s="16" t="s">
        <x:v>31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74</x:v>
      </x:c>
      <x:c r="M31" s="16" t="s">
        <x:v>8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76</x:v>
      </x:c>
      <x:c r="E32" s="16" t="s">
        <x:v>96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29</x:v>
      </x:c>
      <x:c r="M32" s="16" t="s">
        <x:v>8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76</x:v>
      </x:c>
      <x:c r="E33" s="16" t="s">
        <x:v>96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83</x:v>
      </x:c>
      <x:c r="M33" s="16" t="s">
        <x:v>16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81</x:v>
      </x:c>
      <x:c r="E34" s="16" t="s">
        <x:v>96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76</x:v>
      </x:c>
      <x:c r="M34" s="16" t="s">
        <x:v>99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76</x:v>
      </x:c>
      <x:c r="E35" s="16" t="s">
        <x:v>96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61</x:v>
      </x:c>
      <x:c r="M35" s="16" t="s">
        <x:v>99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39</x:v>
      </x:c>
      <x:c r="E36" s="16" t="s">
        <x:v>96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76</x:v>
      </x:c>
      <x:c r="M36" s="16" t="s">
        <x:v>99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76</x:v>
      </x:c>
      <x:c r="E37" s="16" t="s">
        <x:v>96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19</x:v>
      </x:c>
      <x:c r="M37" s="16" t="s">
        <x:v>16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76</x:v>
      </x:c>
      <x:c r="E38" s="16" t="s">
        <x:v>96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3</x:v>
      </x:c>
      <x:c r="M38" s="16" t="s">
        <x:v>16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33</x:v>
      </x:c>
      <x:c r="M39" s="16" t="s">
        <x:v>99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75</x:v>
      </x:c>
      <x:c r="M40" s="16" t="s">
        <x:v>99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78</x:v>
      </x:c>
      <x:c r="M41" s="16" t="s">
        <x:v>16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76</x:v>
      </x:c>
      <x:c r="M42" s="16" t="s">
        <x:v>99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81</x:v>
      </x:c>
      <x:c r="M43" s="16" t="s">
        <x:v>99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33</x:v>
      </x:c>
      <x:c r="M44" s="16" t="s">
        <x:v>99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76</x:v>
      </x:c>
      <x:c r="M45" s="16" t="s">
        <x:v>99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62</x:v>
      </x:c>
      <x:c r="M46" s="16" t="s">
        <x:v>16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95</x:v>
      </x:c>
      <x:c r="M47" s="16" t="s">
        <x:v>16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43</x:v>
      </x:c>
      <x:c r="M48" s="16" t="s">
        <x:v>99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6</x:v>
      </x:c>
      <x:c r="M49" s="16" t="s">
        <x:v>99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82</x:v>
      </x:c>
      <x:c r="M50" s="16" t="s">
        <x:v>35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33</x:v>
      </x:c>
      <x:c r="M51" s="16" t="s">
        <x:v>99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33</x:v>
      </x:c>
      <x:c r="M52" s="16" t="s">
        <x:v>99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71</x:v>
      </x:c>
      <x:c r="M53" s="16" t="s">
        <x:v>16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63</x:v>
      </x:c>
      <x:c r="M54" s="16" t="s">
        <x:v>16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33</x:v>
      </x:c>
      <x:c r="M55" s="16" t="s">
        <x:v>99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33</x:v>
      </x:c>
      <x:c r="M56" s="16" t="s">
        <x:v>99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108</x:v>
      </x:c>
      <x:c r="M57" s="16" t="s">
        <x:v>16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32</x:v>
      </x:c>
      <x:c r="M58" s="16" t="s">
        <x:v>46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33</x:v>
      </x:c>
      <x:c r="M59" s="16" t="s">
        <x:v>46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37</x:v>
      </x:c>
      <x:c r="M60" s="16" t="s">
        <x:v>99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38</x:v>
      </x:c>
      <x:c r="M61" s="16" t="s">
        <x:v>99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92</x:v>
      </x:c>
      <x:c r="M62" s="16" t="s">
        <x:v>16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33</x:v>
      </x:c>
      <x:c r="M63" s="16" t="s">
        <x:v>99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24</x:v>
      </x:c>
      <x:c r="M64" s="16" t="s">
        <x:v>35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 ht="16.39999999999999857891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81</x:v>
      </x:c>
      <x:c r="M65" s="16" t="s">
        <x:v>99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14</x:v>
      </x:c>
      <x:c r="M66" s="16" t="s">
        <x:v>16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109</x:v>
      </x:c>
      <x:c r="M67" s="16" t="s">
        <x:v>16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54</x:v>
      </x:c>
      <x:c r="M68" s="16" t="s">
        <x:v>16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 ht="16.39999999999999857891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76</x:v>
      </x:c>
      <x:c r="M69" s="16" t="s">
        <x:v>99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 ht="16.39999999999999857891">
      <x:c r="A70" s="10"/>
      <x:c r="B70" s="26"/>
      <x:c r="C70" s="15"/>
      <x:c r="D70" s="16"/>
      <x:c r="E70" s="16"/>
      <x:c r="F70" s="17"/>
      <x:c r="G70" s="17"/>
      <x:c r="H70" s="17"/>
      <x:c r="I70" s="10"/>
      <x:c r="J70" s="48">
        <x:v>45325</x:v>
      </x:c>
      <x:c r="K70" s="49">
        <x:v>21500</x:v>
      </x:c>
      <x:c r="L70" s="16" t="s">
        <x:v>41</x:v>
      </x:c>
      <x:c r="M70" s="16" t="s">
        <x:v>99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 ht="16.39999999999999857891">
      <x:c r="A71" s="10"/>
      <x:c r="B71" s="26"/>
      <x:c r="C71" s="15"/>
      <x:c r="D71" s="16"/>
      <x:c r="E71" s="16"/>
      <x:c r="F71" s="17"/>
      <x:c r="G71" s="17"/>
      <x:c r="H71" s="17"/>
      <x:c r="I71" s="10"/>
      <x:c r="J71" s="48">
        <x:v>45325</x:v>
      </x:c>
      <x:c r="K71" s="49">
        <x:f>17400+8980</x:f>
        <x:v>26380</x:v>
      </x:c>
      <x:c r="L71" s="50" t="s">
        <x:v>81</x:v>
      </x:c>
      <x:c r="M71" s="51" t="s">
        <x:v>99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 ht="16.39999999999999857891">
      <x:c r="A72" s="10"/>
      <x:c r="B72" s="26"/>
      <x:c r="C72" s="15"/>
      <x:c r="D72" s="16"/>
      <x:c r="E72" s="16"/>
      <x:c r="F72" s="17"/>
      <x:c r="G72" s="17"/>
      <x:c r="H72" s="17"/>
      <x:c r="I72" s="10"/>
      <x:c r="J72" s="48">
        <x:v>45326</x:v>
      </x:c>
      <x:c r="K72" s="49">
        <x:v>6250</x:v>
      </x:c>
      <x:c r="L72" s="16" t="s">
        <x:v>33</x:v>
      </x:c>
      <x:c r="M72" s="16" t="s">
        <x:v>16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10"/>
      <x:c r="B73" s="10"/>
      <x:c r="C73" s="10"/>
      <x:c r="D73" s="10"/>
      <x:c r="E73" s="10"/>
      <x:c r="F73" s="10"/>
      <x:c r="G73" s="10"/>
      <x:c r="H73" s="10"/>
      <x:c r="I73" s="10"/>
      <x:c r="J73" s="26">
        <x:v>45327</x:v>
      </x:c>
      <x:c r="K73" s="15">
        <x:v>82360</x:v>
      </x:c>
      <x:c r="L73" s="16" t="s">
        <x:v>56</x:v>
      </x:c>
      <x:c r="M73" s="16" t="s">
        <x:v>40</x:v>
      </x:c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</x:row>
    <x:row r="74" spans="1:33" ht="16.39999999999999857891">
      <x:c r="A74" s="10"/>
      <x:c r="B74" s="10"/>
      <x:c r="C74" s="10"/>
      <x:c r="D74" s="10"/>
      <x:c r="E74" s="10"/>
      <x:c r="F74" s="10"/>
      <x:c r="G74" s="10"/>
      <x:c r="H74" s="10"/>
      <x:c r="I74" s="10"/>
      <x:c r="J74" s="48">
        <x:v>45327</x:v>
      </x:c>
      <x:c r="K74" s="52">
        <x:v>13500</x:v>
      </x:c>
      <x:c r="L74" s="51" t="s">
        <x:v>113</x:v>
      </x:c>
      <x:c r="M74" s="51" t="s">
        <x:v>16</x:v>
      </x:c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</x:row>
    <x:row r="75" spans="1:33">
      <x:c r="A75" s="10"/>
      <x:c r="B75" s="10"/>
      <x:c r="C75" s="10"/>
      <x:c r="D75" s="10"/>
      <x:c r="E75" s="10"/>
      <x:c r="F75" s="10"/>
      <x:c r="G75" s="10"/>
      <x:c r="H75" s="10"/>
      <x:c r="I75" s="10"/>
      <x:c r="J75" s="10"/>
      <x:c r="K75" s="10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</x:row>
    <x:row r="76" spans="1:33">
      <x:c r="A76" s="10"/>
      <x:c r="B76" s="10"/>
      <x:c r="C76" s="10"/>
      <x:c r="D76" s="10"/>
      <x:c r="E76" s="10"/>
      <x:c r="F76" s="10"/>
      <x:c r="G76" s="10"/>
      <x:c r="H76" s="10"/>
      <x:c r="I76" s="10"/>
      <x:c r="J76" s="10"/>
      <x:c r="K76" s="10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10"/>
      <x:c r="K77" s="10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10"/>
      <x:c r="K78" s="10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3" priority="5" operator="lessThan">
      <x:formula>0</x:formula>
    </x:cfRule>
  </x:conditionalFormatting>
  <x:conditionalFormatting sqref="C9:S9">
    <x:cfRule type="cellIs" dxfId="22" priority="7" operator="lessThan">
      <x:formula>0</x:formula>
    </x:cfRule>
  </x:conditionalFormatting>
  <x:conditionalFormatting sqref="V10:V10">
    <x:cfRule type="cellIs" dxfId="20" priority="10" operator="greaterThan">
      <x:formula>$V$14</x:formula>
    </x:cfRule>
    <x:cfRule type="cellIs" dxfId="21" priority="9" operator="lessThan">
      <x:formula>$V$14</x:formula>
    </x:cfRule>
  </x:conditionalFormatting>
  <x:conditionalFormatting sqref="V11:V11">
    <x:cfRule type="cellIs" dxfId="18" priority="2" operator="greaterThan">
      <x:formula>$V$13</x:formula>
    </x:cfRule>
    <x:cfRule type="cellIs" dxfId="19" priority="1" operator="lessThan">
      <x:formula>$V$13</x:formula>
    </x:cfRule>
  </x:conditionalFormatting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.00390625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31" t="s">
        <x:v>111</x:v>
      </x:c>
      <x:c r="C2" s="32"/>
      <x:c r="D2" s="32"/>
      <x:c r="E2" s="32"/>
      <x:c r="F2" s="32"/>
      <x:c r="G2" s="32"/>
      <x:c r="H2" s="32"/>
      <x:c r="I2" s="32"/>
      <x:c r="J2" s="32"/>
      <x:c r="K2" s="32"/>
      <x:c r="L2" s="33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30" t="s">
        <x:v>44</x:v>
      </x:c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N4" s="34" t="s">
        <x:v>64</x:v>
      </x:c>
      <x:c r="O4" s="34"/>
      <x:c r="P4" s="11"/>
      <x:c r="Q4" s="11"/>
      <x:c r="R4" s="34" t="s">
        <x:v>110</x:v>
      </x:c>
      <x:c r="S4" s="34"/>
      <x:c r="T4" s="11"/>
      <x:c r="U4" s="11"/>
      <x:c r="V4" s="11"/>
    </x:row>
    <x:row r="5" spans="1:22">
      <x:c r="A5" s="10"/>
      <x:c r="B5" s="35" t="s">
        <x:v>27</x:v>
      </x:c>
      <x:c r="C5" s="37" t="s">
        <x:v>86</x:v>
      </x:c>
      <x:c r="D5" s="38"/>
      <x:c r="E5" s="37" t="s">
        <x:v>10</x:v>
      </x:c>
      <x:c r="F5" s="38"/>
      <x:c r="G5" s="37" t="s">
        <x:v>97</x:v>
      </x:c>
      <x:c r="H5" s="38"/>
      <x:c r="I5" s="37" t="s">
        <x:v>114</x:v>
      </x:c>
      <x:c r="J5" s="38"/>
      <x:c r="K5" s="37" t="s">
        <x:v>98</x:v>
      </x:c>
      <x:c r="L5" s="39"/>
      <x:c r="N5" s="8" t="s">
        <x:v>28</x:v>
      </x:c>
      <x:c r="O5" s="7">
        <x:f>SUM(C7:L7)</x:f>
        <x:v>46900000</x:v>
      </x:c>
      <x:c r="P5" s="10"/>
      <x:c r="Q5" s="10"/>
      <x:c r="R5" s="8" t="s">
        <x:v>28</x:v>
      </x:c>
      <x:c r="S5" s="7">
        <x:v>0</x:v>
      </x:c>
      <x:c r="T5" s="10"/>
      <x:c r="U5" s="10"/>
      <x:c r="V5" s="10"/>
    </x:row>
    <x:row r="6" spans="1:22">
      <x:c r="A6" s="10"/>
      <x:c r="B6" s="43"/>
      <x:c r="C6" s="46" t="s">
        <x:v>103</x:v>
      </x:c>
      <x:c r="D6" s="47"/>
      <x:c r="E6" s="44" t="s">
        <x:v>103</x:v>
      </x:c>
      <x:c r="F6" s="45"/>
      <x:c r="G6" s="44" t="s">
        <x:v>25</x:v>
      </x:c>
      <x:c r="H6" s="45"/>
      <x:c r="I6" s="46" t="s">
        <x:v>104</x:v>
      </x:c>
      <x:c r="J6" s="47"/>
      <x:c r="K6" s="25" t="s">
        <x:v>73</x:v>
      </x:c>
      <x:c r="L6" s="25" t="s">
        <x:v>26</x:v>
      </x:c>
      <x:c r="N6" s="8" t="s">
        <x:v>1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55</x:v>
      </x:c>
      <x:c r="C7" s="40"/>
      <x:c r="D7" s="40"/>
      <x:c r="E7" s="40">
        <x:v>39000000</x:v>
      </x:c>
      <x:c r="F7" s="40"/>
      <x:c r="G7" s="41">
        <x:v>6900000</x:v>
      </x:c>
      <x:c r="H7" s="42"/>
      <x:c r="I7" s="40">
        <x:v>1000000</x:v>
      </x:c>
      <x:c r="J7" s="40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 ht="17.80000000000000071054">
      <x:c r="A8" s="10"/>
      <x:c r="B8" s="5" t="s">
        <x:v>89</x:v>
      </x:c>
      <x:c r="C8" s="40"/>
      <x:c r="D8" s="40"/>
      <x:c r="E8" s="40">
        <x:v>0</x:v>
      </x:c>
      <x:c r="F8" s="40"/>
      <x:c r="G8" s="41">
        <x:v>0</x:v>
      </x:c>
      <x:c r="H8" s="42"/>
      <x:c r="I8" s="40">
        <x:v>0</x:v>
      </x:c>
      <x:c r="J8" s="40"/>
      <x:c r="K8" s="7">
        <x:v>0</x:v>
      </x:c>
      <x:c r="L8" s="7">
        <x:v>0</x:v>
      </x:c>
      <x:c r="M8" s="10"/>
      <x:c r="N8" s="34" t="s">
        <x:v>70</x:v>
      </x:c>
      <x:c r="O8" s="34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1</x:v>
      </x:c>
      <x:c r="C9" s="40">
        <x:f>C8*0</x:f>
        <x:v>0</x:v>
      </x:c>
      <x:c r="D9" s="40"/>
      <x:c r="E9" s="40">
        <x:f>E8*0</x:f>
        <x:v>0</x:v>
      </x:c>
      <x:c r="F9" s="40"/>
      <x:c r="G9" s="40">
        <x:f>G8*0</x:f>
        <x:v>0</x:v>
      </x:c>
      <x:c r="H9" s="40"/>
      <x:c r="I9" s="40">
        <x:f>I8*0</x:f>
        <x:v>0</x:v>
      </x:c>
      <x:c r="J9" s="40"/>
      <x:c r="K9" s="7">
        <x:f>K8*0</x:f>
        <x:v>0</x:v>
      </x:c>
      <x:c r="L9" s="7">
        <x:f>L8*0</x:f>
        <x:v>0</x:v>
      </x:c>
      <x:c r="M9" s="10"/>
      <x:c r="N9" s="8" t="s">
        <x:v>28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N8:O8"/>
    <x:mergeCell ref="C7:D7"/>
    <x:mergeCell ref="B2:L2"/>
    <x:mergeCell ref="G8:H8"/>
    <x:mergeCell ref="I8:J8"/>
    <x:mergeCell ref="B5:B6"/>
    <x:mergeCell ref="C8:D8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  <x:mergeCell ref="N4:O4"/>
    <x:mergeCell ref="C5:D5"/>
    <x:mergeCell ref="E5:F5"/>
    <x:mergeCell ref="G5:H5"/>
    <x:mergeCell ref="R4:S4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G49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E19" activeCellId="0" sqref="E19:E19"/>
    </x:sheetView>
  </x:sheetViews>
  <x:sheetFormatPr defaultColWidth="9.00390625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9" width="10.8984375" customWidth="1"/>
    <x:col min="10" max="10" width="21.6992187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31" t="s">
        <x:v>107</x:v>
      </x:c>
      <x:c r="C2" s="32"/>
      <x:c r="D2" s="32"/>
      <x:c r="E2" s="32"/>
      <x:c r="F2" s="32"/>
      <x:c r="G2" s="32"/>
      <x:c r="H2" s="32"/>
      <x:c r="I2" s="32"/>
      <x:c r="J2" s="32"/>
      <x:c r="K2" s="32"/>
      <x:c r="L2" s="32"/>
      <x:c r="M2" s="32"/>
      <x:c r="N2" s="32"/>
      <x:c r="O2" s="32"/>
      <x:c r="P2" s="32"/>
      <x:c r="Q2" s="32"/>
      <x:c r="R2" s="32"/>
      <x:c r="S2" s="32"/>
      <x:c r="T2" s="32"/>
      <x:c r="U2" s="32"/>
      <x:c r="V2" s="33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30" t="s">
        <x:v>44</x:v>
      </x:c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30"/>
      <x:c r="T4" s="11"/>
      <x:c r="U4" s="34" t="s">
        <x:v>64</x:v>
      </x:c>
      <x:c r="V4" s="34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35" t="s">
        <x:v>27</x:v>
      </x:c>
      <x:c r="C5" s="37" t="s">
        <x:v>58</x:v>
      </x:c>
      <x:c r="D5" s="38"/>
      <x:c r="E5" s="37" t="s">
        <x:v>18</x:v>
      </x:c>
      <x:c r="F5" s="39"/>
      <x:c r="G5" s="39"/>
      <x:c r="H5" s="39"/>
      <x:c r="I5" s="39"/>
      <x:c r="J5" s="38"/>
      <x:c r="K5" s="37" t="s">
        <x:v>69</x:v>
      </x:c>
      <x:c r="L5" s="39"/>
      <x:c r="M5" s="39"/>
      <x:c r="N5" s="39"/>
      <x:c r="O5" s="38"/>
      <x:c r="P5" s="35" t="s">
        <x:v>87</x:v>
      </x:c>
      <x:c r="Q5" s="37" t="s">
        <x:v>84</x:v>
      </x:c>
      <x:c r="R5" s="38"/>
      <x:c r="S5" s="35" t="s">
        <x:v>34</x:v>
      </x:c>
      <x:c r="T5" s="10"/>
      <x:c r="U5" s="8" t="s">
        <x:v>5</x:v>
      </x:c>
      <x:c r="V5" s="7">
        <x:f>D10</x:f>
        <x:v>0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36"/>
      <x:c r="C6" s="8" t="s">
        <x:v>50</x:v>
      </x:c>
      <x:c r="D6" s="8" t="s">
        <x:v>47</x:v>
      </x:c>
      <x:c r="E6" s="8" t="s">
        <x:v>93</x:v>
      </x:c>
      <x:c r="F6" s="8" t="s">
        <x:v>35</x:v>
      </x:c>
      <x:c r="G6" s="8" t="s">
        <x:v>99</x:v>
      </x:c>
      <x:c r="H6" s="8" t="s">
        <x:v>16</x:v>
      </x:c>
      <x:c r="I6" s="8" t="s">
        <x:v>31</x:v>
      </x:c>
      <x:c r="J6" s="8" t="s">
        <x:v>8</x:v>
      </x:c>
      <x:c r="K6" s="8" t="s">
        <x:v>20</x:v>
      </x:c>
      <x:c r="L6" s="8" t="s">
        <x:v>60</x:v>
      </x:c>
      <x:c r="M6" s="20" t="s">
        <x:v>7</x:v>
      </x:c>
      <x:c r="N6" s="20" t="s">
        <x:v>106</x:v>
      </x:c>
      <x:c r="O6" s="20" t="s">
        <x:v>72</x:v>
      </x:c>
      <x:c r="P6" s="36"/>
      <x:c r="Q6" s="8" t="s">
        <x:v>114</x:v>
      </x:c>
      <x:c r="R6" s="8" t="s">
        <x:v>59</x:v>
      </x:c>
      <x:c r="S6" s="36"/>
      <x:c r="T6" s="10"/>
      <x:c r="U6" s="8" t="s">
        <x:v>68</x:v>
      </x:c>
      <x:c r="V6" s="7">
        <x:f>J10+O10+P10</x:f>
        <x:v>1252910</x:v>
      </x:c>
      <x:c r="W6" s="10" t="s">
        <x:v>105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88</x:v>
      </x:c>
      <x:c r="C7" s="6">
        <x:v>0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6">
        <x:v>400000</x:v>
      </x:c>
      <x:c r="I7" s="24" t="s">
        <x:v>40</x:v>
      </x:c>
      <x:c r="J7" s="6">
        <x:v>100000</x:v>
      </x:c>
      <x:c r="K7" s="6">
        <x:v>300000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100000</x:v>
      </x:c>
      <x:c r="Q7" s="6">
        <x:v>1800000</x:v>
      </x:c>
      <x:c r="R7" s="6">
        <x:v>100000</x:v>
      </x:c>
      <x:c r="S7" s="6"/>
      <x:c r="T7" s="10"/>
      <x:c r="U7" s="8" t="s">
        <x:v>85</x:v>
      </x:c>
      <x:c r="V7" s="7">
        <x:f>R10</x:f>
        <x:v>1900000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89</x:v>
      </x:c>
      <x:c r="C8" s="7">
        <x:v>0</x:v>
      </x:c>
      <x:c r="D8" s="7">
        <x:v>0</x:v>
      </x:c>
      <x:c r="E8" s="7">
        <x:f>'1월'!C12</x:f>
        <x:v>314689</x:v>
      </x:c>
      <x:c r="F8" s="7">
        <x:f>+SUMIF($M$16:$M$33,F$6,$K$16:$K$33)</x:f>
        <x:v>0</x:v>
      </x:c>
      <x:c r="G8" s="7">
        <x:f>SUMIF($M$16:$M$33,G$6,$K$16:$K$33)</x:f>
        <x:v>0</x:v>
      </x:c>
      <x:c r="H8" s="7">
        <x:f>SUMIF($M$16:$M$33,H$6,$K$16:$K$33)</x:f>
        <x:v>0</x:v>
      </x:c>
      <x:c r="I8" s="7">
        <x:f>SUMIF($M$16:$M$33,I$6,$K$16:$K$33)</x:f>
        <x:v>0</x:v>
      </x:c>
      <x:c r="J8" s="7">
        <x:f>SUMIF($M$16:$M$33,J$6,$K$16:$K$33)</x:f>
        <x:v>0</x:v>
      </x:c>
      <x:c r="K8" s="6">
        <x:v>300000</x:v>
      </x:c>
      <x:c r="L8" s="6">
        <x:f>34100+24500</x:f>
        <x:v>58600</x:v>
      </x:c>
      <x:c r="M8" s="6">
        <x:v>135931</x:v>
      </x:c>
      <x:c r="N8" s="6">
        <x:v>300000</x:v>
      </x:c>
      <x:c r="O8" s="6">
        <x:f>35000+8690</x:f>
        <x:v>43690</x:v>
      </x:c>
      <x:c r="P8" s="7">
        <x:v>100000</x:v>
      </x:c>
      <x:c r="Q8" s="7">
        <x:v>1800000</x:v>
      </x:c>
      <x:c r="R8" s="7">
        <x:v>100000</x:v>
      </x:c>
      <x:c r="S8" s="7">
        <x:f>SUMIF($E$16:$E$33,S$5,$C$16:$C$33)+SUMIF($M$16:$M$33,S$5,$K$16:$K$33)</x:f>
        <x:v>0</x:v>
      </x:c>
      <x:c r="T8" s="10"/>
      <x:c r="U8" s="8" t="s">
        <x:v>15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22</x:v>
      </x:c>
      <x:c r="C9" s="7">
        <x:f t="shared" ref="C9:S9" si="0">C7-C8</x:f>
        <x:v>0</x:v>
      </x:c>
      <x:c r="D9" s="7">
        <x:f t="shared" si="0"/>
        <x:v>0</x:v>
      </x:c>
      <x:c r="E9" s="7">
        <x:f t="shared" si="0"/>
        <x:v>-14689</x:v>
      </x:c>
      <x:c r="F9" s="7"/>
      <x:c r="G9" s="7"/>
      <x:c r="H9" s="7"/>
      <x:c r="I9" s="7">
        <x:f>I8</x:f>
        <x:v>0</x:v>
      </x:c>
      <x:c r="J9" s="7">
        <x:f t="shared" si="0"/>
        <x:v>100000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51</x:v>
      </x:c>
      <x:c r="V9" s="7">
        <x:f>V5-(V6+V7+V8)</x:f>
        <x:v>-3352910</x:v>
      </x:c>
      <x:c r="W9" s="13" t="s">
        <x:v>101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0</x:v>
      </x:c>
      <x:c r="E10" s="10"/>
      <x:c r="F10" s="10"/>
      <x:c r="G10" s="10"/>
      <x:c r="H10" s="10"/>
      <x:c r="I10" s="10"/>
      <x:c r="J10" s="18">
        <x:f>SUM(E8:J8)</x:f>
        <x:v>314689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100000</x:v>
      </x:c>
      <x:c r="Q10" s="17"/>
      <x:c r="R10" s="18">
        <x:f>Q8+R8</x:f>
        <x:v>1900000</x:v>
      </x:c>
      <x:c r="S10" s="12">
        <x:f>S8</x:f>
        <x:v>0</x:v>
      </x:c>
      <x:c r="T10" s="10"/>
      <x:c r="U10" s="8" t="s">
        <x:v>45</x:v>
      </x:c>
      <x:c r="V10" s="23" t="e">
        <x:f>V6/V5</x:f>
        <x:v>#DIV/0!</x:v>
      </x:c>
      <x:c r="W10" s="10" t="s">
        <x:v>91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49</x:v>
      </x:c>
      <x:c r="V11" s="23" t="e">
        <x:f>V7/V5</x:f>
        <x:v>#DIV/0!</x:v>
      </x:c>
      <x:c r="W11" s="10" t="s">
        <x:v>112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67</x:v>
      </x:c>
      <x:c r="C12" s="7">
        <x:f>SUM(C16:C33)</x:f>
        <x:v>68700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42</x:v>
      </x:c>
      <x:c r="V13" s="19">
        <x:v>0.5</x:v>
      </x:c>
      <x:c r="W13" s="7">
        <x:f>V5*V13</x:f>
        <x:v>0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30" t="s">
        <x:v>36</x:v>
      </x:c>
      <x:c r="C14" s="30"/>
      <x:c r="D14" s="30"/>
      <x:c r="E14" s="30"/>
      <x:c r="F14" s="17" t="s">
        <x:v>66</x:v>
      </x:c>
      <x:c r="G14" s="17"/>
      <x:c r="H14" s="17"/>
      <x:c r="I14" s="11"/>
      <x:c r="J14" s="30" t="s">
        <x:v>2</x:v>
      </x:c>
      <x:c r="K14" s="30"/>
      <x:c r="L14" s="30"/>
      <x:c r="M14" s="30"/>
      <x:c r="N14" s="11"/>
      <x:c r="O14" s="11"/>
      <x:c r="P14" s="11"/>
      <x:c r="Q14" s="11"/>
      <x:c r="R14" s="11"/>
      <x:c r="S14" s="11"/>
      <x:c r="T14" s="11"/>
      <x:c r="U14" s="8" t="s">
        <x:v>77</x:v>
      </x:c>
      <x:c r="V14" s="19">
        <x:v>0.5</x:v>
      </x:c>
      <x:c r="W14" s="7">
        <x:f>V5*V14</x:f>
        <x:v>0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79</x:v>
      </x:c>
      <x:c r="C15" s="8" t="s">
        <x:v>55</x:v>
      </x:c>
      <x:c r="D15" s="8" t="s">
        <x:v>57</x:v>
      </x:c>
      <x:c r="E15" s="8" t="s">
        <x:v>27</x:v>
      </x:c>
      <x:c r="F15" s="17"/>
      <x:c r="G15" s="17"/>
      <x:c r="H15" s="17"/>
      <x:c r="I15" s="10"/>
      <x:c r="J15" s="8" t="s">
        <x:v>79</x:v>
      </x:c>
      <x:c r="K15" s="8" t="s">
        <x:v>55</x:v>
      </x:c>
      <x:c r="L15" s="8" t="s">
        <x:v>57</x:v>
      </x:c>
      <x:c r="M15" s="8" t="s">
        <x:v>27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45321</x:v>
      </x:c>
      <x:c r="C16" s="15">
        <x:v>50000</x:v>
      </x:c>
      <x:c r="D16" s="16" t="s">
        <x:v>53</x:v>
      </x:c>
      <x:c r="E16" s="16" t="s">
        <x:v>31</x:v>
      </x:c>
      <x:c r="F16" s="22"/>
      <x:c r="G16" s="22"/>
      <x:c r="H16" s="22"/>
      <x:c r="I16" s="10"/>
      <x:c r="J16" s="26">
        <x:v>45330</x:v>
      </x:c>
      <x:c r="K16" s="3"/>
      <x:c r="L16" s="1"/>
      <x:c r="M16" s="1"/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45321</x:v>
      </x:c>
      <x:c r="C17" s="15">
        <x:v>4500</x:v>
      </x:c>
      <x:c r="D17" s="16" t="s">
        <x:v>76</x:v>
      </x:c>
      <x:c r="E17" s="16" t="s">
        <x:v>96</x:v>
      </x:c>
      <x:c r="F17" s="17"/>
      <x:c r="G17" s="17"/>
      <x:c r="H17" s="17"/>
      <x:c r="I17" s="10"/>
      <x:c r="J17" s="2"/>
      <x:c r="K17" s="15"/>
      <x:c r="L17" s="16"/>
      <x:c r="M17" s="16"/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45322</x:v>
      </x:c>
      <x:c r="C18" s="15">
        <x:v>4500</x:v>
      </x:c>
      <x:c r="D18" s="16" t="s">
        <x:v>76</x:v>
      </x:c>
      <x:c r="E18" s="16" t="s">
        <x:v>96</x:v>
      </x:c>
      <x:c r="F18" s="17"/>
      <x:c r="G18" s="17"/>
      <x:c r="H18" s="17"/>
      <x:c r="I18" s="10"/>
      <x:c r="J18" s="2"/>
      <x:c r="K18" s="15"/>
      <x:c r="L18" s="16"/>
      <x:c r="M18" s="16"/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45322</x:v>
      </x:c>
      <x:c r="C19" s="15">
        <x:v>1200</x:v>
      </x:c>
      <x:c r="D19" s="16" t="s">
        <x:v>23</x:v>
      </x:c>
      <x:c r="E19" s="16" t="s">
        <x:v>31</x:v>
      </x:c>
      <x:c r="F19" s="17"/>
      <x:c r="G19" s="17"/>
      <x:c r="H19" s="17"/>
      <x:c r="I19" s="10"/>
      <x:c r="J19" s="2"/>
      <x:c r="K19" s="15"/>
      <x:c r="L19" s="16"/>
      <x:c r="M19" s="16"/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45323</x:v>
      </x:c>
      <x:c r="C20" s="15">
        <x:v>4500</x:v>
      </x:c>
      <x:c r="D20" s="16" t="s">
        <x:v>76</x:v>
      </x:c>
      <x:c r="E20" s="16" t="s">
        <x:v>96</x:v>
      </x:c>
      <x:c r="F20" s="17"/>
      <x:c r="G20" s="17"/>
      <x:c r="H20" s="17"/>
      <x:c r="I20" s="10"/>
      <x:c r="J20" s="2"/>
      <x:c r="K20" s="15"/>
      <x:c r="L20" s="16"/>
      <x:c r="M20" s="16"/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45323</x:v>
      </x:c>
      <x:c r="C21" s="15">
        <x:v>4000</x:v>
      </x:c>
      <x:c r="D21" s="16" t="s">
        <x:v>81</x:v>
      </x:c>
      <x:c r="E21" s="16" t="s">
        <x:v>96</x:v>
      </x:c>
      <x:c r="F21" s="17"/>
      <x:c r="G21" s="17"/>
      <x:c r="H21" s="17"/>
      <x:c r="I21" s="10"/>
      <x:c r="J21" s="2"/>
      <x:c r="K21" s="15"/>
      <x:c r="L21" s="16"/>
      <x:c r="M21" s="16"/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"/>
      <x:c r="C22" s="15"/>
      <x:c r="D22" s="16"/>
      <x:c r="E22" s="16"/>
      <x:c r="F22" s="17"/>
      <x:c r="G22" s="17"/>
      <x:c r="H22" s="17"/>
      <x:c r="I22" s="10"/>
      <x:c r="J22" s="2"/>
      <x:c r="K22" s="15"/>
      <x:c r="L22" s="16"/>
      <x:c r="M22" s="16"/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"/>
      <x:c r="C23" s="15"/>
      <x:c r="D23" s="16"/>
      <x:c r="E23" s="16"/>
      <x:c r="F23" s="17"/>
      <x:c r="G23" s="17"/>
      <x:c r="H23" s="17"/>
      <x:c r="I23" s="10"/>
      <x:c r="J23" s="2"/>
      <x:c r="K23" s="15"/>
      <x:c r="L23" s="16"/>
      <x:c r="M23" s="16"/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"/>
      <x:c r="C24" s="15"/>
      <x:c r="D24" s="16"/>
      <x:c r="E24" s="16"/>
      <x:c r="F24" s="17"/>
      <x:c r="G24" s="17"/>
      <x:c r="H24" s="17"/>
      <x:c r="I24" s="10"/>
      <x:c r="J24" s="2"/>
      <x:c r="K24" s="15"/>
      <x:c r="L24" s="16"/>
      <x:c r="M24" s="16"/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"/>
      <x:c r="C25" s="15"/>
      <x:c r="D25" s="16"/>
      <x:c r="E25" s="16"/>
      <x:c r="F25" s="17"/>
      <x:c r="G25" s="17"/>
      <x:c r="H25" s="17"/>
      <x:c r="I25" s="10"/>
      <x:c r="J25" s="2"/>
      <x:c r="K25" s="15"/>
      <x:c r="L25" s="16"/>
      <x:c r="M25" s="16"/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14"/>
      <x:c r="C26" s="15"/>
      <x:c r="D26" s="16"/>
      <x:c r="E26" s="16"/>
      <x:c r="F26" s="17"/>
      <x:c r="G26" s="17"/>
      <x:c r="H26" s="17"/>
      <x:c r="I26" s="10"/>
      <x:c r="J26" s="2"/>
      <x:c r="K26" s="15"/>
      <x:c r="L26" s="16"/>
      <x:c r="M26" s="16"/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14"/>
      <x:c r="C27" s="15"/>
      <x:c r="D27" s="16"/>
      <x:c r="E27" s="16"/>
      <x:c r="F27" s="17"/>
      <x:c r="G27" s="17"/>
      <x:c r="H27" s="17"/>
      <x:c r="I27" s="10"/>
      <x:c r="J27" s="14"/>
      <x:c r="K27" s="15"/>
      <x:c r="L27" s="16"/>
      <x:c r="M27" s="16"/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14"/>
      <x:c r="C28" s="15"/>
      <x:c r="D28" s="16"/>
      <x:c r="E28" s="16"/>
      <x:c r="F28" s="17"/>
      <x:c r="G28" s="17"/>
      <x:c r="H28" s="17"/>
      <x:c r="I28" s="10"/>
      <x:c r="J28" s="14"/>
      <x:c r="K28" s="15"/>
      <x:c r="L28" s="16"/>
      <x:c r="M28" s="16"/>
      <x:c r="N28" s="17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14"/>
      <x:c r="C29" s="15"/>
      <x:c r="D29" s="16"/>
      <x:c r="E29" s="16"/>
      <x:c r="F29" s="17"/>
      <x:c r="G29" s="17"/>
      <x:c r="H29" s="17"/>
      <x:c r="I29" s="10"/>
      <x:c r="J29" s="14"/>
      <x:c r="K29" s="15"/>
      <x:c r="L29" s="16"/>
      <x:c r="M29" s="16"/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14"/>
      <x:c r="C30" s="15"/>
      <x:c r="D30" s="16"/>
      <x:c r="E30" s="16"/>
      <x:c r="F30" s="17"/>
      <x:c r="G30" s="17"/>
      <x:c r="H30" s="17"/>
      <x:c r="I30" s="10"/>
      <x:c r="J30" s="14"/>
      <x:c r="K30" s="15"/>
      <x:c r="L30" s="16"/>
      <x:c r="M30" s="16"/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14"/>
      <x:c r="C31" s="15"/>
      <x:c r="D31" s="16"/>
      <x:c r="E31" s="16"/>
      <x:c r="F31" s="17"/>
      <x:c r="G31" s="17"/>
      <x:c r="H31" s="17"/>
      <x:c r="I31" s="10"/>
      <x:c r="J31" s="14"/>
      <x:c r="K31" s="15"/>
      <x:c r="L31" s="16"/>
      <x:c r="M31" s="16"/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14"/>
      <x:c r="C32" s="15"/>
      <x:c r="D32" s="16"/>
      <x:c r="E32" s="16"/>
      <x:c r="F32" s="17"/>
      <x:c r="G32" s="17"/>
      <x:c r="H32" s="17"/>
      <x:c r="I32" s="10"/>
      <x:c r="J32" s="14"/>
      <x:c r="K32" s="15"/>
      <x:c r="L32" s="16"/>
      <x:c r="M32" s="16"/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14"/>
      <x:c r="C33" s="15"/>
      <x:c r="D33" s="16"/>
      <x:c r="E33" s="16"/>
      <x:c r="F33" s="17"/>
      <x:c r="G33" s="17"/>
      <x:c r="H33" s="17"/>
      <x:c r="I33" s="10"/>
      <x:c r="J33" s="14"/>
      <x:c r="K33" s="15"/>
      <x:c r="L33" s="16"/>
      <x:c r="M33" s="16"/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10"/>
      <x:c r="C34" s="10"/>
      <x:c r="D34" s="10"/>
      <x:c r="E34" s="10"/>
      <x:c r="F34" s="10"/>
      <x:c r="G34" s="10"/>
      <x:c r="H34" s="10"/>
      <x:c r="I34" s="10"/>
      <x:c r="J34" s="10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10"/>
      <x:c r="C35" s="10"/>
      <x:c r="D35" s="10"/>
      <x:c r="E35" s="10"/>
      <x:c r="F35" s="10"/>
      <x:c r="G35" s="10"/>
      <x:c r="H35" s="10"/>
      <x:c r="I35" s="10"/>
      <x:c r="J35" s="10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10"/>
      <x:c r="C36" s="10"/>
      <x:c r="D36" s="10"/>
      <x:c r="E36" s="10"/>
      <x:c r="F36" s="10"/>
      <x:c r="G36" s="10"/>
      <x:c r="H36" s="10"/>
      <x:c r="I36" s="10"/>
      <x:c r="J36" s="10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10"/>
      <x:c r="C37" s="10"/>
      <x:c r="D37" s="10"/>
      <x:c r="E37" s="10"/>
      <x:c r="F37" s="10"/>
      <x:c r="G37" s="10"/>
      <x:c r="H37" s="10"/>
      <x:c r="I37" s="10"/>
      <x:c r="J37" s="10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10"/>
      <x:c r="C38" s="10"/>
      <x:c r="D38" s="10"/>
      <x:c r="E38" s="10"/>
      <x:c r="F38" s="10"/>
      <x:c r="G38" s="10"/>
      <x:c r="H38" s="10"/>
      <x:c r="I38" s="10"/>
      <x:c r="J38" s="10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10"/>
      <x:c r="C39" s="10"/>
      <x:c r="D39" s="10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10"/>
      <x:c r="C40" s="10"/>
      <x:c r="D40" s="10"/>
      <x:c r="E40" s="10"/>
      <x:c r="F40" s="10"/>
      <x:c r="G40" s="10"/>
      <x:c r="H40" s="10"/>
      <x:c r="I40" s="10"/>
      <x:c r="J40" s="10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10"/>
      <x:c r="C41" s="10"/>
      <x:c r="D41" s="10"/>
      <x:c r="E41" s="10"/>
      <x:c r="F41" s="10"/>
      <x:c r="G41" s="10"/>
      <x:c r="H41" s="10"/>
      <x:c r="I41" s="10"/>
      <x:c r="J41" s="10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10"/>
      <x:c r="C42" s="10"/>
      <x:c r="D42" s="10"/>
      <x:c r="E42" s="10"/>
      <x:c r="F42" s="10"/>
      <x:c r="G42" s="10"/>
      <x:c r="H42" s="10"/>
      <x:c r="I42" s="10"/>
      <x:c r="J42" s="10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10"/>
      <x:c r="C43" s="10"/>
      <x:c r="D43" s="10"/>
      <x:c r="E43" s="10"/>
      <x:c r="F43" s="10"/>
      <x:c r="G43" s="10"/>
      <x:c r="H43" s="10"/>
      <x:c r="I43" s="10"/>
      <x:c r="J43" s="10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10"/>
      <x:c r="C44" s="10"/>
      <x:c r="D44" s="10"/>
      <x:c r="E44" s="10"/>
      <x:c r="F44" s="10"/>
      <x:c r="G44" s="10"/>
      <x:c r="H44" s="10"/>
      <x:c r="I44" s="10"/>
      <x:c r="J44" s="10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10"/>
      <x:c r="C45" s="10"/>
      <x:c r="D45" s="10"/>
      <x:c r="E45" s="10"/>
      <x:c r="F45" s="10"/>
      <x:c r="G45" s="10"/>
      <x:c r="H45" s="10"/>
      <x:c r="I45" s="10"/>
      <x:c r="J45" s="10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10"/>
      <x:c r="C46" s="10"/>
      <x:c r="D46" s="10"/>
      <x:c r="E46" s="10"/>
      <x:c r="F46" s="10"/>
      <x:c r="G46" s="10"/>
      <x:c r="H46" s="10"/>
      <x:c r="I46" s="10"/>
      <x:c r="J46" s="10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10"/>
      <x:c r="C47" s="10"/>
      <x:c r="D47" s="10"/>
      <x:c r="E47" s="10"/>
      <x:c r="F47" s="10"/>
      <x:c r="G47" s="10"/>
      <x:c r="H47" s="10"/>
      <x:c r="I47" s="10"/>
      <x:c r="J47" s="10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10"/>
      <x:c r="C48" s="10"/>
      <x:c r="D48" s="10"/>
      <x:c r="E48" s="10"/>
      <x:c r="F48" s="10"/>
      <x:c r="G48" s="10"/>
      <x:c r="H48" s="10"/>
      <x:c r="I48" s="10"/>
      <x:c r="J48" s="10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10"/>
      <x:c r="C49" s="10"/>
      <x:c r="D49" s="10"/>
      <x:c r="E49" s="10"/>
      <x:c r="F49" s="10"/>
      <x:c r="G49" s="10"/>
      <x:c r="H49" s="10"/>
      <x:c r="I49" s="10"/>
      <x:c r="J49" s="10"/>
      <x:c r="K49" s="10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3" operator="lessThan">
      <x:formula>0</x:formula>
    </x:cfRule>
  </x:conditionalFormatting>
  <x:conditionalFormatting sqref="C9:S9">
    <x:cfRule type="cellIs" dxfId="16" priority="4" operator="lessThan">
      <x:formula>0</x:formula>
    </x:cfRule>
  </x:conditionalFormatting>
  <x:conditionalFormatting sqref="V10:V10">
    <x:cfRule type="cellIs" dxfId="14" priority="6" operator="greaterThan">
      <x:formula>$V$14</x:formula>
    </x:cfRule>
    <x:cfRule type="cellIs" dxfId="15" priority="5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.00390625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31" t="s">
        <x:v>9</x:v>
      </x:c>
      <x:c r="C2" s="32"/>
      <x:c r="D2" s="32"/>
      <x:c r="E2" s="32"/>
      <x:c r="F2" s="32"/>
      <x:c r="G2" s="32"/>
      <x:c r="H2" s="32"/>
      <x:c r="I2" s="32"/>
      <x:c r="J2" s="32"/>
      <x:c r="K2" s="32"/>
      <x:c r="L2" s="33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30" t="s">
        <x:v>44</x:v>
      </x:c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M4" s="11"/>
      <x:c r="N4" s="34" t="s">
        <x:v>64</x:v>
      </x:c>
      <x:c r="O4" s="34"/>
      <x:c r="Q4" s="34" t="s">
        <x:v>110</x:v>
      </x:c>
      <x:c r="R4" s="34"/>
      <x:c r="S4" s="11"/>
      <x:c r="V4" s="11"/>
      <x:c r="W4" s="11"/>
      <x:c r="X4" s="11"/>
      <x:c r="Y4" s="11"/>
      <x:c r="Z4" s="11"/>
    </x:row>
    <x:row r="5" spans="1:26">
      <x:c r="A5" s="10"/>
      <x:c r="B5" s="35" t="s">
        <x:v>27</x:v>
      </x:c>
      <x:c r="C5" s="37" t="s">
        <x:v>86</x:v>
      </x:c>
      <x:c r="D5" s="38"/>
      <x:c r="E5" s="37" t="s">
        <x:v>10</x:v>
      </x:c>
      <x:c r="F5" s="38"/>
      <x:c r="G5" s="37" t="s">
        <x:v>97</x:v>
      </x:c>
      <x:c r="H5" s="38"/>
      <x:c r="I5" s="37" t="s">
        <x:v>114</x:v>
      </x:c>
      <x:c r="J5" s="38"/>
      <x:c r="K5" s="37" t="s">
        <x:v>98</x:v>
      </x:c>
      <x:c r="L5" s="39"/>
      <x:c r="M5" s="10"/>
      <x:c r="N5" s="8" t="s">
        <x:v>28</x:v>
      </x:c>
      <x:c r="O5" s="7">
        <x:f>R5+SUM(C8:L8)</x:f>
        <x:v>48800000</x:v>
      </x:c>
      <x:c r="Q5" s="8" t="s">
        <x:v>28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43"/>
      <x:c r="C6" s="46" t="s">
        <x:v>103</x:v>
      </x:c>
      <x:c r="D6" s="47"/>
      <x:c r="E6" s="44" t="s">
        <x:v>103</x:v>
      </x:c>
      <x:c r="F6" s="45"/>
      <x:c r="G6" s="44" t="s">
        <x:v>25</x:v>
      </x:c>
      <x:c r="H6" s="45"/>
      <x:c r="I6" s="46" t="s">
        <x:v>104</x:v>
      </x:c>
      <x:c r="J6" s="47"/>
      <x:c r="K6" s="25" t="s">
        <x:v>73</x:v>
      </x:c>
      <x:c r="L6" s="25" t="s">
        <x:v>26</x:v>
      </x:c>
      <x:c r="M6" s="10"/>
      <x:c r="N6" s="8" t="s">
        <x:v>90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55</x:v>
      </x:c>
      <x:c r="C7" s="40">
        <x:v>0</x:v>
      </x:c>
      <x:c r="D7" s="40"/>
      <x:c r="E7" s="41">
        <x:f>SUM('1월(자산)'!E7:F8)</x:f>
        <x:v>39000000</x:v>
      </x:c>
      <x:c r="F7" s="42"/>
      <x:c r="G7" s="41">
        <x:f>SUM('1월(자산)'!G7:H8)</x:f>
        <x:v>6900000</x:v>
      </x:c>
      <x:c r="H7" s="42"/>
      <x:c r="I7" s="40">
        <x:f>SUM('1월(자산)'!I7:J8)</x:f>
        <x:v>1000000</x:v>
      </x:c>
      <x:c r="J7" s="40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89</x:v>
      </x:c>
      <x:c r="C8" s="40">
        <x:v>0</x:v>
      </x:c>
      <x:c r="D8" s="40"/>
      <x:c r="E8" s="41">
        <x:v>0</x:v>
      </x:c>
      <x:c r="F8" s="42"/>
      <x:c r="G8" s="41">
        <x:v>100000</x:v>
      </x:c>
      <x:c r="H8" s="42"/>
      <x:c r="I8" s="40">
        <x:v>1800000</x:v>
      </x:c>
      <x:c r="J8" s="40"/>
      <x:c r="K8" s="7">
        <x:v>0</x:v>
      </x:c>
      <x:c r="L8" s="7">
        <x:v>0</x:v>
      </x:c>
      <x:c r="M8" s="10"/>
      <x:c r="N8" s="34" t="s">
        <x:v>70</x:v>
      </x:c>
      <x:c r="O8" s="34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1</x:v>
      </x:c>
      <x:c r="C9" s="40">
        <x:f>C8*0</x:f>
        <x:v>0</x:v>
      </x:c>
      <x:c r="D9" s="40"/>
      <x:c r="E9" s="40">
        <x:f>E8*0</x:f>
        <x:v>0</x:v>
      </x:c>
      <x:c r="F9" s="40"/>
      <x:c r="G9" s="40">
        <x:f>G8*0</x:f>
        <x:v>0</x:v>
      </x:c>
      <x:c r="H9" s="40"/>
      <x:c r="I9" s="40">
        <x:f>I8*0</x:f>
        <x:v>0</x:v>
      </x:c>
      <x:c r="J9" s="40"/>
      <x:c r="K9" s="7">
        <x:f>K8*0</x:f>
        <x:v>0</x:v>
      </x:c>
      <x:c r="L9" s="7">
        <x:f>L8*0</x:f>
        <x:v>0</x:v>
      </x:c>
      <x:c r="M9" s="10"/>
      <x:c r="N9" s="8" t="s">
        <x:v>28</x:v>
      </x:c>
      <x:c r="O9" s="7">
        <x:f>O5-G7</x:f>
        <x:v>41900000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Q4:R4"/>
    <x:mergeCell ref="B5:B6"/>
    <x:mergeCell ref="C5:D5"/>
    <x:mergeCell ref="I5:J5"/>
    <x:mergeCell ref="K5:L5"/>
    <x:mergeCell ref="C6:D6"/>
    <x:mergeCell ref="I6:J6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1월</vt:lpstr>
      <vt:lpstr>1월(자산)</vt:lpstr>
      <vt:lpstr>2월</vt:lpstr>
      <vt:lpstr>2월(자산)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2</cp:revision>
  <dcterms:created xsi:type="dcterms:W3CDTF">2020-09-01T07:58:34.000</dcterms:created>
  <dcterms:modified xsi:type="dcterms:W3CDTF">2024-02-05T12:47:17.002</dcterms:modified>
  <cp:version>1200.0100.06</cp:version>
</cp:coreProperties>
</file>