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"/>
    </mc:Choice>
  </mc:AlternateContent>
  <xr:revisionPtr revIDLastSave="0" documentId="13_ncr:1_{D8F35428-2832-45A1-B28D-0BF4F8DDED0E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2월" sheetId="1" r:id="rId2"/>
  </sheets>
  <definedNames>
    <definedName name="_xlnm._FilterDatabase" localSheetId="0" hidden="1">'1월'!$B$15:$E$15</definedName>
    <definedName name="_xlnm._FilterDatabase" localSheetId="1" hidden="1">'2월'!$B$13:$E$13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2" l="1"/>
  <c r="U13" i="2"/>
  <c r="U14" i="2"/>
  <c r="P10" i="2"/>
  <c r="T7" i="2" s="1"/>
  <c r="F8" i="2"/>
  <c r="G8" i="2"/>
  <c r="E8" i="2"/>
  <c r="M8" i="2"/>
  <c r="M7" i="2"/>
  <c r="M10" i="2"/>
  <c r="D9" i="2"/>
  <c r="C9" i="2"/>
  <c r="J8" i="2"/>
  <c r="M9" i="2"/>
  <c r="L9" i="2"/>
  <c r="N10" i="2"/>
  <c r="D10" i="2"/>
  <c r="T5" i="2" s="1"/>
  <c r="P9" i="2"/>
  <c r="O9" i="2"/>
  <c r="N9" i="2"/>
  <c r="Q8" i="2"/>
  <c r="Q9" i="2" s="1"/>
  <c r="K9" i="2"/>
  <c r="H8" i="2"/>
  <c r="H9" i="2" s="1"/>
  <c r="J7" i="2"/>
  <c r="J9" i="2" s="1"/>
  <c r="K8" i="1"/>
  <c r="H8" i="1"/>
  <c r="H9" i="1" s="1"/>
  <c r="D10" i="1"/>
  <c r="T5" i="1" s="1"/>
  <c r="E8" i="1"/>
  <c r="E9" i="1" s="1"/>
  <c r="F8" i="1"/>
  <c r="J7" i="1"/>
  <c r="G8" i="1"/>
  <c r="G9" i="1" s="1"/>
  <c r="Q8" i="1"/>
  <c r="P9" i="1"/>
  <c r="N10" i="1"/>
  <c r="I8" i="1"/>
  <c r="I9" i="1" s="1"/>
  <c r="J8" i="1"/>
  <c r="J9" i="1" s="1"/>
  <c r="T11" i="2" l="1"/>
  <c r="G9" i="2"/>
  <c r="T6" i="2"/>
  <c r="T10" i="2" s="1"/>
  <c r="I9" i="2"/>
  <c r="E9" i="2"/>
  <c r="Q10" i="2"/>
  <c r="K10" i="1"/>
  <c r="K9" i="1"/>
  <c r="H10" i="1"/>
  <c r="Q9" i="1"/>
  <c r="Q10" i="1"/>
  <c r="P10" i="1"/>
  <c r="T7" i="1" s="1"/>
  <c r="O9" i="1"/>
  <c r="N9" i="1"/>
  <c r="T9" i="2" l="1"/>
  <c r="T6" i="1"/>
  <c r="T9" i="1" s="1"/>
  <c r="T10" i="1" l="1"/>
</calcChain>
</file>

<file path=xl/sharedStrings.xml><?xml version="1.0" encoding="utf-8"?>
<sst xmlns="http://schemas.openxmlformats.org/spreadsheetml/2006/main" count="112" uniqueCount="56">
  <si>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</si>
  <si>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</si>
  <si>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</si>
  <si>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</si>
  <si>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</si>
  <si>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</si>
  <si>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</si>
  <si>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</si>
  <si>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</si>
  <si>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</si>
  <si>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</si>
  <si>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</si>
  <si>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</si>
  <si>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</si>
  <si>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</si>
  <si>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</si>
  <si>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</si>
  <si>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</si>
  <si>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</si>
  <si>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</si>
  <si>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</si>
  <si>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</si>
  <si>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</si>
  <si>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</si>
  <si>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</si>
  <si>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</si>
  <si>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</si>
  <si>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</si>
  <si>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</si>
  <si>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</si>
  <si>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</si>
  <si>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</si>
  <si>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</si>
  <si>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</si>
  <si>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</si>
  <si>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</si>
  <si>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</si>
  <si>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2024년 1월 송민영의 가계부</t>
    <phoneticPr fontId="2" type="noConversion"/>
  </si>
  <si>
    <t>.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</si>
  <si>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</si>
  <si>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</si>
  <si>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</si>
  <si>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기타</t>
    <phoneticPr fontId="2" type="noConversion"/>
  </si>
  <si>
    <t>식비</t>
    <phoneticPr fontId="2" type="noConversion"/>
  </si>
  <si>
    <t>관리비</t>
    <phoneticPr fontId="2" type="noConversion"/>
  </si>
  <si>
    <t>기타(변동)</t>
    <phoneticPr fontId="2" type="noConversion"/>
  </si>
  <si>
    <t>기타(변동)</t>
    <phoneticPr fontId="2" type="noConversion"/>
  </si>
  <si>
    <t>기타(고정)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</si>
  <si>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</si>
  <si>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</si>
  <si>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</si>
  <si>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2024년 1월 송민영의 가계부(현대차 주식 18만원 이하일 때 구매)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</si>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</sst>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177" fontId="4" fillId="3" borderId="1" xfId="2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E49"/>
  <sheetViews>
    <sheetView tabSelected="1" zoomScale="85" zoomScaleNormal="85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H11" sqref="H11"/>
    </sheetView>
  </sheetViews>
  <sheetFormatPr defaultRowHeight="17.399999999999999" x14ac:dyDescent="0.4"/>
  <cols>
    <col min="2" max="12" width="10.8984375" customWidth="1"/>
    <col min="13" max="13" width="27.5" bestFit="1" customWidth="1"/>
    <col min="14" max="14" width="29.296875" bestFit="1" customWidth="1"/>
    <col min="15" max="16" width="10.8984375" customWidth="1"/>
    <col min="17" max="17" width="9.3984375" bestFit="1" customWidth="1"/>
    <col min="20" max="20" width="10.8984375" bestFit="1" customWidth="1"/>
    <col min="21" max="21" width="13.296875" bestFit="1" customWidth="1"/>
  </cols>
  <sheetData>
    <row r="1" spans="1:31" ht="18" thickBot="1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4.5" customHeight="1" thickBot="1" x14ac:dyDescent="0.45">
      <c r="A2" s="12"/>
      <c r="B2" s="26" t="s">
        <v>51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s="11" customFormat="1" ht="19.2" x14ac:dyDescent="0.4">
      <c r="A4" s="13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3"/>
      <c r="S4" s="29" t="s">
        <v>35</v>
      </c>
      <c r="T4" s="29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x14ac:dyDescent="0.4">
      <c r="A5" s="12"/>
      <c r="B5" s="30" t="s">
        <v>14</v>
      </c>
      <c r="C5" s="32" t="s">
        <v>11</v>
      </c>
      <c r="D5" s="33"/>
      <c r="E5" s="32" t="s">
        <v>2</v>
      </c>
      <c r="F5" s="34"/>
      <c r="G5" s="34"/>
      <c r="H5" s="33"/>
      <c r="I5" s="32" t="s">
        <v>6</v>
      </c>
      <c r="J5" s="34"/>
      <c r="K5" s="34"/>
      <c r="L5" s="34"/>
      <c r="M5" s="33"/>
      <c r="N5" s="30" t="s">
        <v>7</v>
      </c>
      <c r="O5" s="32" t="s">
        <v>8</v>
      </c>
      <c r="P5" s="33"/>
      <c r="Q5" s="30" t="s">
        <v>27</v>
      </c>
      <c r="R5" s="12"/>
      <c r="S5" s="10" t="s">
        <v>24</v>
      </c>
      <c r="T5" s="8">
        <f>D10</f>
        <v>4000000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12"/>
      <c r="B6" s="31"/>
      <c r="C6" s="10" t="s">
        <v>12</v>
      </c>
      <c r="D6" s="10" t="s">
        <v>13</v>
      </c>
      <c r="E6" s="10" t="s">
        <v>3</v>
      </c>
      <c r="F6" s="10" t="s">
        <v>44</v>
      </c>
      <c r="G6" s="10" t="s">
        <v>4</v>
      </c>
      <c r="H6" s="10" t="s">
        <v>5</v>
      </c>
      <c r="I6" s="10" t="s">
        <v>36</v>
      </c>
      <c r="J6" s="10" t="s">
        <v>15</v>
      </c>
      <c r="K6" s="22" t="s">
        <v>48</v>
      </c>
      <c r="L6" s="22" t="s">
        <v>49</v>
      </c>
      <c r="M6" s="22" t="s">
        <v>50</v>
      </c>
      <c r="N6" s="31"/>
      <c r="O6" s="10" t="s">
        <v>9</v>
      </c>
      <c r="P6" s="10" t="s">
        <v>10</v>
      </c>
      <c r="Q6" s="31"/>
      <c r="R6" s="12"/>
      <c r="S6" s="10" t="s">
        <v>28</v>
      </c>
      <c r="T6" s="8">
        <f>H10+M10+N10</f>
        <v>1037742</v>
      </c>
      <c r="U6" s="12" t="s">
        <v>32</v>
      </c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12"/>
      <c r="B7" s="5" t="s">
        <v>0</v>
      </c>
      <c r="C7" s="7">
        <v>4000000</v>
      </c>
      <c r="D7" s="7">
        <v>0</v>
      </c>
      <c r="E7" s="7">
        <v>400000</v>
      </c>
      <c r="F7" s="7">
        <v>120000</v>
      </c>
      <c r="G7" s="7">
        <v>200000</v>
      </c>
      <c r="H7" s="7">
        <v>100000</v>
      </c>
      <c r="I7" s="7">
        <v>300000</v>
      </c>
      <c r="J7" s="7">
        <f>34100+24500</f>
        <v>58600</v>
      </c>
      <c r="K7" s="7">
        <v>135931</v>
      </c>
      <c r="L7" s="7">
        <v>300000</v>
      </c>
      <c r="M7" s="7">
        <f>35000+8690</f>
        <v>43690</v>
      </c>
      <c r="N7" s="7">
        <v>50000</v>
      </c>
      <c r="O7" s="7">
        <v>1000000</v>
      </c>
      <c r="P7" s="7">
        <v>100000</v>
      </c>
      <c r="Q7" s="7"/>
      <c r="R7" s="12"/>
      <c r="S7" s="10" t="s">
        <v>25</v>
      </c>
      <c r="T7" s="8">
        <f>P10</f>
        <v>1100000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12"/>
      <c r="B8" s="6" t="s">
        <v>1</v>
      </c>
      <c r="C8" s="8">
        <v>4000000</v>
      </c>
      <c r="D8" s="8">
        <v>0</v>
      </c>
      <c r="E8" s="8">
        <f>SUMIF($E$16:$E$33,E$6,$C$16:$C$33)+SUMIF($K$16:$K$33,E$6,$I$16:$I$33)</f>
        <v>6000</v>
      </c>
      <c r="F8" s="8">
        <f>SUMIF($E$16:$E$33,F$6,$C$16:$C$33)+SUMIF($K$16:$K$33,F$6,$I$16:$I$33)</f>
        <v>0</v>
      </c>
      <c r="G8" s="8">
        <f>SUMIF($E$16:$E$33,G$6,$C$16:$C$33)+SUMIF($K$16:$K$33,G$6,$I$16:$I$33)</f>
        <v>0</v>
      </c>
      <c r="H8" s="8">
        <f>SUMIF($E$16:$E$33,H$6,$C$16:$C$33)+SUMIF($K$16:$K$33,H$6,$I$16:$I$33)</f>
        <v>22500</v>
      </c>
      <c r="I8" s="7">
        <v>300000</v>
      </c>
      <c r="J8" s="7">
        <f>34100+24500</f>
        <v>58600</v>
      </c>
      <c r="K8" s="7">
        <v>135931</v>
      </c>
      <c r="L8" s="7">
        <v>300000</v>
      </c>
      <c r="M8" s="7">
        <f>35000+8690</f>
        <v>43690</v>
      </c>
      <c r="N8" s="8">
        <v>50000</v>
      </c>
      <c r="O8" s="8">
        <v>1000000</v>
      </c>
      <c r="P8" s="8">
        <v>100000</v>
      </c>
      <c r="Q8" s="8">
        <f>SUMIF($E$16:$E$33,Q$5,$C$16:$C$33)+SUMIF($K$16:$K$33,Q$5,$I$16:$I$33)</f>
        <v>0</v>
      </c>
      <c r="R8" s="12"/>
      <c r="S8" s="10" t="s">
        <v>29</v>
      </c>
      <c r="T8" s="8">
        <v>200000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12"/>
      <c r="B9" s="6" t="s">
        <v>21</v>
      </c>
      <c r="C9" s="8">
        <f t="shared" ref="C9:Q9" si="0">C7-C8</f>
        <v>0</v>
      </c>
      <c r="D9" s="8">
        <f t="shared" si="0"/>
        <v>0</v>
      </c>
      <c r="E9" s="8">
        <f t="shared" si="0"/>
        <v>394000</v>
      </c>
      <c r="F9" s="8"/>
      <c r="G9" s="8">
        <f t="shared" si="0"/>
        <v>200000</v>
      </c>
      <c r="H9" s="8">
        <f t="shared" si="0"/>
        <v>77500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 t="shared" si="0"/>
        <v>0</v>
      </c>
      <c r="P9" s="8">
        <f t="shared" si="0"/>
        <v>0</v>
      </c>
      <c r="Q9" s="8">
        <f t="shared" si="0"/>
        <v>0</v>
      </c>
      <c r="R9" s="12"/>
      <c r="S9" s="10" t="s">
        <v>26</v>
      </c>
      <c r="T9" s="8">
        <f>T5-(T6+T7+T8)</f>
        <v>1662258</v>
      </c>
      <c r="U9" s="15" t="s">
        <v>30</v>
      </c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12"/>
      <c r="B10" s="12"/>
      <c r="C10" s="19"/>
      <c r="D10" s="20">
        <f>C8+D8</f>
        <v>4000000</v>
      </c>
      <c r="E10" s="12"/>
      <c r="F10" s="12"/>
      <c r="G10" s="12"/>
      <c r="H10" s="20">
        <f>SUM(E8:H8)</f>
        <v>28500</v>
      </c>
      <c r="I10" s="19"/>
      <c r="J10" s="19"/>
      <c r="K10" s="20"/>
      <c r="L10" s="20"/>
      <c r="M10" s="20">
        <f>SUM(K6:M8)</f>
        <v>959242</v>
      </c>
      <c r="N10" s="20">
        <f>N8</f>
        <v>50000</v>
      </c>
      <c r="O10" s="19"/>
      <c r="P10" s="20">
        <f>O8+P8</f>
        <v>1100000</v>
      </c>
      <c r="Q10" s="14">
        <f>Q8</f>
        <v>0</v>
      </c>
      <c r="R10" s="12"/>
      <c r="S10" s="10" t="s">
        <v>23</v>
      </c>
      <c r="T10" s="9">
        <f>T6/T5</f>
        <v>0.25943549999999999</v>
      </c>
      <c r="U10" s="12" t="s">
        <v>31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12"/>
      <c r="B11" s="12"/>
      <c r="C11" s="19"/>
      <c r="D11" s="20"/>
      <c r="E11" s="12"/>
      <c r="F11" s="12"/>
      <c r="G11" s="12"/>
      <c r="H11" s="20"/>
      <c r="I11" s="19"/>
      <c r="J11" s="19"/>
      <c r="K11" s="20"/>
      <c r="L11" s="20"/>
      <c r="M11" s="20"/>
      <c r="N11" s="20"/>
      <c r="O11" s="19"/>
      <c r="P11" s="20"/>
      <c r="Q11" s="14"/>
      <c r="R11" s="12"/>
      <c r="S11" s="23" t="s">
        <v>53</v>
      </c>
      <c r="T11" s="9">
        <f>T7/T5</f>
        <v>0.27500000000000002</v>
      </c>
      <c r="U11" s="12" t="s">
        <v>54</v>
      </c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x14ac:dyDescent="0.4">
      <c r="A12" s="12"/>
      <c r="B12" s="12"/>
      <c r="C12" s="19"/>
      <c r="D12" s="20"/>
      <c r="E12" s="12"/>
      <c r="F12" s="12"/>
      <c r="G12" s="12"/>
      <c r="H12" s="20"/>
      <c r="I12" s="19"/>
      <c r="J12" s="19"/>
      <c r="K12" s="20"/>
      <c r="L12" s="20"/>
      <c r="M12" s="20"/>
      <c r="N12" s="20"/>
      <c r="O12" s="19"/>
      <c r="P12" s="20"/>
      <c r="Q12" s="14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9.2" x14ac:dyDescent="0.4">
      <c r="A13" s="12"/>
      <c r="B13" s="12"/>
      <c r="C13" s="12"/>
      <c r="D13" s="1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0" t="s">
        <v>55</v>
      </c>
      <c r="T13" s="21">
        <v>0.5</v>
      </c>
      <c r="U13" s="8">
        <f>T5*0.5</f>
        <v>2000000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s="11" customFormat="1" ht="19.2" x14ac:dyDescent="0.4">
      <c r="A14" s="13"/>
      <c r="B14" s="25" t="s">
        <v>19</v>
      </c>
      <c r="C14" s="25"/>
      <c r="D14" s="25"/>
      <c r="E14" s="25"/>
      <c r="F14" s="19" t="s">
        <v>39</v>
      </c>
      <c r="G14" s="13"/>
      <c r="H14" s="25" t="s">
        <v>20</v>
      </c>
      <c r="I14" s="25"/>
      <c r="J14" s="25"/>
      <c r="K14" s="25"/>
      <c r="L14" s="13"/>
      <c r="M14" s="13"/>
      <c r="N14" s="13"/>
      <c r="O14" s="13"/>
      <c r="P14" s="13"/>
      <c r="Q14" s="13"/>
      <c r="R14" s="13"/>
      <c r="S14" s="10" t="s">
        <v>33</v>
      </c>
      <c r="T14" s="21">
        <v>0.4</v>
      </c>
      <c r="U14" s="8">
        <f>T5*0.4</f>
        <v>1600000</v>
      </c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x14ac:dyDescent="0.4">
      <c r="A15" s="12"/>
      <c r="B15" s="10" t="s">
        <v>16</v>
      </c>
      <c r="C15" s="10" t="s">
        <v>17</v>
      </c>
      <c r="D15" s="10" t="s">
        <v>18</v>
      </c>
      <c r="E15" s="10" t="s">
        <v>14</v>
      </c>
      <c r="F15" s="19"/>
      <c r="G15" s="12"/>
      <c r="H15" s="10" t="s">
        <v>16</v>
      </c>
      <c r="I15" s="10" t="s">
        <v>17</v>
      </c>
      <c r="J15" s="10" t="s">
        <v>18</v>
      </c>
      <c r="K15" s="10" t="s">
        <v>14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12"/>
      <c r="B16" s="2">
        <v>45292</v>
      </c>
      <c r="C16" s="3">
        <v>22500</v>
      </c>
      <c r="D16" s="1" t="s">
        <v>40</v>
      </c>
      <c r="E16" s="1" t="s">
        <v>42</v>
      </c>
      <c r="F16" s="24"/>
      <c r="G16" s="12"/>
      <c r="H16" s="2"/>
      <c r="I16" s="3"/>
      <c r="J16" s="1"/>
      <c r="K16" s="1"/>
      <c r="L16" s="24"/>
      <c r="M16" s="2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12"/>
      <c r="B17" s="2">
        <v>45292</v>
      </c>
      <c r="C17" s="17">
        <v>1500</v>
      </c>
      <c r="D17" s="18" t="s">
        <v>41</v>
      </c>
      <c r="E17" s="18" t="s">
        <v>43</v>
      </c>
      <c r="F17" s="19"/>
      <c r="G17" s="12"/>
      <c r="H17" s="16"/>
      <c r="I17" s="17"/>
      <c r="J17" s="18"/>
      <c r="K17" s="18"/>
      <c r="L17" s="19"/>
      <c r="M17" s="1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12"/>
      <c r="B18" s="2">
        <v>45293</v>
      </c>
      <c r="C18" s="17">
        <v>4500</v>
      </c>
      <c r="D18" s="18" t="s">
        <v>52</v>
      </c>
      <c r="E18" s="18" t="s">
        <v>3</v>
      </c>
      <c r="F18" s="19"/>
      <c r="G18" s="12"/>
      <c r="H18" s="16"/>
      <c r="I18" s="17"/>
      <c r="J18" s="18"/>
      <c r="K18" s="18"/>
      <c r="L18" s="19"/>
      <c r="M18" s="1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4">
      <c r="A19" s="12"/>
      <c r="B19" s="2"/>
      <c r="C19" s="17"/>
      <c r="D19" s="18"/>
      <c r="E19" s="18"/>
      <c r="F19" s="19"/>
      <c r="G19" s="12"/>
      <c r="H19" s="16"/>
      <c r="I19" s="17"/>
      <c r="J19" s="18"/>
      <c r="K19" s="18"/>
      <c r="L19" s="19"/>
      <c r="M19" s="1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4">
      <c r="A20" s="12"/>
      <c r="B20" s="16"/>
      <c r="C20" s="17"/>
      <c r="D20" s="18"/>
      <c r="E20" s="18"/>
      <c r="F20" s="19"/>
      <c r="G20" s="12"/>
      <c r="H20" s="16"/>
      <c r="I20" s="17"/>
      <c r="J20" s="18"/>
      <c r="K20" s="18"/>
      <c r="L20" s="19"/>
      <c r="M20" s="1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4">
      <c r="A21" s="12"/>
      <c r="B21" s="16"/>
      <c r="C21" s="17"/>
      <c r="D21" s="18"/>
      <c r="E21" s="18"/>
      <c r="F21" s="19"/>
      <c r="G21" s="12"/>
      <c r="H21" s="16"/>
      <c r="I21" s="17"/>
      <c r="J21" s="18"/>
      <c r="K21" s="18"/>
      <c r="L21" s="19"/>
      <c r="M21" s="1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4">
      <c r="A22" s="12"/>
      <c r="B22" s="16"/>
      <c r="C22" s="17"/>
      <c r="D22" s="18"/>
      <c r="E22" s="18"/>
      <c r="F22" s="19"/>
      <c r="G22" s="12"/>
      <c r="H22" s="16"/>
      <c r="I22" s="17"/>
      <c r="J22" s="18"/>
      <c r="K22" s="18"/>
      <c r="L22" s="19"/>
      <c r="M22" s="1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4">
      <c r="A23" s="12"/>
      <c r="B23" s="16"/>
      <c r="C23" s="17"/>
      <c r="D23" s="18"/>
      <c r="E23" s="18"/>
      <c r="F23" s="19"/>
      <c r="G23" s="12"/>
      <c r="H23" s="16"/>
      <c r="I23" s="17"/>
      <c r="J23" s="18"/>
      <c r="K23" s="18"/>
      <c r="L23" s="19"/>
      <c r="M23" s="1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4">
      <c r="A24" s="12"/>
      <c r="B24" s="16"/>
      <c r="C24" s="17"/>
      <c r="D24" s="18"/>
      <c r="E24" s="18"/>
      <c r="F24" s="19"/>
      <c r="G24" s="12"/>
      <c r="H24" s="16"/>
      <c r="I24" s="17"/>
      <c r="J24" s="18"/>
      <c r="K24" s="18"/>
      <c r="L24" s="19"/>
      <c r="M24" s="1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4">
      <c r="A25" s="12"/>
      <c r="B25" s="16"/>
      <c r="C25" s="17"/>
      <c r="D25" s="18"/>
      <c r="E25" s="18"/>
      <c r="F25" s="19"/>
      <c r="G25" s="12"/>
      <c r="H25" s="16"/>
      <c r="I25" s="17"/>
      <c r="J25" s="18"/>
      <c r="K25" s="18"/>
      <c r="L25" s="19"/>
      <c r="M25" s="1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4">
      <c r="A26" s="12"/>
      <c r="B26" s="16"/>
      <c r="C26" s="17"/>
      <c r="D26" s="18"/>
      <c r="E26" s="18"/>
      <c r="F26" s="19"/>
      <c r="G26" s="12"/>
      <c r="H26" s="16"/>
      <c r="I26" s="17"/>
      <c r="J26" s="18"/>
      <c r="K26" s="18"/>
      <c r="L26" s="19"/>
      <c r="M26" s="1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4">
      <c r="A27" s="12"/>
      <c r="B27" s="16"/>
      <c r="C27" s="17"/>
      <c r="D27" s="18"/>
      <c r="E27" s="18"/>
      <c r="F27" s="19"/>
      <c r="G27" s="12"/>
      <c r="H27" s="16"/>
      <c r="I27" s="17"/>
      <c r="J27" s="18"/>
      <c r="K27" s="18"/>
      <c r="L27" s="19"/>
      <c r="M27" s="1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12"/>
      <c r="B28" s="16"/>
      <c r="C28" s="17"/>
      <c r="D28" s="18"/>
      <c r="E28" s="18"/>
      <c r="F28" s="19"/>
      <c r="G28" s="12"/>
      <c r="H28" s="16"/>
      <c r="I28" s="17"/>
      <c r="J28" s="18"/>
      <c r="K28" s="18"/>
      <c r="L28" s="19"/>
      <c r="M28" s="1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2"/>
      <c r="B29" s="16"/>
      <c r="C29" s="17"/>
      <c r="D29" s="18"/>
      <c r="E29" s="18"/>
      <c r="F29" s="19"/>
      <c r="G29" s="12"/>
      <c r="H29" s="16"/>
      <c r="I29" s="17"/>
      <c r="J29" s="18"/>
      <c r="K29" s="18"/>
      <c r="L29" s="19"/>
      <c r="M29" s="1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12"/>
      <c r="B30" s="16"/>
      <c r="C30" s="17"/>
      <c r="D30" s="18"/>
      <c r="E30" s="18"/>
      <c r="F30" s="19"/>
      <c r="G30" s="12"/>
      <c r="H30" s="16"/>
      <c r="I30" s="17"/>
      <c r="J30" s="18"/>
      <c r="K30" s="18"/>
      <c r="L30" s="19"/>
      <c r="M30" s="1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2"/>
      <c r="B31" s="16"/>
      <c r="C31" s="17"/>
      <c r="D31" s="18"/>
      <c r="E31" s="18"/>
      <c r="F31" s="19"/>
      <c r="G31" s="12"/>
      <c r="H31" s="16"/>
      <c r="I31" s="17"/>
      <c r="J31" s="18"/>
      <c r="K31" s="18"/>
      <c r="L31" s="19"/>
      <c r="M31" s="1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12"/>
      <c r="B32" s="16"/>
      <c r="C32" s="17"/>
      <c r="D32" s="18"/>
      <c r="E32" s="18"/>
      <c r="F32" s="19"/>
      <c r="G32" s="12"/>
      <c r="H32" s="16"/>
      <c r="I32" s="17"/>
      <c r="J32" s="18"/>
      <c r="K32" s="18"/>
      <c r="L32" s="19"/>
      <c r="M32" s="19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2"/>
      <c r="B33" s="16"/>
      <c r="C33" s="17"/>
      <c r="D33" s="18"/>
      <c r="E33" s="18"/>
      <c r="F33" s="19"/>
      <c r="G33" s="12"/>
      <c r="H33" s="16"/>
      <c r="I33" s="17"/>
      <c r="J33" s="18"/>
      <c r="K33" s="18"/>
      <c r="L33" s="19"/>
      <c r="M33" s="19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x14ac:dyDescent="0.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x14ac:dyDescent="0.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</sheetData>
  <mergeCells count="12">
    <mergeCell ref="B14:E14"/>
    <mergeCell ref="H14:K14"/>
    <mergeCell ref="B2:T2"/>
    <mergeCell ref="B4:Q4"/>
    <mergeCell ref="S4:T4"/>
    <mergeCell ref="B5:B6"/>
    <mergeCell ref="C5:D5"/>
    <mergeCell ref="E5:H5"/>
    <mergeCell ref="I5:M5"/>
    <mergeCell ref="N5:N6"/>
    <mergeCell ref="O5:P5"/>
    <mergeCell ref="Q5:Q6"/>
  </mergeCells>
  <phoneticPr fontId="2" type="noConversion"/>
  <conditionalFormatting sqref="C9:Q9">
    <cfRule type="cellIs" dxfId="5" priority="1" operator="lessThan">
      <formula>0</formula>
    </cfRule>
  </conditionalFormatting>
  <conditionalFormatting sqref="T10:T11">
    <cfRule type="cellIs" dxfId="4" priority="3" operator="greaterThan">
      <formula>$T$13</formula>
    </cfRule>
    <cfRule type="cellIs" dxfId="3" priority="4" operator="lessThan">
      <formula>$T$13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E1D1-4B31-4C08-9315-1DC85E95BF35}">
  <dimension ref="A1:AE47"/>
  <sheetViews>
    <sheetView workbookViewId="0">
      <pane xSplit="2" ySplit="13" topLeftCell="C14" activePane="bottomRight" state="frozen"/>
      <selection pane="topRight" activeCell="C1" sqref="C1"/>
      <selection pane="bottomLeft" activeCell="A10" sqref="A10"/>
      <selection pane="bottomRight" activeCell="L10" sqref="L10"/>
    </sheetView>
  </sheetViews>
  <sheetFormatPr defaultRowHeight="17.399999999999999" x14ac:dyDescent="0.4"/>
  <cols>
    <col min="2" max="16" width="10.8984375" customWidth="1"/>
    <col min="17" max="17" width="9.3984375" bestFit="1" customWidth="1"/>
    <col min="20" max="20" width="10.8984375" bestFit="1" customWidth="1"/>
  </cols>
  <sheetData>
    <row r="1" spans="1:31" ht="18" thickBot="1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34.5" customHeight="1" thickBot="1" x14ac:dyDescent="0.45">
      <c r="A2" s="12"/>
      <c r="B2" s="26" t="s">
        <v>37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x14ac:dyDescent="0.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s="11" customFormat="1" ht="19.2" x14ac:dyDescent="0.4">
      <c r="A4" s="13"/>
      <c r="B4" s="25" t="s">
        <v>34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13"/>
      <c r="S4" s="29" t="s">
        <v>35</v>
      </c>
      <c r="T4" s="29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x14ac:dyDescent="0.4">
      <c r="A5" s="12"/>
      <c r="B5" s="30" t="s">
        <v>14</v>
      </c>
      <c r="C5" s="32" t="s">
        <v>11</v>
      </c>
      <c r="D5" s="33"/>
      <c r="E5" s="32" t="s">
        <v>2</v>
      </c>
      <c r="F5" s="34"/>
      <c r="G5" s="34"/>
      <c r="H5" s="33"/>
      <c r="I5" s="32" t="s">
        <v>6</v>
      </c>
      <c r="J5" s="34"/>
      <c r="K5" s="34"/>
      <c r="L5" s="34"/>
      <c r="M5" s="33"/>
      <c r="N5" s="30" t="s">
        <v>7</v>
      </c>
      <c r="O5" s="32" t="s">
        <v>8</v>
      </c>
      <c r="P5" s="33"/>
      <c r="Q5" s="30" t="s">
        <v>27</v>
      </c>
      <c r="R5" s="12"/>
      <c r="S5" s="10" t="s">
        <v>24</v>
      </c>
      <c r="T5" s="8" t="e">
        <f>D10</f>
        <v>#VALUE!</v>
      </c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x14ac:dyDescent="0.4">
      <c r="A6" s="12"/>
      <c r="B6" s="31"/>
      <c r="C6" s="10" t="s">
        <v>12</v>
      </c>
      <c r="D6" s="10" t="s">
        <v>13</v>
      </c>
      <c r="E6" s="10" t="s">
        <v>3</v>
      </c>
      <c r="F6" s="10" t="s">
        <v>44</v>
      </c>
      <c r="G6" s="10" t="s">
        <v>4</v>
      </c>
      <c r="H6" s="10" t="s">
        <v>45</v>
      </c>
      <c r="I6" s="10" t="s">
        <v>36</v>
      </c>
      <c r="J6" s="10" t="s">
        <v>15</v>
      </c>
      <c r="K6" s="10" t="s">
        <v>47</v>
      </c>
      <c r="L6" s="22"/>
      <c r="M6" s="22" t="s">
        <v>48</v>
      </c>
      <c r="N6" s="31"/>
      <c r="O6" s="10" t="s">
        <v>9</v>
      </c>
      <c r="P6" s="10" t="s">
        <v>10</v>
      </c>
      <c r="Q6" s="31"/>
      <c r="R6" s="12"/>
      <c r="S6" s="10" t="s">
        <v>28</v>
      </c>
      <c r="T6" s="8">
        <f>H10+K10+N10</f>
        <v>74000</v>
      </c>
      <c r="U6" s="12" t="s">
        <v>32</v>
      </c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x14ac:dyDescent="0.4">
      <c r="A7" s="12"/>
      <c r="B7" s="5" t="s">
        <v>0</v>
      </c>
      <c r="C7" s="7" t="s">
        <v>38</v>
      </c>
      <c r="D7" s="7">
        <v>0</v>
      </c>
      <c r="E7" s="7">
        <v>400000</v>
      </c>
      <c r="F7" s="7">
        <v>120000</v>
      </c>
      <c r="G7" s="7">
        <v>200000</v>
      </c>
      <c r="H7" s="7">
        <v>50000</v>
      </c>
      <c r="I7" s="7">
        <v>300000</v>
      </c>
      <c r="J7" s="7">
        <f>34100+24500</f>
        <v>58600</v>
      </c>
      <c r="K7" s="7">
        <v>100000</v>
      </c>
      <c r="L7" s="7"/>
      <c r="M7" s="7"/>
      <c r="N7" s="7">
        <v>50000</v>
      </c>
      <c r="O7" s="7">
        <v>1800000</v>
      </c>
      <c r="P7" s="7">
        <v>100000</v>
      </c>
      <c r="Q7" s="7"/>
      <c r="R7" s="12"/>
      <c r="S7" s="10" t="s">
        <v>25</v>
      </c>
      <c r="T7" s="8">
        <f>P10</f>
        <v>1900000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x14ac:dyDescent="0.4">
      <c r="A8" s="12"/>
      <c r="B8" s="6" t="s">
        <v>1</v>
      </c>
      <c r="C8" s="8" t="s">
        <v>38</v>
      </c>
      <c r="D8" s="8" t="s">
        <v>38</v>
      </c>
      <c r="E8" s="8">
        <f t="shared" ref="E8:K8" si="0">SUMIF($E$14:$E$31,E$6,$C$14:$C$31)+SUMIF($K$14:$K$31,E$6,$I$14:$I$31)</f>
        <v>1500</v>
      </c>
      <c r="F8" s="8">
        <f t="shared" si="0"/>
        <v>0</v>
      </c>
      <c r="G8" s="8">
        <f t="shared" si="0"/>
        <v>0</v>
      </c>
      <c r="H8" s="8">
        <f t="shared" si="0"/>
        <v>22500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8"/>
      <c r="M8" s="8"/>
      <c r="N8" s="8">
        <v>50000</v>
      </c>
      <c r="O8" s="8">
        <v>1800000</v>
      </c>
      <c r="P8" s="8">
        <v>100000</v>
      </c>
      <c r="Q8" s="8">
        <f>SUMIF($E$14:$E$31,Q$5,$C$14:$C$31)+SUMIF($K$14:$K$31,Q$5,$I$14:$I$31)</f>
        <v>0</v>
      </c>
      <c r="R8" s="12"/>
      <c r="S8" s="10" t="s">
        <v>29</v>
      </c>
      <c r="T8" s="8" t="s">
        <v>39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x14ac:dyDescent="0.4">
      <c r="A9" s="12"/>
      <c r="B9" s="6" t="s">
        <v>21</v>
      </c>
      <c r="C9" s="4" t="s">
        <v>22</v>
      </c>
      <c r="D9" s="4" t="s">
        <v>22</v>
      </c>
      <c r="E9" s="8">
        <f t="shared" ref="E9:Q9" si="1">E7-E8</f>
        <v>398500</v>
      </c>
      <c r="F9" s="8"/>
      <c r="G9" s="8">
        <f t="shared" si="1"/>
        <v>200000</v>
      </c>
      <c r="H9" s="8">
        <f t="shared" si="1"/>
        <v>27500</v>
      </c>
      <c r="I9" s="8">
        <f t="shared" si="1"/>
        <v>300000</v>
      </c>
      <c r="J9" s="8">
        <f t="shared" si="1"/>
        <v>58600</v>
      </c>
      <c r="K9" s="8">
        <f t="shared" si="1"/>
        <v>100000</v>
      </c>
      <c r="L9" s="8"/>
      <c r="M9" s="8"/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12"/>
      <c r="S9" s="10" t="s">
        <v>26</v>
      </c>
      <c r="T9" s="8" t="e">
        <f>T5-(T6+T7+T8)</f>
        <v>#VALUE!</v>
      </c>
      <c r="U9" s="15" t="s">
        <v>30</v>
      </c>
      <c r="V9" s="12"/>
      <c r="W9" s="12"/>
      <c r="X9" s="12"/>
      <c r="Y9" s="12"/>
      <c r="Z9" s="12"/>
      <c r="AA9" s="12"/>
      <c r="AB9" s="12"/>
      <c r="AC9" s="12"/>
      <c r="AD9" s="12"/>
      <c r="AE9" s="12"/>
    </row>
    <row r="10" spans="1:31" x14ac:dyDescent="0.4">
      <c r="A10" s="12"/>
      <c r="B10" s="12"/>
      <c r="C10" s="19"/>
      <c r="D10" s="20" t="e">
        <f>C8+D8</f>
        <v>#VALUE!</v>
      </c>
      <c r="E10" s="12"/>
      <c r="F10" s="12"/>
      <c r="G10" s="12"/>
      <c r="H10" s="20">
        <f>SUM(E8:H8)</f>
        <v>24000</v>
      </c>
      <c r="I10" s="19"/>
      <c r="J10" s="19"/>
      <c r="K10" s="20">
        <f>SUM(I8:K8)</f>
        <v>0</v>
      </c>
      <c r="L10" s="20"/>
      <c r="M10" s="20"/>
      <c r="N10" s="20">
        <f>N8</f>
        <v>50000</v>
      </c>
      <c r="O10" s="19"/>
      <c r="P10" s="20">
        <f>O8+P8</f>
        <v>1900000</v>
      </c>
      <c r="Q10" s="14">
        <f>Q8</f>
        <v>0</v>
      </c>
      <c r="R10" s="12"/>
      <c r="S10" s="10" t="s">
        <v>23</v>
      </c>
      <c r="T10" s="9" t="e">
        <f>T6/T5</f>
        <v>#VALUE!</v>
      </c>
      <c r="U10" s="12" t="s">
        <v>31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</row>
    <row r="11" spans="1:31" x14ac:dyDescent="0.4">
      <c r="A11" s="12"/>
      <c r="B11" s="12"/>
      <c r="C11" s="12"/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s="11" customFormat="1" ht="19.2" x14ac:dyDescent="0.4">
      <c r="A12" s="13"/>
      <c r="B12" s="25" t="s">
        <v>19</v>
      </c>
      <c r="C12" s="25"/>
      <c r="D12" s="25"/>
      <c r="E12" s="25"/>
      <c r="F12" s="19" t="s">
        <v>39</v>
      </c>
      <c r="G12" s="13"/>
      <c r="H12" s="25" t="s">
        <v>20</v>
      </c>
      <c r="I12" s="25"/>
      <c r="J12" s="25"/>
      <c r="K12" s="25"/>
      <c r="L12" s="13"/>
      <c r="M12" s="13"/>
      <c r="N12" s="13"/>
      <c r="O12" s="13"/>
      <c r="P12" s="13"/>
      <c r="Q12" s="13"/>
      <c r="R12" s="13"/>
      <c r="S12" s="10" t="s">
        <v>33</v>
      </c>
      <c r="T12" s="21">
        <v>0.25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x14ac:dyDescent="0.4">
      <c r="A13" s="12"/>
      <c r="B13" s="10" t="s">
        <v>16</v>
      </c>
      <c r="C13" s="10" t="s">
        <v>17</v>
      </c>
      <c r="D13" s="10" t="s">
        <v>18</v>
      </c>
      <c r="E13" s="10" t="s">
        <v>14</v>
      </c>
      <c r="F13" s="19"/>
      <c r="G13" s="12"/>
      <c r="H13" s="10" t="s">
        <v>16</v>
      </c>
      <c r="I13" s="10" t="s">
        <v>17</v>
      </c>
      <c r="J13" s="10" t="s">
        <v>18</v>
      </c>
      <c r="K13" s="10" t="s">
        <v>14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4">
      <c r="A14" s="12"/>
      <c r="B14" s="2">
        <v>45292</v>
      </c>
      <c r="C14" s="3">
        <v>22500</v>
      </c>
      <c r="D14" s="1" t="s">
        <v>40</v>
      </c>
      <c r="E14" s="1" t="s">
        <v>46</v>
      </c>
      <c r="F14" s="24"/>
      <c r="G14" s="12"/>
      <c r="H14" s="2"/>
      <c r="I14" s="3"/>
      <c r="J14" s="1"/>
      <c r="K14" s="1"/>
      <c r="L14" s="24"/>
      <c r="M14" s="24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4">
      <c r="A15" s="12"/>
      <c r="B15" s="2">
        <v>45292</v>
      </c>
      <c r="C15" s="17">
        <v>1500</v>
      </c>
      <c r="D15" s="18" t="s">
        <v>41</v>
      </c>
      <c r="E15" s="18" t="s">
        <v>43</v>
      </c>
      <c r="F15" s="19"/>
      <c r="G15" s="12"/>
      <c r="H15" s="16"/>
      <c r="I15" s="17"/>
      <c r="J15" s="18"/>
      <c r="K15" s="18"/>
      <c r="L15" s="19"/>
      <c r="M15" s="19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4">
      <c r="A16" s="12"/>
      <c r="B16" s="16"/>
      <c r="C16" s="17"/>
      <c r="D16" s="18"/>
      <c r="E16" s="18"/>
      <c r="F16" s="19"/>
      <c r="G16" s="12"/>
      <c r="H16" s="16"/>
      <c r="I16" s="17"/>
      <c r="J16" s="18"/>
      <c r="K16" s="18"/>
      <c r="L16" s="19"/>
      <c r="M16" s="19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x14ac:dyDescent="0.4">
      <c r="A17" s="12"/>
      <c r="B17" s="16"/>
      <c r="C17" s="17"/>
      <c r="D17" s="18"/>
      <c r="E17" s="18"/>
      <c r="F17" s="19"/>
      <c r="G17" s="12"/>
      <c r="H17" s="16"/>
      <c r="I17" s="17"/>
      <c r="J17" s="18"/>
      <c r="K17" s="18"/>
      <c r="L17" s="19"/>
      <c r="M17" s="19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1:31" x14ac:dyDescent="0.4">
      <c r="A18" s="12"/>
      <c r="B18" s="16"/>
      <c r="C18" s="17"/>
      <c r="D18" s="18"/>
      <c r="E18" s="18"/>
      <c r="F18" s="19"/>
      <c r="G18" s="12"/>
      <c r="H18" s="16"/>
      <c r="I18" s="17"/>
      <c r="J18" s="18"/>
      <c r="K18" s="18"/>
      <c r="L18" s="19"/>
      <c r="M18" s="19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x14ac:dyDescent="0.4">
      <c r="A19" s="12"/>
      <c r="B19" s="16"/>
      <c r="C19" s="17"/>
      <c r="D19" s="18"/>
      <c r="E19" s="18"/>
      <c r="F19" s="19"/>
      <c r="G19" s="12"/>
      <c r="H19" s="16"/>
      <c r="I19" s="17"/>
      <c r="J19" s="18"/>
      <c r="K19" s="18"/>
      <c r="L19" s="19"/>
      <c r="M19" s="19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</row>
    <row r="20" spans="1:31" x14ac:dyDescent="0.4">
      <c r="A20" s="12"/>
      <c r="B20" s="16"/>
      <c r="C20" s="17"/>
      <c r="D20" s="18"/>
      <c r="E20" s="18"/>
      <c r="F20" s="19"/>
      <c r="G20" s="12"/>
      <c r="H20" s="16"/>
      <c r="I20" s="17"/>
      <c r="J20" s="18"/>
      <c r="K20" s="18"/>
      <c r="L20" s="19"/>
      <c r="M20" s="19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</row>
    <row r="21" spans="1:31" x14ac:dyDescent="0.4">
      <c r="A21" s="12"/>
      <c r="B21" s="16"/>
      <c r="C21" s="17"/>
      <c r="D21" s="18"/>
      <c r="E21" s="18"/>
      <c r="F21" s="19"/>
      <c r="G21" s="12"/>
      <c r="H21" s="16"/>
      <c r="I21" s="17"/>
      <c r="J21" s="18"/>
      <c r="K21" s="18"/>
      <c r="L21" s="19"/>
      <c r="M21" s="1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x14ac:dyDescent="0.4">
      <c r="A22" s="12"/>
      <c r="B22" s="16"/>
      <c r="C22" s="17"/>
      <c r="D22" s="18"/>
      <c r="E22" s="18"/>
      <c r="F22" s="19"/>
      <c r="G22" s="12"/>
      <c r="H22" s="16"/>
      <c r="I22" s="17"/>
      <c r="J22" s="18"/>
      <c r="K22" s="18"/>
      <c r="L22" s="19"/>
      <c r="M22" s="1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</row>
    <row r="23" spans="1:31" x14ac:dyDescent="0.4">
      <c r="A23" s="12"/>
      <c r="B23" s="16"/>
      <c r="C23" s="17"/>
      <c r="D23" s="18"/>
      <c r="E23" s="18"/>
      <c r="F23" s="19"/>
      <c r="G23" s="12"/>
      <c r="H23" s="16"/>
      <c r="I23" s="17"/>
      <c r="J23" s="18"/>
      <c r="K23" s="18"/>
      <c r="L23" s="19"/>
      <c r="M23" s="1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x14ac:dyDescent="0.4">
      <c r="A24" s="12"/>
      <c r="B24" s="16"/>
      <c r="C24" s="17"/>
      <c r="D24" s="18"/>
      <c r="E24" s="18"/>
      <c r="F24" s="19"/>
      <c r="G24" s="12"/>
      <c r="H24" s="16"/>
      <c r="I24" s="17"/>
      <c r="J24" s="18"/>
      <c r="K24" s="18"/>
      <c r="L24" s="19"/>
      <c r="M24" s="1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</row>
    <row r="25" spans="1:31" x14ac:dyDescent="0.4">
      <c r="A25" s="12"/>
      <c r="B25" s="16"/>
      <c r="C25" s="17"/>
      <c r="D25" s="18"/>
      <c r="E25" s="18"/>
      <c r="F25" s="19"/>
      <c r="G25" s="12"/>
      <c r="H25" s="16"/>
      <c r="I25" s="17"/>
      <c r="J25" s="18"/>
      <c r="K25" s="18"/>
      <c r="L25" s="19"/>
      <c r="M25" s="1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1" x14ac:dyDescent="0.4">
      <c r="A26" s="12"/>
      <c r="B26" s="16"/>
      <c r="C26" s="17"/>
      <c r="D26" s="18"/>
      <c r="E26" s="18"/>
      <c r="F26" s="19"/>
      <c r="G26" s="12"/>
      <c r="H26" s="16"/>
      <c r="I26" s="17"/>
      <c r="J26" s="18"/>
      <c r="K26" s="18"/>
      <c r="L26" s="19"/>
      <c r="M26" s="1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 spans="1:31" x14ac:dyDescent="0.4">
      <c r="A27" s="12"/>
      <c r="B27" s="16"/>
      <c r="C27" s="17"/>
      <c r="D27" s="18"/>
      <c r="E27" s="18"/>
      <c r="F27" s="19"/>
      <c r="G27" s="12"/>
      <c r="H27" s="16"/>
      <c r="I27" s="17"/>
      <c r="J27" s="18"/>
      <c r="K27" s="18"/>
      <c r="L27" s="19"/>
      <c r="M27" s="1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x14ac:dyDescent="0.4">
      <c r="A28" s="12"/>
      <c r="B28" s="16"/>
      <c r="C28" s="17"/>
      <c r="D28" s="18"/>
      <c r="E28" s="18"/>
      <c r="F28" s="19"/>
      <c r="G28" s="12"/>
      <c r="H28" s="16"/>
      <c r="I28" s="17"/>
      <c r="J28" s="18"/>
      <c r="K28" s="18"/>
      <c r="L28" s="19"/>
      <c r="M28" s="19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 spans="1:31" x14ac:dyDescent="0.4">
      <c r="A29" s="12"/>
      <c r="B29" s="16"/>
      <c r="C29" s="17"/>
      <c r="D29" s="18"/>
      <c r="E29" s="18"/>
      <c r="F29" s="19"/>
      <c r="G29" s="12"/>
      <c r="H29" s="16"/>
      <c r="I29" s="17"/>
      <c r="J29" s="18"/>
      <c r="K29" s="18"/>
      <c r="L29" s="19"/>
      <c r="M29" s="1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4">
      <c r="A30" s="12"/>
      <c r="B30" s="16"/>
      <c r="C30" s="17"/>
      <c r="D30" s="18"/>
      <c r="E30" s="18"/>
      <c r="F30" s="19"/>
      <c r="G30" s="12"/>
      <c r="H30" s="16"/>
      <c r="I30" s="17"/>
      <c r="J30" s="18"/>
      <c r="K30" s="18"/>
      <c r="L30" s="19"/>
      <c r="M30" s="1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x14ac:dyDescent="0.4">
      <c r="A31" s="12"/>
      <c r="B31" s="16"/>
      <c r="C31" s="17"/>
      <c r="D31" s="18"/>
      <c r="E31" s="18"/>
      <c r="F31" s="19"/>
      <c r="G31" s="12"/>
      <c r="H31" s="16"/>
      <c r="I31" s="17"/>
      <c r="J31" s="18"/>
      <c r="K31" s="18"/>
      <c r="L31" s="19"/>
      <c r="M31" s="19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1:31" x14ac:dyDescent="0.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x14ac:dyDescent="0.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1:31" x14ac:dyDescent="0.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1:31" x14ac:dyDescent="0.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1:31" x14ac:dyDescent="0.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x14ac:dyDescent="0.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x14ac:dyDescent="0.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x14ac:dyDescent="0.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x14ac:dyDescent="0.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x14ac:dyDescent="0.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x14ac:dyDescent="0.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x14ac:dyDescent="0.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</sheetData>
  <mergeCells count="12">
    <mergeCell ref="B2:T2"/>
    <mergeCell ref="B12:E12"/>
    <mergeCell ref="H12:K12"/>
    <mergeCell ref="S4:T4"/>
    <mergeCell ref="B4:Q4"/>
    <mergeCell ref="B5:B6"/>
    <mergeCell ref="Q5:Q6"/>
    <mergeCell ref="C5:D5"/>
    <mergeCell ref="E5:H5"/>
    <mergeCell ref="N5:N6"/>
    <mergeCell ref="O5:P5"/>
    <mergeCell ref="I5:M5"/>
  </mergeCells>
  <phoneticPr fontId="2" type="noConversion"/>
  <conditionalFormatting sqref="E9:Q9">
    <cfRule type="cellIs" dxfId="2" priority="3" operator="lessThan">
      <formula>0</formula>
    </cfRule>
  </conditionalFormatting>
  <conditionalFormatting sqref="T10">
    <cfRule type="cellIs" dxfId="1" priority="1" operator="lessThan">
      <formula>$T$12</formula>
    </cfRule>
    <cfRule type="cellIs" dxfId="0" priority="2" operator="greaterThan">
      <formula>$T$12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2024-01-01T12:59:29Z</dcterms:modified>
</cp:coreProperties>
</file>