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psugasa\WorkFiles\deriv_models\High Yield Bond\highyieldbond\XL_pricer\"/>
    </mc:Choice>
  </mc:AlternateContent>
  <xr:revisionPtr revIDLastSave="0" documentId="13_ncr:1_{0380296D-4D61-4C59-9D15-4A10F782D6A1}" xr6:coauthVersionLast="40" xr6:coauthVersionMax="40" xr10:uidLastSave="{00000000-0000-0000-0000-000000000000}"/>
  <bookViews>
    <workbookView xWindow="-98" yWindow="-98" windowWidth="21795" windowHeight="10980" xr2:uid="{00000000-000D-0000-FFFF-FFFF00000000}"/>
  </bookViews>
  <sheets>
    <sheet name="BondCalc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7" i="2" s="1"/>
  <c r="C6" i="2" s="1"/>
  <c r="C14" i="2"/>
  <c r="F12" i="2" s="1"/>
  <c r="I13" i="2"/>
  <c r="I17" i="2"/>
  <c r="I10" i="2"/>
  <c r="I7" i="2"/>
  <c r="I20" i="2"/>
</calcChain>
</file>

<file path=xl/sharedStrings.xml><?xml version="1.0" encoding="utf-8"?>
<sst xmlns="http://schemas.openxmlformats.org/spreadsheetml/2006/main" count="34" uniqueCount="33">
  <si>
    <t>Description</t>
  </si>
  <si>
    <t>Coupons</t>
  </si>
  <si>
    <t>Tenor</t>
  </si>
  <si>
    <t>Calendar</t>
  </si>
  <si>
    <t>Convention</t>
  </si>
  <si>
    <t>GenRule</t>
  </si>
  <si>
    <t>SEK</t>
  </si>
  <si>
    <t>30E/360</t>
  </si>
  <si>
    <t>Sweden</t>
  </si>
  <si>
    <t>Following</t>
  </si>
  <si>
    <t>Backward</t>
  </si>
  <si>
    <t>Month</t>
  </si>
  <si>
    <t>3M</t>
  </si>
  <si>
    <t>Effective Date</t>
  </si>
  <si>
    <t>Termination Date</t>
  </si>
  <si>
    <t>Face Amount</t>
  </si>
  <si>
    <t>TermDate Conv</t>
  </si>
  <si>
    <t>Schedule ID</t>
  </si>
  <si>
    <t>Bond Schedule</t>
  </si>
  <si>
    <t>Bond Terms</t>
  </si>
  <si>
    <t>Currency</t>
  </si>
  <si>
    <t>Settlement Days</t>
  </si>
  <si>
    <t>Day Counter</t>
  </si>
  <si>
    <t>Bond ID</t>
  </si>
  <si>
    <t>FakeBond  7 3/8/2024</t>
  </si>
  <si>
    <t>Date</t>
  </si>
  <si>
    <t>Clean Price From Yield</t>
  </si>
  <si>
    <t>Yield</t>
  </si>
  <si>
    <t>Duration From Yield</t>
  </si>
  <si>
    <t>Price</t>
  </si>
  <si>
    <t>Yield From Price</t>
  </si>
  <si>
    <t>BpsFromYield</t>
  </si>
  <si>
    <t>Dirty Price From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</si>
</sst>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8" xfId="0" applyNumberFormat="1" applyBorder="1"/>
    <xf numFmtId="0" fontId="0" fillId="0" borderId="2" xfId="0" applyBorder="1"/>
    <xf numFmtId="0" fontId="0" fillId="0" borderId="4" xfId="0" applyBorder="1"/>
    <xf numFmtId="14" fontId="0" fillId="0" borderId="5" xfId="0" applyNumberFormat="1" applyBorder="1"/>
    <xf numFmtId="14" fontId="0" fillId="0" borderId="12" xfId="0" applyNumberFormat="1" applyBorder="1"/>
    <xf numFmtId="0" fontId="0" fillId="0" borderId="12" xfId="0" applyBorder="1" applyAlignment="1">
      <alignment horizontal="right"/>
    </xf>
    <xf numFmtId="0" fontId="0" fillId="0" borderId="12" xfId="0" applyBorder="1"/>
    <xf numFmtId="0" fontId="2" fillId="0" borderId="12" xfId="0" applyFont="1" applyBorder="1" applyAlignment="1">
      <alignment horizontal="right"/>
    </xf>
    <xf numFmtId="0" fontId="0" fillId="0" borderId="7" xfId="0" applyBorder="1"/>
    <xf numFmtId="0" fontId="2" fillId="0" borderId="5" xfId="0" applyFont="1" applyBorder="1" applyAlignment="1">
      <alignment horizontal="right"/>
    </xf>
    <xf numFmtId="10" fontId="0" fillId="0" borderId="12" xfId="1" applyNumberFormat="1" applyFont="1" applyBorder="1" applyAlignment="1">
      <alignment horizontal="right"/>
    </xf>
    <xf numFmtId="0" fontId="0" fillId="2" borderId="11" xfId="0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0" fillId="2" borderId="6" xfId="0" applyFill="1" applyBorder="1"/>
    <xf numFmtId="0" fontId="0" fillId="3" borderId="3" xfId="0" applyFill="1" applyBorder="1"/>
    <xf numFmtId="0" fontId="0" fillId="4" borderId="3" xfId="0" applyFill="1" applyBorder="1"/>
    <xf numFmtId="0" fontId="4" fillId="3" borderId="1" xfId="0" applyFont="1" applyFill="1" applyBorder="1"/>
    <xf numFmtId="0" fontId="3" fillId="4" borderId="3" xfId="0" applyFont="1" applyFill="1" applyBorder="1"/>
    <xf numFmtId="0" fontId="4" fillId="2" borderId="9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4F8-6774-4655-9770-4DCADF81BC93}">
  <dimension ref="B2:I20"/>
  <sheetViews>
    <sheetView tabSelected="1" workbookViewId="0">
      <selection activeCell="B17" sqref="B17"/>
    </sheetView>
  </sheetViews>
  <sheetFormatPr defaultRowHeight="10.15" x14ac:dyDescent="0.3"/>
  <cols>
    <col min="2" max="2" width="14.33203125" customWidth="1"/>
    <col min="3" max="3" width="16.83203125" customWidth="1"/>
    <col min="5" max="5" width="14.5" customWidth="1"/>
    <col min="6" max="6" width="20.33203125" customWidth="1"/>
    <col min="9" max="9" width="10.6640625" customWidth="1"/>
    <col min="10" max="10" width="2.6640625" customWidth="1"/>
  </cols>
  <sheetData>
    <row r="2" spans="2:9" x14ac:dyDescent="0.3">
      <c r="B2" s="13" t="s">
        <v>25</v>
      </c>
      <c r="C2" s="1">
        <f ca="1">TODAY()</f>
        <v>43532</v>
      </c>
    </row>
    <row r="5" spans="2:9" x14ac:dyDescent="0.3">
      <c r="B5" s="13" t="s">
        <v>18</v>
      </c>
      <c r="C5" s="14"/>
      <c r="E5" s="13" t="s">
        <v>19</v>
      </c>
      <c r="F5" s="12"/>
      <c r="H5" s="20" t="s">
        <v>26</v>
      </c>
      <c r="I5" s="15"/>
    </row>
    <row r="6" spans="2:9" x14ac:dyDescent="0.3">
      <c r="B6" s="18" t="s">
        <v>13</v>
      </c>
      <c r="C6" s="4">
        <f ca="1">EDATE(C7,-120)</f>
        <v>41706</v>
      </c>
      <c r="E6" s="18" t="s">
        <v>0</v>
      </c>
      <c r="F6" s="10" t="s">
        <v>24</v>
      </c>
      <c r="H6" s="18" t="s">
        <v>27</v>
      </c>
      <c r="I6" s="2">
        <v>0.09</v>
      </c>
    </row>
    <row r="7" spans="2:9" x14ac:dyDescent="0.3">
      <c r="B7" s="18" t="s">
        <v>14</v>
      </c>
      <c r="C7" s="5">
        <f ca="1">EDATE(C2,C9)</f>
        <v>45359</v>
      </c>
      <c r="E7" s="18" t="s">
        <v>20</v>
      </c>
      <c r="F7" s="8" t="s">
        <v>6</v>
      </c>
      <c r="H7" s="16"/>
      <c r="I7" s="3">
        <f ca="1">_xll.qlBondCleanPriceFromYield(F12,I6)</f>
        <v>81.666006267415952</v>
      </c>
    </row>
    <row r="8" spans="2:9" x14ac:dyDescent="0.3">
      <c r="B8" s="18" t="s">
        <v>2</v>
      </c>
      <c r="C8" s="6" t="s">
        <v>12</v>
      </c>
      <c r="E8" s="18" t="s">
        <v>21</v>
      </c>
      <c r="F8" s="6">
        <v>3</v>
      </c>
    </row>
    <row r="9" spans="2:9" x14ac:dyDescent="0.3">
      <c r="B9" s="18" t="s">
        <v>11</v>
      </c>
      <c r="C9" s="7">
        <v>60</v>
      </c>
      <c r="E9" s="18" t="s">
        <v>15</v>
      </c>
      <c r="F9" s="6">
        <v>100</v>
      </c>
      <c r="H9" s="20" t="s">
        <v>32</v>
      </c>
      <c r="I9" s="15"/>
    </row>
    <row r="10" spans="2:9" x14ac:dyDescent="0.3">
      <c r="B10" s="18" t="s">
        <v>3</v>
      </c>
      <c r="C10" s="8" t="s">
        <v>8</v>
      </c>
      <c r="E10" s="18" t="s">
        <v>1</v>
      </c>
      <c r="F10" s="11">
        <v>7.0000000000000007E-2</v>
      </c>
      <c r="H10" s="16"/>
      <c r="I10" s="3">
        <f ca="1">_xll.qlBondDirtyPriceFromYield(F12,I6)</f>
        <v>81.666006267415952</v>
      </c>
    </row>
    <row r="11" spans="2:9" x14ac:dyDescent="0.3">
      <c r="B11" s="18" t="s">
        <v>4</v>
      </c>
      <c r="C11" s="8" t="s">
        <v>9</v>
      </c>
      <c r="E11" s="18" t="s">
        <v>22</v>
      </c>
      <c r="F11" s="8" t="s">
        <v>7</v>
      </c>
    </row>
    <row r="12" spans="2:9" x14ac:dyDescent="0.3">
      <c r="B12" s="18" t="s">
        <v>16</v>
      </c>
      <c r="C12" s="8" t="s">
        <v>9</v>
      </c>
      <c r="E12" s="17" t="s">
        <v>23</v>
      </c>
      <c r="F12" s="9" t="str">
        <f ca="1">_xll.qlFixedRateBond(,F6,F7,F8,F9,C14,F10,F11,,,,"TARGET")</f>
        <v>obj_0006d#0036</v>
      </c>
      <c r="H12" s="20" t="s">
        <v>28</v>
      </c>
      <c r="I12" s="15"/>
    </row>
    <row r="13" spans="2:9" x14ac:dyDescent="0.3">
      <c r="B13" s="18" t="s">
        <v>5</v>
      </c>
      <c r="C13" s="8" t="s">
        <v>10</v>
      </c>
      <c r="H13" s="16"/>
      <c r="I13" s="3">
        <f ca="1">_xll.qlBondDurationFromYield(F12,I6)</f>
        <v>7.3645283432464481</v>
      </c>
    </row>
    <row r="14" spans="2:9" x14ac:dyDescent="0.3">
      <c r="B14" s="19" t="s">
        <v>17</v>
      </c>
      <c r="C14" s="9" t="str">
        <f ca="1">_xll.qlSchedule(,C6,C7,C8,C10,C11,C12,C13)</f>
        <v>obj_0006c#0036</v>
      </c>
    </row>
    <row r="15" spans="2:9" x14ac:dyDescent="0.3">
      <c r="H15" s="20" t="s">
        <v>30</v>
      </c>
      <c r="I15" s="15"/>
    </row>
    <row r="16" spans="2:9" x14ac:dyDescent="0.3">
      <c r="H16" s="18" t="s">
        <v>29</v>
      </c>
      <c r="I16" s="2">
        <v>89.6</v>
      </c>
    </row>
    <row r="17" spans="8:9" x14ac:dyDescent="0.3">
      <c r="H17" s="16"/>
      <c r="I17" s="3">
        <f ca="1">_xll.qlBondYieldFromCleanPrice(F12,I16)</f>
        <v>7.7587070104852329E-2</v>
      </c>
    </row>
    <row r="19" spans="8:9" x14ac:dyDescent="0.3">
      <c r="H19" s="20" t="s">
        <v>31</v>
      </c>
      <c r="I19" s="15"/>
    </row>
    <row r="20" spans="8:9" x14ac:dyDescent="0.3">
      <c r="H20" s="16"/>
      <c r="I20" s="3">
        <f ca="1">_xll.qlBondBpsFromYield(F12,I6)</f>
        <v>6.1052574876780709E-2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BondCalcs</vt:lpstr>
    </vt:vector>
  </TitlesOfParts>
  <Company>QuantLib -- http://quantlib.org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Dustin Sugasa</cp:lastModifiedBy>
  <dcterms:created xsi:type="dcterms:W3CDTF">2008-08-26T10:52:25Z</dcterms:created>
  <dcterms:modified xsi:type="dcterms:W3CDTF">2019-03-08T15:22:04Z</dcterms:modified>
</cp:coreProperties>
</file>