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nak\Desktop\Finance\"/>
    </mc:Choice>
  </mc:AlternateContent>
  <bookViews>
    <workbookView xWindow="0" yWindow="0" windowWidth="28800" windowHeight="12435"/>
  </bookViews>
  <sheets>
    <sheet name="result" sheetId="3" r:id="rId1"/>
    <sheet name="data" sheetId="1" r:id="rId2"/>
    <sheet name="ref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1" l="1"/>
  <c r="J2" i="1"/>
  <c r="K2" i="1" s="1"/>
  <c r="E2" i="1"/>
  <c r="L2" i="1" s="1"/>
  <c r="H13" i="1"/>
  <c r="H12" i="1"/>
  <c r="H11" i="1"/>
  <c r="I11" i="1" s="1"/>
  <c r="H10" i="1"/>
  <c r="I10" i="1" s="1"/>
  <c r="H9" i="1"/>
  <c r="I9" i="1" s="1"/>
  <c r="H8" i="1"/>
  <c r="H7" i="1"/>
  <c r="H6" i="1"/>
  <c r="H5" i="1"/>
  <c r="H4" i="1"/>
  <c r="H3" i="1"/>
  <c r="I3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J7" i="1"/>
  <c r="J6" i="1"/>
  <c r="K6" i="1" s="1"/>
  <c r="J5" i="1"/>
  <c r="K5" i="1" s="1"/>
  <c r="J4" i="1"/>
  <c r="K4" i="1" s="1"/>
  <c r="J3" i="1"/>
  <c r="K3" i="1" s="1"/>
  <c r="E3" i="1"/>
  <c r="L3" i="1" s="1"/>
  <c r="E4" i="1"/>
  <c r="L4" i="1" s="1"/>
  <c r="K8" i="1"/>
  <c r="K7" i="1"/>
  <c r="E13" i="1"/>
  <c r="F13" i="1" s="1"/>
  <c r="M13" i="1" s="1"/>
  <c r="E12" i="1"/>
  <c r="L12" i="1" s="1"/>
  <c r="E11" i="1"/>
  <c r="F11" i="1" s="1"/>
  <c r="M11" i="1" s="1"/>
  <c r="E10" i="1"/>
  <c r="L10" i="1" s="1"/>
  <c r="E9" i="1"/>
  <c r="F9" i="1" s="1"/>
  <c r="M9" i="1" s="1"/>
  <c r="E8" i="1"/>
  <c r="F8" i="1" s="1"/>
  <c r="M8" i="1" s="1"/>
  <c r="E7" i="1"/>
  <c r="F7" i="1" s="1"/>
  <c r="M7" i="1" s="1"/>
  <c r="E6" i="1"/>
  <c r="F6" i="1" s="1"/>
  <c r="M6" i="1" s="1"/>
  <c r="E5" i="1"/>
  <c r="F5" i="1" s="1"/>
  <c r="M5" i="1" s="1"/>
  <c r="I6" i="1" l="1"/>
  <c r="I7" i="1"/>
  <c r="I8" i="1"/>
  <c r="I4" i="1"/>
  <c r="I12" i="1"/>
  <c r="F12" i="1"/>
  <c r="M12" i="1" s="1"/>
  <c r="I5" i="1"/>
  <c r="I13" i="1"/>
  <c r="I2" i="1"/>
  <c r="F2" i="1"/>
  <c r="M2" i="1" s="1"/>
  <c r="L6" i="1"/>
  <c r="L7" i="1"/>
  <c r="F3" i="1"/>
  <c r="M3" i="1" s="1"/>
  <c r="F10" i="1"/>
  <c r="M10" i="1" s="1"/>
  <c r="L9" i="1"/>
  <c r="F4" i="1"/>
  <c r="M4" i="1" s="1"/>
  <c r="L8" i="1"/>
  <c r="L5" i="1"/>
  <c r="L13" i="1"/>
  <c r="L11" i="1"/>
</calcChain>
</file>

<file path=xl/sharedStrings.xml><?xml version="1.0" encoding="utf-8"?>
<sst xmlns="http://schemas.openxmlformats.org/spreadsheetml/2006/main" count="20" uniqueCount="20">
  <si>
    <t>Payroll (k)</t>
  </si>
  <si>
    <t>Population (k)</t>
  </si>
  <si>
    <t>GDP (real) (T)</t>
  </si>
  <si>
    <t>Debt (B)</t>
  </si>
  <si>
    <t>GDP (real) (B)</t>
  </si>
  <si>
    <t>Work Pop</t>
  </si>
  <si>
    <t>D/GDP (%)</t>
  </si>
  <si>
    <t>Work Pop (%)</t>
  </si>
  <si>
    <t>GDP/Payroll Adj</t>
  </si>
  <si>
    <t>D/GDP Payroll (%)</t>
  </si>
  <si>
    <t>Debt/Pop</t>
  </si>
  <si>
    <t>Debt/Payroll</t>
  </si>
  <si>
    <t>Source</t>
  </si>
  <si>
    <t>https://fred.stlouisfed.org/series/PAYEMS</t>
  </si>
  <si>
    <t>Year (ending)</t>
  </si>
  <si>
    <t>https://www.census.gov/popclock/</t>
  </si>
  <si>
    <t>https://countryeconomy.com/gdp/usa</t>
  </si>
  <si>
    <t>https://www.treasurydirect.gov/NP/debt/current</t>
  </si>
  <si>
    <t>* 80% of GDP is payroll (non-farm)</t>
  </si>
  <si>
    <t>Calculation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</si>
</sst>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2" fontId="7" fillId="0" borderId="0" xfId="0" applyNumberFormat="1" applyFont="1" applyAlignment="1">
      <alignment horizontal="left" vertical="top"/>
    </xf>
    <xf numFmtId="2" fontId="5" fillId="0" borderId="0" xfId="0" applyNumberFormat="1" applyFont="1" applyAlignment="1">
      <alignment horizontal="left" vertical="top"/>
    </xf>
    <xf numFmtId="2" fontId="6" fillId="0" borderId="0" xfId="0" applyNumberFormat="1" applyFont="1" applyAlignment="1">
      <alignment horizontal="left" wrapText="1"/>
    </xf>
    <xf numFmtId="2" fontId="8" fillId="0" borderId="0" xfId="0" applyNumberFormat="1" applyFont="1" applyAlignment="1">
      <alignment horizontal="left" wrapText="1"/>
    </xf>
    <xf numFmtId="1" fontId="9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1" fontId="10" fillId="0" borderId="0" xfId="1" applyNumberFormat="1" applyFont="1" applyAlignment="1">
      <alignment horizontal="left" vertical="top"/>
    </xf>
    <xf numFmtId="1" fontId="3" fillId="0" borderId="0" xfId="1" applyNumberFormat="1" applyFont="1" applyAlignment="1">
      <alignment horizontal="left" vertical="top"/>
    </xf>
    <xf numFmtId="0" fontId="1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left" vertical="top"/>
    </xf>
    <xf numFmtId="1" fontId="6" fillId="0" borderId="0" xfId="1" applyNumberFormat="1" applyFont="1" applyAlignment="1">
      <alignment horizontal="left"/>
    </xf>
    <xf numFmtId="1" fontId="7" fillId="0" borderId="0" xfId="1" applyNumberFormat="1" applyFont="1" applyAlignment="1">
      <alignment horizontal="left" vertical="top"/>
    </xf>
    <xf numFmtId="0" fontId="8" fillId="0" borderId="0" xfId="1" applyNumberFormat="1" applyFont="1" applyAlignment="1">
      <alignment horizontal="left"/>
    </xf>
    <xf numFmtId="0" fontId="5" fillId="0" borderId="0" xfId="1" applyNumberFormat="1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i="1" u="sng">
                <a:solidFill>
                  <a:srgbClr val="C00000"/>
                </a:solidFill>
              </a:rPr>
              <a:t>US Debt Levels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Debt to Pop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3.5848990011690868E-2"/>
                  <c:y val="5.76317267046786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data!$A$2:$A$13</c:f>
              <c:numCache>
                <c:formatCode>General</c:formatCode>
                <c:ptCount val="12"/>
                <c:pt idx="0">
                  <c:v>2019</c:v>
                </c:pt>
                <c:pt idx="1">
                  <c:v>2018</c:v>
                </c:pt>
                <c:pt idx="2">
                  <c:v>2015</c:v>
                </c:pt>
                <c:pt idx="3">
                  <c:v>2008</c:v>
                </c:pt>
                <c:pt idx="4">
                  <c:v>2001</c:v>
                </c:pt>
                <c:pt idx="5">
                  <c:v>1990</c:v>
                </c:pt>
                <c:pt idx="6">
                  <c:v>1981</c:v>
                </c:pt>
                <c:pt idx="7">
                  <c:v>1974</c:v>
                </c:pt>
                <c:pt idx="8">
                  <c:v>1970</c:v>
                </c:pt>
                <c:pt idx="9">
                  <c:v>1960</c:v>
                </c:pt>
                <c:pt idx="10">
                  <c:v>1957</c:v>
                </c:pt>
                <c:pt idx="11">
                  <c:v>1945</c:v>
                </c:pt>
              </c:numCache>
            </c:numRef>
          </c:xVal>
          <c:yVal>
            <c:numRef>
              <c:f>data!$H$2:$H$13</c:f>
              <c:numCache>
                <c:formatCode>0</c:formatCode>
                <c:ptCount val="12"/>
                <c:pt idx="0">
                  <c:v>70478</c:v>
                </c:pt>
                <c:pt idx="1">
                  <c:v>66280</c:v>
                </c:pt>
                <c:pt idx="2">
                  <c:v>56545</c:v>
                </c:pt>
                <c:pt idx="3">
                  <c:v>32966</c:v>
                </c:pt>
                <c:pt idx="4">
                  <c:v>20375</c:v>
                </c:pt>
                <c:pt idx="5">
                  <c:v>12953</c:v>
                </c:pt>
                <c:pt idx="6">
                  <c:v>4349</c:v>
                </c:pt>
                <c:pt idx="7">
                  <c:v>2221</c:v>
                </c:pt>
                <c:pt idx="8">
                  <c:v>1809</c:v>
                </c:pt>
                <c:pt idx="9">
                  <c:v>1583</c:v>
                </c:pt>
                <c:pt idx="10">
                  <c:v>1576</c:v>
                </c:pt>
                <c:pt idx="11">
                  <c:v>1858</c:v>
                </c:pt>
              </c:numCache>
            </c:numRef>
          </c:yVal>
          <c:smooth val="0"/>
        </c:ser>
        <c:ser>
          <c:idx val="0"/>
          <c:order val="1"/>
          <c:tx>
            <c:v>Debt to Payroll (Non-Farm)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4.633712321575275E-2"/>
                  <c:y val="5.685280499640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data!$A$2:$A$13</c:f>
              <c:numCache>
                <c:formatCode>General</c:formatCode>
                <c:ptCount val="12"/>
                <c:pt idx="0">
                  <c:v>2019</c:v>
                </c:pt>
                <c:pt idx="1">
                  <c:v>2018</c:v>
                </c:pt>
                <c:pt idx="2">
                  <c:v>2015</c:v>
                </c:pt>
                <c:pt idx="3">
                  <c:v>2008</c:v>
                </c:pt>
                <c:pt idx="4">
                  <c:v>2001</c:v>
                </c:pt>
                <c:pt idx="5">
                  <c:v>1990</c:v>
                </c:pt>
                <c:pt idx="6">
                  <c:v>1981</c:v>
                </c:pt>
                <c:pt idx="7">
                  <c:v>1974</c:v>
                </c:pt>
                <c:pt idx="8">
                  <c:v>1970</c:v>
                </c:pt>
                <c:pt idx="9">
                  <c:v>1960</c:v>
                </c:pt>
                <c:pt idx="10">
                  <c:v>1957</c:v>
                </c:pt>
                <c:pt idx="11">
                  <c:v>1945</c:v>
                </c:pt>
              </c:numCache>
            </c:numRef>
          </c:xVal>
          <c:yVal>
            <c:numRef>
              <c:f>data!$I$2:$I$13</c:f>
              <c:numCache>
                <c:formatCode>0</c:formatCode>
                <c:ptCount val="12"/>
                <c:pt idx="0">
                  <c:v>152220</c:v>
                </c:pt>
                <c:pt idx="1">
                  <c:v>144087</c:v>
                </c:pt>
                <c:pt idx="2">
                  <c:v>126783</c:v>
                </c:pt>
                <c:pt idx="3">
                  <c:v>72453</c:v>
                </c:pt>
                <c:pt idx="4">
                  <c:v>43723</c:v>
                </c:pt>
                <c:pt idx="5">
                  <c:v>29439</c:v>
                </c:pt>
                <c:pt idx="6">
                  <c:v>10900</c:v>
                </c:pt>
                <c:pt idx="7">
                  <c:v>6035</c:v>
                </c:pt>
                <c:pt idx="8">
                  <c:v>5198</c:v>
                </c:pt>
                <c:pt idx="9">
                  <c:v>5224</c:v>
                </c:pt>
                <c:pt idx="10">
                  <c:v>5100</c:v>
                </c:pt>
                <c:pt idx="11">
                  <c:v>6214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93096368"/>
        <c:axId val="-293099632"/>
      </c:scatterChart>
      <c:valAx>
        <c:axId val="-29309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rgbClr val="C00000"/>
                    </a:solidFill>
                  </a:rPr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3099632"/>
        <c:crosses val="autoZero"/>
        <c:crossBetween val="midCat"/>
      </c:valAx>
      <c:valAx>
        <c:axId val="-29309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rgbClr val="C00000"/>
                    </a:solidFill>
                  </a:rPr>
                  <a:t>Debt Ratio</a:t>
                </a:r>
              </a:p>
              <a:p>
                <a:pPr>
                  <a:defRPr/>
                </a:pPr>
                <a:r>
                  <a:rPr lang="en-US" sz="1200">
                    <a:solidFill>
                      <a:srgbClr val="C00000"/>
                    </a:solidFill>
                  </a:rPr>
                  <a:t>(</a:t>
                </a:r>
                <a:r>
                  <a:rPr lang="en-US" sz="1200" baseline="0">
                    <a:solidFill>
                      <a:srgbClr val="C00000"/>
                    </a:solidFill>
                  </a:rPr>
                  <a:t>USD $ Billion</a:t>
                </a:r>
                <a:r>
                  <a:rPr lang="en-US" sz="1200">
                    <a:solidFill>
                      <a:srgbClr val="C00000"/>
                    </a:solidFill>
                  </a:rPr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309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180975</xdr:rowOff>
    </xdr:from>
    <xdr:to>
      <xdr:col>24</xdr:col>
      <xdr:colOff>600076</xdr:colOff>
      <xdr:row>31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M1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5703125" style="7" bestFit="1" customWidth="1"/>
    <col min="2" max="2" width="10" style="17" bestFit="1" customWidth="1"/>
    <col min="3" max="3" width="13.7109375" style="17" bestFit="1" customWidth="1"/>
    <col min="4" max="4" width="13.140625" style="17" bestFit="1" customWidth="1"/>
    <col min="5" max="5" width="13.28515625" style="19" bestFit="1" customWidth="1"/>
    <col min="6" max="6" width="15.42578125" style="19" bestFit="1" customWidth="1"/>
    <col min="7" max="7" width="8.28515625" style="21" bestFit="1" customWidth="1"/>
    <col min="8" max="8" width="9.5703125" style="14" bestFit="1" customWidth="1"/>
    <col min="9" max="9" width="12.28515625" style="15" bestFit="1" customWidth="1"/>
    <col min="10" max="10" width="9.7109375" style="8" bestFit="1" customWidth="1"/>
    <col min="11" max="11" width="9.7109375" style="8" customWidth="1"/>
    <col min="12" max="12" width="7" style="9" bestFit="1" customWidth="1"/>
    <col min="13" max="13" width="10.5703125" style="9" bestFit="1" customWidth="1"/>
    <col min="14" max="16384" width="9.140625" style="7"/>
  </cols>
  <sheetData>
    <row r="1" spans="1:13" s="5" customFormat="1" ht="30" x14ac:dyDescent="0.25">
      <c r="A1" s="4" t="s">
        <v>14</v>
      </c>
      <c r="B1" s="16" t="s">
        <v>0</v>
      </c>
      <c r="C1" s="16" t="s">
        <v>1</v>
      </c>
      <c r="D1" s="16" t="s">
        <v>2</v>
      </c>
      <c r="E1" s="18" t="s">
        <v>4</v>
      </c>
      <c r="F1" s="18" t="s">
        <v>8</v>
      </c>
      <c r="G1" s="20" t="s">
        <v>3</v>
      </c>
      <c r="H1" s="12" t="s">
        <v>10</v>
      </c>
      <c r="I1" s="13" t="s">
        <v>11</v>
      </c>
      <c r="J1" s="10" t="s">
        <v>5</v>
      </c>
      <c r="K1" s="10" t="s">
        <v>7</v>
      </c>
      <c r="L1" s="11" t="s">
        <v>6</v>
      </c>
      <c r="M1" s="11" t="s">
        <v>9</v>
      </c>
    </row>
    <row r="2" spans="1:13" s="6" customFormat="1" x14ac:dyDescent="0.25">
      <c r="A2" s="6">
        <v>2019</v>
      </c>
      <c r="B2" s="17">
        <v>152383</v>
      </c>
      <c r="C2" s="17">
        <v>329254</v>
      </c>
      <c r="D2" s="17">
        <v>21.43</v>
      </c>
      <c r="E2" s="19">
        <f>D2*1000</f>
        <v>21430</v>
      </c>
      <c r="F2" s="19">
        <f>E2*0.8</f>
        <v>17144</v>
      </c>
      <c r="G2" s="21">
        <v>23205</v>
      </c>
      <c r="H2" s="14">
        <f>ROUND(G2*10^6/C2,0)</f>
        <v>70478</v>
      </c>
      <c r="I2" s="15">
        <f>ROUND(H2/J2,0)</f>
        <v>152220</v>
      </c>
      <c r="J2" s="8">
        <f>ROUND(B2/C2,3)</f>
        <v>0.46300000000000002</v>
      </c>
      <c r="K2" s="8">
        <f>ROUND(J2*100,2)</f>
        <v>46.3</v>
      </c>
      <c r="L2" s="9">
        <f>ROUND((G2/E2)*100,2)</f>
        <v>108.28</v>
      </c>
      <c r="M2" s="9">
        <f>ROUND((G2/F2)*100,2)</f>
        <v>135.35</v>
      </c>
    </row>
    <row r="3" spans="1:13" s="6" customFormat="1" x14ac:dyDescent="0.25">
      <c r="A3" s="6">
        <v>2018</v>
      </c>
      <c r="B3" s="17">
        <v>150275</v>
      </c>
      <c r="C3" s="17">
        <v>326766</v>
      </c>
      <c r="D3" s="17">
        <v>18.670000000000002</v>
      </c>
      <c r="E3" s="19">
        <f>D3*1000</f>
        <v>18670</v>
      </c>
      <c r="F3" s="19">
        <f>E3*0.8</f>
        <v>14936</v>
      </c>
      <c r="G3" s="21">
        <v>21658</v>
      </c>
      <c r="H3" s="14">
        <f>ROUND(G3*10^6/C3,0)</f>
        <v>66280</v>
      </c>
      <c r="I3" s="15">
        <f>ROUND(H3/J3,0)</f>
        <v>144087</v>
      </c>
      <c r="J3" s="8">
        <f>ROUND(B3/C3,3)</f>
        <v>0.46</v>
      </c>
      <c r="K3" s="8">
        <f>ROUND(J3*100,2)</f>
        <v>46</v>
      </c>
      <c r="L3" s="9">
        <f>ROUND((G3/E3)*100,2)</f>
        <v>116</v>
      </c>
      <c r="M3" s="9">
        <f>ROUND((G3/F3)*100,2)</f>
        <v>145.01</v>
      </c>
    </row>
    <row r="4" spans="1:13" s="6" customFormat="1" x14ac:dyDescent="0.25">
      <c r="A4" s="6">
        <v>2015</v>
      </c>
      <c r="B4" s="17">
        <v>143125</v>
      </c>
      <c r="C4" s="17">
        <v>321000</v>
      </c>
      <c r="D4" s="17">
        <v>17.46</v>
      </c>
      <c r="E4" s="19">
        <f>D4*1000</f>
        <v>17460</v>
      </c>
      <c r="F4" s="19">
        <f>E4*0.8</f>
        <v>13968</v>
      </c>
      <c r="G4" s="21">
        <v>18151</v>
      </c>
      <c r="H4" s="14">
        <f t="shared" ref="H4:H13" si="0">ROUND(G4*10^6/C4,0)</f>
        <v>56545</v>
      </c>
      <c r="I4" s="15">
        <f t="shared" ref="I4:I13" si="1">ROUND(H4/J4,0)</f>
        <v>126783</v>
      </c>
      <c r="J4" s="8">
        <f t="shared" ref="J4:J13" si="2">ROUND(B4/C4,3)</f>
        <v>0.44600000000000001</v>
      </c>
      <c r="K4" s="8">
        <f>ROUND(J4*100,2)</f>
        <v>44.6</v>
      </c>
      <c r="L4" s="9">
        <f>ROUND((G4/E4)*100,2)</f>
        <v>103.96</v>
      </c>
      <c r="M4" s="9">
        <f>ROUND((G4/F4)*100,2)</f>
        <v>129.94999999999999</v>
      </c>
    </row>
    <row r="5" spans="1:13" x14ac:dyDescent="0.25">
      <c r="A5" s="7">
        <v>2008</v>
      </c>
      <c r="B5" s="17">
        <v>138422</v>
      </c>
      <c r="C5" s="17">
        <v>304100</v>
      </c>
      <c r="D5" s="17">
        <v>15.605</v>
      </c>
      <c r="E5" s="19">
        <f>D5*1000</f>
        <v>15605</v>
      </c>
      <c r="F5" s="19">
        <f>E5*0.8</f>
        <v>12484</v>
      </c>
      <c r="G5" s="21">
        <v>10025</v>
      </c>
      <c r="H5" s="14">
        <f t="shared" si="0"/>
        <v>32966</v>
      </c>
      <c r="I5" s="15">
        <f t="shared" si="1"/>
        <v>72453</v>
      </c>
      <c r="J5" s="8">
        <f t="shared" si="2"/>
        <v>0.45500000000000002</v>
      </c>
      <c r="K5" s="8">
        <f>ROUND(J5*100,2)</f>
        <v>45.5</v>
      </c>
      <c r="L5" s="9">
        <f>ROUND((G5/E5)*100,2)</f>
        <v>64.239999999999995</v>
      </c>
      <c r="M5" s="9">
        <f>ROUND((G5/F5)*100,2)</f>
        <v>80.3</v>
      </c>
    </row>
    <row r="6" spans="1:13" x14ac:dyDescent="0.25">
      <c r="A6" s="7">
        <v>2001</v>
      </c>
      <c r="B6" s="17">
        <v>132804</v>
      </c>
      <c r="C6" s="17">
        <v>285000</v>
      </c>
      <c r="D6" s="17">
        <v>13.262</v>
      </c>
      <c r="E6" s="19">
        <f t="shared" ref="E6:E13" si="3">D6*1000</f>
        <v>13262</v>
      </c>
      <c r="F6" s="19">
        <f t="shared" ref="F6:F13" si="4">E6*0.8</f>
        <v>10609.6</v>
      </c>
      <c r="G6" s="21">
        <v>5807</v>
      </c>
      <c r="H6" s="14">
        <f t="shared" si="0"/>
        <v>20375</v>
      </c>
      <c r="I6" s="15">
        <f t="shared" si="1"/>
        <v>43723</v>
      </c>
      <c r="J6" s="8">
        <f t="shared" si="2"/>
        <v>0.46600000000000003</v>
      </c>
      <c r="K6" s="8">
        <f t="shared" ref="K6:K13" si="5">ROUND(J6*100,2)</f>
        <v>46.6</v>
      </c>
      <c r="L6" s="9">
        <f t="shared" ref="L6:L13" si="6">ROUND((G6/E6)*100,2)</f>
        <v>43.79</v>
      </c>
      <c r="M6" s="9">
        <f t="shared" ref="M6:M13" si="7">ROUND((G6/F6)*100,2)</f>
        <v>54.73</v>
      </c>
    </row>
    <row r="7" spans="1:13" x14ac:dyDescent="0.25">
      <c r="A7" s="7">
        <v>1990</v>
      </c>
      <c r="B7" s="17">
        <v>109857</v>
      </c>
      <c r="C7" s="17">
        <v>249600</v>
      </c>
      <c r="D7" s="17">
        <v>9.3659999999999997</v>
      </c>
      <c r="E7" s="19">
        <f t="shared" si="3"/>
        <v>9366</v>
      </c>
      <c r="F7" s="19">
        <f t="shared" si="4"/>
        <v>7492.8</v>
      </c>
      <c r="G7" s="21">
        <v>3233</v>
      </c>
      <c r="H7" s="14">
        <f t="shared" si="0"/>
        <v>12953</v>
      </c>
      <c r="I7" s="15">
        <f t="shared" si="1"/>
        <v>29439</v>
      </c>
      <c r="J7" s="8">
        <f t="shared" si="2"/>
        <v>0.44</v>
      </c>
      <c r="K7" s="8">
        <f t="shared" si="5"/>
        <v>44</v>
      </c>
      <c r="L7" s="9">
        <f t="shared" si="6"/>
        <v>34.520000000000003</v>
      </c>
      <c r="M7" s="9">
        <f t="shared" si="7"/>
        <v>43.15</v>
      </c>
    </row>
    <row r="8" spans="1:13" x14ac:dyDescent="0.25">
      <c r="A8" s="7">
        <v>1981</v>
      </c>
      <c r="B8" s="17">
        <v>91601</v>
      </c>
      <c r="C8" s="17">
        <v>229500</v>
      </c>
      <c r="D8" s="17">
        <v>6.931</v>
      </c>
      <c r="E8" s="19">
        <f t="shared" si="3"/>
        <v>6931</v>
      </c>
      <c r="F8" s="19">
        <f t="shared" si="4"/>
        <v>5544.8</v>
      </c>
      <c r="G8" s="21">
        <v>998</v>
      </c>
      <c r="H8" s="14">
        <f t="shared" si="0"/>
        <v>4349</v>
      </c>
      <c r="I8" s="15">
        <f t="shared" si="1"/>
        <v>10900</v>
      </c>
      <c r="J8" s="8">
        <f t="shared" si="2"/>
        <v>0.39900000000000002</v>
      </c>
      <c r="K8" s="8">
        <f t="shared" si="5"/>
        <v>39.9</v>
      </c>
      <c r="L8" s="9">
        <f t="shared" si="6"/>
        <v>14.4</v>
      </c>
      <c r="M8" s="9">
        <f t="shared" si="7"/>
        <v>18</v>
      </c>
    </row>
    <row r="9" spans="1:13" x14ac:dyDescent="0.25">
      <c r="A9" s="7">
        <v>1974</v>
      </c>
      <c r="B9" s="17">
        <v>78630</v>
      </c>
      <c r="C9" s="17">
        <v>213900</v>
      </c>
      <c r="D9" s="17">
        <v>5.657</v>
      </c>
      <c r="E9" s="19">
        <f t="shared" si="3"/>
        <v>5657</v>
      </c>
      <c r="F9" s="19">
        <f t="shared" si="4"/>
        <v>4525.6000000000004</v>
      </c>
      <c r="G9" s="21">
        <v>475</v>
      </c>
      <c r="H9" s="14">
        <f t="shared" si="0"/>
        <v>2221</v>
      </c>
      <c r="I9" s="15">
        <f t="shared" si="1"/>
        <v>6035</v>
      </c>
      <c r="J9" s="8">
        <f t="shared" si="2"/>
        <v>0.36799999999999999</v>
      </c>
      <c r="K9" s="8">
        <f t="shared" si="5"/>
        <v>36.799999999999997</v>
      </c>
      <c r="L9" s="9">
        <f t="shared" si="6"/>
        <v>8.4</v>
      </c>
      <c r="M9" s="9">
        <f t="shared" si="7"/>
        <v>10.5</v>
      </c>
    </row>
    <row r="10" spans="1:13" x14ac:dyDescent="0.25">
      <c r="A10" s="7">
        <v>1970</v>
      </c>
      <c r="B10" s="17">
        <v>71451</v>
      </c>
      <c r="C10" s="17">
        <v>205100</v>
      </c>
      <c r="D10" s="17">
        <v>4.9509999999999996</v>
      </c>
      <c r="E10" s="19">
        <f t="shared" si="3"/>
        <v>4951</v>
      </c>
      <c r="F10" s="19">
        <f t="shared" si="4"/>
        <v>3960.8</v>
      </c>
      <c r="G10" s="21">
        <v>371</v>
      </c>
      <c r="H10" s="14">
        <f t="shared" si="0"/>
        <v>1809</v>
      </c>
      <c r="I10" s="15">
        <f t="shared" si="1"/>
        <v>5198</v>
      </c>
      <c r="J10" s="8">
        <f t="shared" si="2"/>
        <v>0.34799999999999998</v>
      </c>
      <c r="K10" s="8">
        <f t="shared" si="5"/>
        <v>34.799999999999997</v>
      </c>
      <c r="L10" s="9">
        <f t="shared" si="6"/>
        <v>7.49</v>
      </c>
      <c r="M10" s="9">
        <f t="shared" si="7"/>
        <v>9.3699999999999992</v>
      </c>
    </row>
    <row r="11" spans="1:13" x14ac:dyDescent="0.25">
      <c r="A11" s="7">
        <v>1960</v>
      </c>
      <c r="B11" s="17">
        <v>54813</v>
      </c>
      <c r="C11" s="17">
        <v>180700</v>
      </c>
      <c r="D11" s="17">
        <v>3.26</v>
      </c>
      <c r="E11" s="19">
        <f t="shared" si="3"/>
        <v>3260</v>
      </c>
      <c r="F11" s="19">
        <f t="shared" si="4"/>
        <v>2608</v>
      </c>
      <c r="G11" s="21">
        <v>286</v>
      </c>
      <c r="H11" s="14">
        <f t="shared" si="0"/>
        <v>1583</v>
      </c>
      <c r="I11" s="15">
        <f t="shared" si="1"/>
        <v>5224</v>
      </c>
      <c r="J11" s="8">
        <f t="shared" si="2"/>
        <v>0.30299999999999999</v>
      </c>
      <c r="K11" s="8">
        <f t="shared" si="5"/>
        <v>30.3</v>
      </c>
      <c r="L11" s="9">
        <f t="shared" si="6"/>
        <v>8.77</v>
      </c>
      <c r="M11" s="9">
        <f t="shared" si="7"/>
        <v>10.97</v>
      </c>
    </row>
    <row r="12" spans="1:13" x14ac:dyDescent="0.25">
      <c r="A12" s="7">
        <v>1957</v>
      </c>
      <c r="B12" s="17">
        <v>53128</v>
      </c>
      <c r="C12" s="17">
        <v>172000</v>
      </c>
      <c r="D12" s="17">
        <v>2.9940000000000002</v>
      </c>
      <c r="E12" s="19">
        <f t="shared" si="3"/>
        <v>2994</v>
      </c>
      <c r="F12" s="19">
        <f t="shared" si="4"/>
        <v>2395.2000000000003</v>
      </c>
      <c r="G12" s="21">
        <v>271</v>
      </c>
      <c r="H12" s="14">
        <f t="shared" si="0"/>
        <v>1576</v>
      </c>
      <c r="I12" s="15">
        <f t="shared" si="1"/>
        <v>5100</v>
      </c>
      <c r="J12" s="8">
        <f t="shared" si="2"/>
        <v>0.309</v>
      </c>
      <c r="K12" s="8">
        <f t="shared" si="5"/>
        <v>30.9</v>
      </c>
      <c r="L12" s="9">
        <f t="shared" si="6"/>
        <v>9.0500000000000007</v>
      </c>
      <c r="M12" s="9">
        <f t="shared" si="7"/>
        <v>11.31</v>
      </c>
    </row>
    <row r="13" spans="1:13" x14ac:dyDescent="0.25">
      <c r="A13" s="7">
        <v>1945</v>
      </c>
      <c r="B13" s="17">
        <v>41895</v>
      </c>
      <c r="C13" s="17">
        <v>139900</v>
      </c>
      <c r="D13" s="17">
        <v>2.3290000000000002</v>
      </c>
      <c r="E13" s="19">
        <f t="shared" si="3"/>
        <v>2329</v>
      </c>
      <c r="F13" s="19">
        <f t="shared" si="4"/>
        <v>1863.2</v>
      </c>
      <c r="G13" s="21">
        <v>260</v>
      </c>
      <c r="H13" s="14">
        <f t="shared" si="0"/>
        <v>1858</v>
      </c>
      <c r="I13" s="15">
        <f t="shared" si="1"/>
        <v>6214</v>
      </c>
      <c r="J13" s="8">
        <f t="shared" si="2"/>
        <v>0.29899999999999999</v>
      </c>
      <c r="K13" s="8">
        <f t="shared" si="5"/>
        <v>29.9</v>
      </c>
      <c r="L13" s="9">
        <f t="shared" si="6"/>
        <v>11.16</v>
      </c>
      <c r="M13" s="9">
        <f t="shared" si="7"/>
        <v>13.95</v>
      </c>
    </row>
  </sheetData>
  <pageMargins left="0.7" right="0.7" top="0.75" bottom="0.75" header="0.3" footer="0.3"/>
  <pageSetup scale="86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A8"/>
  <sheetViews>
    <sheetView workbookViewId="0"/>
  </sheetViews>
  <sheetFormatPr defaultRowHeight="15" x14ac:dyDescent="0.25"/>
  <cols>
    <col min="1" max="1" width="46.28515625" bestFit="1" customWidth="1"/>
  </cols>
  <sheetData>
    <row r="1" spans="1:1" x14ac:dyDescent="0.25">
      <c r="A1" s="1" t="s">
        <v>12</v>
      </c>
    </row>
    <row r="2" spans="1:1" x14ac:dyDescent="0.25">
      <c r="A2" s="2" t="s">
        <v>13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17</v>
      </c>
    </row>
    <row r="6" spans="1:1" x14ac:dyDescent="0.25">
      <c r="A6" s="2"/>
    </row>
    <row r="7" spans="1:1" x14ac:dyDescent="0.25">
      <c r="A7" s="1" t="s">
        <v>19</v>
      </c>
    </row>
    <row r="8" spans="1:1" x14ac:dyDescent="0.25">
      <c r="A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data</vt:lpstr>
      <vt:lpstr>ref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Wells</dc:creator>
  <cp:lastModifiedBy>x</cp:lastModifiedBy>
  <cp:lastPrinted>2020-02-05T20:00:30Z</cp:lastPrinted>
  <dcterms:created xsi:type="dcterms:W3CDTF">2019-03-09T01:01:14Z</dcterms:created>
  <dcterms:modified xsi:type="dcterms:W3CDTF">2020-02-05T20:02:28Z</dcterms:modified>
</cp:coreProperties>
</file>