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pxlwop/Library/Mobile Documents/com~apple~CloudDocs/Работа/"/>
    </mc:Choice>
  </mc:AlternateContent>
  <xr:revisionPtr revIDLastSave="0" documentId="13_ncr:1_{AECDE34C-D846-F345-966F-041AD0A65369}" xr6:coauthVersionLast="47" xr6:coauthVersionMax="47" xr10:uidLastSave="{00000000-0000-0000-0000-000000000000}"/>
  <bookViews>
    <workbookView xWindow="0" yWindow="460" windowWidth="25600" windowHeight="14240" activeTab="5" xr2:uid="{00000000-000D-0000-FFFF-FFFF00000000}"/>
  </bookViews>
  <sheets>
    <sheet name="Апрель" sheetId="2" r:id="rId1"/>
    <sheet name="Май 1-15" sheetId="3" r:id="rId2"/>
    <sheet name="Май 16-31" sheetId="4" r:id="rId3"/>
    <sheet name="Июнь1-15" sheetId="5" r:id="rId4"/>
    <sheet name="Июнь16-30" sheetId="6" r:id="rId5"/>
    <sheet name="Июль" sheetId="10" r:id="rId6"/>
    <sheet name="ИюльUNSORTED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0" l="1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3" i="10"/>
  <c r="X15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3" i="10"/>
  <c r="R4" i="10"/>
  <c r="R5" i="10"/>
  <c r="R6" i="10"/>
  <c r="R7" i="10"/>
  <c r="R8" i="10"/>
  <c r="R9" i="10"/>
  <c r="R10" i="10"/>
  <c r="R11" i="10"/>
  <c r="R12" i="10"/>
  <c r="R13" i="10"/>
  <c r="R14" i="10"/>
  <c r="W14" i="10" s="1"/>
  <c r="R15" i="10"/>
  <c r="R16" i="10"/>
  <c r="R17" i="10"/>
  <c r="R18" i="10"/>
  <c r="R19" i="10"/>
  <c r="R20" i="10"/>
  <c r="R21" i="10"/>
  <c r="R22" i="10"/>
  <c r="R23" i="10"/>
  <c r="R24" i="10"/>
  <c r="R25" i="10"/>
  <c r="R26" i="10"/>
  <c r="R3" i="10"/>
  <c r="V18" i="10"/>
  <c r="V25" i="6"/>
  <c r="V5" i="10"/>
  <c r="V4" i="10"/>
  <c r="V3" i="10"/>
  <c r="V26" i="10"/>
  <c r="V25" i="10"/>
  <c r="V24" i="10"/>
  <c r="V23" i="10"/>
  <c r="V22" i="10"/>
  <c r="V21" i="10"/>
  <c r="V20" i="10"/>
  <c r="V19" i="10"/>
  <c r="V17" i="10"/>
  <c r="V16" i="10"/>
  <c r="V15" i="10"/>
  <c r="V14" i="10"/>
  <c r="V13" i="10"/>
  <c r="V12" i="10"/>
  <c r="V11" i="10"/>
  <c r="V10" i="10"/>
  <c r="V9" i="10"/>
  <c r="V8" i="10"/>
  <c r="V7" i="10"/>
  <c r="V6" i="10"/>
  <c r="X27" i="9"/>
  <c r="X23" i="9"/>
  <c r="X24" i="9"/>
  <c r="X25" i="9"/>
  <c r="W23" i="9"/>
  <c r="W24" i="9"/>
  <c r="W25" i="9"/>
  <c r="V23" i="9"/>
  <c r="V24" i="9"/>
  <c r="V25" i="9"/>
  <c r="U23" i="9"/>
  <c r="U24" i="9"/>
  <c r="U25" i="9"/>
  <c r="T23" i="9"/>
  <c r="T24" i="9"/>
  <c r="T25" i="9"/>
  <c r="S23" i="9"/>
  <c r="S24" i="9"/>
  <c r="S25" i="9"/>
  <c r="R23" i="9"/>
  <c r="R24" i="9"/>
  <c r="R25" i="9"/>
  <c r="V22" i="9"/>
  <c r="U22" i="9"/>
  <c r="T22" i="9"/>
  <c r="S22" i="9"/>
  <c r="R22" i="9"/>
  <c r="X22" i="9" s="1"/>
  <c r="V21" i="9"/>
  <c r="U21" i="9"/>
  <c r="T21" i="9"/>
  <c r="S21" i="9"/>
  <c r="R21" i="9"/>
  <c r="X21" i="9" s="1"/>
  <c r="V20" i="9"/>
  <c r="U20" i="9"/>
  <c r="T20" i="9"/>
  <c r="X20" i="9" s="1"/>
  <c r="S20" i="9"/>
  <c r="R20" i="9"/>
  <c r="W20" i="9" s="1"/>
  <c r="V19" i="9"/>
  <c r="U19" i="9"/>
  <c r="T19" i="9"/>
  <c r="S19" i="9"/>
  <c r="X19" i="9" s="1"/>
  <c r="R19" i="9"/>
  <c r="V18" i="9"/>
  <c r="U18" i="9"/>
  <c r="T18" i="9"/>
  <c r="S18" i="9"/>
  <c r="R18" i="9"/>
  <c r="X18" i="9" s="1"/>
  <c r="V17" i="9"/>
  <c r="U17" i="9"/>
  <c r="T17" i="9"/>
  <c r="S17" i="9"/>
  <c r="R17" i="9"/>
  <c r="X17" i="9" s="1"/>
  <c r="V16" i="9"/>
  <c r="U16" i="9"/>
  <c r="T16" i="9"/>
  <c r="X16" i="9" s="1"/>
  <c r="S16" i="9"/>
  <c r="R16" i="9"/>
  <c r="W16" i="9" s="1"/>
  <c r="V15" i="9"/>
  <c r="U15" i="9"/>
  <c r="T15" i="9"/>
  <c r="S15" i="9"/>
  <c r="X15" i="9" s="1"/>
  <c r="R15" i="9"/>
  <c r="V14" i="9"/>
  <c r="U14" i="9"/>
  <c r="T14" i="9"/>
  <c r="S14" i="9"/>
  <c r="R14" i="9"/>
  <c r="X14" i="9" s="1"/>
  <c r="V13" i="9"/>
  <c r="U13" i="9"/>
  <c r="T13" i="9"/>
  <c r="S13" i="9"/>
  <c r="R13" i="9"/>
  <c r="X13" i="9" s="1"/>
  <c r="V12" i="9"/>
  <c r="U12" i="9"/>
  <c r="T12" i="9"/>
  <c r="X12" i="9" s="1"/>
  <c r="S12" i="9"/>
  <c r="R12" i="9"/>
  <c r="W12" i="9" s="1"/>
  <c r="V11" i="9"/>
  <c r="U11" i="9"/>
  <c r="T11" i="9"/>
  <c r="S11" i="9"/>
  <c r="X11" i="9" s="1"/>
  <c r="R11" i="9"/>
  <c r="V10" i="9"/>
  <c r="U10" i="9"/>
  <c r="T10" i="9"/>
  <c r="S10" i="9"/>
  <c r="R10" i="9"/>
  <c r="X10" i="9" s="1"/>
  <c r="V9" i="9"/>
  <c r="U9" i="9"/>
  <c r="T9" i="9"/>
  <c r="S9" i="9"/>
  <c r="R9" i="9"/>
  <c r="X9" i="9" s="1"/>
  <c r="V8" i="9"/>
  <c r="U8" i="9"/>
  <c r="T8" i="9"/>
  <c r="X8" i="9" s="1"/>
  <c r="S8" i="9"/>
  <c r="R8" i="9"/>
  <c r="W8" i="9" s="1"/>
  <c r="V7" i="9"/>
  <c r="U7" i="9"/>
  <c r="T7" i="9"/>
  <c r="S7" i="9"/>
  <c r="X7" i="9" s="1"/>
  <c r="R7" i="9"/>
  <c r="V6" i="9"/>
  <c r="U6" i="9"/>
  <c r="T6" i="9"/>
  <c r="S6" i="9"/>
  <c r="R6" i="9"/>
  <c r="X6" i="9" s="1"/>
  <c r="V5" i="9"/>
  <c r="U5" i="9"/>
  <c r="T5" i="9"/>
  <c r="S5" i="9"/>
  <c r="R5" i="9"/>
  <c r="W5" i="9" s="1"/>
  <c r="X5" i="9" s="1"/>
  <c r="V4" i="9"/>
  <c r="U4" i="9"/>
  <c r="T4" i="9"/>
  <c r="X4" i="9" s="1"/>
  <c r="S4" i="9"/>
  <c r="R4" i="9"/>
  <c r="W4" i="9" s="1"/>
  <c r="V3" i="9"/>
  <c r="U3" i="9"/>
  <c r="T3" i="9"/>
  <c r="S3" i="9"/>
  <c r="W3" i="9" s="1"/>
  <c r="X3" i="9" s="1"/>
  <c r="R3" i="9"/>
  <c r="U5" i="3"/>
  <c r="R23" i="6"/>
  <c r="Q23" i="6"/>
  <c r="V23" i="6" s="1"/>
  <c r="R22" i="6"/>
  <c r="Q22" i="6"/>
  <c r="V22" i="6" s="1"/>
  <c r="R21" i="6"/>
  <c r="Q21" i="6"/>
  <c r="V21" i="6" s="1"/>
  <c r="R20" i="6"/>
  <c r="Q20" i="6"/>
  <c r="V20" i="6" s="1"/>
  <c r="R19" i="6"/>
  <c r="Q19" i="6"/>
  <c r="V19" i="6" s="1"/>
  <c r="R18" i="6"/>
  <c r="Q18" i="6"/>
  <c r="V18" i="6" s="1"/>
  <c r="R17" i="6"/>
  <c r="Q17" i="6"/>
  <c r="V17" i="6" s="1"/>
  <c r="R16" i="6"/>
  <c r="Q16" i="6"/>
  <c r="V16" i="6" s="1"/>
  <c r="R15" i="6"/>
  <c r="Q15" i="6"/>
  <c r="V15" i="6" s="1"/>
  <c r="R14" i="6"/>
  <c r="Q14" i="6"/>
  <c r="V14" i="6" s="1"/>
  <c r="R13" i="6"/>
  <c r="Q13" i="6"/>
  <c r="V13" i="6" s="1"/>
  <c r="R12" i="6"/>
  <c r="Q12" i="6"/>
  <c r="V12" i="6" s="1"/>
  <c r="R11" i="6"/>
  <c r="Q11" i="6"/>
  <c r="V11" i="6" s="1"/>
  <c r="R10" i="6"/>
  <c r="Q10" i="6"/>
  <c r="V10" i="6" s="1"/>
  <c r="R9" i="6"/>
  <c r="Q9" i="6"/>
  <c r="V9" i="6" s="1"/>
  <c r="R8" i="6"/>
  <c r="Q8" i="6"/>
  <c r="V8" i="6" s="1"/>
  <c r="R7" i="6"/>
  <c r="Q7" i="6"/>
  <c r="V7" i="6" s="1"/>
  <c r="R6" i="6"/>
  <c r="Q6" i="6"/>
  <c r="V6" i="6" s="1"/>
  <c r="R5" i="6"/>
  <c r="Q5" i="6"/>
  <c r="V5" i="6" s="1"/>
  <c r="R4" i="6"/>
  <c r="Q4" i="6"/>
  <c r="V4" i="6" s="1"/>
  <c r="R3" i="6"/>
  <c r="Q3" i="6"/>
  <c r="U3" i="6" s="1"/>
  <c r="V3" i="6" s="1"/>
  <c r="V23" i="5"/>
  <c r="U23" i="5"/>
  <c r="T23" i="5"/>
  <c r="S23" i="5"/>
  <c r="W23" i="5" s="1"/>
  <c r="R23" i="5"/>
  <c r="Q23" i="5"/>
  <c r="X23" i="5" s="1"/>
  <c r="V22" i="5"/>
  <c r="U22" i="5"/>
  <c r="T22" i="5"/>
  <c r="S22" i="5"/>
  <c r="W22" i="5" s="1"/>
  <c r="R22" i="5"/>
  <c r="Q22" i="5"/>
  <c r="X22" i="5" s="1"/>
  <c r="V21" i="5"/>
  <c r="U21" i="5"/>
  <c r="T21" i="5"/>
  <c r="S21" i="5"/>
  <c r="W21" i="5" s="1"/>
  <c r="R21" i="5"/>
  <c r="Q21" i="5"/>
  <c r="X21" i="5" s="1"/>
  <c r="V20" i="5"/>
  <c r="U20" i="5"/>
  <c r="T20" i="5"/>
  <c r="S20" i="5"/>
  <c r="W20" i="5" s="1"/>
  <c r="R20" i="5"/>
  <c r="Q20" i="5"/>
  <c r="X20" i="5" s="1"/>
  <c r="V19" i="5"/>
  <c r="U19" i="5"/>
  <c r="T19" i="5"/>
  <c r="S19" i="5"/>
  <c r="W19" i="5" s="1"/>
  <c r="R19" i="5"/>
  <c r="Q19" i="5"/>
  <c r="X19" i="5" s="1"/>
  <c r="V18" i="5"/>
  <c r="U18" i="5"/>
  <c r="T18" i="5"/>
  <c r="S18" i="5"/>
  <c r="W18" i="5" s="1"/>
  <c r="R18" i="5"/>
  <c r="Q18" i="5"/>
  <c r="X18" i="5" s="1"/>
  <c r="V17" i="5"/>
  <c r="U17" i="5"/>
  <c r="T17" i="5"/>
  <c r="S17" i="5"/>
  <c r="W17" i="5" s="1"/>
  <c r="R17" i="5"/>
  <c r="Q17" i="5"/>
  <c r="X17" i="5" s="1"/>
  <c r="V16" i="5"/>
  <c r="U16" i="5"/>
  <c r="T16" i="5"/>
  <c r="S16" i="5"/>
  <c r="W16" i="5" s="1"/>
  <c r="R16" i="5"/>
  <c r="Q16" i="5"/>
  <c r="X16" i="5" s="1"/>
  <c r="V15" i="5"/>
  <c r="U15" i="5"/>
  <c r="T15" i="5"/>
  <c r="S15" i="5"/>
  <c r="W15" i="5" s="1"/>
  <c r="R15" i="5"/>
  <c r="Q15" i="5"/>
  <c r="X15" i="5" s="1"/>
  <c r="V14" i="5"/>
  <c r="U14" i="5"/>
  <c r="T14" i="5"/>
  <c r="S14" i="5"/>
  <c r="W14" i="5" s="1"/>
  <c r="R14" i="5"/>
  <c r="Q14" i="5"/>
  <c r="X14" i="5" s="1"/>
  <c r="V13" i="5"/>
  <c r="U13" i="5"/>
  <c r="T13" i="5"/>
  <c r="S13" i="5"/>
  <c r="W13" i="5" s="1"/>
  <c r="R13" i="5"/>
  <c r="Q13" i="5"/>
  <c r="X13" i="5" s="1"/>
  <c r="V12" i="5"/>
  <c r="U12" i="5"/>
  <c r="T12" i="5"/>
  <c r="S12" i="5"/>
  <c r="W12" i="5" s="1"/>
  <c r="R12" i="5"/>
  <c r="Q12" i="5"/>
  <c r="X12" i="5" s="1"/>
  <c r="V11" i="5"/>
  <c r="U11" i="5"/>
  <c r="T11" i="5"/>
  <c r="S11" i="5"/>
  <c r="W11" i="5" s="1"/>
  <c r="R11" i="5"/>
  <c r="Q11" i="5"/>
  <c r="X11" i="5" s="1"/>
  <c r="V10" i="5"/>
  <c r="U10" i="5"/>
  <c r="T10" i="5"/>
  <c r="S10" i="5"/>
  <c r="W10" i="5" s="1"/>
  <c r="R10" i="5"/>
  <c r="Q10" i="5"/>
  <c r="X10" i="5" s="1"/>
  <c r="V9" i="5"/>
  <c r="U9" i="5"/>
  <c r="T9" i="5"/>
  <c r="S9" i="5"/>
  <c r="W9" i="5" s="1"/>
  <c r="R9" i="5"/>
  <c r="Q9" i="5"/>
  <c r="X9" i="5" s="1"/>
  <c r="V8" i="5"/>
  <c r="U8" i="5"/>
  <c r="T8" i="5"/>
  <c r="S8" i="5"/>
  <c r="W8" i="5" s="1"/>
  <c r="R8" i="5"/>
  <c r="Q8" i="5"/>
  <c r="X8" i="5" s="1"/>
  <c r="X7" i="5"/>
  <c r="V7" i="5"/>
  <c r="U7" i="5"/>
  <c r="T7" i="5"/>
  <c r="S7" i="5"/>
  <c r="W7" i="5" s="1"/>
  <c r="R7" i="5"/>
  <c r="Q7" i="5"/>
  <c r="V6" i="5"/>
  <c r="U6" i="5"/>
  <c r="T6" i="5"/>
  <c r="S6" i="5"/>
  <c r="W6" i="5" s="1"/>
  <c r="R6" i="5"/>
  <c r="Q6" i="5"/>
  <c r="X6" i="5" s="1"/>
  <c r="V5" i="5"/>
  <c r="U5" i="5"/>
  <c r="T5" i="5"/>
  <c r="S5" i="5"/>
  <c r="W5" i="5" s="1"/>
  <c r="R5" i="5"/>
  <c r="Q5" i="5"/>
  <c r="X5" i="5" s="1"/>
  <c r="V4" i="5"/>
  <c r="U4" i="5"/>
  <c r="T4" i="5"/>
  <c r="S4" i="5"/>
  <c r="W4" i="5" s="1"/>
  <c r="R4" i="5"/>
  <c r="Q4" i="5"/>
  <c r="X4" i="5" s="1"/>
  <c r="V3" i="5"/>
  <c r="U3" i="5"/>
  <c r="T3" i="5"/>
  <c r="S3" i="5"/>
  <c r="W3" i="5" s="1"/>
  <c r="X3" i="5" s="1"/>
  <c r="R3" i="5"/>
  <c r="Q3" i="5"/>
  <c r="T22" i="4"/>
  <c r="S22" i="4"/>
  <c r="R22" i="4"/>
  <c r="W22" i="4" s="1"/>
  <c r="T21" i="4"/>
  <c r="S21" i="4"/>
  <c r="V21" i="4" s="1"/>
  <c r="R21" i="4"/>
  <c r="W21" i="4" s="1"/>
  <c r="T20" i="4"/>
  <c r="S20" i="4"/>
  <c r="R20" i="4"/>
  <c r="W20" i="4" s="1"/>
  <c r="V19" i="4"/>
  <c r="U19" i="4"/>
  <c r="S19" i="4"/>
  <c r="R19" i="4"/>
  <c r="W19" i="4" s="1"/>
  <c r="T18" i="4"/>
  <c r="S18" i="4"/>
  <c r="R18" i="4"/>
  <c r="W18" i="4" s="1"/>
  <c r="U17" i="4"/>
  <c r="S17" i="4"/>
  <c r="V17" i="4" s="1"/>
  <c r="R17" i="4"/>
  <c r="W17" i="4" s="1"/>
  <c r="U16" i="4"/>
  <c r="S16" i="4"/>
  <c r="R16" i="4"/>
  <c r="W16" i="4" s="1"/>
  <c r="V15" i="4"/>
  <c r="T15" i="4"/>
  <c r="S15" i="4"/>
  <c r="R15" i="4"/>
  <c r="W15" i="4" s="1"/>
  <c r="T14" i="4"/>
  <c r="S14" i="4"/>
  <c r="R14" i="4"/>
  <c r="W14" i="4" s="1"/>
  <c r="T13" i="4"/>
  <c r="S13" i="4"/>
  <c r="V13" i="4" s="1"/>
  <c r="R13" i="4"/>
  <c r="W13" i="4" s="1"/>
  <c r="T12" i="4"/>
  <c r="S12" i="4"/>
  <c r="R12" i="4"/>
  <c r="W12" i="4" s="1"/>
  <c r="V11" i="4"/>
  <c r="T11" i="4"/>
  <c r="S11" i="4"/>
  <c r="R11" i="4"/>
  <c r="W11" i="4" s="1"/>
  <c r="T10" i="4"/>
  <c r="S10" i="4"/>
  <c r="R10" i="4"/>
  <c r="W10" i="4" s="1"/>
  <c r="T9" i="4"/>
  <c r="S9" i="4"/>
  <c r="V9" i="4" s="1"/>
  <c r="R9" i="4"/>
  <c r="W9" i="4" s="1"/>
  <c r="U8" i="4"/>
  <c r="S8" i="4"/>
  <c r="R8" i="4"/>
  <c r="W8" i="4" s="1"/>
  <c r="V7" i="4"/>
  <c r="T7" i="4"/>
  <c r="S7" i="4"/>
  <c r="R7" i="4"/>
  <c r="W7" i="4" s="1"/>
  <c r="T6" i="4"/>
  <c r="S6" i="4"/>
  <c r="R6" i="4"/>
  <c r="W6" i="4" s="1"/>
  <c r="U5" i="4"/>
  <c r="S5" i="4"/>
  <c r="V5" i="4" s="1"/>
  <c r="R5" i="4"/>
  <c r="W5" i="4" s="1"/>
  <c r="T4" i="4"/>
  <c r="S4" i="4"/>
  <c r="R4" i="4"/>
  <c r="W4" i="4" s="1"/>
  <c r="V3" i="4"/>
  <c r="W3" i="4" s="1"/>
  <c r="W24" i="4" s="1"/>
  <c r="T3" i="4"/>
  <c r="S3" i="4"/>
  <c r="R3" i="4"/>
  <c r="S22" i="3"/>
  <c r="R22" i="3"/>
  <c r="T22" i="3" s="1"/>
  <c r="Q22" i="3"/>
  <c r="U22" i="3" s="1"/>
  <c r="S21" i="3"/>
  <c r="R21" i="3"/>
  <c r="Q21" i="3"/>
  <c r="U21" i="3" s="1"/>
  <c r="T20" i="3"/>
  <c r="S20" i="3"/>
  <c r="R20" i="3"/>
  <c r="Q20" i="3"/>
  <c r="U20" i="3" s="1"/>
  <c r="S19" i="3"/>
  <c r="R19" i="3"/>
  <c r="Q19" i="3"/>
  <c r="U19" i="3" s="1"/>
  <c r="S18" i="3"/>
  <c r="R18" i="3"/>
  <c r="T18" i="3" s="1"/>
  <c r="Q18" i="3"/>
  <c r="U18" i="3" s="1"/>
  <c r="S17" i="3"/>
  <c r="R17" i="3"/>
  <c r="Q17" i="3"/>
  <c r="T16" i="3"/>
  <c r="S16" i="3"/>
  <c r="R16" i="3"/>
  <c r="Q16" i="3"/>
  <c r="U16" i="3" s="1"/>
  <c r="U15" i="3"/>
  <c r="S15" i="3"/>
  <c r="R15" i="3"/>
  <c r="Q15" i="3"/>
  <c r="T15" i="3" s="1"/>
  <c r="S14" i="3"/>
  <c r="R14" i="3"/>
  <c r="T14" i="3" s="1"/>
  <c r="Q14" i="3"/>
  <c r="S13" i="3"/>
  <c r="R13" i="3"/>
  <c r="Q13" i="3"/>
  <c r="U13" i="3" s="1"/>
  <c r="T12" i="3"/>
  <c r="S12" i="3"/>
  <c r="R12" i="3"/>
  <c r="Q12" i="3"/>
  <c r="U12" i="3" s="1"/>
  <c r="S11" i="3"/>
  <c r="R11" i="3"/>
  <c r="Q11" i="3"/>
  <c r="T11" i="3" s="1"/>
  <c r="S10" i="3"/>
  <c r="R10" i="3"/>
  <c r="T10" i="3" s="1"/>
  <c r="Q10" i="3"/>
  <c r="U10" i="3" s="1"/>
  <c r="S9" i="3"/>
  <c r="R9" i="3"/>
  <c r="Q9" i="3"/>
  <c r="T8" i="3"/>
  <c r="S8" i="3"/>
  <c r="R8" i="3"/>
  <c r="Q8" i="3"/>
  <c r="U8" i="3" s="1"/>
  <c r="U7" i="3"/>
  <c r="S7" i="3"/>
  <c r="R7" i="3"/>
  <c r="Q7" i="3"/>
  <c r="T7" i="3" s="1"/>
  <c r="S6" i="3"/>
  <c r="R6" i="3"/>
  <c r="T6" i="3" s="1"/>
  <c r="Q6" i="3"/>
  <c r="S5" i="3"/>
  <c r="R5" i="3"/>
  <c r="Q5" i="3"/>
  <c r="T4" i="3"/>
  <c r="S4" i="3"/>
  <c r="R4" i="3"/>
  <c r="Q4" i="3"/>
  <c r="U4" i="3" s="1"/>
  <c r="S3" i="3"/>
  <c r="R3" i="3"/>
  <c r="Q3" i="3"/>
  <c r="T3" i="3" s="1"/>
  <c r="R21" i="2"/>
  <c r="Q21" i="2"/>
  <c r="P21" i="2"/>
  <c r="S20" i="2"/>
  <c r="R20" i="2"/>
  <c r="Q20" i="2"/>
  <c r="P20" i="2"/>
  <c r="T20" i="2" s="1"/>
  <c r="T19" i="2"/>
  <c r="R19" i="2"/>
  <c r="Q19" i="2"/>
  <c r="P19" i="2"/>
  <c r="S19" i="2" s="1"/>
  <c r="R18" i="2"/>
  <c r="Q18" i="2"/>
  <c r="S18" i="2" s="1"/>
  <c r="P18" i="2"/>
  <c r="R17" i="2"/>
  <c r="Q17" i="2"/>
  <c r="P17" i="2"/>
  <c r="T17" i="2" s="1"/>
  <c r="S16" i="2"/>
  <c r="R16" i="2"/>
  <c r="Q16" i="2"/>
  <c r="P16" i="2"/>
  <c r="T16" i="2" s="1"/>
  <c r="R15" i="2"/>
  <c r="Q15" i="2"/>
  <c r="P15" i="2"/>
  <c r="S15" i="2" s="1"/>
  <c r="R14" i="2"/>
  <c r="Q14" i="2"/>
  <c r="S14" i="2" s="1"/>
  <c r="P14" i="2"/>
  <c r="T14" i="2" s="1"/>
  <c r="R13" i="2"/>
  <c r="Q13" i="2"/>
  <c r="P13" i="2"/>
  <c r="S12" i="2"/>
  <c r="R12" i="2"/>
  <c r="Q12" i="2"/>
  <c r="P12" i="2"/>
  <c r="T12" i="2" s="1"/>
  <c r="T11" i="2"/>
  <c r="R11" i="2"/>
  <c r="Q11" i="2"/>
  <c r="P11" i="2"/>
  <c r="S11" i="2" s="1"/>
  <c r="R10" i="2"/>
  <c r="Q10" i="2"/>
  <c r="S10" i="2" s="1"/>
  <c r="P10" i="2"/>
  <c r="R9" i="2"/>
  <c r="Q9" i="2"/>
  <c r="P9" i="2"/>
  <c r="T9" i="2" s="1"/>
  <c r="S8" i="2"/>
  <c r="R8" i="2"/>
  <c r="Q8" i="2"/>
  <c r="P8" i="2"/>
  <c r="T8" i="2" s="1"/>
  <c r="R7" i="2"/>
  <c r="Q7" i="2"/>
  <c r="P7" i="2"/>
  <c r="S7" i="2" s="1"/>
  <c r="R6" i="2"/>
  <c r="Q6" i="2"/>
  <c r="S6" i="2" s="1"/>
  <c r="P6" i="2"/>
  <c r="T6" i="2" s="1"/>
  <c r="R5" i="2"/>
  <c r="Q5" i="2"/>
  <c r="P5" i="2"/>
  <c r="S4" i="2"/>
  <c r="R4" i="2"/>
  <c r="Q4" i="2"/>
  <c r="P4" i="2"/>
  <c r="T4" i="2" s="1"/>
  <c r="T3" i="2"/>
  <c r="R3" i="2"/>
  <c r="Q3" i="2"/>
  <c r="P3" i="2"/>
  <c r="S3" i="2" s="1"/>
  <c r="X18" i="10" l="1"/>
  <c r="X14" i="10"/>
  <c r="W18" i="10"/>
  <c r="W5" i="10"/>
  <c r="X5" i="10" s="1"/>
  <c r="X9" i="10"/>
  <c r="X12" i="10"/>
  <c r="X13" i="10"/>
  <c r="X16" i="10"/>
  <c r="W4" i="10"/>
  <c r="X8" i="10"/>
  <c r="X20" i="10"/>
  <c r="X21" i="10"/>
  <c r="X24" i="10"/>
  <c r="X25" i="10"/>
  <c r="X4" i="10"/>
  <c r="W3" i="10"/>
  <c r="X3" i="10" s="1"/>
  <c r="X10" i="10"/>
  <c r="X19" i="10"/>
  <c r="X23" i="10"/>
  <c r="X7" i="10"/>
  <c r="X11" i="10"/>
  <c r="X17" i="10"/>
  <c r="X22" i="10"/>
  <c r="X26" i="10"/>
  <c r="X6" i="10"/>
  <c r="W6" i="10"/>
  <c r="W7" i="10"/>
  <c r="W10" i="10"/>
  <c r="W11" i="10"/>
  <c r="W15" i="10"/>
  <c r="W19" i="10"/>
  <c r="W20" i="10"/>
  <c r="W23" i="10"/>
  <c r="W24" i="10"/>
  <c r="W8" i="10"/>
  <c r="W12" i="10"/>
  <c r="W16" i="10"/>
  <c r="W21" i="10"/>
  <c r="W9" i="10"/>
  <c r="W13" i="10"/>
  <c r="W17" i="10"/>
  <c r="W22" i="10"/>
  <c r="W26" i="10"/>
  <c r="W25" i="10"/>
  <c r="W7" i="9"/>
  <c r="W11" i="9"/>
  <c r="W15" i="9"/>
  <c r="W19" i="9"/>
  <c r="W6" i="9"/>
  <c r="W10" i="9"/>
  <c r="W14" i="9"/>
  <c r="W18" i="9"/>
  <c r="W22" i="9"/>
  <c r="W9" i="9"/>
  <c r="W13" i="9"/>
  <c r="W17" i="9"/>
  <c r="W21" i="9"/>
  <c r="U3" i="3"/>
  <c r="U6" i="3"/>
  <c r="U11" i="3"/>
  <c r="U14" i="3"/>
  <c r="T13" i="2"/>
  <c r="T5" i="2"/>
  <c r="T21" i="2"/>
  <c r="T7" i="2"/>
  <c r="T23" i="2" s="1"/>
  <c r="T10" i="2"/>
  <c r="T15" i="2"/>
  <c r="T18" i="2"/>
  <c r="U9" i="3"/>
  <c r="U17" i="3"/>
  <c r="T19" i="3"/>
  <c r="V6" i="4"/>
  <c r="V10" i="4"/>
  <c r="V14" i="4"/>
  <c r="V18" i="4"/>
  <c r="V22" i="4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S5" i="2"/>
  <c r="S9" i="2"/>
  <c r="S13" i="2"/>
  <c r="S17" i="2"/>
  <c r="S21" i="2"/>
  <c r="T5" i="3"/>
  <c r="T9" i="3"/>
  <c r="T13" i="3"/>
  <c r="T17" i="3"/>
  <c r="T21" i="3"/>
  <c r="V4" i="4"/>
  <c r="V8" i="4"/>
  <c r="V12" i="4"/>
  <c r="V16" i="4"/>
  <c r="V20" i="4"/>
  <c r="X28" i="10" l="1"/>
  <c r="U25" i="3"/>
</calcChain>
</file>

<file path=xl/sharedStrings.xml><?xml version="1.0" encoding="utf-8"?>
<sst xmlns="http://schemas.openxmlformats.org/spreadsheetml/2006/main" count="497" uniqueCount="166">
  <si>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</si>
  <si>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</si>
  <si>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</si>
  <si>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</si>
  <si>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</si>
  <si>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</si>
  <si>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</si>
  <si>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Часы в будние</t>
  </si>
  <si>
    <t>Часы в выходные</t>
  </si>
  <si>
    <t>Часы в праздники</t>
  </si>
  <si>
    <t>Итого часов</t>
  </si>
  <si>
    <t>Итог</t>
  </si>
  <si>
    <t>17 апреля</t>
  </si>
  <si>
    <t>18 апреля</t>
  </si>
  <si>
    <t>19 апреля</t>
  </si>
  <si>
    <t>20 апреля</t>
  </si>
  <si>
    <t>21 апреля</t>
  </si>
  <si>
    <t>22 апреля</t>
  </si>
  <si>
    <t>23 апреля</t>
  </si>
  <si>
    <t>24 апреля</t>
  </si>
  <si>
    <t>25 апреля</t>
  </si>
  <si>
    <t>26 апреля</t>
  </si>
  <si>
    <t>27 апреля</t>
  </si>
  <si>
    <t>28 апреля</t>
  </si>
  <si>
    <t>29 апреля</t>
  </si>
  <si>
    <t>30 апреля</t>
  </si>
  <si>
    <t>Кожевников Никита</t>
  </si>
  <si>
    <t>9</t>
  </si>
  <si>
    <t>11</t>
  </si>
  <si>
    <t>11,5</t>
  </si>
  <si>
    <t>9,5</t>
  </si>
  <si>
    <t>8</t>
  </si>
  <si>
    <t>13</t>
  </si>
  <si>
    <t>12,5</t>
  </si>
  <si>
    <t>Люкина Настя</t>
  </si>
  <si>
    <t>Дресвянникова Юля</t>
  </si>
  <si>
    <t>4,5</t>
  </si>
  <si>
    <t>6</t>
  </si>
  <si>
    <t>12</t>
  </si>
  <si>
    <t>10</t>
  </si>
  <si>
    <t>Алексеева Маша</t>
  </si>
  <si>
    <t>4</t>
  </si>
  <si>
    <t>7,5</t>
  </si>
  <si>
    <t>10,5</t>
  </si>
  <si>
    <t>Байков Егор</t>
  </si>
  <si>
    <t>Бородицкая Таня</t>
  </si>
  <si>
    <t>5,5</t>
  </si>
  <si>
    <t>8,5</t>
  </si>
  <si>
    <t>Бобылева Лена</t>
  </si>
  <si>
    <t>7</t>
  </si>
  <si>
    <t>Вахрушева Настя</t>
  </si>
  <si>
    <t>Денисова Ксюша</t>
  </si>
  <si>
    <t>Елаева Даша</t>
  </si>
  <si>
    <t>Караваева Зина</t>
  </si>
  <si>
    <t>Косолапова Агата</t>
  </si>
  <si>
    <t>Перевощикова Даша</t>
  </si>
  <si>
    <t>Перекрасова Маша</t>
  </si>
  <si>
    <t>Радько Катя</t>
  </si>
  <si>
    <t>5</t>
  </si>
  <si>
    <t>Соловьева Катя</t>
  </si>
  <si>
    <t>Торхова Настя</t>
  </si>
  <si>
    <t>3,5</t>
  </si>
  <si>
    <t>Торхова Юля</t>
  </si>
  <si>
    <t>Шемякина Аня</t>
  </si>
  <si>
    <t>6,5</t>
  </si>
  <si>
    <t>3</t>
  </si>
  <si>
    <t>Бюджет зп:</t>
  </si>
  <si>
    <t>Зп</t>
  </si>
  <si>
    <t>1 мая</t>
  </si>
  <si>
    <t>2 мая</t>
  </si>
  <si>
    <t>3 мая</t>
  </si>
  <si>
    <t>4 мая</t>
  </si>
  <si>
    <t>5 мая</t>
  </si>
  <si>
    <t>6 мая</t>
  </si>
  <si>
    <t>7 мая</t>
  </si>
  <si>
    <t>8 мая</t>
  </si>
  <si>
    <t>9 мая</t>
  </si>
  <si>
    <t>10 мая</t>
  </si>
  <si>
    <t>11 мая</t>
  </si>
  <si>
    <t>12 мая</t>
  </si>
  <si>
    <t>13 мая</t>
  </si>
  <si>
    <t>14 мая</t>
  </si>
  <si>
    <t>15 мая</t>
  </si>
  <si>
    <t>Комарова Соня</t>
  </si>
  <si>
    <t>часов в будние</t>
  </si>
  <si>
    <t>часов в выходные</t>
  </si>
  <si>
    <t>часов в праздники(150)</t>
  </si>
  <si>
    <t>часов в праздники(170)</t>
  </si>
  <si>
    <t>итого часов</t>
  </si>
  <si>
    <t>зарплата</t>
  </si>
  <si>
    <t>16 мая</t>
  </si>
  <si>
    <t>17 мая</t>
  </si>
  <si>
    <t>18 мая</t>
  </si>
  <si>
    <t>19 мая</t>
  </si>
  <si>
    <t>20 мая</t>
  </si>
  <si>
    <t>21 мая</t>
  </si>
  <si>
    <t>22 мая</t>
  </si>
  <si>
    <t>23 мая</t>
  </si>
  <si>
    <t>24 мая</t>
  </si>
  <si>
    <t>25 мая</t>
  </si>
  <si>
    <t>26 мая</t>
  </si>
  <si>
    <t>27 мая</t>
  </si>
  <si>
    <t>28 мая</t>
  </si>
  <si>
    <t>29 мая</t>
  </si>
  <si>
    <t>30 мая</t>
  </si>
  <si>
    <t>31 мая</t>
  </si>
  <si>
    <t>будние</t>
  </si>
  <si>
    <t>выходные</t>
  </si>
  <si>
    <t>будние +30</t>
  </si>
  <si>
    <t>выходные +30</t>
  </si>
  <si>
    <t>праздники(170)</t>
  </si>
  <si>
    <t>праздники(180)</t>
  </si>
  <si>
    <t>1 июня</t>
  </si>
  <si>
    <t>2 июня</t>
  </si>
  <si>
    <t>3 июня</t>
  </si>
  <si>
    <t>4 июня</t>
  </si>
  <si>
    <t>5 июня</t>
  </si>
  <si>
    <t>6 июня</t>
  </si>
  <si>
    <t>7 июня</t>
  </si>
  <si>
    <t>8 июня</t>
  </si>
  <si>
    <t>9 июня</t>
  </si>
  <si>
    <t>10 июня</t>
  </si>
  <si>
    <t>11 июня</t>
  </si>
  <si>
    <t>12 июня</t>
  </si>
  <si>
    <t>13 июня</t>
  </si>
  <si>
    <t>14 июня</t>
  </si>
  <si>
    <t>15 июня</t>
  </si>
  <si>
    <t>Сметанина Юля</t>
  </si>
  <si>
    <t>16 июня</t>
  </si>
  <si>
    <t>17 июня</t>
  </si>
  <si>
    <t>18 июня</t>
  </si>
  <si>
    <t>19 июня</t>
  </si>
  <si>
    <t>20 июня</t>
  </si>
  <si>
    <t>21 июня</t>
  </si>
  <si>
    <t>22 июня</t>
  </si>
  <si>
    <t>23 июня</t>
  </si>
  <si>
    <t>24 июня</t>
  </si>
  <si>
    <t>25 июня</t>
  </si>
  <si>
    <t>26 июня</t>
  </si>
  <si>
    <t>27 июня</t>
  </si>
  <si>
    <t>28 июня</t>
  </si>
  <si>
    <t>29 июня</t>
  </si>
  <si>
    <t>30 июня</t>
  </si>
  <si>
    <t>Ночь</t>
  </si>
  <si>
    <t>1 июля</t>
  </si>
  <si>
    <t>2 июля</t>
  </si>
  <si>
    <t>3 июля</t>
  </si>
  <si>
    <t>4 июля</t>
  </si>
  <si>
    <t>5 июля</t>
  </si>
  <si>
    <t>6 июля</t>
  </si>
  <si>
    <t>7 июля</t>
  </si>
  <si>
    <t>8 июля</t>
  </si>
  <si>
    <t>9 июля</t>
  </si>
  <si>
    <t>10 июля</t>
  </si>
  <si>
    <t>11 июля</t>
  </si>
  <si>
    <t>12 июля</t>
  </si>
  <si>
    <t>13 июля</t>
  </si>
  <si>
    <t>14 июля</t>
  </si>
  <si>
    <t>15 июля</t>
  </si>
  <si>
    <t>Матвеев Женя</t>
  </si>
  <si>
    <t>Викулова Ариадна</t>
  </si>
  <si>
    <t>Кузнецова Кристина</t>
  </si>
  <si>
    <t>Никитина Настя</t>
  </si>
  <si>
    <t>бюджет зп:</t>
  </si>
  <si>
    <t>Бюджет зп</t>
  </si>
  <si>
    <t>Мухутдинов Тимур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</si>
</sst>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* #,##0.00&quot; &quot;;&quot;-&quot;* #,##0.00&quot; &quot;;&quot; &quot;* &quot;-&quot;??&quot; &quot;"/>
    <numFmt numFmtId="165" formatCode="0.0"/>
    <numFmt numFmtId="166" formatCode="#,##0&quot; ₽&quot;"/>
    <numFmt numFmtId="167" formatCode="#,##0\ &quot;₽&quot;"/>
  </numFmts>
  <fonts count="1" x14ac:knownFonts="1">
    <font>
      <sz val="12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/>
      <diagonal/>
    </border>
    <border>
      <left style="thin">
        <color indexed="8"/>
      </left>
      <right style="thin">
        <color indexed="15"/>
      </right>
      <top/>
      <bottom/>
      <diagonal/>
    </border>
    <border>
      <left style="thin">
        <color indexed="8"/>
      </left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0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4" xfId="0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8" xfId="0" applyNumberFormat="1" applyBorder="1"/>
    <xf numFmtId="166" fontId="0" fillId="0" borderId="8" xfId="0" applyNumberFormat="1" applyBorder="1"/>
    <xf numFmtId="0" fontId="0" fillId="5" borderId="9" xfId="0" applyFill="1" applyBorder="1"/>
    <xf numFmtId="0" fontId="0" fillId="0" borderId="10" xfId="0" applyBorder="1"/>
    <xf numFmtId="49" fontId="0" fillId="6" borderId="1" xfId="0" applyNumberFormat="1" applyFill="1" applyBorder="1"/>
    <xf numFmtId="165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5" fontId="0" fillId="5" borderId="1" xfId="0" applyNumberFormat="1" applyFill="1" applyBorder="1" applyAlignment="1">
      <alignment horizontal="left"/>
    </xf>
    <xf numFmtId="165" fontId="0" fillId="0" borderId="8" xfId="0" applyNumberFormat="1" applyBorder="1"/>
    <xf numFmtId="49" fontId="0" fillId="0" borderId="11" xfId="0" applyNumberFormat="1" applyBorder="1"/>
    <xf numFmtId="49" fontId="0" fillId="5" borderId="1" xfId="0" applyNumberFormat="1" applyFill="1" applyBorder="1"/>
    <xf numFmtId="0" fontId="0" fillId="3" borderId="5" xfId="0" applyFill="1" applyBorder="1"/>
    <xf numFmtId="1" fontId="0" fillId="0" borderId="1" xfId="0" applyNumberFormat="1" applyBorder="1"/>
    <xf numFmtId="0" fontId="0" fillId="0" borderId="12" xfId="0" applyBorder="1"/>
    <xf numFmtId="49" fontId="0" fillId="0" borderId="12" xfId="0" applyNumberFormat="1" applyBorder="1"/>
    <xf numFmtId="49" fontId="0" fillId="5" borderId="12" xfId="0" applyNumberFormat="1" applyFill="1" applyBorder="1"/>
    <xf numFmtId="49" fontId="0" fillId="6" borderId="12" xfId="0" applyNumberFormat="1" applyFill="1" applyBorder="1"/>
    <xf numFmtId="49" fontId="0" fillId="3" borderId="12" xfId="0" applyNumberFormat="1" applyFill="1" applyBorder="1"/>
    <xf numFmtId="0" fontId="0" fillId="0" borderId="12" xfId="0" applyNumberFormat="1" applyBorder="1"/>
    <xf numFmtId="0" fontId="0" fillId="7" borderId="0" xfId="0" applyFill="1"/>
    <xf numFmtId="0" fontId="0" fillId="8" borderId="0" xfId="0" applyFill="1"/>
    <xf numFmtId="49" fontId="0" fillId="9" borderId="12" xfId="0" applyNumberFormat="1" applyFill="1" applyBorder="1"/>
    <xf numFmtId="167" fontId="0" fillId="0" borderId="12" xfId="0" applyNumberFormat="1" applyBorder="1"/>
    <xf numFmtId="167" fontId="0" fillId="0" borderId="0" xfId="0" applyNumberFormat="1"/>
    <xf numFmtId="166" fontId="0" fillId="0" borderId="12" xfId="0" applyNumberFormat="1" applyBorder="1"/>
    <xf numFmtId="49" fontId="0" fillId="0" borderId="12" xfId="0" applyNumberFormat="1" applyFill="1" applyBorder="1"/>
    <xf numFmtId="49" fontId="0" fillId="7" borderId="12" xfId="0" applyNumberFormat="1" applyFill="1" applyBorder="1"/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92D050"/>
      <rgbColor rgb="FFFF0000"/>
      <rgbColor rgb="FF70AD47"/>
      <rgbColor rgb="FFAAAAAA"/>
      <rgbColor rgb="FFFFFF00"/>
      <rgbColor rgb="FF6FAD46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"/>
  <sheetViews>
    <sheetView showGridLines="0" topLeftCell="G1" workbookViewId="0"/>
  </sheetViews>
  <sheetFormatPr baseColWidth="10" defaultColWidth="10.83203125" defaultRowHeight="16" customHeight="1" x14ac:dyDescent="0.2"/>
  <cols>
    <col min="1" max="1" width="26.5" style="1" customWidth="1"/>
    <col min="2" max="14" width="12.83203125" style="1" customWidth="1"/>
    <col min="15" max="19" width="16.83203125" style="1" customWidth="1"/>
    <col min="20" max="22" width="10.83203125" style="1" customWidth="1"/>
    <col min="23" max="16384" width="10.83203125" style="1"/>
  </cols>
  <sheetData>
    <row r="1" spans="1:21" ht="15.25" customHeight="1" x14ac:dyDescent="0.2">
      <c r="A1" s="2"/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3</v>
      </c>
      <c r="M1" s="5" t="s">
        <v>4</v>
      </c>
      <c r="N1" s="6" t="s">
        <v>5</v>
      </c>
      <c r="O1" s="6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7"/>
    </row>
    <row r="2" spans="1:21" ht="15.25" customHeight="1" x14ac:dyDescent="0.2">
      <c r="A2" s="8"/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2"/>
      <c r="Q2" s="2"/>
      <c r="R2" s="2"/>
      <c r="S2" s="9"/>
      <c r="T2" s="2"/>
      <c r="U2" s="7"/>
    </row>
    <row r="3" spans="1:21" ht="15.25" customHeight="1" x14ac:dyDescent="0.2">
      <c r="A3" s="3" t="s">
        <v>26</v>
      </c>
      <c r="B3" s="10">
        <v>5.5</v>
      </c>
      <c r="C3" s="10">
        <v>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27</v>
      </c>
      <c r="I3" s="3"/>
      <c r="J3" s="3" t="s">
        <v>27</v>
      </c>
      <c r="K3" s="3" t="s">
        <v>31</v>
      </c>
      <c r="L3" s="3" t="s">
        <v>32</v>
      </c>
      <c r="M3" s="3" t="s">
        <v>33</v>
      </c>
      <c r="N3" s="3" t="s">
        <v>32</v>
      </c>
      <c r="O3" s="3" t="s">
        <v>32</v>
      </c>
      <c r="P3" s="11">
        <f t="shared" ref="P3:P21" si="0">B3+C3+D3+G3+H3+I3+J3+K3+L3</f>
        <v>69</v>
      </c>
      <c r="Q3" s="11">
        <f t="shared" ref="Q3:Q21" si="1">E3+F3+N3+O3</f>
        <v>48.5</v>
      </c>
      <c r="R3" s="3" t="str">
        <f t="shared" ref="R3:R21" si="2">M3</f>
        <v>12,5</v>
      </c>
      <c r="S3" s="11">
        <f t="shared" ref="S3:S21" si="3">P3+Q3+R3</f>
        <v>130</v>
      </c>
      <c r="T3" s="12">
        <f>P3*150+Q3*150+R3*150</f>
        <v>19500</v>
      </c>
      <c r="U3" s="7"/>
    </row>
    <row r="4" spans="1:21" ht="15.25" customHeight="1" x14ac:dyDescent="0.2">
      <c r="A4" s="3" t="s">
        <v>34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1">
        <f t="shared" si="0"/>
        <v>0</v>
      </c>
      <c r="Q4" s="11">
        <f t="shared" si="1"/>
        <v>0</v>
      </c>
      <c r="R4" s="3">
        <f t="shared" si="2"/>
        <v>0</v>
      </c>
      <c r="S4" s="11">
        <f t="shared" si="3"/>
        <v>0</v>
      </c>
      <c r="T4" s="12">
        <f>P4*120+Q4*140+R4*150</f>
        <v>0</v>
      </c>
      <c r="U4" s="7"/>
    </row>
    <row r="5" spans="1:21" ht="15.25" customHeight="1" x14ac:dyDescent="0.2">
      <c r="A5" s="3" t="s">
        <v>35</v>
      </c>
      <c r="B5" s="3"/>
      <c r="C5" s="3"/>
      <c r="D5" s="3"/>
      <c r="E5" s="3"/>
      <c r="F5" s="3"/>
      <c r="G5" s="3" t="s">
        <v>36</v>
      </c>
      <c r="H5" s="3" t="s">
        <v>37</v>
      </c>
      <c r="I5" s="3"/>
      <c r="J5" s="3" t="s">
        <v>37</v>
      </c>
      <c r="K5" s="3" t="s">
        <v>37</v>
      </c>
      <c r="L5" s="3" t="s">
        <v>38</v>
      </c>
      <c r="M5" s="3" t="s">
        <v>29</v>
      </c>
      <c r="N5" s="3" t="s">
        <v>39</v>
      </c>
      <c r="O5" s="3" t="s">
        <v>29</v>
      </c>
      <c r="P5" s="11">
        <f t="shared" si="0"/>
        <v>34.5</v>
      </c>
      <c r="Q5" s="11">
        <f t="shared" si="1"/>
        <v>21.5</v>
      </c>
      <c r="R5" s="3" t="str">
        <f t="shared" si="2"/>
        <v>11,5</v>
      </c>
      <c r="S5" s="11">
        <f t="shared" si="3"/>
        <v>67.5</v>
      </c>
      <c r="T5" s="12">
        <f>P5*130+Q5*140+R5*150</f>
        <v>9220</v>
      </c>
      <c r="U5" s="13"/>
    </row>
    <row r="6" spans="1:21" ht="15.25" customHeight="1" x14ac:dyDescent="0.2">
      <c r="A6" s="3" t="s">
        <v>40</v>
      </c>
      <c r="B6" s="3"/>
      <c r="C6" s="3"/>
      <c r="D6" s="3"/>
      <c r="E6" s="3"/>
      <c r="F6" s="3" t="s">
        <v>37</v>
      </c>
      <c r="G6" s="3" t="s">
        <v>41</v>
      </c>
      <c r="H6" s="3" t="s">
        <v>41</v>
      </c>
      <c r="I6" s="3"/>
      <c r="J6" s="3" t="s">
        <v>41</v>
      </c>
      <c r="K6" s="3"/>
      <c r="L6" s="3" t="s">
        <v>42</v>
      </c>
      <c r="M6" s="3" t="s">
        <v>43</v>
      </c>
      <c r="N6" s="3"/>
      <c r="O6" s="3"/>
      <c r="P6" s="11">
        <f t="shared" si="0"/>
        <v>19.5</v>
      </c>
      <c r="Q6" s="11">
        <f t="shared" si="1"/>
        <v>6</v>
      </c>
      <c r="R6" s="3" t="str">
        <f t="shared" si="2"/>
        <v>10,5</v>
      </c>
      <c r="S6" s="11">
        <f t="shared" si="3"/>
        <v>36</v>
      </c>
      <c r="T6" s="12">
        <f>P6*110+Q6*120+R6*150</f>
        <v>4440</v>
      </c>
      <c r="U6" s="14"/>
    </row>
    <row r="7" spans="1:21" ht="15.25" customHeight="1" x14ac:dyDescent="0.2">
      <c r="A7" s="3" t="s">
        <v>44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0">
        <v>7.5</v>
      </c>
      <c r="P7" s="11">
        <f t="shared" si="0"/>
        <v>0</v>
      </c>
      <c r="Q7" s="11">
        <f t="shared" si="1"/>
        <v>7.5</v>
      </c>
      <c r="R7" s="11">
        <f t="shared" si="2"/>
        <v>0</v>
      </c>
      <c r="S7" s="11">
        <f t="shared" si="3"/>
        <v>7.5</v>
      </c>
      <c r="T7" s="12">
        <f>P7*110+Q7*120+R7*150</f>
        <v>900</v>
      </c>
      <c r="U7" s="14"/>
    </row>
    <row r="8" spans="1:21" ht="15.25" customHeight="1" x14ac:dyDescent="0.2">
      <c r="A8" s="3" t="s">
        <v>45</v>
      </c>
      <c r="B8" s="3"/>
      <c r="C8" s="10">
        <v>5</v>
      </c>
      <c r="D8" s="3" t="s">
        <v>46</v>
      </c>
      <c r="E8" s="3" t="s">
        <v>47</v>
      </c>
      <c r="F8" s="3"/>
      <c r="G8" s="3" t="s">
        <v>41</v>
      </c>
      <c r="H8" s="3" t="s">
        <v>42</v>
      </c>
      <c r="I8" s="3"/>
      <c r="J8" s="3" t="s">
        <v>37</v>
      </c>
      <c r="K8" s="3"/>
      <c r="L8" s="3"/>
      <c r="M8" s="3" t="s">
        <v>30</v>
      </c>
      <c r="N8" s="3" t="s">
        <v>33</v>
      </c>
      <c r="O8" s="3" t="s">
        <v>33</v>
      </c>
      <c r="P8" s="11">
        <f t="shared" si="0"/>
        <v>28</v>
      </c>
      <c r="Q8" s="11">
        <f t="shared" si="1"/>
        <v>33.5</v>
      </c>
      <c r="R8" s="3" t="str">
        <f t="shared" si="2"/>
        <v>9,5</v>
      </c>
      <c r="S8" s="11">
        <f t="shared" si="3"/>
        <v>71</v>
      </c>
      <c r="T8" s="12">
        <f>P8*110+Q8*120+R8*150</f>
        <v>8525</v>
      </c>
      <c r="U8" s="14"/>
    </row>
    <row r="9" spans="1:21" ht="15.25" customHeight="1" x14ac:dyDescent="0.2">
      <c r="A9" s="3" t="s">
        <v>48</v>
      </c>
      <c r="B9" s="3"/>
      <c r="C9" s="3"/>
      <c r="D9" s="3" t="s">
        <v>49</v>
      </c>
      <c r="E9" s="3"/>
      <c r="F9" s="3" t="s">
        <v>47</v>
      </c>
      <c r="G9" s="3"/>
      <c r="H9" s="3"/>
      <c r="I9" s="3"/>
      <c r="J9" s="3"/>
      <c r="K9" s="3"/>
      <c r="L9" s="3"/>
      <c r="M9" s="3" t="s">
        <v>38</v>
      </c>
      <c r="N9" s="3" t="s">
        <v>29</v>
      </c>
      <c r="O9" s="3" t="s">
        <v>29</v>
      </c>
      <c r="P9" s="11">
        <f t="shared" si="0"/>
        <v>7</v>
      </c>
      <c r="Q9" s="11">
        <f t="shared" si="1"/>
        <v>31.5</v>
      </c>
      <c r="R9" s="3" t="str">
        <f t="shared" si="2"/>
        <v>12</v>
      </c>
      <c r="S9" s="11">
        <f t="shared" si="3"/>
        <v>50.5</v>
      </c>
      <c r="T9" s="12">
        <f>P9*120+Q9*140+R9*150</f>
        <v>7050</v>
      </c>
      <c r="U9" s="15"/>
    </row>
    <row r="10" spans="1:21" ht="15.25" customHeight="1" x14ac:dyDescent="0.2">
      <c r="A10" s="3" t="s">
        <v>50</v>
      </c>
      <c r="B10" s="3"/>
      <c r="C10" s="3"/>
      <c r="D10" s="3"/>
      <c r="E10" s="3" t="s">
        <v>31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11">
        <f t="shared" si="0"/>
        <v>0</v>
      </c>
      <c r="Q10" s="11">
        <f t="shared" si="1"/>
        <v>8</v>
      </c>
      <c r="R10" s="3">
        <f t="shared" si="2"/>
        <v>0</v>
      </c>
      <c r="S10" s="11">
        <f t="shared" si="3"/>
        <v>8</v>
      </c>
      <c r="T10" s="12">
        <f>P10*120+Q10*140+R10*150</f>
        <v>1120</v>
      </c>
      <c r="U10" s="7"/>
    </row>
    <row r="11" spans="1:21" ht="15.25" customHeight="1" x14ac:dyDescent="0.2">
      <c r="A11" s="3" t="s">
        <v>51</v>
      </c>
      <c r="B11" s="3"/>
      <c r="C11" s="3"/>
      <c r="D11" s="3" t="s">
        <v>49</v>
      </c>
      <c r="E11" s="3"/>
      <c r="F11" s="3" t="s">
        <v>47</v>
      </c>
      <c r="G11" s="3"/>
      <c r="H11" s="3"/>
      <c r="I11" s="3"/>
      <c r="J11" s="3"/>
      <c r="K11" s="3"/>
      <c r="L11" s="3" t="s">
        <v>42</v>
      </c>
      <c r="M11" s="3" t="s">
        <v>38</v>
      </c>
      <c r="N11" s="3" t="s">
        <v>29</v>
      </c>
      <c r="O11" s="3" t="s">
        <v>43</v>
      </c>
      <c r="P11" s="11">
        <f t="shared" si="0"/>
        <v>14.5</v>
      </c>
      <c r="Q11" s="11">
        <f t="shared" si="1"/>
        <v>30.5</v>
      </c>
      <c r="R11" s="3" t="str">
        <f t="shared" si="2"/>
        <v>12</v>
      </c>
      <c r="S11" s="11">
        <f t="shared" si="3"/>
        <v>57</v>
      </c>
      <c r="T11" s="12">
        <f>P11*120+Q11*140+R11*150</f>
        <v>7810</v>
      </c>
      <c r="U11" s="7"/>
    </row>
    <row r="12" spans="1:21" ht="15.25" customHeight="1" x14ac:dyDescent="0.2">
      <c r="A12" s="3" t="s">
        <v>52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1">
        <f t="shared" si="0"/>
        <v>0</v>
      </c>
      <c r="Q12" s="11">
        <f t="shared" si="1"/>
        <v>0</v>
      </c>
      <c r="R12" s="3">
        <f t="shared" si="2"/>
        <v>0</v>
      </c>
      <c r="S12" s="11">
        <f t="shared" si="3"/>
        <v>0</v>
      </c>
      <c r="T12" s="12">
        <f>P12*120+Q12*140+R12*150</f>
        <v>0</v>
      </c>
      <c r="U12" s="13"/>
    </row>
    <row r="13" spans="1:21" ht="15.25" customHeight="1" x14ac:dyDescent="0.2">
      <c r="A13" s="3" t="s">
        <v>53</v>
      </c>
      <c r="B13" s="10">
        <v>5</v>
      </c>
      <c r="C13" s="3"/>
      <c r="D13" s="3"/>
      <c r="E13" s="3" t="s">
        <v>27</v>
      </c>
      <c r="F13" s="3" t="s">
        <v>39</v>
      </c>
      <c r="G13" s="3"/>
      <c r="H13" s="3"/>
      <c r="I13" s="3"/>
      <c r="J13" s="3"/>
      <c r="K13" s="3"/>
      <c r="L13" s="3"/>
      <c r="M13" s="3"/>
      <c r="N13" s="3"/>
      <c r="O13" s="3"/>
      <c r="P13" s="11">
        <f t="shared" si="0"/>
        <v>5</v>
      </c>
      <c r="Q13" s="11">
        <f t="shared" si="1"/>
        <v>19</v>
      </c>
      <c r="R13" s="3">
        <f t="shared" si="2"/>
        <v>0</v>
      </c>
      <c r="S13" s="11">
        <f t="shared" si="3"/>
        <v>24</v>
      </c>
      <c r="T13" s="12">
        <f>P13*110+Q13*120+R13*150</f>
        <v>2830</v>
      </c>
      <c r="U13" s="14"/>
    </row>
    <row r="14" spans="1:21" ht="15.25" customHeight="1" x14ac:dyDescent="0.2">
      <c r="A14" s="3" t="s">
        <v>54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 t="s">
        <v>39</v>
      </c>
      <c r="O14" s="3" t="s">
        <v>29</v>
      </c>
      <c r="P14" s="11">
        <f t="shared" si="0"/>
        <v>0</v>
      </c>
      <c r="Q14" s="11">
        <f t="shared" si="1"/>
        <v>21.5</v>
      </c>
      <c r="R14" s="3">
        <f t="shared" si="2"/>
        <v>0</v>
      </c>
      <c r="S14" s="11">
        <f t="shared" si="3"/>
        <v>21.5</v>
      </c>
      <c r="T14" s="12">
        <f>P14*110+Q14*120+R14*150</f>
        <v>2580</v>
      </c>
      <c r="U14" s="14"/>
    </row>
    <row r="15" spans="1:21" ht="15.25" customHeight="1" x14ac:dyDescent="0.2">
      <c r="A15" s="3" t="s">
        <v>55</v>
      </c>
      <c r="B15" s="3"/>
      <c r="C15" s="3"/>
      <c r="D15" s="3"/>
      <c r="E15" s="3" t="s">
        <v>39</v>
      </c>
      <c r="F15" s="3" t="s">
        <v>39</v>
      </c>
      <c r="G15" s="3"/>
      <c r="H15" s="3"/>
      <c r="I15" s="3"/>
      <c r="J15" s="3"/>
      <c r="K15" s="3" t="s">
        <v>46</v>
      </c>
      <c r="L15" s="3" t="s">
        <v>29</v>
      </c>
      <c r="M15" s="3"/>
      <c r="N15" s="3" t="s">
        <v>39</v>
      </c>
      <c r="O15" s="3"/>
      <c r="P15" s="11">
        <f t="shared" si="0"/>
        <v>17</v>
      </c>
      <c r="Q15" s="11">
        <f t="shared" si="1"/>
        <v>30</v>
      </c>
      <c r="R15" s="3">
        <f t="shared" si="2"/>
        <v>0</v>
      </c>
      <c r="S15" s="11">
        <f t="shared" si="3"/>
        <v>47</v>
      </c>
      <c r="T15" s="12">
        <f t="shared" ref="T15:T21" si="4">P15*120+Q15*140+R15*150</f>
        <v>6240</v>
      </c>
      <c r="U15" s="15"/>
    </row>
    <row r="16" spans="1:21" ht="15.25" customHeight="1" x14ac:dyDescent="0.2">
      <c r="A16" s="3" t="s">
        <v>56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 t="s">
        <v>33</v>
      </c>
      <c r="O16" s="3" t="s">
        <v>33</v>
      </c>
      <c r="P16" s="11">
        <f t="shared" si="0"/>
        <v>0</v>
      </c>
      <c r="Q16" s="11">
        <f t="shared" si="1"/>
        <v>25</v>
      </c>
      <c r="R16" s="3">
        <f t="shared" si="2"/>
        <v>0</v>
      </c>
      <c r="S16" s="11">
        <f t="shared" si="3"/>
        <v>25</v>
      </c>
      <c r="T16" s="12">
        <f t="shared" si="4"/>
        <v>3500</v>
      </c>
      <c r="U16" s="7"/>
    </row>
    <row r="17" spans="1:21" ht="15.25" customHeight="1" x14ac:dyDescent="0.2">
      <c r="A17" s="3" t="s">
        <v>57</v>
      </c>
      <c r="B17" s="10">
        <v>2.5</v>
      </c>
      <c r="C17" s="3"/>
      <c r="D17" s="3"/>
      <c r="E17" s="3"/>
      <c r="F17" s="3"/>
      <c r="G17" s="3" t="s">
        <v>49</v>
      </c>
      <c r="H17" s="3" t="s">
        <v>36</v>
      </c>
      <c r="I17" s="3"/>
      <c r="J17" s="3" t="s">
        <v>58</v>
      </c>
      <c r="K17" s="3" t="s">
        <v>46</v>
      </c>
      <c r="L17" s="3" t="s">
        <v>42</v>
      </c>
      <c r="M17" s="3" t="s">
        <v>29</v>
      </c>
      <c r="N17" s="3" t="s">
        <v>43</v>
      </c>
      <c r="O17" s="3" t="s">
        <v>46</v>
      </c>
      <c r="P17" s="11">
        <f t="shared" si="0"/>
        <v>32</v>
      </c>
      <c r="Q17" s="11">
        <f t="shared" si="1"/>
        <v>16</v>
      </c>
      <c r="R17" s="3" t="str">
        <f t="shared" si="2"/>
        <v>11,5</v>
      </c>
      <c r="S17" s="11">
        <f t="shared" si="3"/>
        <v>59.5</v>
      </c>
      <c r="T17" s="12">
        <f t="shared" si="4"/>
        <v>7805</v>
      </c>
      <c r="U17" s="7"/>
    </row>
    <row r="18" spans="1:21" ht="15.25" customHeight="1" x14ac:dyDescent="0.2">
      <c r="A18" s="3" t="s">
        <v>59</v>
      </c>
      <c r="B18" s="10">
        <v>2.5</v>
      </c>
      <c r="C18" s="3"/>
      <c r="D18" s="3"/>
      <c r="E18" s="3"/>
      <c r="F18" s="3"/>
      <c r="G18" s="3" t="s">
        <v>49</v>
      </c>
      <c r="H18" s="3" t="s">
        <v>58</v>
      </c>
      <c r="I18" s="3"/>
      <c r="J18" s="3" t="s">
        <v>46</v>
      </c>
      <c r="K18" s="3" t="s">
        <v>58</v>
      </c>
      <c r="L18" s="3" t="s">
        <v>33</v>
      </c>
      <c r="M18" s="3" t="s">
        <v>28</v>
      </c>
      <c r="N18" s="3" t="s">
        <v>47</v>
      </c>
      <c r="O18" s="3"/>
      <c r="P18" s="11">
        <f t="shared" si="0"/>
        <v>37.5</v>
      </c>
      <c r="Q18" s="11">
        <f t="shared" si="1"/>
        <v>8.5</v>
      </c>
      <c r="R18" s="3" t="str">
        <f t="shared" si="2"/>
        <v>11</v>
      </c>
      <c r="S18" s="11">
        <f t="shared" si="3"/>
        <v>57</v>
      </c>
      <c r="T18" s="12">
        <f t="shared" si="4"/>
        <v>7340</v>
      </c>
      <c r="U18" s="7"/>
    </row>
    <row r="19" spans="1:21" ht="15.25" customHeight="1" x14ac:dyDescent="0.2">
      <c r="A19" s="3" t="s">
        <v>60</v>
      </c>
      <c r="B19" s="3"/>
      <c r="C19" s="3"/>
      <c r="D19" s="3"/>
      <c r="E19" s="3" t="s">
        <v>39</v>
      </c>
      <c r="F19" s="3" t="s">
        <v>27</v>
      </c>
      <c r="G19" s="3"/>
      <c r="H19" s="3"/>
      <c r="I19" s="3"/>
      <c r="J19" s="3"/>
      <c r="K19" s="3" t="s">
        <v>61</v>
      </c>
      <c r="L19" s="3" t="s">
        <v>37</v>
      </c>
      <c r="M19" s="3" t="s">
        <v>29</v>
      </c>
      <c r="N19" s="3"/>
      <c r="O19" s="3"/>
      <c r="P19" s="11">
        <f t="shared" si="0"/>
        <v>9.5</v>
      </c>
      <c r="Q19" s="11">
        <f t="shared" si="1"/>
        <v>19</v>
      </c>
      <c r="R19" s="3" t="str">
        <f t="shared" si="2"/>
        <v>11,5</v>
      </c>
      <c r="S19" s="11">
        <f t="shared" si="3"/>
        <v>40</v>
      </c>
      <c r="T19" s="12">
        <f t="shared" si="4"/>
        <v>5525</v>
      </c>
      <c r="U19" s="7"/>
    </row>
    <row r="20" spans="1:21" ht="15.25" customHeight="1" x14ac:dyDescent="0.2">
      <c r="A20" s="3" t="s">
        <v>62</v>
      </c>
      <c r="B20" s="3"/>
      <c r="C20" s="3"/>
      <c r="D20" s="3"/>
      <c r="E20" s="3" t="s">
        <v>39</v>
      </c>
      <c r="F20" s="3" t="s">
        <v>27</v>
      </c>
      <c r="G20" s="3"/>
      <c r="H20" s="3"/>
      <c r="I20" s="3"/>
      <c r="J20" s="3"/>
      <c r="K20" s="3" t="s">
        <v>61</v>
      </c>
      <c r="L20" s="3" t="s">
        <v>37</v>
      </c>
      <c r="M20" s="3" t="s">
        <v>29</v>
      </c>
      <c r="N20" s="3"/>
      <c r="O20" s="3"/>
      <c r="P20" s="11">
        <f t="shared" si="0"/>
        <v>9.5</v>
      </c>
      <c r="Q20" s="11">
        <f t="shared" si="1"/>
        <v>19</v>
      </c>
      <c r="R20" s="3" t="str">
        <f t="shared" si="2"/>
        <v>11,5</v>
      </c>
      <c r="S20" s="11">
        <f t="shared" si="3"/>
        <v>40</v>
      </c>
      <c r="T20" s="12">
        <f t="shared" si="4"/>
        <v>5525</v>
      </c>
      <c r="U20" s="7"/>
    </row>
    <row r="21" spans="1:21" ht="15.25" customHeight="1" x14ac:dyDescent="0.2">
      <c r="A21" s="3" t="s">
        <v>63</v>
      </c>
      <c r="B21" s="3"/>
      <c r="C21" s="10">
        <v>3</v>
      </c>
      <c r="D21" s="3" t="s">
        <v>64</v>
      </c>
      <c r="E21" s="3"/>
      <c r="F21" s="3"/>
      <c r="G21" s="3"/>
      <c r="H21" s="3"/>
      <c r="I21" s="3"/>
      <c r="J21" s="3" t="s">
        <v>37</v>
      </c>
      <c r="K21" s="3" t="s">
        <v>65</v>
      </c>
      <c r="L21" s="3" t="s">
        <v>46</v>
      </c>
      <c r="M21" s="3" t="s">
        <v>43</v>
      </c>
      <c r="N21" s="3"/>
      <c r="O21" s="3"/>
      <c r="P21" s="11">
        <f t="shared" si="0"/>
        <v>24</v>
      </c>
      <c r="Q21" s="11">
        <f t="shared" si="1"/>
        <v>0</v>
      </c>
      <c r="R21" s="3" t="str">
        <f t="shared" si="2"/>
        <v>10,5</v>
      </c>
      <c r="S21" s="11">
        <f t="shared" si="3"/>
        <v>34.5</v>
      </c>
      <c r="T21" s="12">
        <f t="shared" si="4"/>
        <v>4455</v>
      </c>
      <c r="U21" s="7"/>
    </row>
    <row r="22" spans="1:21" ht="15.2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7"/>
    </row>
    <row r="23" spans="1:21" ht="15.2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8" t="s">
        <v>66</v>
      </c>
      <c r="T23" s="19">
        <f>SUM(T3:T21)</f>
        <v>104365</v>
      </c>
      <c r="U23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5"/>
  <sheetViews>
    <sheetView showGridLines="0" topLeftCell="R1" workbookViewId="0">
      <selection activeCell="U6" sqref="U6"/>
    </sheetView>
  </sheetViews>
  <sheetFormatPr baseColWidth="10" defaultColWidth="10.83203125" defaultRowHeight="16" customHeight="1" x14ac:dyDescent="0.2"/>
  <cols>
    <col min="1" max="1" width="21.5" style="1" customWidth="1"/>
    <col min="2" max="16" width="12.83203125" style="1" customWidth="1"/>
    <col min="17" max="21" width="17.83203125" style="1" customWidth="1"/>
    <col min="22" max="32" width="12.83203125" style="1" customWidth="1"/>
    <col min="33" max="33" width="16.83203125" style="1" customWidth="1"/>
    <col min="34" max="34" width="10.83203125" style="1" customWidth="1"/>
    <col min="35" max="16384" width="10.83203125" style="1"/>
  </cols>
  <sheetData>
    <row r="1" spans="1:33" ht="15.25" customHeight="1" x14ac:dyDescent="0.2">
      <c r="A1" s="2"/>
      <c r="B1" s="5" t="s">
        <v>0</v>
      </c>
      <c r="C1" s="3" t="s">
        <v>1</v>
      </c>
      <c r="D1" s="3" t="s">
        <v>2</v>
      </c>
      <c r="E1" s="6" t="s">
        <v>3</v>
      </c>
      <c r="F1" s="6" t="s">
        <v>4</v>
      </c>
      <c r="G1" s="3" t="s">
        <v>5</v>
      </c>
      <c r="H1" s="3" t="s">
        <v>6</v>
      </c>
      <c r="I1" s="3" t="s">
        <v>0</v>
      </c>
      <c r="J1" s="5" t="s">
        <v>1</v>
      </c>
      <c r="K1" s="6" t="s">
        <v>2</v>
      </c>
      <c r="L1" s="6" t="s">
        <v>3</v>
      </c>
      <c r="M1" s="6" t="s">
        <v>4</v>
      </c>
      <c r="N1" s="3" t="s">
        <v>5</v>
      </c>
      <c r="O1" s="3" t="s">
        <v>6</v>
      </c>
      <c r="P1" s="3" t="s">
        <v>0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67</v>
      </c>
      <c r="V1" s="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.25" customHeight="1" x14ac:dyDescent="0.2">
      <c r="A2" s="2"/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  <c r="H2" s="3" t="s">
        <v>74</v>
      </c>
      <c r="I2" s="3" t="s">
        <v>75</v>
      </c>
      <c r="J2" s="3" t="s">
        <v>76</v>
      </c>
      <c r="K2" s="3" t="s">
        <v>77</v>
      </c>
      <c r="L2" s="3" t="s">
        <v>78</v>
      </c>
      <c r="M2" s="3" t="s">
        <v>79</v>
      </c>
      <c r="N2" s="3" t="s">
        <v>80</v>
      </c>
      <c r="O2" s="3" t="s">
        <v>81</v>
      </c>
      <c r="P2" s="3" t="s">
        <v>82</v>
      </c>
      <c r="Q2" s="2"/>
      <c r="R2" s="2"/>
      <c r="S2" s="2"/>
      <c r="T2" s="2"/>
      <c r="U2" s="2"/>
      <c r="V2" s="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.25" customHeight="1" x14ac:dyDescent="0.2">
      <c r="A3" s="3" t="s">
        <v>26</v>
      </c>
      <c r="B3" s="11">
        <v>12.5</v>
      </c>
      <c r="C3" s="11">
        <v>7</v>
      </c>
      <c r="D3" s="11"/>
      <c r="E3" s="11">
        <v>7</v>
      </c>
      <c r="F3" s="11">
        <v>11</v>
      </c>
      <c r="G3" s="11"/>
      <c r="H3" s="11"/>
      <c r="I3" s="11">
        <v>8</v>
      </c>
      <c r="J3" s="11">
        <v>10.5</v>
      </c>
      <c r="K3" s="11">
        <v>7</v>
      </c>
      <c r="L3" s="11"/>
      <c r="M3" s="11">
        <v>9.5</v>
      </c>
      <c r="N3" s="11">
        <v>8</v>
      </c>
      <c r="O3" s="11">
        <v>8.5</v>
      </c>
      <c r="P3" s="11">
        <v>11</v>
      </c>
      <c r="Q3" s="11">
        <f t="shared" ref="Q3:Q22" si="0">D3+G3+H3+I3+N3+O3+P3+C3</f>
        <v>42.5</v>
      </c>
      <c r="R3" s="11">
        <f t="shared" ref="R3:R22" si="1">E3+F3+J3+K3+L3+M3</f>
        <v>45</v>
      </c>
      <c r="S3" s="11">
        <f t="shared" ref="S3:S22" si="2">B3</f>
        <v>12.5</v>
      </c>
      <c r="T3" s="11">
        <f t="shared" ref="T3:T22" si="3">Q3+R3+S3</f>
        <v>100</v>
      </c>
      <c r="U3" s="12">
        <f>Q3*150+R3*150+S3*150</f>
        <v>15000</v>
      </c>
      <c r="V3" s="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25" customHeight="1" x14ac:dyDescent="0.2">
      <c r="A4" s="3" t="s">
        <v>34</v>
      </c>
      <c r="B4" s="11">
        <v>11</v>
      </c>
      <c r="C4" s="11"/>
      <c r="D4" s="11"/>
      <c r="E4" s="11">
        <v>5.5</v>
      </c>
      <c r="F4" s="11">
        <v>2.5</v>
      </c>
      <c r="G4" s="11"/>
      <c r="H4" s="11"/>
      <c r="I4" s="11"/>
      <c r="J4" s="11">
        <v>9.5</v>
      </c>
      <c r="K4" s="11">
        <v>6.5</v>
      </c>
      <c r="L4" s="11"/>
      <c r="M4" s="11">
        <v>8.5</v>
      </c>
      <c r="N4" s="11"/>
      <c r="O4" s="11"/>
      <c r="P4" s="11"/>
      <c r="Q4" s="11">
        <f t="shared" si="0"/>
        <v>0</v>
      </c>
      <c r="R4" s="11">
        <f t="shared" si="1"/>
        <v>32.5</v>
      </c>
      <c r="S4" s="11">
        <f t="shared" si="2"/>
        <v>11</v>
      </c>
      <c r="T4" s="11">
        <f t="shared" si="3"/>
        <v>43.5</v>
      </c>
      <c r="U4" s="12">
        <f>Q4*120+R4*140+S4*150</f>
        <v>6200</v>
      </c>
      <c r="V4" s="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.25" customHeight="1" x14ac:dyDescent="0.2">
      <c r="A5" s="3" t="s">
        <v>35</v>
      </c>
      <c r="B5" s="11">
        <v>11.5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>
        <v>8</v>
      </c>
      <c r="O5" s="11">
        <v>6</v>
      </c>
      <c r="P5" s="11">
        <v>7.5</v>
      </c>
      <c r="Q5" s="11">
        <f t="shared" si="0"/>
        <v>21.5</v>
      </c>
      <c r="R5" s="11">
        <f t="shared" si="1"/>
        <v>0</v>
      </c>
      <c r="S5" s="11">
        <f t="shared" si="2"/>
        <v>11.5</v>
      </c>
      <c r="T5" s="11">
        <f t="shared" si="3"/>
        <v>33</v>
      </c>
      <c r="U5" s="12">
        <f>Q5*130+R5*140+S5*150</f>
        <v>4520</v>
      </c>
      <c r="V5" s="13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25" customHeight="1" x14ac:dyDescent="0.2">
      <c r="A6" s="3" t="s">
        <v>40</v>
      </c>
      <c r="B6" s="11"/>
      <c r="C6" s="11">
        <v>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5</v>
      </c>
      <c r="P6" s="11"/>
      <c r="Q6" s="11">
        <f t="shared" si="0"/>
        <v>9</v>
      </c>
      <c r="R6" s="11">
        <f t="shared" si="1"/>
        <v>0</v>
      </c>
      <c r="S6" s="11">
        <f t="shared" si="2"/>
        <v>0</v>
      </c>
      <c r="T6" s="11">
        <f t="shared" si="3"/>
        <v>9</v>
      </c>
      <c r="U6" s="12">
        <f>Q6*110+R6*120+S6*150</f>
        <v>990</v>
      </c>
      <c r="V6" s="20"/>
      <c r="W6" s="21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25" customHeight="1" x14ac:dyDescent="0.2">
      <c r="A7" s="3" t="s">
        <v>44</v>
      </c>
      <c r="B7" s="10">
        <v>9</v>
      </c>
      <c r="C7" s="11">
        <v>3.5</v>
      </c>
      <c r="D7" s="11"/>
      <c r="E7" s="10">
        <v>5</v>
      </c>
      <c r="F7" s="10">
        <v>9.5</v>
      </c>
      <c r="G7" s="2"/>
      <c r="H7" s="2"/>
      <c r="I7" s="2"/>
      <c r="J7" s="10">
        <v>9</v>
      </c>
      <c r="K7" s="2"/>
      <c r="L7" s="2"/>
      <c r="M7" s="10">
        <v>8.5</v>
      </c>
      <c r="N7" s="2"/>
      <c r="O7" s="10">
        <v>5</v>
      </c>
      <c r="P7" s="10">
        <v>5</v>
      </c>
      <c r="Q7" s="11">
        <f t="shared" si="0"/>
        <v>13.5</v>
      </c>
      <c r="R7" s="11">
        <f t="shared" si="1"/>
        <v>32</v>
      </c>
      <c r="S7" s="11">
        <f t="shared" si="2"/>
        <v>9</v>
      </c>
      <c r="T7" s="11">
        <f t="shared" si="3"/>
        <v>54.5</v>
      </c>
      <c r="U7" s="12">
        <f>Q7*110+R7*120+S7*150</f>
        <v>6675</v>
      </c>
      <c r="V7" s="20"/>
      <c r="W7" s="21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25" customHeight="1" x14ac:dyDescent="0.2">
      <c r="A8" s="3" t="s">
        <v>45</v>
      </c>
      <c r="B8" s="11">
        <v>11</v>
      </c>
      <c r="C8" s="11">
        <v>5.5</v>
      </c>
      <c r="D8" s="11"/>
      <c r="E8" s="11">
        <v>7</v>
      </c>
      <c r="F8" s="11"/>
      <c r="G8" s="11"/>
      <c r="H8" s="11"/>
      <c r="I8" s="11">
        <v>3</v>
      </c>
      <c r="J8" s="11">
        <v>9.5</v>
      </c>
      <c r="K8" s="11">
        <v>6.5</v>
      </c>
      <c r="L8" s="11"/>
      <c r="M8" s="11">
        <v>8.5</v>
      </c>
      <c r="N8" s="11">
        <v>5</v>
      </c>
      <c r="O8" s="11">
        <v>3</v>
      </c>
      <c r="P8" s="11">
        <v>6</v>
      </c>
      <c r="Q8" s="11">
        <f t="shared" si="0"/>
        <v>22.5</v>
      </c>
      <c r="R8" s="11">
        <f t="shared" si="1"/>
        <v>31.5</v>
      </c>
      <c r="S8" s="11">
        <f t="shared" si="2"/>
        <v>11</v>
      </c>
      <c r="T8" s="11">
        <f t="shared" si="3"/>
        <v>65</v>
      </c>
      <c r="U8" s="12">
        <f>Q8*110+R8*120+S8*150</f>
        <v>7905</v>
      </c>
      <c r="V8" s="20"/>
      <c r="W8" s="21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25" customHeight="1" x14ac:dyDescent="0.2">
      <c r="A9" s="3" t="s">
        <v>48</v>
      </c>
      <c r="B9" s="11"/>
      <c r="C9" s="11"/>
      <c r="D9" s="11"/>
      <c r="E9" s="11"/>
      <c r="F9" s="11"/>
      <c r="G9" s="11"/>
      <c r="H9" s="11"/>
      <c r="I9" s="11">
        <v>4.5</v>
      </c>
      <c r="J9" s="11">
        <v>10.5</v>
      </c>
      <c r="K9" s="11"/>
      <c r="L9" s="11"/>
      <c r="M9" s="11"/>
      <c r="N9" s="11"/>
      <c r="O9" s="11"/>
      <c r="P9" s="11"/>
      <c r="Q9" s="11">
        <f t="shared" si="0"/>
        <v>4.5</v>
      </c>
      <c r="R9" s="11">
        <f t="shared" si="1"/>
        <v>10.5</v>
      </c>
      <c r="S9" s="11">
        <f t="shared" si="2"/>
        <v>0</v>
      </c>
      <c r="T9" s="11">
        <f t="shared" si="3"/>
        <v>15</v>
      </c>
      <c r="U9" s="12">
        <f t="shared" ref="U9:U14" si="4">Q9*120+R9*140+S9*150</f>
        <v>2010</v>
      </c>
      <c r="V9" s="15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.25" customHeight="1" x14ac:dyDescent="0.2">
      <c r="A10" s="3" t="s">
        <v>50</v>
      </c>
      <c r="B10" s="11">
        <v>10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f t="shared" si="0"/>
        <v>0</v>
      </c>
      <c r="R10" s="11">
        <f t="shared" si="1"/>
        <v>0</v>
      </c>
      <c r="S10" s="11">
        <f t="shared" si="2"/>
        <v>10</v>
      </c>
      <c r="T10" s="11">
        <f t="shared" si="3"/>
        <v>10</v>
      </c>
      <c r="U10" s="12">
        <f t="shared" si="4"/>
        <v>1500</v>
      </c>
      <c r="V10" s="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.25" customHeight="1" x14ac:dyDescent="0.2">
      <c r="A11" s="3" t="s">
        <v>51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>
        <f t="shared" si="0"/>
        <v>0</v>
      </c>
      <c r="R11" s="11">
        <f t="shared" si="1"/>
        <v>0</v>
      </c>
      <c r="S11" s="11">
        <f t="shared" si="2"/>
        <v>0</v>
      </c>
      <c r="T11" s="11">
        <f t="shared" si="3"/>
        <v>0</v>
      </c>
      <c r="U11" s="12">
        <f t="shared" si="4"/>
        <v>0</v>
      </c>
      <c r="V11" s="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.25" customHeight="1" x14ac:dyDescent="0.2">
      <c r="A12" s="3" t="s">
        <v>52</v>
      </c>
      <c r="B12" s="11">
        <v>10</v>
      </c>
      <c r="C12" s="11">
        <v>4.5</v>
      </c>
      <c r="D12" s="11"/>
      <c r="E12" s="11">
        <v>5.5</v>
      </c>
      <c r="F12" s="11">
        <v>8.5</v>
      </c>
      <c r="G12" s="11"/>
      <c r="H12" s="11"/>
      <c r="I12" s="11">
        <v>1.5</v>
      </c>
      <c r="J12" s="11">
        <v>10.5</v>
      </c>
      <c r="K12" s="11"/>
      <c r="L12" s="11"/>
      <c r="M12" s="11">
        <v>8.5</v>
      </c>
      <c r="N12" s="11"/>
      <c r="O12" s="11">
        <v>4.5</v>
      </c>
      <c r="P12" s="11"/>
      <c r="Q12" s="11">
        <f t="shared" si="0"/>
        <v>10.5</v>
      </c>
      <c r="R12" s="11">
        <f t="shared" si="1"/>
        <v>33</v>
      </c>
      <c r="S12" s="11">
        <f t="shared" si="2"/>
        <v>10</v>
      </c>
      <c r="T12" s="11">
        <f t="shared" si="3"/>
        <v>53.5</v>
      </c>
      <c r="U12" s="12">
        <f t="shared" si="4"/>
        <v>7380</v>
      </c>
      <c r="V12" s="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.25" customHeight="1" x14ac:dyDescent="0.2">
      <c r="A13" s="3" t="s">
        <v>53</v>
      </c>
      <c r="B13" s="11">
        <v>11</v>
      </c>
      <c r="C13" s="11"/>
      <c r="D13" s="11"/>
      <c r="E13" s="11">
        <v>5</v>
      </c>
      <c r="F13" s="11">
        <v>9</v>
      </c>
      <c r="G13" s="11"/>
      <c r="H13" s="11"/>
      <c r="I13" s="11"/>
      <c r="J13" s="11"/>
      <c r="K13" s="11"/>
      <c r="L13" s="11"/>
      <c r="M13" s="11">
        <v>8</v>
      </c>
      <c r="N13" s="11"/>
      <c r="O13" s="11"/>
      <c r="P13" s="11"/>
      <c r="Q13" s="11">
        <f t="shared" si="0"/>
        <v>0</v>
      </c>
      <c r="R13" s="11">
        <f t="shared" si="1"/>
        <v>22</v>
      </c>
      <c r="S13" s="11">
        <f t="shared" si="2"/>
        <v>11</v>
      </c>
      <c r="T13" s="11">
        <f t="shared" si="3"/>
        <v>33</v>
      </c>
      <c r="U13" s="12">
        <f t="shared" si="4"/>
        <v>4730</v>
      </c>
      <c r="V13" s="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.25" customHeight="1" x14ac:dyDescent="0.2">
      <c r="A14" s="3" t="s">
        <v>83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>
        <v>4.5</v>
      </c>
      <c r="N14" s="11">
        <v>2.5</v>
      </c>
      <c r="O14" s="11"/>
      <c r="P14" s="11"/>
      <c r="Q14" s="11">
        <f t="shared" si="0"/>
        <v>2.5</v>
      </c>
      <c r="R14" s="11">
        <f t="shared" si="1"/>
        <v>4.5</v>
      </c>
      <c r="S14" s="11">
        <f t="shared" si="2"/>
        <v>0</v>
      </c>
      <c r="T14" s="11">
        <f t="shared" si="3"/>
        <v>7</v>
      </c>
      <c r="U14" s="12">
        <f t="shared" si="4"/>
        <v>930</v>
      </c>
      <c r="V14" s="1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.25" customHeight="1" x14ac:dyDescent="0.2">
      <c r="A15" s="3" t="s">
        <v>54</v>
      </c>
      <c r="B15" s="11">
        <v>11</v>
      </c>
      <c r="C15" s="11"/>
      <c r="D15" s="11"/>
      <c r="E15" s="11">
        <v>5</v>
      </c>
      <c r="F15" s="11">
        <v>6.5</v>
      </c>
      <c r="G15" s="11"/>
      <c r="H15" s="11"/>
      <c r="I15" s="11"/>
      <c r="J15" s="11"/>
      <c r="K15" s="11">
        <v>6.5</v>
      </c>
      <c r="L15" s="11"/>
      <c r="M15" s="11">
        <v>8.5</v>
      </c>
      <c r="N15" s="11"/>
      <c r="O15" s="11"/>
      <c r="P15" s="11"/>
      <c r="Q15" s="11">
        <f t="shared" si="0"/>
        <v>0</v>
      </c>
      <c r="R15" s="11">
        <f t="shared" si="1"/>
        <v>26.5</v>
      </c>
      <c r="S15" s="11">
        <f t="shared" si="2"/>
        <v>11</v>
      </c>
      <c r="T15" s="11">
        <f t="shared" si="3"/>
        <v>37.5</v>
      </c>
      <c r="U15" s="12">
        <f>Q15*110+R15*120+S15*150</f>
        <v>4830</v>
      </c>
      <c r="V15" s="20"/>
      <c r="W15" s="21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5.25" customHeight="1" x14ac:dyDescent="0.2">
      <c r="A16" s="3" t="s">
        <v>55</v>
      </c>
      <c r="B16" s="11"/>
      <c r="C16" s="11"/>
      <c r="D16" s="11"/>
      <c r="E16" s="11"/>
      <c r="F16" s="11">
        <v>9</v>
      </c>
      <c r="G16" s="11"/>
      <c r="H16" s="11"/>
      <c r="I16" s="11"/>
      <c r="J16" s="11">
        <v>10.5</v>
      </c>
      <c r="K16" s="11"/>
      <c r="L16" s="11"/>
      <c r="M16" s="11">
        <v>7.5</v>
      </c>
      <c r="N16" s="11"/>
      <c r="O16" s="11"/>
      <c r="P16" s="11">
        <v>6.5</v>
      </c>
      <c r="Q16" s="11">
        <f t="shared" si="0"/>
        <v>6.5</v>
      </c>
      <c r="R16" s="11">
        <f t="shared" si="1"/>
        <v>27</v>
      </c>
      <c r="S16" s="11">
        <f t="shared" si="2"/>
        <v>0</v>
      </c>
      <c r="T16" s="11">
        <f t="shared" si="3"/>
        <v>33.5</v>
      </c>
      <c r="U16" s="12">
        <f t="shared" ref="U16:U22" si="5">Q16*120+R16*140+S16*150</f>
        <v>4560</v>
      </c>
      <c r="V16" s="15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.25" customHeight="1" x14ac:dyDescent="0.2">
      <c r="A17" s="3" t="s">
        <v>56</v>
      </c>
      <c r="B17" s="11"/>
      <c r="C17" s="11"/>
      <c r="D17" s="11"/>
      <c r="E17" s="11">
        <v>5.5</v>
      </c>
      <c r="F17" s="11">
        <v>9</v>
      </c>
      <c r="G17" s="11"/>
      <c r="H17" s="11"/>
      <c r="I17" s="11"/>
      <c r="J17" s="11"/>
      <c r="K17" s="11"/>
      <c r="L17" s="11"/>
      <c r="M17" s="11"/>
      <c r="N17" s="11">
        <v>6.5</v>
      </c>
      <c r="O17" s="11"/>
      <c r="P17" s="11">
        <v>7.5</v>
      </c>
      <c r="Q17" s="11">
        <f t="shared" si="0"/>
        <v>14</v>
      </c>
      <c r="R17" s="11">
        <f t="shared" si="1"/>
        <v>14.5</v>
      </c>
      <c r="S17" s="11">
        <f t="shared" si="2"/>
        <v>0</v>
      </c>
      <c r="T17" s="11">
        <f t="shared" si="3"/>
        <v>28.5</v>
      </c>
      <c r="U17" s="12">
        <f t="shared" si="5"/>
        <v>3710</v>
      </c>
      <c r="V17" s="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25" customHeight="1" x14ac:dyDescent="0.2">
      <c r="A18" s="3" t="s">
        <v>57</v>
      </c>
      <c r="B18" s="11"/>
      <c r="C18" s="11">
        <v>1</v>
      </c>
      <c r="D18" s="11"/>
      <c r="E18" s="11"/>
      <c r="F18" s="11"/>
      <c r="G18" s="11"/>
      <c r="H18" s="11"/>
      <c r="I18" s="11">
        <v>5.5</v>
      </c>
      <c r="J18" s="11">
        <v>10.5</v>
      </c>
      <c r="K18" s="11">
        <v>6.5</v>
      </c>
      <c r="L18" s="11"/>
      <c r="M18" s="11"/>
      <c r="N18" s="11">
        <v>7</v>
      </c>
      <c r="O18" s="11">
        <v>6</v>
      </c>
      <c r="P18" s="11">
        <v>8</v>
      </c>
      <c r="Q18" s="11">
        <f t="shared" si="0"/>
        <v>27.5</v>
      </c>
      <c r="R18" s="11">
        <f t="shared" si="1"/>
        <v>17</v>
      </c>
      <c r="S18" s="11">
        <f t="shared" si="2"/>
        <v>0</v>
      </c>
      <c r="T18" s="11">
        <f t="shared" si="3"/>
        <v>44.5</v>
      </c>
      <c r="U18" s="12">
        <f t="shared" si="5"/>
        <v>5680</v>
      </c>
      <c r="V18" s="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.25" customHeight="1" x14ac:dyDescent="0.2">
      <c r="A19" s="3" t="s">
        <v>59</v>
      </c>
      <c r="B19" s="11"/>
      <c r="C19" s="11">
        <v>4.5</v>
      </c>
      <c r="D19" s="11"/>
      <c r="E19" s="11"/>
      <c r="F19" s="11"/>
      <c r="G19" s="11"/>
      <c r="H19" s="11"/>
      <c r="I19" s="11">
        <v>5.5</v>
      </c>
      <c r="J19" s="11">
        <v>10.5</v>
      </c>
      <c r="K19" s="11">
        <v>6.5</v>
      </c>
      <c r="L19" s="11"/>
      <c r="M19" s="11">
        <v>8.5</v>
      </c>
      <c r="N19" s="11">
        <v>5.5</v>
      </c>
      <c r="O19" s="11">
        <v>5</v>
      </c>
      <c r="P19" s="11">
        <v>6.5</v>
      </c>
      <c r="Q19" s="11">
        <f t="shared" si="0"/>
        <v>27</v>
      </c>
      <c r="R19" s="11">
        <f t="shared" si="1"/>
        <v>25.5</v>
      </c>
      <c r="S19" s="11">
        <f t="shared" si="2"/>
        <v>0</v>
      </c>
      <c r="T19" s="11">
        <f t="shared" si="3"/>
        <v>52.5</v>
      </c>
      <c r="U19" s="12">
        <f t="shared" si="5"/>
        <v>6810</v>
      </c>
      <c r="V19" s="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.25" customHeight="1" x14ac:dyDescent="0.2">
      <c r="A20" s="3" t="s">
        <v>60</v>
      </c>
      <c r="B20" s="11">
        <v>10.5</v>
      </c>
      <c r="C20" s="11">
        <v>2.5</v>
      </c>
      <c r="D20" s="11"/>
      <c r="E20" s="11">
        <v>5.5</v>
      </c>
      <c r="F20" s="11"/>
      <c r="G20" s="11"/>
      <c r="H20" s="11"/>
      <c r="I20" s="11"/>
      <c r="J20" s="11">
        <v>10.5</v>
      </c>
      <c r="K20" s="11"/>
      <c r="L20" s="11"/>
      <c r="M20" s="11"/>
      <c r="N20" s="11">
        <v>6.5</v>
      </c>
      <c r="O20" s="11"/>
      <c r="P20" s="11">
        <v>7.5</v>
      </c>
      <c r="Q20" s="11">
        <f t="shared" si="0"/>
        <v>16.5</v>
      </c>
      <c r="R20" s="11">
        <f t="shared" si="1"/>
        <v>16</v>
      </c>
      <c r="S20" s="11">
        <f t="shared" si="2"/>
        <v>10.5</v>
      </c>
      <c r="T20" s="11">
        <f t="shared" si="3"/>
        <v>43</v>
      </c>
      <c r="U20" s="12">
        <f t="shared" si="5"/>
        <v>5795</v>
      </c>
      <c r="V20" s="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.25" customHeight="1" x14ac:dyDescent="0.2">
      <c r="A21" s="3" t="s">
        <v>62</v>
      </c>
      <c r="B21" s="11">
        <v>10.5</v>
      </c>
      <c r="C21" s="11"/>
      <c r="D21" s="11"/>
      <c r="E21" s="11"/>
      <c r="F21" s="11"/>
      <c r="G21" s="11"/>
      <c r="H21" s="11"/>
      <c r="I21" s="11"/>
      <c r="J21" s="11">
        <v>10.5</v>
      </c>
      <c r="K21" s="11"/>
      <c r="L21" s="11"/>
      <c r="M21" s="11"/>
      <c r="N21" s="11"/>
      <c r="O21" s="11"/>
      <c r="P21" s="11">
        <v>7.5</v>
      </c>
      <c r="Q21" s="11">
        <f t="shared" si="0"/>
        <v>7.5</v>
      </c>
      <c r="R21" s="11">
        <f t="shared" si="1"/>
        <v>10.5</v>
      </c>
      <c r="S21" s="11">
        <f t="shared" si="2"/>
        <v>10.5</v>
      </c>
      <c r="T21" s="11">
        <f t="shared" si="3"/>
        <v>28.5</v>
      </c>
      <c r="U21" s="12">
        <f t="shared" si="5"/>
        <v>3945</v>
      </c>
      <c r="V21" s="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5.25" customHeight="1" x14ac:dyDescent="0.2">
      <c r="A22" s="3" t="s">
        <v>63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4.5</v>
      </c>
      <c r="O22" s="11"/>
      <c r="P22" s="11"/>
      <c r="Q22" s="11">
        <f t="shared" si="0"/>
        <v>4.5</v>
      </c>
      <c r="R22" s="11">
        <f t="shared" si="1"/>
        <v>0</v>
      </c>
      <c r="S22" s="11">
        <f t="shared" si="2"/>
        <v>0</v>
      </c>
      <c r="T22" s="11">
        <f t="shared" si="3"/>
        <v>4.5</v>
      </c>
      <c r="U22" s="12">
        <f t="shared" si="5"/>
        <v>540</v>
      </c>
      <c r="V22" s="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5.2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5.2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5.2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9">
        <f>SUM(U3:U22)</f>
        <v>93710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6"/>
  <sheetViews>
    <sheetView showGridLines="0" topLeftCell="K1" workbookViewId="0"/>
  </sheetViews>
  <sheetFormatPr baseColWidth="10" defaultColWidth="10.83203125" defaultRowHeight="16" customHeight="1" x14ac:dyDescent="0.2"/>
  <cols>
    <col min="1" max="1" width="21.5" style="1" customWidth="1"/>
    <col min="2" max="17" width="12.83203125" style="1" customWidth="1"/>
    <col min="18" max="19" width="17.83203125" style="1" customWidth="1"/>
    <col min="20" max="20" width="20.33203125" style="1" customWidth="1"/>
    <col min="21" max="21" width="20.5" style="1" customWidth="1"/>
    <col min="22" max="22" width="17.83203125" style="1" customWidth="1"/>
    <col min="23" max="26" width="10.83203125" style="1" customWidth="1"/>
    <col min="27" max="16384" width="10.83203125" style="1"/>
  </cols>
  <sheetData>
    <row r="1" spans="1:25" ht="15.25" customHeight="1" x14ac:dyDescent="0.2">
      <c r="A1" s="2"/>
      <c r="B1" s="3" t="s">
        <v>1</v>
      </c>
      <c r="C1" s="3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3" t="s">
        <v>0</v>
      </c>
      <c r="I1" s="3" t="s">
        <v>1</v>
      </c>
      <c r="J1" s="3" t="s">
        <v>2</v>
      </c>
      <c r="K1" s="5" t="s">
        <v>3</v>
      </c>
      <c r="L1" s="22" t="s">
        <v>4</v>
      </c>
      <c r="M1" s="3" t="s">
        <v>5</v>
      </c>
      <c r="N1" s="22" t="s">
        <v>6</v>
      </c>
      <c r="O1" s="3" t="s">
        <v>0</v>
      </c>
      <c r="P1" s="3" t="s">
        <v>1</v>
      </c>
      <c r="Q1" s="3" t="s">
        <v>2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7"/>
      <c r="Y1" s="17"/>
    </row>
    <row r="2" spans="1:25" ht="15.25" customHeight="1" x14ac:dyDescent="0.2">
      <c r="A2" s="2"/>
      <c r="B2" s="3" t="s">
        <v>90</v>
      </c>
      <c r="C2" s="3" t="s">
        <v>91</v>
      </c>
      <c r="D2" s="3" t="s">
        <v>92</v>
      </c>
      <c r="E2" s="3" t="s">
        <v>93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2"/>
      <c r="S2" s="2"/>
      <c r="T2" s="2"/>
      <c r="U2" s="2"/>
      <c r="V2" s="2"/>
      <c r="W2" s="2"/>
      <c r="X2" s="7"/>
      <c r="Y2" s="17"/>
    </row>
    <row r="3" spans="1:25" ht="15.25" customHeight="1" x14ac:dyDescent="0.2">
      <c r="A3" s="3" t="s">
        <v>26</v>
      </c>
      <c r="B3" s="23">
        <v>14.5</v>
      </c>
      <c r="C3" s="23">
        <v>12</v>
      </c>
      <c r="D3" s="23">
        <v>11.5</v>
      </c>
      <c r="E3" s="23">
        <v>11.5</v>
      </c>
      <c r="F3" s="23">
        <v>12.5</v>
      </c>
      <c r="G3" s="23">
        <v>10.5</v>
      </c>
      <c r="H3" s="23">
        <v>11.5</v>
      </c>
      <c r="I3" s="23">
        <v>10</v>
      </c>
      <c r="J3" s="23">
        <v>11</v>
      </c>
      <c r="K3" s="23">
        <v>14</v>
      </c>
      <c r="L3" s="23">
        <v>11.5</v>
      </c>
      <c r="M3" s="23">
        <v>10</v>
      </c>
      <c r="N3" s="23">
        <v>10.5</v>
      </c>
      <c r="O3" s="23">
        <v>7</v>
      </c>
      <c r="P3" s="23">
        <v>11.5</v>
      </c>
      <c r="Q3" s="23">
        <v>11.5</v>
      </c>
      <c r="R3" s="23">
        <f t="shared" ref="R3:R22" si="0">B3+C3+F3+G3+H3+I3+J3+M3+O3+P3+Q3</f>
        <v>122</v>
      </c>
      <c r="S3" s="23">
        <f t="shared" ref="S3:S22" si="1">D3+E3+L3+N3</f>
        <v>45</v>
      </c>
      <c r="T3" s="23">
        <f>K3</f>
        <v>14</v>
      </c>
      <c r="U3" s="23">
        <v>0</v>
      </c>
      <c r="V3" s="23">
        <f t="shared" ref="V3:V22" si="2">R3+S3+T3+U3</f>
        <v>181</v>
      </c>
      <c r="W3" s="24">
        <f>V3*150</f>
        <v>27150</v>
      </c>
      <c r="X3" s="7"/>
      <c r="Y3" s="17"/>
    </row>
    <row r="4" spans="1:25" ht="15.25" customHeight="1" x14ac:dyDescent="0.2">
      <c r="A4" s="3" t="s">
        <v>34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f t="shared" si="0"/>
        <v>0</v>
      </c>
      <c r="S4" s="23">
        <f t="shared" si="1"/>
        <v>0</v>
      </c>
      <c r="T4" s="23">
        <f>K4</f>
        <v>0</v>
      </c>
      <c r="U4" s="23">
        <v>0</v>
      </c>
      <c r="V4" s="23">
        <f t="shared" si="2"/>
        <v>0</v>
      </c>
      <c r="W4" s="24">
        <f>R4*120+S4*140+T4*150</f>
        <v>0</v>
      </c>
      <c r="X4" s="7"/>
      <c r="Y4" s="17"/>
    </row>
    <row r="5" spans="1:25" ht="15.25" customHeight="1" x14ac:dyDescent="0.2">
      <c r="A5" s="3" t="s">
        <v>35</v>
      </c>
      <c r="B5" s="23">
        <v>6</v>
      </c>
      <c r="C5" s="23">
        <v>6.5</v>
      </c>
      <c r="D5" s="23">
        <v>10.5</v>
      </c>
      <c r="E5" s="23">
        <v>10.5</v>
      </c>
      <c r="F5" s="23">
        <v>7</v>
      </c>
      <c r="G5" s="23">
        <v>7</v>
      </c>
      <c r="H5" s="23">
        <v>7.5</v>
      </c>
      <c r="I5" s="23">
        <v>10</v>
      </c>
      <c r="J5" s="23"/>
      <c r="K5" s="25">
        <v>13</v>
      </c>
      <c r="L5" s="23">
        <v>10.5</v>
      </c>
      <c r="M5" s="23">
        <v>5.5</v>
      </c>
      <c r="N5" s="23">
        <v>9.5</v>
      </c>
      <c r="O5" s="23">
        <v>7</v>
      </c>
      <c r="P5" s="23">
        <v>11.5</v>
      </c>
      <c r="Q5" s="23">
        <v>9.5</v>
      </c>
      <c r="R5" s="23">
        <f t="shared" si="0"/>
        <v>77.5</v>
      </c>
      <c r="S5" s="23">
        <f t="shared" si="1"/>
        <v>41</v>
      </c>
      <c r="T5" s="23">
        <v>0</v>
      </c>
      <c r="U5" s="25">
        <f>K5</f>
        <v>13</v>
      </c>
      <c r="V5" s="23">
        <f t="shared" si="2"/>
        <v>131.5</v>
      </c>
      <c r="W5" s="24">
        <f>R5*130+S5*140+T5*150+U5*170</f>
        <v>18025</v>
      </c>
      <c r="X5" s="7"/>
      <c r="Y5" s="19"/>
    </row>
    <row r="6" spans="1:25" ht="15.25" customHeight="1" x14ac:dyDescent="0.2">
      <c r="A6" s="3" t="s">
        <v>40</v>
      </c>
      <c r="B6" s="23">
        <v>8</v>
      </c>
      <c r="C6" s="23"/>
      <c r="D6" s="23"/>
      <c r="E6" s="23"/>
      <c r="F6" s="23">
        <v>7.5</v>
      </c>
      <c r="G6" s="23">
        <v>7</v>
      </c>
      <c r="H6" s="23"/>
      <c r="I6" s="23"/>
      <c r="J6" s="23">
        <v>6.5</v>
      </c>
      <c r="K6" s="23">
        <v>10.5</v>
      </c>
      <c r="L6" s="23"/>
      <c r="M6" s="23"/>
      <c r="N6" s="23"/>
      <c r="O6" s="23">
        <v>5.5</v>
      </c>
      <c r="P6" s="23"/>
      <c r="Q6" s="23"/>
      <c r="R6" s="23">
        <f t="shared" si="0"/>
        <v>34.5</v>
      </c>
      <c r="S6" s="23">
        <f t="shared" si="1"/>
        <v>0</v>
      </c>
      <c r="T6" s="23">
        <f>K6</f>
        <v>10.5</v>
      </c>
      <c r="U6" s="23">
        <v>0</v>
      </c>
      <c r="V6" s="23">
        <f t="shared" si="2"/>
        <v>45</v>
      </c>
      <c r="W6" s="24">
        <f>R6*120+S6*140+T6*150</f>
        <v>5715</v>
      </c>
      <c r="X6" s="13"/>
      <c r="Y6" s="17"/>
    </row>
    <row r="7" spans="1:25" ht="15.25" customHeight="1" x14ac:dyDescent="0.2">
      <c r="A7" s="3" t="s">
        <v>44</v>
      </c>
      <c r="B7" s="23">
        <v>9</v>
      </c>
      <c r="C7" s="23">
        <v>6</v>
      </c>
      <c r="D7" s="23">
        <v>9.5</v>
      </c>
      <c r="E7" s="23">
        <v>10</v>
      </c>
      <c r="F7" s="23">
        <v>9.5</v>
      </c>
      <c r="G7" s="23">
        <v>6</v>
      </c>
      <c r="H7" s="23">
        <v>9</v>
      </c>
      <c r="I7" s="23">
        <v>5.5</v>
      </c>
      <c r="J7" s="23">
        <v>8</v>
      </c>
      <c r="K7" s="23">
        <v>11</v>
      </c>
      <c r="L7" s="23">
        <v>9.5</v>
      </c>
      <c r="M7" s="23">
        <v>8.5</v>
      </c>
      <c r="N7" s="23">
        <v>4</v>
      </c>
      <c r="O7" s="23">
        <v>5.5</v>
      </c>
      <c r="P7" s="23">
        <v>4.5</v>
      </c>
      <c r="Q7" s="23">
        <v>7</v>
      </c>
      <c r="R7" s="23">
        <f t="shared" si="0"/>
        <v>78.5</v>
      </c>
      <c r="S7" s="23">
        <f t="shared" si="1"/>
        <v>33</v>
      </c>
      <c r="T7" s="23">
        <f>K7</f>
        <v>11</v>
      </c>
      <c r="U7" s="23">
        <v>0</v>
      </c>
      <c r="V7" s="23">
        <f t="shared" si="2"/>
        <v>122.5</v>
      </c>
      <c r="W7" s="24">
        <f>R7*110+S7*120+T7*150+N7*20</f>
        <v>14325</v>
      </c>
      <c r="X7" s="20"/>
      <c r="Y7" s="21"/>
    </row>
    <row r="8" spans="1:25" ht="15.25" customHeight="1" x14ac:dyDescent="0.2">
      <c r="A8" s="3" t="s">
        <v>45</v>
      </c>
      <c r="B8" s="23"/>
      <c r="C8" s="23">
        <v>5</v>
      </c>
      <c r="D8" s="23">
        <v>9.5</v>
      </c>
      <c r="E8" s="23">
        <v>8.5</v>
      </c>
      <c r="F8" s="23">
        <v>7</v>
      </c>
      <c r="G8" s="23">
        <v>6.5</v>
      </c>
      <c r="H8" s="23"/>
      <c r="I8" s="23">
        <v>4.5</v>
      </c>
      <c r="J8" s="23"/>
      <c r="K8" s="25">
        <v>13.5</v>
      </c>
      <c r="L8" s="23">
        <v>10.5</v>
      </c>
      <c r="M8" s="23">
        <v>8.5</v>
      </c>
      <c r="N8" s="23">
        <v>7.5</v>
      </c>
      <c r="O8" s="23">
        <v>5.5</v>
      </c>
      <c r="P8" s="23">
        <v>4.5</v>
      </c>
      <c r="Q8" s="23">
        <v>7.5</v>
      </c>
      <c r="R8" s="23">
        <f t="shared" si="0"/>
        <v>49</v>
      </c>
      <c r="S8" s="23">
        <f t="shared" si="1"/>
        <v>36</v>
      </c>
      <c r="T8" s="23">
        <v>0</v>
      </c>
      <c r="U8" s="25">
        <f>K8</f>
        <v>13.5</v>
      </c>
      <c r="V8" s="23">
        <f t="shared" si="2"/>
        <v>98.5</v>
      </c>
      <c r="W8" s="24">
        <f>R8*110+S8*120+T8*150+U8*170+N8*20</f>
        <v>12155</v>
      </c>
      <c r="X8" s="20"/>
      <c r="Y8" s="21"/>
    </row>
    <row r="9" spans="1:25" ht="15.25" customHeight="1" x14ac:dyDescent="0.2">
      <c r="A9" s="3" t="s">
        <v>48</v>
      </c>
      <c r="B9" s="23"/>
      <c r="C9" s="23"/>
      <c r="D9" s="23"/>
      <c r="E9" s="23"/>
      <c r="F9" s="23"/>
      <c r="G9" s="23">
        <v>9</v>
      </c>
      <c r="H9" s="23">
        <v>7</v>
      </c>
      <c r="I9" s="23"/>
      <c r="J9" s="23"/>
      <c r="K9" s="23">
        <v>12.5</v>
      </c>
      <c r="L9" s="23"/>
      <c r="M9" s="23">
        <v>8</v>
      </c>
      <c r="N9" s="23">
        <v>7.5</v>
      </c>
      <c r="O9" s="23">
        <v>5.5</v>
      </c>
      <c r="P9" s="23">
        <v>8</v>
      </c>
      <c r="Q9" s="23"/>
      <c r="R9" s="23">
        <f t="shared" si="0"/>
        <v>37.5</v>
      </c>
      <c r="S9" s="23">
        <f t="shared" si="1"/>
        <v>7.5</v>
      </c>
      <c r="T9" s="23">
        <f t="shared" ref="T9:T15" si="3">K9</f>
        <v>12.5</v>
      </c>
      <c r="U9" s="23">
        <v>0</v>
      </c>
      <c r="V9" s="23">
        <f t="shared" si="2"/>
        <v>57.5</v>
      </c>
      <c r="W9" s="24">
        <f t="shared" ref="W9:W14" si="4">R9*120+S9*140+T9*150</f>
        <v>7425</v>
      </c>
      <c r="X9" s="15"/>
      <c r="Y9" s="17"/>
    </row>
    <row r="10" spans="1:25" ht="15.25" customHeight="1" x14ac:dyDescent="0.2">
      <c r="A10" s="3" t="s">
        <v>50</v>
      </c>
      <c r="B10" s="23">
        <v>5.5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>
        <v>5.5</v>
      </c>
      <c r="P10" s="23"/>
      <c r="Q10" s="23"/>
      <c r="R10" s="23">
        <f t="shared" si="0"/>
        <v>11</v>
      </c>
      <c r="S10" s="23">
        <f t="shared" si="1"/>
        <v>0</v>
      </c>
      <c r="T10" s="23">
        <f t="shared" si="3"/>
        <v>0</v>
      </c>
      <c r="U10" s="23">
        <v>0</v>
      </c>
      <c r="V10" s="23">
        <f t="shared" si="2"/>
        <v>11</v>
      </c>
      <c r="W10" s="24">
        <f t="shared" si="4"/>
        <v>1320</v>
      </c>
      <c r="X10" s="7"/>
      <c r="Y10" s="17"/>
    </row>
    <row r="11" spans="1:25" ht="15.25" customHeight="1" x14ac:dyDescent="0.2">
      <c r="A11" s="3" t="s">
        <v>51</v>
      </c>
      <c r="B11" s="23"/>
      <c r="C11" s="23"/>
      <c r="D11" s="23">
        <v>10.5</v>
      </c>
      <c r="E11" s="23">
        <v>9</v>
      </c>
      <c r="F11" s="23">
        <v>7</v>
      </c>
      <c r="G11" s="23">
        <v>9</v>
      </c>
      <c r="H11" s="23"/>
      <c r="I11" s="23"/>
      <c r="J11" s="23">
        <v>8.5</v>
      </c>
      <c r="K11" s="23"/>
      <c r="L11" s="23">
        <v>9.5</v>
      </c>
      <c r="M11" s="23"/>
      <c r="N11" s="23">
        <v>6</v>
      </c>
      <c r="O11" s="23"/>
      <c r="P11" s="23">
        <v>8</v>
      </c>
      <c r="Q11" s="23"/>
      <c r="R11" s="23">
        <f t="shared" si="0"/>
        <v>32.5</v>
      </c>
      <c r="S11" s="23">
        <f t="shared" si="1"/>
        <v>35</v>
      </c>
      <c r="T11" s="23">
        <f t="shared" si="3"/>
        <v>0</v>
      </c>
      <c r="U11" s="23">
        <v>0</v>
      </c>
      <c r="V11" s="23">
        <f t="shared" si="2"/>
        <v>67.5</v>
      </c>
      <c r="W11" s="24">
        <f t="shared" si="4"/>
        <v>8800</v>
      </c>
      <c r="X11" s="7"/>
      <c r="Y11" s="17"/>
    </row>
    <row r="12" spans="1:25" ht="15.25" customHeight="1" x14ac:dyDescent="0.2">
      <c r="A12" s="3" t="s">
        <v>52</v>
      </c>
      <c r="B12" s="23">
        <v>5</v>
      </c>
      <c r="C12" s="23"/>
      <c r="D12" s="23">
        <v>7</v>
      </c>
      <c r="E12" s="23">
        <v>10</v>
      </c>
      <c r="F12" s="23"/>
      <c r="G12" s="23">
        <v>6</v>
      </c>
      <c r="H12" s="23"/>
      <c r="I12" s="23">
        <v>5.5</v>
      </c>
      <c r="J12" s="23">
        <v>7.5</v>
      </c>
      <c r="K12" s="23">
        <v>11</v>
      </c>
      <c r="L12" s="23"/>
      <c r="M12" s="23">
        <v>5.5</v>
      </c>
      <c r="N12" s="23">
        <v>5</v>
      </c>
      <c r="O12" s="23"/>
      <c r="P12" s="23">
        <v>6.5</v>
      </c>
      <c r="Q12" s="23">
        <v>6.5</v>
      </c>
      <c r="R12" s="23">
        <f t="shared" si="0"/>
        <v>42.5</v>
      </c>
      <c r="S12" s="23">
        <f t="shared" si="1"/>
        <v>22</v>
      </c>
      <c r="T12" s="23">
        <f t="shared" si="3"/>
        <v>11</v>
      </c>
      <c r="U12" s="23">
        <v>0</v>
      </c>
      <c r="V12" s="23">
        <f t="shared" si="2"/>
        <v>75.5</v>
      </c>
      <c r="W12" s="24">
        <f t="shared" si="4"/>
        <v>9830</v>
      </c>
      <c r="X12" s="7"/>
      <c r="Y12" s="17"/>
    </row>
    <row r="13" spans="1:25" ht="15.25" customHeight="1" x14ac:dyDescent="0.2">
      <c r="A13" s="3" t="s">
        <v>53</v>
      </c>
      <c r="B13" s="23"/>
      <c r="C13" s="23"/>
      <c r="D13" s="23"/>
      <c r="E13" s="23"/>
      <c r="F13" s="23"/>
      <c r="G13" s="23"/>
      <c r="H13" s="23">
        <v>8</v>
      </c>
      <c r="I13" s="23"/>
      <c r="J13" s="23"/>
      <c r="K13" s="23">
        <v>12</v>
      </c>
      <c r="L13" s="23">
        <v>10.5</v>
      </c>
      <c r="M13" s="23"/>
      <c r="N13" s="23"/>
      <c r="O13" s="23"/>
      <c r="P13" s="23"/>
      <c r="Q13" s="23"/>
      <c r="R13" s="23">
        <f t="shared" si="0"/>
        <v>8</v>
      </c>
      <c r="S13" s="23">
        <f t="shared" si="1"/>
        <v>10.5</v>
      </c>
      <c r="T13" s="23">
        <f t="shared" si="3"/>
        <v>12</v>
      </c>
      <c r="U13" s="23">
        <v>0</v>
      </c>
      <c r="V13" s="23">
        <f t="shared" si="2"/>
        <v>30.5</v>
      </c>
      <c r="W13" s="24">
        <f t="shared" si="4"/>
        <v>4230</v>
      </c>
      <c r="X13" s="7"/>
      <c r="Y13" s="17"/>
    </row>
    <row r="14" spans="1:25" ht="15.25" customHeight="1" x14ac:dyDescent="0.2">
      <c r="A14" s="3" t="s">
        <v>83</v>
      </c>
      <c r="B14" s="23"/>
      <c r="C14" s="23"/>
      <c r="D14" s="23"/>
      <c r="E14" s="23"/>
      <c r="F14" s="23"/>
      <c r="G14" s="23">
        <v>6</v>
      </c>
      <c r="H14" s="23">
        <v>4.5</v>
      </c>
      <c r="I14" s="23"/>
      <c r="J14" s="23"/>
      <c r="K14" s="23"/>
      <c r="L14" s="23"/>
      <c r="M14" s="23"/>
      <c r="N14" s="23"/>
      <c r="O14" s="23"/>
      <c r="P14" s="23"/>
      <c r="Q14" s="23"/>
      <c r="R14" s="23">
        <f t="shared" si="0"/>
        <v>10.5</v>
      </c>
      <c r="S14" s="23">
        <f t="shared" si="1"/>
        <v>0</v>
      </c>
      <c r="T14" s="23">
        <f t="shared" si="3"/>
        <v>0</v>
      </c>
      <c r="U14" s="23">
        <v>0</v>
      </c>
      <c r="V14" s="23">
        <f t="shared" si="2"/>
        <v>10.5</v>
      </c>
      <c r="W14" s="24">
        <f t="shared" si="4"/>
        <v>1260</v>
      </c>
      <c r="X14" s="13"/>
      <c r="Y14" s="17"/>
    </row>
    <row r="15" spans="1:25" ht="15.25" customHeight="1" x14ac:dyDescent="0.2">
      <c r="A15" s="3" t="s">
        <v>54</v>
      </c>
      <c r="B15" s="23"/>
      <c r="C15" s="23"/>
      <c r="D15" s="23">
        <v>8</v>
      </c>
      <c r="E15" s="23">
        <v>6</v>
      </c>
      <c r="F15" s="23"/>
      <c r="G15" s="23">
        <v>6</v>
      </c>
      <c r="H15" s="23"/>
      <c r="I15" s="23">
        <v>5.5</v>
      </c>
      <c r="J15" s="23">
        <v>5</v>
      </c>
      <c r="K15" s="23"/>
      <c r="L15" s="23"/>
      <c r="M15" s="23"/>
      <c r="N15" s="23"/>
      <c r="O15" s="23"/>
      <c r="P15" s="23"/>
      <c r="Q15" s="23"/>
      <c r="R15" s="23">
        <f t="shared" si="0"/>
        <v>16.5</v>
      </c>
      <c r="S15" s="23">
        <f t="shared" si="1"/>
        <v>14</v>
      </c>
      <c r="T15" s="23">
        <f t="shared" si="3"/>
        <v>0</v>
      </c>
      <c r="U15" s="23">
        <v>0</v>
      </c>
      <c r="V15" s="23">
        <f t="shared" si="2"/>
        <v>30.5</v>
      </c>
      <c r="W15" s="24">
        <f>R15*110+S15*120+T15*150</f>
        <v>3495</v>
      </c>
      <c r="X15" s="20"/>
      <c r="Y15" s="21"/>
    </row>
    <row r="16" spans="1:25" ht="15.25" customHeight="1" x14ac:dyDescent="0.2">
      <c r="A16" s="3" t="s">
        <v>55</v>
      </c>
      <c r="B16" s="23">
        <v>7.5</v>
      </c>
      <c r="C16" s="23">
        <v>4.5</v>
      </c>
      <c r="D16" s="23"/>
      <c r="E16" s="23">
        <v>11</v>
      </c>
      <c r="F16" s="23"/>
      <c r="G16" s="23"/>
      <c r="H16" s="23">
        <v>5</v>
      </c>
      <c r="I16" s="23"/>
      <c r="J16" s="23">
        <v>7.5</v>
      </c>
      <c r="K16" s="25">
        <v>12</v>
      </c>
      <c r="L16" s="23"/>
      <c r="M16" s="23"/>
      <c r="N16" s="23">
        <v>9</v>
      </c>
      <c r="O16" s="23">
        <v>5</v>
      </c>
      <c r="P16" s="23">
        <v>9.5</v>
      </c>
      <c r="Q16" s="23">
        <v>9.5</v>
      </c>
      <c r="R16" s="23">
        <f t="shared" si="0"/>
        <v>48.5</v>
      </c>
      <c r="S16" s="23">
        <f t="shared" si="1"/>
        <v>20</v>
      </c>
      <c r="T16" s="23">
        <v>0</v>
      </c>
      <c r="U16" s="25">
        <f>K16</f>
        <v>12</v>
      </c>
      <c r="V16" s="23">
        <f t="shared" si="2"/>
        <v>80.5</v>
      </c>
      <c r="W16" s="24">
        <f>R16*120+S16*140+T16*150+U16*170</f>
        <v>10660</v>
      </c>
      <c r="X16" s="15"/>
      <c r="Y16" s="17"/>
    </row>
    <row r="17" spans="1:25" ht="15.25" customHeight="1" x14ac:dyDescent="0.2">
      <c r="A17" s="3" t="s">
        <v>56</v>
      </c>
      <c r="B17" s="23">
        <v>7.5</v>
      </c>
      <c r="C17" s="23">
        <v>6.5</v>
      </c>
      <c r="D17" s="23"/>
      <c r="E17" s="23">
        <v>10</v>
      </c>
      <c r="F17" s="23"/>
      <c r="G17" s="23"/>
      <c r="H17" s="23"/>
      <c r="I17" s="23"/>
      <c r="J17" s="23"/>
      <c r="K17" s="25">
        <v>13.5</v>
      </c>
      <c r="L17" s="23">
        <v>8.5</v>
      </c>
      <c r="M17" s="23"/>
      <c r="N17" s="23"/>
      <c r="O17" s="23"/>
      <c r="P17" s="23"/>
      <c r="Q17" s="23"/>
      <c r="R17" s="23">
        <f t="shared" si="0"/>
        <v>14</v>
      </c>
      <c r="S17" s="23">
        <f t="shared" si="1"/>
        <v>18.5</v>
      </c>
      <c r="T17" s="23">
        <v>0</v>
      </c>
      <c r="U17" s="25">
        <f>K17</f>
        <v>13.5</v>
      </c>
      <c r="V17" s="23">
        <f t="shared" si="2"/>
        <v>46</v>
      </c>
      <c r="W17" s="24">
        <f>R17*120+S17*140+T17*150+U17*170</f>
        <v>6565</v>
      </c>
      <c r="X17" s="7"/>
      <c r="Y17" s="17"/>
    </row>
    <row r="18" spans="1:25" ht="15.25" customHeight="1" x14ac:dyDescent="0.2">
      <c r="A18" s="3" t="s">
        <v>57</v>
      </c>
      <c r="B18" s="23">
        <v>5</v>
      </c>
      <c r="C18" s="23">
        <v>6</v>
      </c>
      <c r="D18" s="23">
        <v>10.5</v>
      </c>
      <c r="E18" s="23"/>
      <c r="F18" s="23"/>
      <c r="G18" s="23"/>
      <c r="H18" s="23"/>
      <c r="I18" s="23">
        <v>8.5</v>
      </c>
      <c r="J18" s="23">
        <v>8.5</v>
      </c>
      <c r="K18" s="23"/>
      <c r="L18" s="23">
        <v>10</v>
      </c>
      <c r="M18" s="23">
        <v>7.5</v>
      </c>
      <c r="N18" s="23">
        <v>8</v>
      </c>
      <c r="O18" s="23">
        <v>5.5</v>
      </c>
      <c r="P18" s="23"/>
      <c r="Q18" s="23"/>
      <c r="R18" s="23">
        <f t="shared" si="0"/>
        <v>41</v>
      </c>
      <c r="S18" s="23">
        <f t="shared" si="1"/>
        <v>28.5</v>
      </c>
      <c r="T18" s="23">
        <f>K18</f>
        <v>0</v>
      </c>
      <c r="U18" s="23">
        <v>0</v>
      </c>
      <c r="V18" s="23">
        <f t="shared" si="2"/>
        <v>69.5</v>
      </c>
      <c r="W18" s="24">
        <f>R18*120+S18*140+T18*150</f>
        <v>8910</v>
      </c>
      <c r="X18" s="7"/>
      <c r="Y18" s="17"/>
    </row>
    <row r="19" spans="1:25" ht="15.25" customHeight="1" x14ac:dyDescent="0.2">
      <c r="A19" s="3" t="s">
        <v>59</v>
      </c>
      <c r="B19" s="23">
        <v>9</v>
      </c>
      <c r="C19" s="23">
        <v>6.5</v>
      </c>
      <c r="D19" s="23"/>
      <c r="E19" s="23">
        <v>10</v>
      </c>
      <c r="F19" s="23">
        <v>9.5</v>
      </c>
      <c r="G19" s="23">
        <v>6.5</v>
      </c>
      <c r="H19" s="23">
        <v>9</v>
      </c>
      <c r="I19" s="23">
        <v>7</v>
      </c>
      <c r="J19" s="23">
        <v>7.5</v>
      </c>
      <c r="K19" s="25">
        <v>13.5</v>
      </c>
      <c r="L19" s="23">
        <v>9.5</v>
      </c>
      <c r="M19" s="23">
        <v>7.5</v>
      </c>
      <c r="N19" s="23">
        <v>8</v>
      </c>
      <c r="O19" s="23">
        <v>5.5</v>
      </c>
      <c r="P19" s="23">
        <v>3</v>
      </c>
      <c r="Q19" s="23">
        <v>8</v>
      </c>
      <c r="R19" s="23">
        <f t="shared" si="0"/>
        <v>79</v>
      </c>
      <c r="S19" s="23">
        <f t="shared" si="1"/>
        <v>27.5</v>
      </c>
      <c r="T19" s="23">
        <v>0</v>
      </c>
      <c r="U19" s="25">
        <f>K19</f>
        <v>13.5</v>
      </c>
      <c r="V19" s="23">
        <f t="shared" si="2"/>
        <v>120</v>
      </c>
      <c r="W19" s="24">
        <f>R19*120+S19*140+T19*150+U19*170</f>
        <v>15625</v>
      </c>
      <c r="X19" s="7"/>
      <c r="Y19" s="17"/>
    </row>
    <row r="20" spans="1:25" ht="15.25" customHeight="1" x14ac:dyDescent="0.2">
      <c r="A20" s="3" t="s">
        <v>60</v>
      </c>
      <c r="B20" s="23"/>
      <c r="C20" s="23"/>
      <c r="D20" s="23"/>
      <c r="E20" s="23">
        <v>11</v>
      </c>
      <c r="F20" s="23"/>
      <c r="G20" s="23"/>
      <c r="H20" s="23">
        <v>5.5</v>
      </c>
      <c r="I20" s="23"/>
      <c r="J20" s="23"/>
      <c r="K20" s="23"/>
      <c r="L20" s="23"/>
      <c r="M20" s="23"/>
      <c r="N20" s="23"/>
      <c r="O20" s="23"/>
      <c r="P20" s="23"/>
      <c r="Q20" s="23"/>
      <c r="R20" s="23">
        <f t="shared" si="0"/>
        <v>5.5</v>
      </c>
      <c r="S20" s="23">
        <f t="shared" si="1"/>
        <v>11</v>
      </c>
      <c r="T20" s="23">
        <f>K20</f>
        <v>0</v>
      </c>
      <c r="U20" s="23">
        <v>0</v>
      </c>
      <c r="V20" s="23">
        <f t="shared" si="2"/>
        <v>16.5</v>
      </c>
      <c r="W20" s="24">
        <f>R20*120+S20*140+T20*150</f>
        <v>2200</v>
      </c>
      <c r="X20" s="7"/>
      <c r="Y20" s="17"/>
    </row>
    <row r="21" spans="1:25" ht="15.25" customHeight="1" x14ac:dyDescent="0.2">
      <c r="A21" s="3" t="s">
        <v>62</v>
      </c>
      <c r="B21" s="23"/>
      <c r="C21" s="23">
        <v>4.5</v>
      </c>
      <c r="D21" s="23"/>
      <c r="E21" s="23">
        <v>11</v>
      </c>
      <c r="F21" s="23"/>
      <c r="G21" s="23"/>
      <c r="H21" s="23">
        <v>5.5</v>
      </c>
      <c r="I21" s="23"/>
      <c r="J21" s="23"/>
      <c r="K21" s="23"/>
      <c r="L21" s="23"/>
      <c r="M21" s="23"/>
      <c r="N21" s="23">
        <v>9</v>
      </c>
      <c r="O21" s="23">
        <v>5</v>
      </c>
      <c r="P21" s="23">
        <v>9.5</v>
      </c>
      <c r="Q21" s="23">
        <v>9.5</v>
      </c>
      <c r="R21" s="23">
        <f t="shared" si="0"/>
        <v>34</v>
      </c>
      <c r="S21" s="23">
        <f t="shared" si="1"/>
        <v>20</v>
      </c>
      <c r="T21" s="23">
        <f>K21</f>
        <v>0</v>
      </c>
      <c r="U21" s="23">
        <v>0</v>
      </c>
      <c r="V21" s="23">
        <f t="shared" si="2"/>
        <v>54</v>
      </c>
      <c r="W21" s="24">
        <f>R21*120+S21*140+T21*150</f>
        <v>6880</v>
      </c>
      <c r="X21" s="7"/>
      <c r="Y21" s="17"/>
    </row>
    <row r="22" spans="1:25" ht="15.25" customHeight="1" x14ac:dyDescent="0.2">
      <c r="A22" s="3" t="s">
        <v>63</v>
      </c>
      <c r="B22" s="23">
        <v>6.5</v>
      </c>
      <c r="C22" s="23"/>
      <c r="D22" s="23"/>
      <c r="E22" s="23"/>
      <c r="F22" s="23"/>
      <c r="G22" s="23"/>
      <c r="H22" s="23"/>
      <c r="I22" s="23">
        <v>7</v>
      </c>
      <c r="J22" s="23">
        <v>3.5</v>
      </c>
      <c r="K22" s="23"/>
      <c r="L22" s="23"/>
      <c r="M22" s="23">
        <v>6.5</v>
      </c>
      <c r="N22" s="23"/>
      <c r="O22" s="23"/>
      <c r="P22" s="23">
        <v>5</v>
      </c>
      <c r="Q22" s="23">
        <v>6.5</v>
      </c>
      <c r="R22" s="23">
        <f t="shared" si="0"/>
        <v>35</v>
      </c>
      <c r="S22" s="23">
        <f t="shared" si="1"/>
        <v>0</v>
      </c>
      <c r="T22" s="23">
        <f>K22</f>
        <v>0</v>
      </c>
      <c r="U22" s="23">
        <v>0</v>
      </c>
      <c r="V22" s="23">
        <f t="shared" si="2"/>
        <v>35</v>
      </c>
      <c r="W22" s="24">
        <f>R22*120+S22*140+T22*150</f>
        <v>4200</v>
      </c>
      <c r="X22" s="7"/>
      <c r="Y22" s="17"/>
    </row>
    <row r="23" spans="1:25" ht="15.2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7"/>
      <c r="Y23" s="17"/>
    </row>
    <row r="24" spans="1:25" ht="15.2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8" t="s">
        <v>66</v>
      </c>
      <c r="W24" s="19">
        <f>SUM(W3:W22)</f>
        <v>168770</v>
      </c>
      <c r="X24" s="17"/>
      <c r="Y24" s="17"/>
    </row>
    <row r="25" spans="1:25" ht="15.2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5.2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6"/>
      <c r="W26" s="17"/>
      <c r="X26" s="17"/>
      <c r="Y26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"/>
  <sheetViews>
    <sheetView showGridLines="0" topLeftCell="L1" workbookViewId="0"/>
  </sheetViews>
  <sheetFormatPr baseColWidth="10" defaultColWidth="10.83203125" defaultRowHeight="16" customHeight="1" x14ac:dyDescent="0.2"/>
  <cols>
    <col min="1" max="1" width="21.6640625" style="1" customWidth="1"/>
    <col min="2" max="18" width="12.83203125" style="1" customWidth="1"/>
    <col min="19" max="19" width="10.33203125" style="1" customWidth="1"/>
    <col min="20" max="20" width="12.5" style="1" customWidth="1"/>
    <col min="21" max="21" width="14.33203125" style="1" customWidth="1"/>
    <col min="22" max="22" width="13.83203125" style="1" customWidth="1"/>
    <col min="23" max="25" width="12.83203125" style="1" customWidth="1"/>
    <col min="26" max="26" width="10.83203125" style="1" customWidth="1"/>
    <col min="27" max="16384" width="10.83203125" style="1"/>
  </cols>
  <sheetData>
    <row r="1" spans="1:25" ht="15.25" customHeight="1" x14ac:dyDescent="0.2">
      <c r="A1" s="2"/>
      <c r="B1" s="5" t="s">
        <v>3</v>
      </c>
      <c r="C1" s="22" t="s">
        <v>4</v>
      </c>
      <c r="D1" s="3" t="s">
        <v>5</v>
      </c>
      <c r="E1" s="3" t="s">
        <v>6</v>
      </c>
      <c r="F1" s="3" t="s">
        <v>0</v>
      </c>
      <c r="G1" s="3" t="s">
        <v>1</v>
      </c>
      <c r="H1" s="3" t="s">
        <v>2</v>
      </c>
      <c r="I1" s="22" t="s">
        <v>3</v>
      </c>
      <c r="J1" s="22" t="s">
        <v>4</v>
      </c>
      <c r="K1" s="3" t="s">
        <v>5</v>
      </c>
      <c r="L1" s="3" t="s">
        <v>6</v>
      </c>
      <c r="M1" s="3" t="s">
        <v>0</v>
      </c>
      <c r="N1" s="3" t="s">
        <v>1</v>
      </c>
      <c r="O1" s="3" t="s">
        <v>2</v>
      </c>
      <c r="P1" s="22" t="s">
        <v>3</v>
      </c>
      <c r="Q1" s="3" t="s">
        <v>106</v>
      </c>
      <c r="R1" s="3" t="s">
        <v>107</v>
      </c>
      <c r="S1" s="3" t="s">
        <v>108</v>
      </c>
      <c r="T1" s="27" t="s">
        <v>109</v>
      </c>
      <c r="U1" s="3" t="s">
        <v>110</v>
      </c>
      <c r="V1" s="27" t="s">
        <v>111</v>
      </c>
      <c r="W1" s="3" t="s">
        <v>88</v>
      </c>
      <c r="X1" s="3" t="s">
        <v>89</v>
      </c>
      <c r="Y1" s="7"/>
    </row>
    <row r="2" spans="1:25" ht="15.25" customHeight="1" x14ac:dyDescent="0.2">
      <c r="A2" s="2"/>
      <c r="B2" s="3" t="s">
        <v>112</v>
      </c>
      <c r="C2" s="3" t="s">
        <v>113</v>
      </c>
      <c r="D2" s="3" t="s">
        <v>114</v>
      </c>
      <c r="E2" s="3" t="s">
        <v>115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5" t="s">
        <v>123</v>
      </c>
      <c r="N2" s="28" t="s">
        <v>124</v>
      </c>
      <c r="O2" s="28" t="s">
        <v>125</v>
      </c>
      <c r="P2" s="28" t="s">
        <v>126</v>
      </c>
      <c r="Q2" s="11"/>
      <c r="R2" s="2"/>
      <c r="S2" s="2"/>
      <c r="T2" s="2"/>
      <c r="U2" s="2"/>
      <c r="V2" s="2"/>
      <c r="W2" s="2"/>
      <c r="X2" s="2"/>
      <c r="Y2" s="7"/>
    </row>
    <row r="3" spans="1:25" ht="15.25" customHeight="1" x14ac:dyDescent="0.2">
      <c r="A3" s="3" t="s">
        <v>26</v>
      </c>
      <c r="B3" s="11">
        <v>14</v>
      </c>
      <c r="C3" s="11">
        <v>14</v>
      </c>
      <c r="D3" s="11">
        <v>12</v>
      </c>
      <c r="E3" s="11">
        <v>10</v>
      </c>
      <c r="F3" s="11">
        <v>12.5</v>
      </c>
      <c r="G3" s="11">
        <v>11.5</v>
      </c>
      <c r="H3" s="11">
        <v>11</v>
      </c>
      <c r="I3" s="11">
        <v>14</v>
      </c>
      <c r="J3" s="11">
        <v>14</v>
      </c>
      <c r="K3" s="11">
        <v>12.5</v>
      </c>
      <c r="L3" s="11">
        <v>13</v>
      </c>
      <c r="M3" s="11">
        <v>14.5</v>
      </c>
      <c r="N3" s="11">
        <v>12</v>
      </c>
      <c r="O3" s="11">
        <v>8</v>
      </c>
      <c r="P3" s="11">
        <v>14</v>
      </c>
      <c r="Q3" s="11">
        <f t="shared" ref="Q3:Q23" si="0">D3+E3+F3+G3+H3+K3+L3</f>
        <v>82.5</v>
      </c>
      <c r="R3" s="11">
        <f t="shared" ref="R3:R23" si="1">C3+I3+J3</f>
        <v>42</v>
      </c>
      <c r="S3" s="11">
        <f t="shared" ref="S3:S23" si="2">N3+O3</f>
        <v>20</v>
      </c>
      <c r="T3" s="11">
        <f t="shared" ref="T3:T23" si="3">P3</f>
        <v>14</v>
      </c>
      <c r="U3" s="11">
        <f t="shared" ref="U3:U23" si="4">B3</f>
        <v>14</v>
      </c>
      <c r="V3" s="11">
        <f t="shared" ref="V3:V23" si="5">M3</f>
        <v>14.5</v>
      </c>
      <c r="W3" s="11">
        <f t="shared" ref="W3:W23" si="6">SUM(Q3:V3)</f>
        <v>187</v>
      </c>
      <c r="X3" s="12">
        <f>W3*150+U3*20+(S3+T3)*10+V3*30</f>
        <v>29105</v>
      </c>
      <c r="Y3" s="7"/>
    </row>
    <row r="4" spans="1:25" ht="15.25" customHeight="1" x14ac:dyDescent="0.2">
      <c r="A4" s="3" t="s">
        <v>34</v>
      </c>
      <c r="B4" s="11">
        <v>12.5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>
        <v>14.5</v>
      </c>
      <c r="N4" s="11">
        <v>5.5</v>
      </c>
      <c r="O4" s="11">
        <v>9.5</v>
      </c>
      <c r="P4" s="11">
        <v>12</v>
      </c>
      <c r="Q4" s="11">
        <f t="shared" si="0"/>
        <v>0</v>
      </c>
      <c r="R4" s="11">
        <f t="shared" si="1"/>
        <v>0</v>
      </c>
      <c r="S4" s="11">
        <f t="shared" si="2"/>
        <v>15</v>
      </c>
      <c r="T4" s="11">
        <f t="shared" si="3"/>
        <v>12</v>
      </c>
      <c r="U4" s="11">
        <f t="shared" si="4"/>
        <v>12.5</v>
      </c>
      <c r="V4" s="11">
        <f t="shared" si="5"/>
        <v>14.5</v>
      </c>
      <c r="W4" s="11">
        <f t="shared" si="6"/>
        <v>54</v>
      </c>
      <c r="X4" s="12">
        <f>Q4*120+R4*140+S4*130+T4*150+U4*170+V4*180</f>
        <v>8485</v>
      </c>
      <c r="Y4" s="7"/>
    </row>
    <row r="5" spans="1:25" ht="15.25" customHeight="1" x14ac:dyDescent="0.2">
      <c r="A5" s="3" t="s">
        <v>35</v>
      </c>
      <c r="B5" s="11">
        <v>13.5</v>
      </c>
      <c r="C5" s="11">
        <v>13</v>
      </c>
      <c r="D5" s="11">
        <v>10</v>
      </c>
      <c r="E5" s="11">
        <v>11</v>
      </c>
      <c r="F5" s="11">
        <v>12.5</v>
      </c>
      <c r="G5" s="11">
        <v>11.5</v>
      </c>
      <c r="H5" s="11">
        <v>10</v>
      </c>
      <c r="I5" s="11">
        <v>9</v>
      </c>
      <c r="J5" s="11">
        <v>12</v>
      </c>
      <c r="K5" s="11">
        <v>11.5</v>
      </c>
      <c r="L5" s="11">
        <v>13</v>
      </c>
      <c r="M5" s="11">
        <v>14.5</v>
      </c>
      <c r="N5" s="11">
        <v>12</v>
      </c>
      <c r="O5" s="11">
        <v>10.5</v>
      </c>
      <c r="P5" s="11"/>
      <c r="Q5" s="11">
        <f t="shared" si="0"/>
        <v>79.5</v>
      </c>
      <c r="R5" s="11">
        <f t="shared" si="1"/>
        <v>34</v>
      </c>
      <c r="S5" s="11">
        <f t="shared" si="2"/>
        <v>22.5</v>
      </c>
      <c r="T5" s="11">
        <f t="shared" si="3"/>
        <v>0</v>
      </c>
      <c r="U5" s="11">
        <f t="shared" si="4"/>
        <v>13.5</v>
      </c>
      <c r="V5" s="11">
        <f t="shared" si="5"/>
        <v>14.5</v>
      </c>
      <c r="W5" s="11">
        <f t="shared" si="6"/>
        <v>164</v>
      </c>
      <c r="X5" s="12">
        <f>Q5*130+R5*140+S5*140+T5*150+U5*170+V5*180</f>
        <v>23150</v>
      </c>
      <c r="Y5" s="7"/>
    </row>
    <row r="6" spans="1:25" ht="15.25" customHeight="1" x14ac:dyDescent="0.2">
      <c r="A6" s="3" t="s">
        <v>40</v>
      </c>
      <c r="B6" s="11"/>
      <c r="C6" s="11"/>
      <c r="D6" s="11"/>
      <c r="E6" s="11"/>
      <c r="F6" s="11"/>
      <c r="G6" s="11"/>
      <c r="H6" s="11">
        <v>5</v>
      </c>
      <c r="I6" s="11"/>
      <c r="J6" s="11">
        <v>9.5</v>
      </c>
      <c r="K6" s="11">
        <v>8.5</v>
      </c>
      <c r="L6" s="11">
        <v>9.5</v>
      </c>
      <c r="M6" s="11"/>
      <c r="N6" s="11"/>
      <c r="O6" s="11"/>
      <c r="P6" s="11"/>
      <c r="Q6" s="11">
        <f t="shared" si="0"/>
        <v>23</v>
      </c>
      <c r="R6" s="11">
        <f t="shared" si="1"/>
        <v>9.5</v>
      </c>
      <c r="S6" s="11">
        <f t="shared" si="2"/>
        <v>0</v>
      </c>
      <c r="T6" s="11">
        <f t="shared" si="3"/>
        <v>0</v>
      </c>
      <c r="U6" s="11">
        <f t="shared" si="4"/>
        <v>0</v>
      </c>
      <c r="V6" s="11">
        <f t="shared" si="5"/>
        <v>0</v>
      </c>
      <c r="W6" s="11">
        <f t="shared" si="6"/>
        <v>32.5</v>
      </c>
      <c r="X6" s="12">
        <f>Q6*120+R6*140+S6*130+T6*150+U6*170+V6*180</f>
        <v>4090</v>
      </c>
      <c r="Y6" s="13"/>
    </row>
    <row r="7" spans="1:25" ht="15.25" customHeight="1" x14ac:dyDescent="0.2">
      <c r="A7" s="3" t="s">
        <v>44</v>
      </c>
      <c r="B7" s="11">
        <v>11.5</v>
      </c>
      <c r="C7" s="11">
        <v>9.5</v>
      </c>
      <c r="D7" s="11">
        <v>11.5</v>
      </c>
      <c r="E7" s="11">
        <v>8.5</v>
      </c>
      <c r="F7" s="11">
        <v>10</v>
      </c>
      <c r="G7" s="11"/>
      <c r="H7" s="11">
        <v>11</v>
      </c>
      <c r="I7" s="11">
        <v>11</v>
      </c>
      <c r="J7" s="11">
        <v>11</v>
      </c>
      <c r="K7" s="11">
        <v>10</v>
      </c>
      <c r="L7" s="11">
        <v>9</v>
      </c>
      <c r="M7" s="11"/>
      <c r="N7" s="11"/>
      <c r="O7" s="11"/>
      <c r="P7" s="11">
        <v>13.5</v>
      </c>
      <c r="Q7" s="11">
        <f t="shared" si="0"/>
        <v>60</v>
      </c>
      <c r="R7" s="11">
        <f t="shared" si="1"/>
        <v>31.5</v>
      </c>
      <c r="S7" s="11">
        <f t="shared" si="2"/>
        <v>0</v>
      </c>
      <c r="T7" s="11">
        <f t="shared" si="3"/>
        <v>13.5</v>
      </c>
      <c r="U7" s="11">
        <f t="shared" si="4"/>
        <v>11.5</v>
      </c>
      <c r="V7" s="11">
        <f t="shared" si="5"/>
        <v>0</v>
      </c>
      <c r="W7" s="11">
        <f t="shared" si="6"/>
        <v>116.5</v>
      </c>
      <c r="X7" s="12">
        <f>B7*170+(D7+E7+F7)*110+C7*120+(G7+H7+K7+L7+N7+O7)*120+(I7+J7)*140+P7*150</f>
        <v>15100</v>
      </c>
      <c r="Y7" s="29"/>
    </row>
    <row r="8" spans="1:25" ht="15.25" customHeight="1" x14ac:dyDescent="0.2">
      <c r="A8" s="3" t="s">
        <v>45</v>
      </c>
      <c r="B8" s="11">
        <v>12</v>
      </c>
      <c r="C8" s="11">
        <v>12</v>
      </c>
      <c r="D8" s="11">
        <v>10.5</v>
      </c>
      <c r="E8" s="11">
        <v>6</v>
      </c>
      <c r="F8" s="11">
        <v>7.5</v>
      </c>
      <c r="G8" s="11">
        <v>7</v>
      </c>
      <c r="H8" s="11">
        <v>7.5</v>
      </c>
      <c r="I8" s="11">
        <v>9.5</v>
      </c>
      <c r="J8" s="11">
        <v>12</v>
      </c>
      <c r="K8" s="11"/>
      <c r="L8" s="11">
        <v>8</v>
      </c>
      <c r="M8" s="11"/>
      <c r="N8" s="11">
        <v>10.5</v>
      </c>
      <c r="O8" s="11">
        <v>6</v>
      </c>
      <c r="P8" s="11">
        <v>13.5</v>
      </c>
      <c r="Q8" s="11">
        <f t="shared" si="0"/>
        <v>46.5</v>
      </c>
      <c r="R8" s="11">
        <f t="shared" si="1"/>
        <v>33.5</v>
      </c>
      <c r="S8" s="11">
        <f t="shared" si="2"/>
        <v>16.5</v>
      </c>
      <c r="T8" s="11">
        <f t="shared" si="3"/>
        <v>13.5</v>
      </c>
      <c r="U8" s="11">
        <f t="shared" si="4"/>
        <v>12</v>
      </c>
      <c r="V8" s="11">
        <f t="shared" si="5"/>
        <v>0</v>
      </c>
      <c r="W8" s="11">
        <f t="shared" si="6"/>
        <v>122</v>
      </c>
      <c r="X8" s="12">
        <f>Q8*110+R8*120+S8*120+T8*130+U8*170+V8*180</f>
        <v>14910</v>
      </c>
      <c r="Y8" s="14"/>
    </row>
    <row r="9" spans="1:25" ht="15.25" customHeight="1" x14ac:dyDescent="0.2">
      <c r="A9" s="3" t="s">
        <v>48</v>
      </c>
      <c r="B9" s="11">
        <v>12.5</v>
      </c>
      <c r="C9" s="11"/>
      <c r="D9" s="11"/>
      <c r="E9" s="11"/>
      <c r="F9" s="11">
        <v>10</v>
      </c>
      <c r="G9" s="11"/>
      <c r="H9" s="11"/>
      <c r="I9" s="11">
        <v>13.5</v>
      </c>
      <c r="J9" s="11">
        <v>13.5</v>
      </c>
      <c r="K9" s="11"/>
      <c r="L9" s="11"/>
      <c r="M9" s="11"/>
      <c r="N9" s="11">
        <v>9.5</v>
      </c>
      <c r="O9" s="11">
        <v>10.5</v>
      </c>
      <c r="P9" s="11"/>
      <c r="Q9" s="11">
        <f t="shared" si="0"/>
        <v>10</v>
      </c>
      <c r="R9" s="11">
        <f t="shared" si="1"/>
        <v>27</v>
      </c>
      <c r="S9" s="11">
        <f t="shared" si="2"/>
        <v>20</v>
      </c>
      <c r="T9" s="11">
        <f t="shared" si="3"/>
        <v>0</v>
      </c>
      <c r="U9" s="11">
        <f t="shared" si="4"/>
        <v>12.5</v>
      </c>
      <c r="V9" s="11">
        <f t="shared" si="5"/>
        <v>0</v>
      </c>
      <c r="W9" s="11">
        <f t="shared" si="6"/>
        <v>69.5</v>
      </c>
      <c r="X9" s="12">
        <f t="shared" ref="X9:X14" si="7">Q9*120+R9*140+S9*130+T9*150+U9*170+V9*180</f>
        <v>9705</v>
      </c>
      <c r="Y9" s="15"/>
    </row>
    <row r="10" spans="1:25" ht="15.25" customHeight="1" x14ac:dyDescent="0.2">
      <c r="A10" s="3" t="s">
        <v>50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f t="shared" si="0"/>
        <v>0</v>
      </c>
      <c r="R10" s="11">
        <f t="shared" si="1"/>
        <v>0</v>
      </c>
      <c r="S10" s="11">
        <f t="shared" si="2"/>
        <v>0</v>
      </c>
      <c r="T10" s="11">
        <f t="shared" si="3"/>
        <v>0</v>
      </c>
      <c r="U10" s="11">
        <f t="shared" si="4"/>
        <v>0</v>
      </c>
      <c r="V10" s="11">
        <f t="shared" si="5"/>
        <v>0</v>
      </c>
      <c r="W10" s="11">
        <f t="shared" si="6"/>
        <v>0</v>
      </c>
      <c r="X10" s="12">
        <f t="shared" si="7"/>
        <v>0</v>
      </c>
      <c r="Y10" s="7"/>
    </row>
    <row r="11" spans="1:25" ht="15.25" customHeight="1" x14ac:dyDescent="0.2">
      <c r="A11" s="3" t="s">
        <v>51</v>
      </c>
      <c r="B11" s="11">
        <v>12.5</v>
      </c>
      <c r="C11" s="11"/>
      <c r="D11" s="11"/>
      <c r="E11" s="11">
        <v>6.5</v>
      </c>
      <c r="F11" s="11">
        <v>9</v>
      </c>
      <c r="G11" s="11"/>
      <c r="H11" s="11"/>
      <c r="I11" s="11">
        <v>13.5</v>
      </c>
      <c r="J11" s="11">
        <v>13</v>
      </c>
      <c r="K11" s="11"/>
      <c r="L11" s="11"/>
      <c r="M11" s="11">
        <v>12.5</v>
      </c>
      <c r="N11" s="11"/>
      <c r="O11" s="11">
        <v>10.5</v>
      </c>
      <c r="P11" s="11">
        <v>12</v>
      </c>
      <c r="Q11" s="11">
        <f t="shared" si="0"/>
        <v>15.5</v>
      </c>
      <c r="R11" s="11">
        <f t="shared" si="1"/>
        <v>26.5</v>
      </c>
      <c r="S11" s="11">
        <f t="shared" si="2"/>
        <v>10.5</v>
      </c>
      <c r="T11" s="11">
        <f t="shared" si="3"/>
        <v>12</v>
      </c>
      <c r="U11" s="11">
        <f t="shared" si="4"/>
        <v>12.5</v>
      </c>
      <c r="V11" s="11">
        <f t="shared" si="5"/>
        <v>12.5</v>
      </c>
      <c r="W11" s="11">
        <f t="shared" si="6"/>
        <v>89.5</v>
      </c>
      <c r="X11" s="12">
        <f t="shared" si="7"/>
        <v>13110</v>
      </c>
      <c r="Y11" s="7"/>
    </row>
    <row r="12" spans="1:25" ht="15.25" customHeight="1" x14ac:dyDescent="0.2">
      <c r="A12" s="3" t="s">
        <v>52</v>
      </c>
      <c r="B12" s="11">
        <v>13.5</v>
      </c>
      <c r="C12" s="11">
        <v>10.5</v>
      </c>
      <c r="D12" s="11">
        <v>7</v>
      </c>
      <c r="E12" s="11">
        <v>8.5</v>
      </c>
      <c r="F12" s="11">
        <v>7</v>
      </c>
      <c r="G12" s="11"/>
      <c r="H12" s="11">
        <v>9.5</v>
      </c>
      <c r="I12" s="11">
        <v>10.5</v>
      </c>
      <c r="J12" s="11"/>
      <c r="K12" s="11">
        <v>7</v>
      </c>
      <c r="L12" s="11">
        <v>9.5</v>
      </c>
      <c r="M12" s="11">
        <v>10</v>
      </c>
      <c r="N12" s="11">
        <v>7.5</v>
      </c>
      <c r="O12" s="11"/>
      <c r="P12" s="11">
        <v>12</v>
      </c>
      <c r="Q12" s="11">
        <f t="shared" si="0"/>
        <v>48.5</v>
      </c>
      <c r="R12" s="11">
        <f t="shared" si="1"/>
        <v>21</v>
      </c>
      <c r="S12" s="11">
        <f t="shared" si="2"/>
        <v>7.5</v>
      </c>
      <c r="T12" s="11">
        <f t="shared" si="3"/>
        <v>12</v>
      </c>
      <c r="U12" s="11">
        <f t="shared" si="4"/>
        <v>13.5</v>
      </c>
      <c r="V12" s="11">
        <f t="shared" si="5"/>
        <v>10</v>
      </c>
      <c r="W12" s="11">
        <f t="shared" si="6"/>
        <v>112.5</v>
      </c>
      <c r="X12" s="12">
        <f t="shared" si="7"/>
        <v>15630</v>
      </c>
      <c r="Y12" s="7"/>
    </row>
    <row r="13" spans="1:25" ht="15.25" customHeight="1" x14ac:dyDescent="0.2">
      <c r="A13" s="3" t="s">
        <v>53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>
        <f t="shared" si="0"/>
        <v>0</v>
      </c>
      <c r="R13" s="11">
        <f t="shared" si="1"/>
        <v>0</v>
      </c>
      <c r="S13" s="11">
        <f t="shared" si="2"/>
        <v>0</v>
      </c>
      <c r="T13" s="11">
        <f t="shared" si="3"/>
        <v>0</v>
      </c>
      <c r="U13" s="11">
        <f t="shared" si="4"/>
        <v>0</v>
      </c>
      <c r="V13" s="11">
        <f t="shared" si="5"/>
        <v>0</v>
      </c>
      <c r="W13" s="11">
        <f t="shared" si="6"/>
        <v>0</v>
      </c>
      <c r="X13" s="12">
        <f t="shared" si="7"/>
        <v>0</v>
      </c>
      <c r="Y13" s="7"/>
    </row>
    <row r="14" spans="1:25" ht="15.25" customHeight="1" x14ac:dyDescent="0.2">
      <c r="A14" s="3" t="s">
        <v>83</v>
      </c>
      <c r="B14" s="11"/>
      <c r="C14" s="11"/>
      <c r="D14" s="11"/>
      <c r="E14" s="11">
        <v>9.5</v>
      </c>
      <c r="F14" s="11"/>
      <c r="G14" s="11">
        <v>8.5</v>
      </c>
      <c r="H14" s="11"/>
      <c r="I14" s="11"/>
      <c r="J14" s="11"/>
      <c r="K14" s="11"/>
      <c r="L14" s="11"/>
      <c r="M14" s="11">
        <v>11.5</v>
      </c>
      <c r="N14" s="11">
        <v>9.5</v>
      </c>
      <c r="O14" s="11">
        <v>10.5</v>
      </c>
      <c r="P14" s="11"/>
      <c r="Q14" s="11">
        <f t="shared" si="0"/>
        <v>18</v>
      </c>
      <c r="R14" s="11">
        <f t="shared" si="1"/>
        <v>0</v>
      </c>
      <c r="S14" s="11">
        <f t="shared" si="2"/>
        <v>20</v>
      </c>
      <c r="T14" s="11">
        <f t="shared" si="3"/>
        <v>0</v>
      </c>
      <c r="U14" s="11">
        <f t="shared" si="4"/>
        <v>0</v>
      </c>
      <c r="V14" s="11">
        <f t="shared" si="5"/>
        <v>11.5</v>
      </c>
      <c r="W14" s="11">
        <f t="shared" si="6"/>
        <v>49.5</v>
      </c>
      <c r="X14" s="12">
        <f t="shared" si="7"/>
        <v>6830</v>
      </c>
      <c r="Y14" s="13"/>
    </row>
    <row r="15" spans="1:25" ht="15.25" customHeight="1" x14ac:dyDescent="0.2">
      <c r="A15" s="3" t="s">
        <v>54</v>
      </c>
      <c r="B15" s="11">
        <v>10.5</v>
      </c>
      <c r="C15" s="11"/>
      <c r="D15" s="11"/>
      <c r="E15" s="11"/>
      <c r="F15" s="11">
        <v>10</v>
      </c>
      <c r="G15" s="11">
        <v>11</v>
      </c>
      <c r="H15" s="11">
        <v>8.5</v>
      </c>
      <c r="I15" s="11"/>
      <c r="J15" s="11"/>
      <c r="K15" s="11">
        <v>10</v>
      </c>
      <c r="L15" s="11">
        <v>10</v>
      </c>
      <c r="M15" s="11">
        <v>14</v>
      </c>
      <c r="N15" s="11">
        <v>9.5</v>
      </c>
      <c r="O15" s="11">
        <v>9.5</v>
      </c>
      <c r="P15" s="11">
        <v>9.5</v>
      </c>
      <c r="Q15" s="11">
        <f t="shared" si="0"/>
        <v>49.5</v>
      </c>
      <c r="R15" s="11">
        <f t="shared" si="1"/>
        <v>0</v>
      </c>
      <c r="S15" s="11">
        <f t="shared" si="2"/>
        <v>19</v>
      </c>
      <c r="T15" s="11">
        <f t="shared" si="3"/>
        <v>9.5</v>
      </c>
      <c r="U15" s="11">
        <f t="shared" si="4"/>
        <v>10.5</v>
      </c>
      <c r="V15" s="11">
        <f t="shared" si="5"/>
        <v>14</v>
      </c>
      <c r="W15" s="11">
        <f t="shared" si="6"/>
        <v>102.5</v>
      </c>
      <c r="X15" s="12">
        <f>Q15*110+R15*120+S15*120+T15*130+U15*170+V15*180</f>
        <v>13265</v>
      </c>
      <c r="Y15" s="14"/>
    </row>
    <row r="16" spans="1:25" ht="15.25" customHeight="1" x14ac:dyDescent="0.2">
      <c r="A16" s="3" t="s">
        <v>55</v>
      </c>
      <c r="B16" s="11"/>
      <c r="C16" s="11">
        <v>13</v>
      </c>
      <c r="D16" s="11">
        <v>2</v>
      </c>
      <c r="E16" s="11"/>
      <c r="F16" s="11"/>
      <c r="G16" s="11"/>
      <c r="H16" s="11"/>
      <c r="I16" s="11"/>
      <c r="J16" s="11"/>
      <c r="K16" s="11"/>
      <c r="L16" s="11"/>
      <c r="M16" s="11">
        <v>12.5</v>
      </c>
      <c r="N16" s="11">
        <v>10</v>
      </c>
      <c r="O16" s="11"/>
      <c r="P16" s="11"/>
      <c r="Q16" s="11">
        <f t="shared" si="0"/>
        <v>2</v>
      </c>
      <c r="R16" s="11">
        <f t="shared" si="1"/>
        <v>13</v>
      </c>
      <c r="S16" s="11">
        <f t="shared" si="2"/>
        <v>10</v>
      </c>
      <c r="T16" s="11">
        <f t="shared" si="3"/>
        <v>0</v>
      </c>
      <c r="U16" s="11">
        <f t="shared" si="4"/>
        <v>0</v>
      </c>
      <c r="V16" s="11">
        <f t="shared" si="5"/>
        <v>12.5</v>
      </c>
      <c r="W16" s="11">
        <f t="shared" si="6"/>
        <v>37.5</v>
      </c>
      <c r="X16" s="12">
        <f t="shared" ref="X16:X23" si="8">Q16*120+R16*140+S16*130+T16*150+U16*170+V16*180</f>
        <v>5610</v>
      </c>
      <c r="Y16" s="15"/>
    </row>
    <row r="17" spans="1:25" ht="15.25" customHeight="1" x14ac:dyDescent="0.2">
      <c r="A17" s="3" t="s">
        <v>56</v>
      </c>
      <c r="B17" s="11"/>
      <c r="C17" s="11"/>
      <c r="D17" s="11"/>
      <c r="E17" s="11">
        <v>7.5</v>
      </c>
      <c r="F17" s="11"/>
      <c r="G17" s="11">
        <v>9.5</v>
      </c>
      <c r="H17" s="11"/>
      <c r="I17" s="11">
        <v>13.5</v>
      </c>
      <c r="J17" s="11">
        <v>13.5</v>
      </c>
      <c r="K17" s="11"/>
      <c r="L17" s="11"/>
      <c r="M17" s="11"/>
      <c r="N17" s="11"/>
      <c r="O17" s="11"/>
      <c r="P17" s="11"/>
      <c r="Q17" s="11">
        <f t="shared" si="0"/>
        <v>17</v>
      </c>
      <c r="R17" s="11">
        <f t="shared" si="1"/>
        <v>27</v>
      </c>
      <c r="S17" s="11">
        <f t="shared" si="2"/>
        <v>0</v>
      </c>
      <c r="T17" s="11">
        <f t="shared" si="3"/>
        <v>0</v>
      </c>
      <c r="U17" s="11">
        <f t="shared" si="4"/>
        <v>0</v>
      </c>
      <c r="V17" s="11">
        <f t="shared" si="5"/>
        <v>0</v>
      </c>
      <c r="W17" s="11">
        <f t="shared" si="6"/>
        <v>44</v>
      </c>
      <c r="X17" s="12">
        <f t="shared" si="8"/>
        <v>5820</v>
      </c>
      <c r="Y17" s="7"/>
    </row>
    <row r="18" spans="1:25" ht="15.25" customHeight="1" x14ac:dyDescent="0.2">
      <c r="A18" s="3" t="s">
        <v>57</v>
      </c>
      <c r="B18" s="11">
        <v>13.5</v>
      </c>
      <c r="C18" s="11">
        <v>7</v>
      </c>
      <c r="D18" s="11">
        <v>9.5</v>
      </c>
      <c r="E18" s="11">
        <v>8.5</v>
      </c>
      <c r="F18" s="11">
        <v>11</v>
      </c>
      <c r="G18" s="11"/>
      <c r="H18" s="11"/>
      <c r="I18" s="11">
        <v>10.5</v>
      </c>
      <c r="J18" s="11"/>
      <c r="K18" s="11">
        <v>9</v>
      </c>
      <c r="L18" s="11">
        <v>11.5</v>
      </c>
      <c r="M18" s="11"/>
      <c r="N18" s="11">
        <v>11.5</v>
      </c>
      <c r="O18" s="11">
        <v>8.5</v>
      </c>
      <c r="P18" s="11">
        <v>11</v>
      </c>
      <c r="Q18" s="11">
        <f t="shared" si="0"/>
        <v>49.5</v>
      </c>
      <c r="R18" s="11">
        <f t="shared" si="1"/>
        <v>17.5</v>
      </c>
      <c r="S18" s="11">
        <f t="shared" si="2"/>
        <v>20</v>
      </c>
      <c r="T18" s="11">
        <f t="shared" si="3"/>
        <v>11</v>
      </c>
      <c r="U18" s="11">
        <f t="shared" si="4"/>
        <v>13.5</v>
      </c>
      <c r="V18" s="11">
        <f t="shared" si="5"/>
        <v>0</v>
      </c>
      <c r="W18" s="11">
        <f t="shared" si="6"/>
        <v>111.5</v>
      </c>
      <c r="X18" s="12">
        <f t="shared" si="8"/>
        <v>14935</v>
      </c>
      <c r="Y18" s="7"/>
    </row>
    <row r="19" spans="1:25" ht="15.25" customHeight="1" x14ac:dyDescent="0.2">
      <c r="A19" s="3" t="s">
        <v>59</v>
      </c>
      <c r="B19" s="11">
        <v>11.5</v>
      </c>
      <c r="C19" s="11">
        <v>12</v>
      </c>
      <c r="D19" s="11">
        <v>11.5</v>
      </c>
      <c r="E19" s="11">
        <v>9.5</v>
      </c>
      <c r="F19" s="11">
        <v>10</v>
      </c>
      <c r="G19" s="11">
        <v>6.5</v>
      </c>
      <c r="H19" s="11">
        <v>11</v>
      </c>
      <c r="I19" s="11">
        <v>12</v>
      </c>
      <c r="J19" s="11">
        <v>11</v>
      </c>
      <c r="K19" s="11">
        <v>9.5</v>
      </c>
      <c r="L19" s="11">
        <v>10</v>
      </c>
      <c r="M19" s="11"/>
      <c r="N19" s="11"/>
      <c r="O19" s="11"/>
      <c r="P19" s="11">
        <v>13.5</v>
      </c>
      <c r="Q19" s="11">
        <f t="shared" si="0"/>
        <v>68</v>
      </c>
      <c r="R19" s="11">
        <f t="shared" si="1"/>
        <v>35</v>
      </c>
      <c r="S19" s="11">
        <f t="shared" si="2"/>
        <v>0</v>
      </c>
      <c r="T19" s="11">
        <f t="shared" si="3"/>
        <v>13.5</v>
      </c>
      <c r="U19" s="11">
        <f t="shared" si="4"/>
        <v>11.5</v>
      </c>
      <c r="V19" s="11">
        <f t="shared" si="5"/>
        <v>0</v>
      </c>
      <c r="W19" s="11">
        <f t="shared" si="6"/>
        <v>128</v>
      </c>
      <c r="X19" s="12">
        <f t="shared" si="8"/>
        <v>17040</v>
      </c>
      <c r="Y19" s="7"/>
    </row>
    <row r="20" spans="1:25" ht="15.25" customHeight="1" x14ac:dyDescent="0.2">
      <c r="A20" s="3" t="s">
        <v>127</v>
      </c>
      <c r="B20" s="2"/>
      <c r="C20" s="10">
        <v>2</v>
      </c>
      <c r="D20" s="2"/>
      <c r="E20" s="2"/>
      <c r="F20" s="2"/>
      <c r="G20" s="2"/>
      <c r="H20" s="2"/>
      <c r="I20" s="2"/>
      <c r="J20" s="2"/>
      <c r="K20" s="2"/>
      <c r="L20" s="10">
        <v>3.5</v>
      </c>
      <c r="M20" s="10">
        <v>11</v>
      </c>
      <c r="N20" s="10">
        <v>6.5</v>
      </c>
      <c r="O20" s="2"/>
      <c r="P20" s="2"/>
      <c r="Q20" s="11">
        <f t="shared" si="0"/>
        <v>3.5</v>
      </c>
      <c r="R20" s="11">
        <f t="shared" si="1"/>
        <v>2</v>
      </c>
      <c r="S20" s="11">
        <f t="shared" si="2"/>
        <v>6.5</v>
      </c>
      <c r="T20" s="11">
        <f t="shared" si="3"/>
        <v>0</v>
      </c>
      <c r="U20" s="11">
        <f t="shared" si="4"/>
        <v>0</v>
      </c>
      <c r="V20" s="11">
        <f t="shared" si="5"/>
        <v>11</v>
      </c>
      <c r="W20" s="11">
        <f t="shared" si="6"/>
        <v>23</v>
      </c>
      <c r="X20" s="12">
        <f t="shared" si="8"/>
        <v>3525</v>
      </c>
      <c r="Y20" s="7"/>
    </row>
    <row r="21" spans="1:25" ht="15.25" customHeight="1" x14ac:dyDescent="0.2">
      <c r="A21" s="3" t="s">
        <v>60</v>
      </c>
      <c r="B21" s="2"/>
      <c r="C21" s="11">
        <v>13.5</v>
      </c>
      <c r="D21" s="11"/>
      <c r="E21" s="11"/>
      <c r="F21" s="11"/>
      <c r="G21" s="11"/>
      <c r="H21" s="11"/>
      <c r="I21" s="11"/>
      <c r="J21" s="11">
        <v>12</v>
      </c>
      <c r="K21" s="11">
        <v>11.5</v>
      </c>
      <c r="L21" s="11"/>
      <c r="M21" s="11">
        <v>12.5</v>
      </c>
      <c r="N21" s="11"/>
      <c r="O21" s="11"/>
      <c r="P21" s="11"/>
      <c r="Q21" s="11">
        <f t="shared" si="0"/>
        <v>11.5</v>
      </c>
      <c r="R21" s="11">
        <f t="shared" si="1"/>
        <v>25.5</v>
      </c>
      <c r="S21" s="11">
        <f t="shared" si="2"/>
        <v>0</v>
      </c>
      <c r="T21" s="11">
        <f t="shared" si="3"/>
        <v>0</v>
      </c>
      <c r="U21" s="11">
        <f t="shared" si="4"/>
        <v>0</v>
      </c>
      <c r="V21" s="11">
        <f t="shared" si="5"/>
        <v>12.5</v>
      </c>
      <c r="W21" s="11">
        <f t="shared" si="6"/>
        <v>49.5</v>
      </c>
      <c r="X21" s="12">
        <f t="shared" si="8"/>
        <v>7200</v>
      </c>
      <c r="Y21" s="7"/>
    </row>
    <row r="22" spans="1:25" ht="15.25" customHeight="1" x14ac:dyDescent="0.2">
      <c r="A22" s="3" t="s">
        <v>62</v>
      </c>
      <c r="B22" s="11"/>
      <c r="C22" s="11">
        <v>13.5</v>
      </c>
      <c r="D22" s="11"/>
      <c r="E22" s="11"/>
      <c r="F22" s="11"/>
      <c r="G22" s="11"/>
      <c r="H22" s="11"/>
      <c r="I22" s="11"/>
      <c r="J22" s="11">
        <v>12</v>
      </c>
      <c r="K22" s="11">
        <v>11.5</v>
      </c>
      <c r="L22" s="11"/>
      <c r="M22" s="11">
        <v>12.5</v>
      </c>
      <c r="N22" s="11"/>
      <c r="O22" s="11"/>
      <c r="P22" s="11"/>
      <c r="Q22" s="11">
        <f t="shared" si="0"/>
        <v>11.5</v>
      </c>
      <c r="R22" s="11">
        <f t="shared" si="1"/>
        <v>25.5</v>
      </c>
      <c r="S22" s="11">
        <f t="shared" si="2"/>
        <v>0</v>
      </c>
      <c r="T22" s="11">
        <f t="shared" si="3"/>
        <v>0</v>
      </c>
      <c r="U22" s="11">
        <f t="shared" si="4"/>
        <v>0</v>
      </c>
      <c r="V22" s="11">
        <f t="shared" si="5"/>
        <v>12.5</v>
      </c>
      <c r="W22" s="11">
        <f t="shared" si="6"/>
        <v>49.5</v>
      </c>
      <c r="X22" s="12">
        <f t="shared" si="8"/>
        <v>7200</v>
      </c>
      <c r="Y22" s="7"/>
    </row>
    <row r="23" spans="1:25" ht="15.25" customHeight="1" x14ac:dyDescent="0.2">
      <c r="A23" s="3" t="s">
        <v>63</v>
      </c>
      <c r="B23" s="11"/>
      <c r="C23" s="11"/>
      <c r="D23" s="11">
        <v>10</v>
      </c>
      <c r="E23" s="11">
        <v>3.5</v>
      </c>
      <c r="F23" s="11">
        <v>7.5</v>
      </c>
      <c r="G23" s="11">
        <v>6</v>
      </c>
      <c r="H23" s="11">
        <v>9.5</v>
      </c>
      <c r="I23" s="11"/>
      <c r="J23" s="11"/>
      <c r="K23" s="11"/>
      <c r="L23" s="11"/>
      <c r="M23" s="11"/>
      <c r="N23" s="11"/>
      <c r="O23" s="11">
        <v>7.5</v>
      </c>
      <c r="P23" s="11"/>
      <c r="Q23" s="11">
        <f t="shared" si="0"/>
        <v>36.5</v>
      </c>
      <c r="R23" s="11">
        <f t="shared" si="1"/>
        <v>0</v>
      </c>
      <c r="S23" s="11">
        <f t="shared" si="2"/>
        <v>7.5</v>
      </c>
      <c r="T23" s="11">
        <f t="shared" si="3"/>
        <v>0</v>
      </c>
      <c r="U23" s="11">
        <f t="shared" si="4"/>
        <v>0</v>
      </c>
      <c r="V23" s="11">
        <f t="shared" si="5"/>
        <v>0</v>
      </c>
      <c r="W23" s="11">
        <f t="shared" si="6"/>
        <v>44</v>
      </c>
      <c r="X23" s="12">
        <f t="shared" si="8"/>
        <v>5355</v>
      </c>
      <c r="Y23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5"/>
  <sheetViews>
    <sheetView showGridLines="0" workbookViewId="0">
      <selection activeCell="R20" sqref="R20"/>
    </sheetView>
  </sheetViews>
  <sheetFormatPr baseColWidth="10" defaultColWidth="10.83203125" defaultRowHeight="16" customHeight="1" x14ac:dyDescent="0.2"/>
  <cols>
    <col min="1" max="1" width="19.6640625" style="1" customWidth="1"/>
    <col min="2" max="16" width="12.83203125" style="1" customWidth="1"/>
    <col min="17" max="17" width="12.6640625" style="1" customWidth="1"/>
    <col min="18" max="20" width="10.83203125" style="1" customWidth="1"/>
    <col min="21" max="21" width="12.83203125" style="1" customWidth="1"/>
    <col min="22" max="22" width="14" style="1" customWidth="1"/>
    <col min="23" max="23" width="13.6640625" style="1" customWidth="1"/>
    <col min="24" max="24" width="10.83203125" style="1" customWidth="1"/>
    <col min="25" max="16384" width="10.83203125" style="1"/>
  </cols>
  <sheetData>
    <row r="1" spans="1:23" ht="15.25" customHeight="1" x14ac:dyDescent="0.2">
      <c r="A1" s="2"/>
      <c r="B1" s="22" t="s">
        <v>4</v>
      </c>
      <c r="C1" s="3" t="s">
        <v>5</v>
      </c>
      <c r="D1" s="3" t="s">
        <v>6</v>
      </c>
      <c r="E1" s="3" t="s">
        <v>0</v>
      </c>
      <c r="F1" s="3" t="s">
        <v>1</v>
      </c>
      <c r="G1" s="3" t="s">
        <v>2</v>
      </c>
      <c r="H1" s="22" t="s">
        <v>3</v>
      </c>
      <c r="I1" s="22" t="s">
        <v>4</v>
      </c>
      <c r="J1" s="3" t="s">
        <v>5</v>
      </c>
      <c r="K1" s="3" t="s">
        <v>6</v>
      </c>
      <c r="L1" s="3" t="s">
        <v>0</v>
      </c>
      <c r="M1" s="3" t="s">
        <v>1</v>
      </c>
      <c r="N1" s="3" t="s">
        <v>2</v>
      </c>
      <c r="O1" s="22" t="s">
        <v>3</v>
      </c>
      <c r="P1" s="22" t="s">
        <v>4</v>
      </c>
      <c r="Q1" s="3" t="s">
        <v>106</v>
      </c>
      <c r="R1" s="3" t="s">
        <v>107</v>
      </c>
      <c r="S1" s="3" t="s">
        <v>108</v>
      </c>
      <c r="T1" s="27" t="s">
        <v>109</v>
      </c>
      <c r="U1" s="3" t="s">
        <v>88</v>
      </c>
      <c r="V1" s="3" t="s">
        <v>89</v>
      </c>
      <c r="W1" s="7"/>
    </row>
    <row r="2" spans="1:23" ht="15.25" customHeight="1" x14ac:dyDescent="0.2">
      <c r="A2" s="2"/>
      <c r="B2" s="3" t="s">
        <v>128</v>
      </c>
      <c r="C2" s="3" t="s">
        <v>129</v>
      </c>
      <c r="D2" s="3" t="s">
        <v>130</v>
      </c>
      <c r="E2" s="3" t="s">
        <v>131</v>
      </c>
      <c r="F2" s="3" t="s">
        <v>132</v>
      </c>
      <c r="G2" s="3" t="s">
        <v>133</v>
      </c>
      <c r="H2" s="3" t="s">
        <v>134</v>
      </c>
      <c r="I2" s="3" t="s">
        <v>135</v>
      </c>
      <c r="J2" s="3" t="s">
        <v>136</v>
      </c>
      <c r="K2" s="3" t="s">
        <v>137</v>
      </c>
      <c r="L2" s="3" t="s">
        <v>138</v>
      </c>
      <c r="M2" s="3" t="s">
        <v>139</v>
      </c>
      <c r="N2" s="3" t="s">
        <v>140</v>
      </c>
      <c r="O2" s="3" t="s">
        <v>141</v>
      </c>
      <c r="P2" s="3" t="s">
        <v>142</v>
      </c>
      <c r="Q2" s="2"/>
      <c r="R2" s="2"/>
      <c r="S2" s="2"/>
      <c r="T2" s="2"/>
      <c r="U2" s="2"/>
      <c r="V2" s="12"/>
      <c r="W2" s="7"/>
    </row>
    <row r="3" spans="1:23" ht="15.25" customHeight="1" x14ac:dyDescent="0.2">
      <c r="A3" s="3" t="s">
        <v>26</v>
      </c>
      <c r="B3" s="10">
        <v>14</v>
      </c>
      <c r="C3" s="10">
        <v>12</v>
      </c>
      <c r="D3" s="10">
        <v>12</v>
      </c>
      <c r="E3" s="10">
        <v>12</v>
      </c>
      <c r="F3" s="10">
        <v>12</v>
      </c>
      <c r="G3" s="10">
        <v>12</v>
      </c>
      <c r="H3" s="10">
        <v>14</v>
      </c>
      <c r="I3" s="10">
        <v>14</v>
      </c>
      <c r="J3" s="2"/>
      <c r="K3" s="10">
        <v>10.5</v>
      </c>
      <c r="L3" s="10">
        <v>10.5</v>
      </c>
      <c r="M3" s="10">
        <v>10</v>
      </c>
      <c r="N3" s="10">
        <v>12</v>
      </c>
      <c r="O3" s="10">
        <v>14</v>
      </c>
      <c r="P3" s="10">
        <v>14</v>
      </c>
      <c r="Q3" s="30">
        <f t="shared" ref="Q3:Q23" si="0">C3+D3+E3+F3+G3+J3+K3+L3+M3+N3</f>
        <v>103</v>
      </c>
      <c r="R3" s="30">
        <f t="shared" ref="R3:R23" si="1">B3+H3+I3+O3+P3</f>
        <v>70</v>
      </c>
      <c r="S3" s="30">
        <v>0</v>
      </c>
      <c r="T3" s="30">
        <v>0</v>
      </c>
      <c r="U3" s="11">
        <f t="shared" ref="U3:U23" si="2">Q3+R3+S3+T3</f>
        <v>173</v>
      </c>
      <c r="V3" s="12">
        <f>U3*150+(S3+T3)*10</f>
        <v>25950</v>
      </c>
      <c r="W3" s="7"/>
    </row>
    <row r="4" spans="1:23" ht="15.25" customHeight="1" x14ac:dyDescent="0.2">
      <c r="A4" s="3" t="s">
        <v>34</v>
      </c>
      <c r="B4" s="10">
        <v>13.5</v>
      </c>
      <c r="C4" s="10">
        <v>2.5</v>
      </c>
      <c r="D4" s="2"/>
      <c r="E4" s="10">
        <v>7.5</v>
      </c>
      <c r="F4" s="10">
        <v>11.5</v>
      </c>
      <c r="G4" s="10">
        <v>10.5</v>
      </c>
      <c r="H4" s="10">
        <v>10.5</v>
      </c>
      <c r="I4" s="2"/>
      <c r="J4" s="2"/>
      <c r="K4" s="10">
        <v>8.5</v>
      </c>
      <c r="L4" s="10">
        <v>10</v>
      </c>
      <c r="M4" s="10">
        <v>9.5</v>
      </c>
      <c r="N4" s="10">
        <v>11.5</v>
      </c>
      <c r="O4" s="2"/>
      <c r="P4" s="10">
        <v>11</v>
      </c>
      <c r="Q4" s="30">
        <f t="shared" si="0"/>
        <v>71.5</v>
      </c>
      <c r="R4" s="30">
        <f t="shared" si="1"/>
        <v>35</v>
      </c>
      <c r="S4" s="30">
        <v>0</v>
      </c>
      <c r="T4" s="30">
        <v>0</v>
      </c>
      <c r="U4" s="11">
        <f t="shared" si="2"/>
        <v>106.5</v>
      </c>
      <c r="V4" s="12">
        <f>Q4*120+R4*140+S4*130+T4*150</f>
        <v>13480</v>
      </c>
      <c r="W4" s="7"/>
    </row>
    <row r="5" spans="1:23" ht="15.25" customHeight="1" x14ac:dyDescent="0.2">
      <c r="A5" s="3" t="s">
        <v>35</v>
      </c>
      <c r="B5" s="10">
        <v>14</v>
      </c>
      <c r="C5" s="10">
        <v>12</v>
      </c>
      <c r="D5" s="10">
        <v>12</v>
      </c>
      <c r="E5" s="10">
        <v>11.5</v>
      </c>
      <c r="F5" s="10">
        <v>11.5</v>
      </c>
      <c r="G5" s="10">
        <v>11.5</v>
      </c>
      <c r="H5" s="10">
        <v>14</v>
      </c>
      <c r="I5" s="10">
        <v>14</v>
      </c>
      <c r="J5" s="2"/>
      <c r="K5" s="10">
        <v>10.5</v>
      </c>
      <c r="L5" s="10">
        <v>6</v>
      </c>
      <c r="M5" s="2"/>
      <c r="N5" s="10">
        <v>10</v>
      </c>
      <c r="O5" s="10">
        <v>14</v>
      </c>
      <c r="P5" s="10">
        <v>11.5</v>
      </c>
      <c r="Q5" s="30">
        <f t="shared" si="0"/>
        <v>85</v>
      </c>
      <c r="R5" s="30">
        <f t="shared" si="1"/>
        <v>67.5</v>
      </c>
      <c r="S5" s="30">
        <v>0</v>
      </c>
      <c r="T5" s="30">
        <v>0</v>
      </c>
      <c r="U5" s="11">
        <f t="shared" si="2"/>
        <v>152.5</v>
      </c>
      <c r="V5" s="12">
        <f>Q5*130+R5*140+S5*140+T5*150</f>
        <v>20500</v>
      </c>
      <c r="W5" s="7"/>
    </row>
    <row r="6" spans="1:23" ht="15.25" customHeight="1" x14ac:dyDescent="0.2">
      <c r="A6" s="3" t="s">
        <v>40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0">
        <f t="shared" si="0"/>
        <v>0</v>
      </c>
      <c r="R6" s="30">
        <f t="shared" si="1"/>
        <v>0</v>
      </c>
      <c r="S6" s="30">
        <v>0</v>
      </c>
      <c r="T6" s="30">
        <v>0</v>
      </c>
      <c r="U6" s="11">
        <f t="shared" si="2"/>
        <v>0</v>
      </c>
      <c r="V6" s="12">
        <f>Q6*130+R6*140+S6*140+T6*150</f>
        <v>0</v>
      </c>
      <c r="W6" s="7"/>
    </row>
    <row r="7" spans="1:23" ht="15.25" customHeight="1" x14ac:dyDescent="0.2">
      <c r="A7" s="3" t="s">
        <v>44</v>
      </c>
      <c r="B7" s="10">
        <v>12</v>
      </c>
      <c r="C7" s="10">
        <v>10</v>
      </c>
      <c r="D7" s="10">
        <v>11.5</v>
      </c>
      <c r="E7" s="10">
        <v>10</v>
      </c>
      <c r="F7" s="10">
        <v>9.5</v>
      </c>
      <c r="G7" s="10">
        <v>7.5</v>
      </c>
      <c r="H7" s="10">
        <v>11</v>
      </c>
      <c r="I7" s="10">
        <v>13.5</v>
      </c>
      <c r="J7" s="2"/>
      <c r="K7" s="10">
        <v>10</v>
      </c>
      <c r="L7" s="10">
        <v>8.5</v>
      </c>
      <c r="M7" s="10">
        <v>9.5</v>
      </c>
      <c r="N7" s="10">
        <v>11.5</v>
      </c>
      <c r="O7" s="10">
        <v>11.5</v>
      </c>
      <c r="P7" s="10">
        <v>12</v>
      </c>
      <c r="Q7" s="30">
        <f t="shared" si="0"/>
        <v>88</v>
      </c>
      <c r="R7" s="30">
        <f t="shared" si="1"/>
        <v>60</v>
      </c>
      <c r="S7" s="30">
        <v>0</v>
      </c>
      <c r="T7" s="30">
        <v>0</v>
      </c>
      <c r="U7" s="11">
        <f t="shared" si="2"/>
        <v>148</v>
      </c>
      <c r="V7" s="12">
        <f>Q7*130+R7*140+S7*140+T7*150</f>
        <v>19840</v>
      </c>
      <c r="W7" s="13"/>
    </row>
    <row r="8" spans="1:23" ht="15.25" customHeight="1" x14ac:dyDescent="0.2">
      <c r="A8" s="3" t="s">
        <v>45</v>
      </c>
      <c r="B8" s="10">
        <v>11</v>
      </c>
      <c r="C8" s="10">
        <v>7.5</v>
      </c>
      <c r="D8" s="10">
        <v>11.5</v>
      </c>
      <c r="E8" s="10">
        <v>10</v>
      </c>
      <c r="F8" s="10">
        <v>9.5</v>
      </c>
      <c r="G8" s="10">
        <v>11.5</v>
      </c>
      <c r="H8" s="10">
        <v>11</v>
      </c>
      <c r="I8" s="10">
        <v>13.5</v>
      </c>
      <c r="J8" s="2"/>
      <c r="K8" s="10">
        <v>9.5</v>
      </c>
      <c r="L8" s="10">
        <v>10</v>
      </c>
      <c r="M8" s="2"/>
      <c r="N8" s="10">
        <v>9</v>
      </c>
      <c r="O8" s="10">
        <v>13.5</v>
      </c>
      <c r="P8" s="10">
        <v>12</v>
      </c>
      <c r="Q8" s="30">
        <f t="shared" si="0"/>
        <v>78.5</v>
      </c>
      <c r="R8" s="30">
        <f t="shared" si="1"/>
        <v>61</v>
      </c>
      <c r="S8" s="30">
        <v>0</v>
      </c>
      <c r="T8" s="30">
        <v>0</v>
      </c>
      <c r="U8" s="11">
        <f t="shared" si="2"/>
        <v>139.5</v>
      </c>
      <c r="V8" s="12">
        <f>Q8*110+R8*120+S8*120+T8*130</f>
        <v>15955</v>
      </c>
      <c r="W8" s="14"/>
    </row>
    <row r="9" spans="1:23" ht="15.25" customHeight="1" x14ac:dyDescent="0.2">
      <c r="A9" s="3" t="s">
        <v>48</v>
      </c>
      <c r="B9" s="10">
        <v>12</v>
      </c>
      <c r="C9" s="2"/>
      <c r="D9" s="10">
        <v>7.5</v>
      </c>
      <c r="E9" s="2"/>
      <c r="F9" s="10">
        <v>10</v>
      </c>
      <c r="G9" s="10">
        <v>8.5</v>
      </c>
      <c r="H9" s="2"/>
      <c r="I9" s="10">
        <v>12.5</v>
      </c>
      <c r="J9" s="2"/>
      <c r="K9" s="10">
        <v>10</v>
      </c>
      <c r="L9" s="10">
        <v>8.5</v>
      </c>
      <c r="M9" s="2"/>
      <c r="N9" s="2"/>
      <c r="O9" s="2"/>
      <c r="P9" s="10">
        <v>13.5</v>
      </c>
      <c r="Q9" s="30">
        <f t="shared" si="0"/>
        <v>44.5</v>
      </c>
      <c r="R9" s="30">
        <f t="shared" si="1"/>
        <v>38</v>
      </c>
      <c r="S9" s="30">
        <v>0</v>
      </c>
      <c r="T9" s="30">
        <v>0</v>
      </c>
      <c r="U9" s="11">
        <f t="shared" si="2"/>
        <v>82.5</v>
      </c>
      <c r="V9" s="12">
        <f t="shared" ref="V9:V14" si="3">Q9*120+R9*140+S9*130+T9*150</f>
        <v>10660</v>
      </c>
      <c r="W9" s="15"/>
    </row>
    <row r="10" spans="1:23" ht="15.25" customHeight="1" x14ac:dyDescent="0.2">
      <c r="A10" s="3" t="s">
        <v>50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0">
        <f t="shared" si="0"/>
        <v>0</v>
      </c>
      <c r="R10" s="30">
        <f t="shared" si="1"/>
        <v>0</v>
      </c>
      <c r="S10" s="30">
        <v>0</v>
      </c>
      <c r="T10" s="30">
        <v>0</v>
      </c>
      <c r="U10" s="11">
        <f t="shared" si="2"/>
        <v>0</v>
      </c>
      <c r="V10" s="12">
        <f t="shared" si="3"/>
        <v>0</v>
      </c>
      <c r="W10" s="7"/>
    </row>
    <row r="11" spans="1:23" ht="15.25" customHeight="1" x14ac:dyDescent="0.2">
      <c r="A11" s="3" t="s">
        <v>51</v>
      </c>
      <c r="B11" s="10">
        <v>12</v>
      </c>
      <c r="C11" s="2"/>
      <c r="D11" s="2"/>
      <c r="E11" s="2"/>
      <c r="F11" s="10">
        <v>9</v>
      </c>
      <c r="G11" s="10">
        <v>8.5</v>
      </c>
      <c r="H11" s="2"/>
      <c r="I11" s="10">
        <v>12</v>
      </c>
      <c r="J11" s="2"/>
      <c r="K11" s="2"/>
      <c r="L11" s="2"/>
      <c r="M11" s="2"/>
      <c r="N11" s="2"/>
      <c r="O11" s="2"/>
      <c r="P11" s="10">
        <v>13.5</v>
      </c>
      <c r="Q11" s="30">
        <f t="shared" si="0"/>
        <v>17.5</v>
      </c>
      <c r="R11" s="30">
        <f t="shared" si="1"/>
        <v>37.5</v>
      </c>
      <c r="S11" s="30">
        <v>0</v>
      </c>
      <c r="T11" s="30">
        <v>0</v>
      </c>
      <c r="U11" s="11">
        <f t="shared" si="2"/>
        <v>55</v>
      </c>
      <c r="V11" s="12">
        <f t="shared" si="3"/>
        <v>7350</v>
      </c>
      <c r="W11" s="7"/>
    </row>
    <row r="12" spans="1:23" ht="15.25" customHeight="1" x14ac:dyDescent="0.2">
      <c r="A12" s="3" t="s">
        <v>52</v>
      </c>
      <c r="B12" s="2"/>
      <c r="C12" s="2"/>
      <c r="D12" s="10">
        <v>9.5</v>
      </c>
      <c r="E12" s="10">
        <v>10</v>
      </c>
      <c r="F12" s="10">
        <v>7.5</v>
      </c>
      <c r="G12" s="2"/>
      <c r="H12" s="2"/>
      <c r="I12" s="2"/>
      <c r="J12" s="2"/>
      <c r="K12" s="10">
        <v>10</v>
      </c>
      <c r="L12" s="2"/>
      <c r="M12" s="10">
        <v>9</v>
      </c>
      <c r="N12" s="10">
        <v>8</v>
      </c>
      <c r="O12" s="10">
        <v>9</v>
      </c>
      <c r="P12" s="2"/>
      <c r="Q12" s="30">
        <f t="shared" si="0"/>
        <v>54</v>
      </c>
      <c r="R12" s="30">
        <f t="shared" si="1"/>
        <v>9</v>
      </c>
      <c r="S12" s="30">
        <v>0</v>
      </c>
      <c r="T12" s="30">
        <v>0</v>
      </c>
      <c r="U12" s="11">
        <f t="shared" si="2"/>
        <v>63</v>
      </c>
      <c r="V12" s="12">
        <f t="shared" si="3"/>
        <v>7740</v>
      </c>
      <c r="W12" s="7"/>
    </row>
    <row r="13" spans="1:23" ht="15.25" customHeight="1" x14ac:dyDescent="0.2">
      <c r="A13" s="3" t="s">
        <v>53</v>
      </c>
      <c r="B13" s="2"/>
      <c r="C13" s="2"/>
      <c r="D13" s="2"/>
      <c r="E13" s="2"/>
      <c r="F13" s="2"/>
      <c r="G13" s="10">
        <v>11.5</v>
      </c>
      <c r="H13" s="2"/>
      <c r="I13" s="2"/>
      <c r="J13" s="2"/>
      <c r="K13" s="2"/>
      <c r="L13" s="2"/>
      <c r="M13" s="10">
        <v>7.5</v>
      </c>
      <c r="N13" s="2"/>
      <c r="O13" s="10">
        <v>6</v>
      </c>
      <c r="P13" s="2"/>
      <c r="Q13" s="30">
        <f t="shared" si="0"/>
        <v>19</v>
      </c>
      <c r="R13" s="30">
        <f t="shared" si="1"/>
        <v>6</v>
      </c>
      <c r="S13" s="30">
        <v>0</v>
      </c>
      <c r="T13" s="30">
        <v>0</v>
      </c>
      <c r="U13" s="11">
        <f t="shared" si="2"/>
        <v>25</v>
      </c>
      <c r="V13" s="12">
        <f t="shared" si="3"/>
        <v>3120</v>
      </c>
      <c r="W13" s="7"/>
    </row>
    <row r="14" spans="1:23" ht="15.25" customHeight="1" x14ac:dyDescent="0.2">
      <c r="A14" s="3" t="s">
        <v>83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0">
        <v>11.5</v>
      </c>
      <c r="P14" s="2"/>
      <c r="Q14" s="30">
        <f t="shared" si="0"/>
        <v>0</v>
      </c>
      <c r="R14" s="30">
        <f t="shared" si="1"/>
        <v>11.5</v>
      </c>
      <c r="S14" s="30">
        <v>0</v>
      </c>
      <c r="T14" s="30">
        <v>0</v>
      </c>
      <c r="U14" s="11">
        <f t="shared" si="2"/>
        <v>11.5</v>
      </c>
      <c r="V14" s="12">
        <f t="shared" si="3"/>
        <v>1610</v>
      </c>
      <c r="W14" s="13"/>
    </row>
    <row r="15" spans="1:23" ht="15.25" customHeight="1" x14ac:dyDescent="0.2">
      <c r="A15" s="3" t="s">
        <v>54</v>
      </c>
      <c r="B15" s="10">
        <v>13.5</v>
      </c>
      <c r="C15" s="10">
        <v>7.5</v>
      </c>
      <c r="D15" s="10">
        <v>7</v>
      </c>
      <c r="E15" s="10">
        <v>10</v>
      </c>
      <c r="F15" s="10">
        <v>11.5</v>
      </c>
      <c r="G15" s="10">
        <v>10</v>
      </c>
      <c r="H15" s="10">
        <v>10</v>
      </c>
      <c r="I15" s="10">
        <v>9</v>
      </c>
      <c r="J15" s="2"/>
      <c r="K15" s="10">
        <v>8.5</v>
      </c>
      <c r="L15" s="2"/>
      <c r="M15" s="10">
        <v>9.5</v>
      </c>
      <c r="N15" s="10">
        <v>11.5</v>
      </c>
      <c r="O15" s="2"/>
      <c r="P15" s="10">
        <v>12</v>
      </c>
      <c r="Q15" s="30">
        <f t="shared" si="0"/>
        <v>75.5</v>
      </c>
      <c r="R15" s="30">
        <f t="shared" si="1"/>
        <v>44.5</v>
      </c>
      <c r="S15" s="30">
        <v>0</v>
      </c>
      <c r="T15" s="30">
        <v>0</v>
      </c>
      <c r="U15" s="11">
        <f t="shared" si="2"/>
        <v>120</v>
      </c>
      <c r="V15" s="12">
        <f>Q15*110+R15*120+S15*120+T15*130</f>
        <v>13645</v>
      </c>
      <c r="W15" s="14"/>
    </row>
    <row r="16" spans="1:23" ht="15.25" customHeight="1" x14ac:dyDescent="0.2">
      <c r="A16" s="3" t="s">
        <v>55</v>
      </c>
      <c r="B16" s="2"/>
      <c r="C16" s="10">
        <v>6.5</v>
      </c>
      <c r="D16" s="2"/>
      <c r="E16" s="2"/>
      <c r="F16" s="10">
        <v>10</v>
      </c>
      <c r="G16" s="2"/>
      <c r="H16" s="10">
        <v>13.5</v>
      </c>
      <c r="I16" s="10">
        <v>12.5</v>
      </c>
      <c r="J16" s="2"/>
      <c r="K16" s="2"/>
      <c r="L16" s="10">
        <v>8</v>
      </c>
      <c r="M16" s="2"/>
      <c r="N16" s="10">
        <v>10</v>
      </c>
      <c r="O16" s="10">
        <v>10.5</v>
      </c>
      <c r="P16" s="10">
        <v>9</v>
      </c>
      <c r="Q16" s="30">
        <f t="shared" si="0"/>
        <v>34.5</v>
      </c>
      <c r="R16" s="30">
        <f t="shared" si="1"/>
        <v>45.5</v>
      </c>
      <c r="S16" s="30">
        <v>0</v>
      </c>
      <c r="T16" s="30">
        <v>0</v>
      </c>
      <c r="U16" s="11">
        <f t="shared" si="2"/>
        <v>80</v>
      </c>
      <c r="V16" s="12">
        <f t="shared" ref="V16:V23" si="4">Q16*120+R16*140+S16*130+T16*150</f>
        <v>10510</v>
      </c>
      <c r="W16" s="15"/>
    </row>
    <row r="17" spans="1:23" ht="15.25" customHeight="1" x14ac:dyDescent="0.2">
      <c r="A17" s="3" t="s">
        <v>56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0">
        <v>9.5</v>
      </c>
      <c r="M17" s="10">
        <v>8</v>
      </c>
      <c r="N17" s="10">
        <v>9</v>
      </c>
      <c r="O17" s="10">
        <v>11.5</v>
      </c>
      <c r="P17" s="10">
        <v>12</v>
      </c>
      <c r="Q17" s="30">
        <f t="shared" si="0"/>
        <v>26.5</v>
      </c>
      <c r="R17" s="30">
        <f t="shared" si="1"/>
        <v>23.5</v>
      </c>
      <c r="S17" s="30">
        <v>0</v>
      </c>
      <c r="T17" s="30">
        <v>0</v>
      </c>
      <c r="U17" s="11">
        <f t="shared" si="2"/>
        <v>50</v>
      </c>
      <c r="V17" s="12">
        <f t="shared" si="4"/>
        <v>6470</v>
      </c>
      <c r="W17" s="7"/>
    </row>
    <row r="18" spans="1:23" ht="15.25" customHeight="1" x14ac:dyDescent="0.2">
      <c r="A18" s="3" t="s">
        <v>57</v>
      </c>
      <c r="B18" s="2"/>
      <c r="C18" s="10">
        <v>7.5</v>
      </c>
      <c r="D18" s="2"/>
      <c r="E18" s="10">
        <v>11.5</v>
      </c>
      <c r="F18" s="2"/>
      <c r="G18" s="10">
        <v>10</v>
      </c>
      <c r="H18" s="2"/>
      <c r="I18" s="2"/>
      <c r="J18" s="2"/>
      <c r="K18" s="10">
        <v>7.5</v>
      </c>
      <c r="L18" s="10">
        <v>10</v>
      </c>
      <c r="M18" s="10">
        <v>9.5</v>
      </c>
      <c r="N18" s="10">
        <v>10</v>
      </c>
      <c r="O18" s="10">
        <v>13.5</v>
      </c>
      <c r="P18" s="2"/>
      <c r="Q18" s="30">
        <f t="shared" si="0"/>
        <v>66</v>
      </c>
      <c r="R18" s="30">
        <f t="shared" si="1"/>
        <v>13.5</v>
      </c>
      <c r="S18" s="30">
        <v>0</v>
      </c>
      <c r="T18" s="30">
        <v>0</v>
      </c>
      <c r="U18" s="11">
        <f t="shared" si="2"/>
        <v>79.5</v>
      </c>
      <c r="V18" s="12">
        <f t="shared" si="4"/>
        <v>9810</v>
      </c>
      <c r="W18" s="7"/>
    </row>
    <row r="19" spans="1:23" ht="15.25" customHeight="1" x14ac:dyDescent="0.2">
      <c r="A19" s="3" t="s">
        <v>59</v>
      </c>
      <c r="B19" s="10">
        <v>12</v>
      </c>
      <c r="C19" s="10">
        <v>12</v>
      </c>
      <c r="D19" s="10">
        <v>11.5</v>
      </c>
      <c r="E19" s="10">
        <v>11.5</v>
      </c>
      <c r="F19" s="2"/>
      <c r="G19" s="10">
        <v>11.5</v>
      </c>
      <c r="H19" s="10">
        <v>11.5</v>
      </c>
      <c r="I19" s="10">
        <v>13.5</v>
      </c>
      <c r="J19" s="2"/>
      <c r="K19" s="2"/>
      <c r="L19" s="2"/>
      <c r="M19" s="2"/>
      <c r="N19" s="2"/>
      <c r="O19" s="2"/>
      <c r="P19" s="2"/>
      <c r="Q19" s="30">
        <f t="shared" si="0"/>
        <v>46.5</v>
      </c>
      <c r="R19" s="30">
        <f t="shared" si="1"/>
        <v>37</v>
      </c>
      <c r="S19" s="30">
        <v>0</v>
      </c>
      <c r="T19" s="30">
        <v>0</v>
      </c>
      <c r="U19" s="11">
        <f t="shared" si="2"/>
        <v>83.5</v>
      </c>
      <c r="V19" s="12">
        <f t="shared" si="4"/>
        <v>10760</v>
      </c>
      <c r="W19" s="7"/>
    </row>
    <row r="20" spans="1:23" ht="15.25" customHeight="1" x14ac:dyDescent="0.2">
      <c r="A20" s="3" t="s">
        <v>127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0">
        <f t="shared" si="0"/>
        <v>0</v>
      </c>
      <c r="R20" s="30">
        <f t="shared" si="1"/>
        <v>0</v>
      </c>
      <c r="S20" s="30">
        <v>0</v>
      </c>
      <c r="T20" s="30">
        <v>0</v>
      </c>
      <c r="U20" s="11">
        <f t="shared" si="2"/>
        <v>0</v>
      </c>
      <c r="V20" s="12">
        <f t="shared" si="4"/>
        <v>0</v>
      </c>
      <c r="W20" s="7"/>
    </row>
    <row r="21" spans="1:23" ht="15.25" customHeight="1" x14ac:dyDescent="0.2">
      <c r="A21" s="3" t="s">
        <v>60</v>
      </c>
      <c r="B21" s="2"/>
      <c r="C21" s="10">
        <v>6.5</v>
      </c>
      <c r="D21" s="2"/>
      <c r="E21" s="10">
        <v>7</v>
      </c>
      <c r="F21" s="2"/>
      <c r="G21" s="2"/>
      <c r="H21" s="10">
        <v>13.5</v>
      </c>
      <c r="I21" s="2"/>
      <c r="J21" s="2"/>
      <c r="K21" s="2"/>
      <c r="L21" s="2"/>
      <c r="M21" s="2"/>
      <c r="N21" s="2"/>
      <c r="O21" s="10">
        <v>10.5</v>
      </c>
      <c r="P21" s="10">
        <v>13.5</v>
      </c>
      <c r="Q21" s="30">
        <f t="shared" si="0"/>
        <v>13.5</v>
      </c>
      <c r="R21" s="30">
        <f t="shared" si="1"/>
        <v>37.5</v>
      </c>
      <c r="S21" s="30">
        <v>0</v>
      </c>
      <c r="T21" s="30">
        <v>0</v>
      </c>
      <c r="U21" s="11">
        <f t="shared" si="2"/>
        <v>51</v>
      </c>
      <c r="V21" s="12">
        <f t="shared" si="4"/>
        <v>6870</v>
      </c>
      <c r="W21" s="7"/>
    </row>
    <row r="22" spans="1:23" ht="15.25" customHeight="1" x14ac:dyDescent="0.2">
      <c r="A22" s="3" t="s">
        <v>62</v>
      </c>
      <c r="B22" s="2"/>
      <c r="C22" s="2"/>
      <c r="D22" s="2"/>
      <c r="E22" s="10">
        <v>7</v>
      </c>
      <c r="F22" s="10">
        <v>10</v>
      </c>
      <c r="G22" s="2"/>
      <c r="H22" s="10">
        <v>13.5</v>
      </c>
      <c r="I22" s="2"/>
      <c r="J22" s="2"/>
      <c r="K22" s="10">
        <v>1.5</v>
      </c>
      <c r="L22" s="2"/>
      <c r="M22" s="2"/>
      <c r="N22" s="10">
        <v>10</v>
      </c>
      <c r="O22" s="2"/>
      <c r="P22" s="2"/>
      <c r="Q22" s="30">
        <f t="shared" si="0"/>
        <v>28.5</v>
      </c>
      <c r="R22" s="30">
        <f t="shared" si="1"/>
        <v>13.5</v>
      </c>
      <c r="S22" s="30">
        <v>0</v>
      </c>
      <c r="T22" s="30">
        <v>0</v>
      </c>
      <c r="U22" s="11">
        <f t="shared" si="2"/>
        <v>42</v>
      </c>
      <c r="V22" s="12">
        <f t="shared" si="4"/>
        <v>5310</v>
      </c>
      <c r="W22" s="7"/>
    </row>
    <row r="23" spans="1:23" ht="15.25" customHeight="1" x14ac:dyDescent="0.2">
      <c r="A23" s="3" t="s">
        <v>63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0">
        <f t="shared" si="0"/>
        <v>0</v>
      </c>
      <c r="R23" s="30">
        <f t="shared" si="1"/>
        <v>0</v>
      </c>
      <c r="S23" s="30">
        <v>0</v>
      </c>
      <c r="T23" s="30">
        <v>0</v>
      </c>
      <c r="U23" s="11">
        <f t="shared" si="2"/>
        <v>0</v>
      </c>
      <c r="V23" s="12">
        <f t="shared" si="4"/>
        <v>0</v>
      </c>
      <c r="W23" s="7"/>
    </row>
    <row r="25" spans="1:23" ht="16" customHeight="1" x14ac:dyDescent="0.2">
      <c r="U25" s="36" t="s">
        <v>164</v>
      </c>
      <c r="V25" s="42">
        <f>SUM(V3:V23)</f>
        <v>189580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D9D5-D9C2-7941-96A8-9A3943D335D5}">
  <dimension ref="A1:Y28"/>
  <sheetViews>
    <sheetView tabSelected="1" zoomScale="110" workbookViewId="0">
      <pane xSplit="1" topLeftCell="N1" activePane="topRight" state="frozen"/>
      <selection pane="topRight" activeCell="T7" sqref="T7"/>
    </sheetView>
  </sheetViews>
  <sheetFormatPr baseColWidth="10" defaultRowHeight="16" x14ac:dyDescent="0.2"/>
  <cols>
    <col min="1" max="1" width="19.1640625" customWidth="1"/>
    <col min="2" max="17" width="12.83203125" customWidth="1"/>
    <col min="21" max="21" width="13" customWidth="1"/>
    <col min="22" max="22" width="13.83203125" customWidth="1"/>
    <col min="24" max="24" width="11.6640625" style="41" bestFit="1" customWidth="1"/>
  </cols>
  <sheetData>
    <row r="1" spans="1:25" x14ac:dyDescent="0.2">
      <c r="A1" s="31"/>
      <c r="B1" s="32" t="s">
        <v>5</v>
      </c>
      <c r="C1" s="32" t="s">
        <v>6</v>
      </c>
      <c r="D1" s="33" t="s">
        <v>0</v>
      </c>
      <c r="E1" s="33" t="s">
        <v>1</v>
      </c>
      <c r="F1" s="33" t="s">
        <v>2</v>
      </c>
      <c r="G1" s="34" t="s">
        <v>3</v>
      </c>
      <c r="H1" s="34" t="s">
        <v>4</v>
      </c>
      <c r="I1" s="32" t="s">
        <v>5</v>
      </c>
      <c r="J1" s="32" t="s">
        <v>6</v>
      </c>
      <c r="K1" s="32" t="s">
        <v>0</v>
      </c>
      <c r="L1" s="32" t="s">
        <v>1</v>
      </c>
      <c r="M1" s="35" t="s">
        <v>143</v>
      </c>
      <c r="N1" s="32" t="s">
        <v>2</v>
      </c>
      <c r="O1" s="34" t="s">
        <v>3</v>
      </c>
      <c r="P1" s="34" t="s">
        <v>4</v>
      </c>
      <c r="Q1" s="32" t="s">
        <v>5</v>
      </c>
      <c r="R1" s="32" t="s">
        <v>106</v>
      </c>
      <c r="S1" s="32" t="s">
        <v>107</v>
      </c>
      <c r="T1" s="32" t="s">
        <v>108</v>
      </c>
      <c r="U1" s="32" t="s">
        <v>109</v>
      </c>
      <c r="V1" s="32" t="s">
        <v>111</v>
      </c>
      <c r="W1" s="32" t="s">
        <v>88</v>
      </c>
      <c r="X1" s="40" t="s">
        <v>89</v>
      </c>
    </row>
    <row r="2" spans="1:25" x14ac:dyDescent="0.2">
      <c r="A2" s="31"/>
      <c r="B2" s="32" t="s">
        <v>144</v>
      </c>
      <c r="C2" s="32" t="s">
        <v>145</v>
      </c>
      <c r="D2" s="32" t="s">
        <v>146</v>
      </c>
      <c r="E2" s="32" t="s">
        <v>147</v>
      </c>
      <c r="F2" s="32" t="s">
        <v>148</v>
      </c>
      <c r="G2" s="33" t="s">
        <v>149</v>
      </c>
      <c r="H2" s="32" t="s">
        <v>150</v>
      </c>
      <c r="I2" s="32" t="s">
        <v>151</v>
      </c>
      <c r="J2" s="32" t="s">
        <v>152</v>
      </c>
      <c r="K2" s="44" t="s">
        <v>153</v>
      </c>
      <c r="L2" s="32" t="s">
        <v>154</v>
      </c>
      <c r="M2" s="32" t="s">
        <v>154</v>
      </c>
      <c r="N2" s="32" t="s">
        <v>155</v>
      </c>
      <c r="O2" s="44" t="s">
        <v>156</v>
      </c>
      <c r="P2" s="44" t="s">
        <v>157</v>
      </c>
      <c r="Q2" s="32" t="s">
        <v>158</v>
      </c>
      <c r="R2" s="31"/>
      <c r="S2" s="31"/>
      <c r="T2" s="31"/>
      <c r="U2" s="31"/>
      <c r="V2" s="31"/>
      <c r="W2" s="31"/>
      <c r="X2" s="40"/>
    </row>
    <row r="3" spans="1:25" x14ac:dyDescent="0.2">
      <c r="A3" s="32" t="s">
        <v>26</v>
      </c>
      <c r="B3" s="36">
        <v>12</v>
      </c>
      <c r="C3" s="36">
        <v>12</v>
      </c>
      <c r="D3" s="36">
        <v>12</v>
      </c>
      <c r="E3" s="36">
        <v>12</v>
      </c>
      <c r="F3" s="36">
        <v>6</v>
      </c>
      <c r="G3" s="36">
        <v>14</v>
      </c>
      <c r="H3" s="36">
        <v>12</v>
      </c>
      <c r="I3" s="31"/>
      <c r="J3" s="36">
        <v>13</v>
      </c>
      <c r="K3" s="36">
        <v>12.5</v>
      </c>
      <c r="L3" s="36">
        <v>7.5</v>
      </c>
      <c r="M3" s="36">
        <v>8.5</v>
      </c>
      <c r="N3" s="31">
        <v>11</v>
      </c>
      <c r="O3" s="31">
        <v>14</v>
      </c>
      <c r="P3" s="31">
        <v>14</v>
      </c>
      <c r="Q3" s="31">
        <v>12</v>
      </c>
      <c r="R3" s="36">
        <f>B3+C3+I3+J3+L3+N3+Q3</f>
        <v>67.5</v>
      </c>
      <c r="S3" s="36">
        <f>H3</f>
        <v>12</v>
      </c>
      <c r="T3" s="36">
        <f>D3+E3+F3+K3</f>
        <v>42.5</v>
      </c>
      <c r="U3" s="36">
        <f>G3+O3+P3</f>
        <v>42</v>
      </c>
      <c r="V3" s="36">
        <f t="shared" ref="V3:V5" si="0">M3</f>
        <v>8.5</v>
      </c>
      <c r="W3" s="36">
        <f t="shared" ref="W3:W5" si="1">R3+S3+T3+U3+V3</f>
        <v>172.5</v>
      </c>
      <c r="X3" s="40">
        <f>W3*170+(T3+U3)*10+V3*30</f>
        <v>30425</v>
      </c>
    </row>
    <row r="4" spans="1:25" x14ac:dyDescent="0.2">
      <c r="A4" s="32" t="s">
        <v>34</v>
      </c>
      <c r="B4" s="31"/>
      <c r="C4" s="31"/>
      <c r="D4" s="31"/>
      <c r="E4" s="31"/>
      <c r="F4" s="36">
        <v>6</v>
      </c>
      <c r="G4" s="36">
        <v>12.5</v>
      </c>
      <c r="H4" s="36">
        <v>10</v>
      </c>
      <c r="I4" s="31"/>
      <c r="J4" s="36">
        <v>10</v>
      </c>
      <c r="K4" s="36">
        <v>11.5</v>
      </c>
      <c r="L4" s="31"/>
      <c r="M4" s="36">
        <v>8.5</v>
      </c>
      <c r="N4" s="31">
        <v>10.5</v>
      </c>
      <c r="O4" s="31">
        <v>12</v>
      </c>
      <c r="P4" s="31">
        <v>12</v>
      </c>
      <c r="Q4" s="31">
        <v>8.5</v>
      </c>
      <c r="R4" s="36">
        <f t="shared" ref="R4:R26" si="2">B4+C4+I4+J4+L4+N4+Q4</f>
        <v>29</v>
      </c>
      <c r="S4" s="36">
        <f t="shared" ref="S4:S26" si="3">H4</f>
        <v>10</v>
      </c>
      <c r="T4" s="36">
        <f t="shared" ref="T4:T26" si="4">D4+E4+F4+K4</f>
        <v>17.5</v>
      </c>
      <c r="U4" s="36">
        <f t="shared" ref="U4:U26" si="5">G4+O4+P4</f>
        <v>36.5</v>
      </c>
      <c r="V4" s="36">
        <f t="shared" si="0"/>
        <v>8.5</v>
      </c>
      <c r="W4" s="36">
        <f t="shared" si="1"/>
        <v>101.5</v>
      </c>
      <c r="X4" s="40">
        <f>R4*140+S4*150+T4*150+U4*160+V4*180</f>
        <v>15555</v>
      </c>
    </row>
    <row r="5" spans="1:25" x14ac:dyDescent="0.2">
      <c r="A5" s="32" t="s">
        <v>35</v>
      </c>
      <c r="B5" s="36">
        <v>12</v>
      </c>
      <c r="C5" s="36">
        <v>12</v>
      </c>
      <c r="D5" s="36">
        <v>12</v>
      </c>
      <c r="E5" s="36">
        <v>11.5</v>
      </c>
      <c r="F5" s="36">
        <v>8</v>
      </c>
      <c r="G5" s="31"/>
      <c r="H5" s="36">
        <v>11.5</v>
      </c>
      <c r="I5" s="36">
        <v>12</v>
      </c>
      <c r="J5" s="36">
        <v>10</v>
      </c>
      <c r="K5" s="36">
        <v>12.5</v>
      </c>
      <c r="L5" s="36">
        <v>6</v>
      </c>
      <c r="M5" s="36">
        <v>8.5</v>
      </c>
      <c r="N5" s="31">
        <v>11</v>
      </c>
      <c r="O5" s="31">
        <v>11</v>
      </c>
      <c r="P5" s="31">
        <v>13.5</v>
      </c>
      <c r="Q5" s="31"/>
      <c r="R5" s="36">
        <f t="shared" si="2"/>
        <v>63</v>
      </c>
      <c r="S5" s="36">
        <f t="shared" si="3"/>
        <v>11.5</v>
      </c>
      <c r="T5" s="36">
        <f t="shared" si="4"/>
        <v>44</v>
      </c>
      <c r="U5" s="36">
        <f t="shared" si="5"/>
        <v>24.5</v>
      </c>
      <c r="V5" s="36">
        <f t="shared" si="0"/>
        <v>8.5</v>
      </c>
      <c r="W5" s="36">
        <f t="shared" si="1"/>
        <v>151.5</v>
      </c>
      <c r="X5" s="40">
        <f>W5*150+(T5+U5)*10+V5*30</f>
        <v>23665</v>
      </c>
    </row>
    <row r="6" spans="1:25" x14ac:dyDescent="0.2">
      <c r="A6" s="32" t="s">
        <v>44</v>
      </c>
      <c r="B6" s="36">
        <v>9.5</v>
      </c>
      <c r="C6" s="36">
        <v>8.5</v>
      </c>
      <c r="D6" s="36">
        <v>9.5</v>
      </c>
      <c r="E6" s="36">
        <v>11.5</v>
      </c>
      <c r="F6" s="36">
        <v>11.5</v>
      </c>
      <c r="G6" s="36">
        <v>12</v>
      </c>
      <c r="H6" s="36">
        <v>9</v>
      </c>
      <c r="I6" s="36">
        <v>11.5</v>
      </c>
      <c r="J6" s="36">
        <v>11.5</v>
      </c>
      <c r="K6" s="36">
        <v>8.5</v>
      </c>
      <c r="L6" s="36">
        <v>6</v>
      </c>
      <c r="M6" s="36">
        <v>8.5</v>
      </c>
      <c r="N6" s="31">
        <v>9.5</v>
      </c>
      <c r="O6" s="31">
        <v>11</v>
      </c>
      <c r="P6" s="31">
        <v>13.5</v>
      </c>
      <c r="Q6" s="31">
        <v>12</v>
      </c>
      <c r="R6" s="36">
        <f t="shared" si="2"/>
        <v>68.5</v>
      </c>
      <c r="S6" s="36">
        <f t="shared" si="3"/>
        <v>9</v>
      </c>
      <c r="T6" s="36">
        <f t="shared" si="4"/>
        <v>41</v>
      </c>
      <c r="U6" s="36">
        <f t="shared" si="5"/>
        <v>36.5</v>
      </c>
      <c r="V6" s="36">
        <f t="shared" ref="V6:V18" si="6">M6</f>
        <v>8.5</v>
      </c>
      <c r="W6" s="36">
        <f t="shared" ref="W6:W18" si="7">R6+S6+T6+U6+V6</f>
        <v>163.5</v>
      </c>
      <c r="X6" s="40">
        <f>R6*140+S6*150+T6*150+U6*160+V6*180</f>
        <v>24460</v>
      </c>
    </row>
    <row r="7" spans="1:25" x14ac:dyDescent="0.2">
      <c r="A7" s="32" t="s">
        <v>48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6">
        <f t="shared" si="2"/>
        <v>0</v>
      </c>
      <c r="S7" s="36">
        <f t="shared" si="3"/>
        <v>0</v>
      </c>
      <c r="T7" s="36">
        <f t="shared" si="4"/>
        <v>0</v>
      </c>
      <c r="U7" s="36">
        <f t="shared" si="5"/>
        <v>0</v>
      </c>
      <c r="V7" s="36">
        <f t="shared" si="6"/>
        <v>0</v>
      </c>
      <c r="W7" s="36">
        <f t="shared" si="7"/>
        <v>0</v>
      </c>
      <c r="X7" s="40">
        <f t="shared" ref="X7:X16" si="8">R7*140+S7*150+T7*150+U7*160+V7*180</f>
        <v>0</v>
      </c>
    </row>
    <row r="8" spans="1:25" x14ac:dyDescent="0.2">
      <c r="A8" s="32" t="s">
        <v>45</v>
      </c>
      <c r="B8" s="36">
        <v>9.5</v>
      </c>
      <c r="C8" s="31"/>
      <c r="D8" s="36">
        <v>11.5</v>
      </c>
      <c r="E8" s="36">
        <v>5</v>
      </c>
      <c r="F8" s="36">
        <v>7.5</v>
      </c>
      <c r="G8" s="31"/>
      <c r="H8" s="36">
        <v>11.5</v>
      </c>
      <c r="I8" s="36">
        <v>9.5</v>
      </c>
      <c r="J8" s="36">
        <v>11.5</v>
      </c>
      <c r="K8" s="36">
        <v>10</v>
      </c>
      <c r="L8" s="36">
        <v>6</v>
      </c>
      <c r="M8" s="36">
        <v>8.5</v>
      </c>
      <c r="N8" s="31">
        <v>10</v>
      </c>
      <c r="O8" s="31"/>
      <c r="P8" s="31"/>
      <c r="Q8" s="31">
        <v>11.5</v>
      </c>
      <c r="R8" s="36">
        <f t="shared" si="2"/>
        <v>58</v>
      </c>
      <c r="S8" s="36">
        <f t="shared" si="3"/>
        <v>11.5</v>
      </c>
      <c r="T8" s="36">
        <f t="shared" si="4"/>
        <v>34</v>
      </c>
      <c r="U8" s="36">
        <f t="shared" si="5"/>
        <v>0</v>
      </c>
      <c r="V8" s="36">
        <f t="shared" si="6"/>
        <v>8.5</v>
      </c>
      <c r="W8" s="36">
        <f t="shared" si="7"/>
        <v>112</v>
      </c>
      <c r="X8" s="40">
        <f>R8*120+S8*140+T8*150+U8*160+V8*180</f>
        <v>15200</v>
      </c>
      <c r="Y8" s="37"/>
    </row>
    <row r="9" spans="1:25" x14ac:dyDescent="0.2">
      <c r="A9" s="39" t="s">
        <v>50</v>
      </c>
      <c r="B9" s="31"/>
      <c r="C9" s="36">
        <v>8</v>
      </c>
      <c r="D9" s="31"/>
      <c r="E9" s="36">
        <v>7.5</v>
      </c>
      <c r="F9" s="31"/>
      <c r="G9" s="36">
        <v>10</v>
      </c>
      <c r="H9" s="31"/>
      <c r="I9" s="31"/>
      <c r="J9" s="31"/>
      <c r="K9" s="31"/>
      <c r="L9" s="36">
        <v>6</v>
      </c>
      <c r="M9" s="31"/>
      <c r="N9" s="31"/>
      <c r="O9" s="31"/>
      <c r="P9" s="31"/>
      <c r="Q9" s="31"/>
      <c r="R9" s="36">
        <f t="shared" si="2"/>
        <v>14</v>
      </c>
      <c r="S9" s="36">
        <f t="shared" si="3"/>
        <v>0</v>
      </c>
      <c r="T9" s="36">
        <f t="shared" si="4"/>
        <v>7.5</v>
      </c>
      <c r="U9" s="36">
        <f t="shared" si="5"/>
        <v>10</v>
      </c>
      <c r="V9" s="36">
        <f t="shared" si="6"/>
        <v>0</v>
      </c>
      <c r="W9" s="36">
        <f t="shared" si="7"/>
        <v>31.5</v>
      </c>
      <c r="X9" s="40">
        <f t="shared" si="8"/>
        <v>4685</v>
      </c>
    </row>
    <row r="10" spans="1:25" x14ac:dyDescent="0.2">
      <c r="A10" s="32" t="s">
        <v>160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6">
        <v>6</v>
      </c>
      <c r="M10" s="31"/>
      <c r="N10" s="31">
        <v>6.5</v>
      </c>
      <c r="O10" s="31"/>
      <c r="P10" s="31">
        <v>11</v>
      </c>
      <c r="Q10" s="31">
        <v>9</v>
      </c>
      <c r="R10" s="36">
        <f t="shared" si="2"/>
        <v>21.5</v>
      </c>
      <c r="S10" s="36">
        <f t="shared" si="3"/>
        <v>0</v>
      </c>
      <c r="T10" s="36">
        <f t="shared" si="4"/>
        <v>0</v>
      </c>
      <c r="U10" s="36">
        <f t="shared" si="5"/>
        <v>11</v>
      </c>
      <c r="V10" s="36">
        <f t="shared" si="6"/>
        <v>0</v>
      </c>
      <c r="W10" s="36">
        <f t="shared" si="7"/>
        <v>32.5</v>
      </c>
      <c r="X10" s="40">
        <f t="shared" si="8"/>
        <v>4770</v>
      </c>
    </row>
    <row r="11" spans="1:25" x14ac:dyDescent="0.2">
      <c r="A11" s="32" t="s">
        <v>51</v>
      </c>
      <c r="B11" s="36">
        <v>8.5</v>
      </c>
      <c r="C11" s="36">
        <v>8.5</v>
      </c>
      <c r="D11" s="36">
        <v>9.5</v>
      </c>
      <c r="E11" s="31"/>
      <c r="F11" s="36">
        <v>10</v>
      </c>
      <c r="G11" s="36">
        <v>12</v>
      </c>
      <c r="H11" s="36">
        <v>11</v>
      </c>
      <c r="I11" s="36">
        <v>11.5</v>
      </c>
      <c r="J11" s="36">
        <v>11.5</v>
      </c>
      <c r="K11" s="36">
        <v>10</v>
      </c>
      <c r="L11" s="31"/>
      <c r="M11" s="31"/>
      <c r="N11" s="31">
        <v>9.5</v>
      </c>
      <c r="O11" s="31">
        <v>13</v>
      </c>
      <c r="P11" s="31">
        <v>13.5</v>
      </c>
      <c r="Q11" s="31">
        <v>11.5</v>
      </c>
      <c r="R11" s="36">
        <f t="shared" si="2"/>
        <v>61</v>
      </c>
      <c r="S11" s="36">
        <f t="shared" si="3"/>
        <v>11</v>
      </c>
      <c r="T11" s="36">
        <f t="shared" si="4"/>
        <v>29.5</v>
      </c>
      <c r="U11" s="36">
        <f t="shared" si="5"/>
        <v>38.5</v>
      </c>
      <c r="V11" s="36">
        <f t="shared" si="6"/>
        <v>0</v>
      </c>
      <c r="W11" s="36">
        <f t="shared" si="7"/>
        <v>140</v>
      </c>
      <c r="X11" s="40">
        <f t="shared" si="8"/>
        <v>20775</v>
      </c>
    </row>
    <row r="12" spans="1:25" x14ac:dyDescent="0.2">
      <c r="A12" s="32" t="s">
        <v>52</v>
      </c>
      <c r="B12" s="36">
        <v>7.5</v>
      </c>
      <c r="C12" s="36">
        <v>10</v>
      </c>
      <c r="D12" s="36">
        <v>8</v>
      </c>
      <c r="E12" s="31"/>
      <c r="F12" s="36">
        <v>10</v>
      </c>
      <c r="G12" s="31"/>
      <c r="H12" s="31"/>
      <c r="I12" s="36">
        <v>9.5</v>
      </c>
      <c r="J12" s="36">
        <v>8</v>
      </c>
      <c r="K12" s="31"/>
      <c r="L12" s="36">
        <v>6</v>
      </c>
      <c r="M12" s="36">
        <v>8.5</v>
      </c>
      <c r="N12" s="31">
        <v>7</v>
      </c>
      <c r="O12" s="31">
        <v>11.5</v>
      </c>
      <c r="P12" s="31"/>
      <c r="Q12" s="31"/>
      <c r="R12" s="36">
        <f t="shared" si="2"/>
        <v>48</v>
      </c>
      <c r="S12" s="36">
        <f t="shared" si="3"/>
        <v>0</v>
      </c>
      <c r="T12" s="36">
        <f t="shared" si="4"/>
        <v>18</v>
      </c>
      <c r="U12" s="36">
        <f t="shared" si="5"/>
        <v>11.5</v>
      </c>
      <c r="V12" s="36">
        <f t="shared" si="6"/>
        <v>8.5</v>
      </c>
      <c r="W12" s="36">
        <f t="shared" si="7"/>
        <v>86</v>
      </c>
      <c r="X12" s="40">
        <f t="shared" si="8"/>
        <v>12790</v>
      </c>
    </row>
    <row r="13" spans="1:25" x14ac:dyDescent="0.2">
      <c r="A13" s="32" t="s">
        <v>53</v>
      </c>
      <c r="B13" s="36">
        <v>8.5</v>
      </c>
      <c r="C13" s="36">
        <v>10</v>
      </c>
      <c r="D13" s="31"/>
      <c r="E13" s="31"/>
      <c r="F13" s="31"/>
      <c r="G13" s="31"/>
      <c r="H13" s="31"/>
      <c r="I13" s="31"/>
      <c r="J13" s="31"/>
      <c r="K13" s="31"/>
      <c r="L13" s="31"/>
      <c r="M13" s="36">
        <v>8.5</v>
      </c>
      <c r="N13" s="31"/>
      <c r="O13" s="31"/>
      <c r="P13" s="31"/>
      <c r="Q13" s="31"/>
      <c r="R13" s="36">
        <f t="shared" si="2"/>
        <v>18.5</v>
      </c>
      <c r="S13" s="36">
        <f t="shared" si="3"/>
        <v>0</v>
      </c>
      <c r="T13" s="36">
        <f t="shared" si="4"/>
        <v>0</v>
      </c>
      <c r="U13" s="36">
        <f t="shared" si="5"/>
        <v>0</v>
      </c>
      <c r="V13" s="36">
        <f t="shared" si="6"/>
        <v>8.5</v>
      </c>
      <c r="W13" s="36">
        <f t="shared" si="7"/>
        <v>27</v>
      </c>
      <c r="X13" s="40">
        <f t="shared" si="8"/>
        <v>4120</v>
      </c>
    </row>
    <row r="14" spans="1:25" x14ac:dyDescent="0.2">
      <c r="A14" s="32" t="s">
        <v>83</v>
      </c>
      <c r="B14" s="31"/>
      <c r="C14" s="31"/>
      <c r="D14" s="31"/>
      <c r="E14" s="31"/>
      <c r="F14" s="31"/>
      <c r="G14" s="31"/>
      <c r="H14" s="31"/>
      <c r="I14" s="36">
        <v>11.5</v>
      </c>
      <c r="J14" s="36">
        <v>9</v>
      </c>
      <c r="K14" s="36">
        <v>7.5</v>
      </c>
      <c r="L14" s="36">
        <v>6</v>
      </c>
      <c r="M14" s="31"/>
      <c r="N14" s="31"/>
      <c r="O14" s="31">
        <v>13.5</v>
      </c>
      <c r="P14" s="31">
        <v>12</v>
      </c>
      <c r="Q14" s="31">
        <v>9</v>
      </c>
      <c r="R14" s="36">
        <f t="shared" si="2"/>
        <v>35.5</v>
      </c>
      <c r="S14" s="36">
        <f t="shared" si="3"/>
        <v>0</v>
      </c>
      <c r="T14" s="36">
        <f t="shared" si="4"/>
        <v>7.5</v>
      </c>
      <c r="U14" s="36">
        <f t="shared" si="5"/>
        <v>25.5</v>
      </c>
      <c r="V14" s="36">
        <f t="shared" si="6"/>
        <v>0</v>
      </c>
      <c r="W14" s="36">
        <f>R14+S14+T14+U14+V14</f>
        <v>68.5</v>
      </c>
      <c r="X14" s="40">
        <f>R14*140+S14*150+T14*150+U14*160+V14*180</f>
        <v>10175</v>
      </c>
    </row>
    <row r="15" spans="1:25" x14ac:dyDescent="0.2">
      <c r="A15" s="32" t="s">
        <v>54</v>
      </c>
      <c r="B15" s="31"/>
      <c r="C15" s="31"/>
      <c r="D15" s="31"/>
      <c r="E15" s="36">
        <v>8</v>
      </c>
      <c r="F15" s="36">
        <v>11.5</v>
      </c>
      <c r="G15" s="36">
        <v>12</v>
      </c>
      <c r="H15" s="36">
        <v>10</v>
      </c>
      <c r="I15" s="31"/>
      <c r="J15" s="31"/>
      <c r="K15" s="36">
        <v>11.5</v>
      </c>
      <c r="L15" s="31"/>
      <c r="M15" s="31"/>
      <c r="N15" s="31"/>
      <c r="O15" s="31">
        <v>12</v>
      </c>
      <c r="P15" s="31">
        <v>12</v>
      </c>
      <c r="Q15" s="31">
        <v>11.5</v>
      </c>
      <c r="R15" s="36">
        <f t="shared" si="2"/>
        <v>11.5</v>
      </c>
      <c r="S15" s="36">
        <f t="shared" si="3"/>
        <v>10</v>
      </c>
      <c r="T15" s="36">
        <f t="shared" si="4"/>
        <v>31</v>
      </c>
      <c r="U15" s="36">
        <f t="shared" si="5"/>
        <v>36</v>
      </c>
      <c r="V15" s="36">
        <f t="shared" si="6"/>
        <v>0</v>
      </c>
      <c r="W15" s="36">
        <f t="shared" si="7"/>
        <v>88.5</v>
      </c>
      <c r="X15" s="40">
        <f>(E15+F15)*130+(G15*150)+H15*140+(K15*150)+(O15*160)</f>
        <v>9380</v>
      </c>
      <c r="Y15" s="38"/>
    </row>
    <row r="16" spans="1:25" x14ac:dyDescent="0.2">
      <c r="A16" s="32" t="s">
        <v>161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6">
        <v>6</v>
      </c>
      <c r="M16" s="31"/>
      <c r="N16" s="31">
        <v>6.5</v>
      </c>
      <c r="O16" s="31"/>
      <c r="P16" s="31">
        <v>11</v>
      </c>
      <c r="Q16" s="31">
        <v>12</v>
      </c>
      <c r="R16" s="36">
        <f t="shared" si="2"/>
        <v>24.5</v>
      </c>
      <c r="S16" s="36">
        <f t="shared" si="3"/>
        <v>0</v>
      </c>
      <c r="T16" s="36">
        <f t="shared" si="4"/>
        <v>0</v>
      </c>
      <c r="U16" s="36">
        <f t="shared" si="5"/>
        <v>11</v>
      </c>
      <c r="V16" s="36">
        <f t="shared" si="6"/>
        <v>0</v>
      </c>
      <c r="W16" s="36">
        <f t="shared" si="7"/>
        <v>35.5</v>
      </c>
      <c r="X16" s="40">
        <f t="shared" si="8"/>
        <v>5190</v>
      </c>
    </row>
    <row r="17" spans="1:25" x14ac:dyDescent="0.2">
      <c r="A17" s="32" t="s">
        <v>159</v>
      </c>
      <c r="B17" s="31"/>
      <c r="C17" s="31"/>
      <c r="D17" s="36">
        <v>8</v>
      </c>
      <c r="E17" s="36">
        <v>9.5</v>
      </c>
      <c r="F17" s="36">
        <v>10</v>
      </c>
      <c r="G17" s="36">
        <v>11</v>
      </c>
      <c r="H17" s="36">
        <v>8.5</v>
      </c>
      <c r="I17" s="31"/>
      <c r="J17" s="36">
        <v>7.5</v>
      </c>
      <c r="K17" s="36">
        <v>10</v>
      </c>
      <c r="L17" s="31"/>
      <c r="M17" s="31"/>
      <c r="N17" s="31">
        <v>5</v>
      </c>
      <c r="O17" s="31">
        <v>13.5</v>
      </c>
      <c r="P17" s="31"/>
      <c r="Q17" s="31"/>
      <c r="R17" s="36">
        <f t="shared" si="2"/>
        <v>12.5</v>
      </c>
      <c r="S17" s="36">
        <f t="shared" si="3"/>
        <v>8.5</v>
      </c>
      <c r="T17" s="36">
        <f t="shared" si="4"/>
        <v>37.5</v>
      </c>
      <c r="U17" s="36">
        <f t="shared" si="5"/>
        <v>24.5</v>
      </c>
      <c r="V17" s="36">
        <f t="shared" si="6"/>
        <v>0</v>
      </c>
      <c r="W17" s="36">
        <f t="shared" si="7"/>
        <v>83</v>
      </c>
      <c r="X17" s="40">
        <f>R17*120+S17*140+T17*150+U17*160+V17*180</f>
        <v>12235</v>
      </c>
      <c r="Y17" s="37"/>
    </row>
    <row r="18" spans="1:25" x14ac:dyDescent="0.2">
      <c r="A18" s="43" t="s">
        <v>165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>
        <v>10.5</v>
      </c>
      <c r="P18" s="31">
        <v>10.5</v>
      </c>
      <c r="Q18" s="31"/>
      <c r="R18" s="36">
        <f t="shared" si="2"/>
        <v>0</v>
      </c>
      <c r="S18" s="36">
        <f t="shared" si="3"/>
        <v>0</v>
      </c>
      <c r="T18" s="36">
        <f t="shared" si="4"/>
        <v>0</v>
      </c>
      <c r="U18" s="36">
        <f t="shared" si="5"/>
        <v>21</v>
      </c>
      <c r="V18" s="36">
        <f t="shared" si="6"/>
        <v>0</v>
      </c>
      <c r="W18" s="36">
        <f t="shared" si="7"/>
        <v>21</v>
      </c>
      <c r="X18" s="40">
        <f>R18*120+S18*140+T18*150+U18*160+V18*180</f>
        <v>3360</v>
      </c>
      <c r="Y18" s="37"/>
    </row>
    <row r="19" spans="1:25" x14ac:dyDescent="0.2">
      <c r="A19" s="32" t="s">
        <v>162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>
        <v>9.5</v>
      </c>
      <c r="O19" s="31">
        <v>12</v>
      </c>
      <c r="P19" s="31"/>
      <c r="Q19" s="31">
        <v>12</v>
      </c>
      <c r="R19" s="36">
        <f t="shared" si="2"/>
        <v>21.5</v>
      </c>
      <c r="S19" s="36">
        <f t="shared" si="3"/>
        <v>0</v>
      </c>
      <c r="T19" s="36">
        <f t="shared" si="4"/>
        <v>0</v>
      </c>
      <c r="U19" s="36">
        <f t="shared" si="5"/>
        <v>12</v>
      </c>
      <c r="V19" s="36">
        <f t="shared" ref="V19:V26" si="9">M19</f>
        <v>0</v>
      </c>
      <c r="W19" s="36">
        <f t="shared" ref="W19:W26" si="10">R19+S19+T19+U19+V19</f>
        <v>33.5</v>
      </c>
      <c r="X19" s="40">
        <f t="shared" ref="X19:X26" si="11">R19*140+S19*150+T19*150+U19*160+V19*180</f>
        <v>4930</v>
      </c>
    </row>
    <row r="20" spans="1:25" x14ac:dyDescent="0.2">
      <c r="A20" s="39" t="s">
        <v>55</v>
      </c>
      <c r="B20" s="36">
        <v>11.5</v>
      </c>
      <c r="C20" s="31"/>
      <c r="D20" s="31"/>
      <c r="E20" s="31"/>
      <c r="F20" s="31"/>
      <c r="G20" s="36">
        <v>13.5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6">
        <f t="shared" si="2"/>
        <v>11.5</v>
      </c>
      <c r="S20" s="36">
        <f t="shared" si="3"/>
        <v>0</v>
      </c>
      <c r="T20" s="36">
        <f t="shared" si="4"/>
        <v>0</v>
      </c>
      <c r="U20" s="36">
        <f t="shared" si="5"/>
        <v>13.5</v>
      </c>
      <c r="V20" s="36">
        <f t="shared" si="9"/>
        <v>0</v>
      </c>
      <c r="W20" s="36">
        <f t="shared" si="10"/>
        <v>25</v>
      </c>
      <c r="X20" s="40">
        <f t="shared" si="11"/>
        <v>3770</v>
      </c>
    </row>
    <row r="21" spans="1:25" x14ac:dyDescent="0.2">
      <c r="A21" s="32" t="s">
        <v>56</v>
      </c>
      <c r="B21" s="31"/>
      <c r="C21" s="36">
        <v>11.5</v>
      </c>
      <c r="D21" s="36">
        <v>9.5</v>
      </c>
      <c r="E21" s="31"/>
      <c r="F21" s="31"/>
      <c r="G21" s="36">
        <v>11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6">
        <f t="shared" si="2"/>
        <v>11.5</v>
      </c>
      <c r="S21" s="36">
        <f t="shared" si="3"/>
        <v>0</v>
      </c>
      <c r="T21" s="36">
        <f t="shared" si="4"/>
        <v>9.5</v>
      </c>
      <c r="U21" s="36">
        <f t="shared" si="5"/>
        <v>11</v>
      </c>
      <c r="V21" s="36">
        <f t="shared" si="9"/>
        <v>0</v>
      </c>
      <c r="W21" s="36">
        <f t="shared" si="10"/>
        <v>32</v>
      </c>
      <c r="X21" s="40">
        <f t="shared" si="11"/>
        <v>4795</v>
      </c>
    </row>
    <row r="22" spans="1:25" x14ac:dyDescent="0.2">
      <c r="A22" s="32" t="s">
        <v>57</v>
      </c>
      <c r="B22" s="36">
        <v>9.5</v>
      </c>
      <c r="C22" s="36">
        <v>11.5</v>
      </c>
      <c r="D22" s="36">
        <v>11.5</v>
      </c>
      <c r="E22" s="36">
        <v>5.5</v>
      </c>
      <c r="F22" s="31"/>
      <c r="G22" s="31"/>
      <c r="H22" s="31"/>
      <c r="I22" s="31"/>
      <c r="J22" s="36">
        <v>10</v>
      </c>
      <c r="K22" s="36">
        <v>10</v>
      </c>
      <c r="L22" s="36">
        <v>6</v>
      </c>
      <c r="M22" s="36">
        <v>8.5</v>
      </c>
      <c r="N22" s="31"/>
      <c r="O22" s="31"/>
      <c r="P22" s="31"/>
      <c r="Q22" s="31"/>
      <c r="R22" s="36">
        <f t="shared" si="2"/>
        <v>37</v>
      </c>
      <c r="S22" s="36">
        <f t="shared" si="3"/>
        <v>0</v>
      </c>
      <c r="T22" s="36">
        <f t="shared" si="4"/>
        <v>27</v>
      </c>
      <c r="U22" s="36">
        <f t="shared" si="5"/>
        <v>0</v>
      </c>
      <c r="V22" s="36">
        <f t="shared" si="9"/>
        <v>8.5</v>
      </c>
      <c r="W22" s="36">
        <f t="shared" si="10"/>
        <v>72.5</v>
      </c>
      <c r="X22" s="40">
        <f t="shared" si="11"/>
        <v>10760</v>
      </c>
    </row>
    <row r="23" spans="1:25" x14ac:dyDescent="0.2">
      <c r="A23" s="39" t="s">
        <v>59</v>
      </c>
      <c r="B23" s="31"/>
      <c r="C23" s="31"/>
      <c r="D23" s="31"/>
      <c r="E23" s="31"/>
      <c r="F23" s="36">
        <v>7.5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6">
        <f t="shared" si="2"/>
        <v>0</v>
      </c>
      <c r="S23" s="36">
        <f t="shared" si="3"/>
        <v>0</v>
      </c>
      <c r="T23" s="36">
        <f t="shared" si="4"/>
        <v>7.5</v>
      </c>
      <c r="U23" s="36">
        <f t="shared" si="5"/>
        <v>0</v>
      </c>
      <c r="V23" s="36">
        <f t="shared" si="9"/>
        <v>0</v>
      </c>
      <c r="W23" s="36">
        <f t="shared" si="10"/>
        <v>7.5</v>
      </c>
      <c r="X23" s="40">
        <f t="shared" si="11"/>
        <v>1125</v>
      </c>
    </row>
    <row r="24" spans="1:25" x14ac:dyDescent="0.2">
      <c r="A24" s="39" t="s">
        <v>60</v>
      </c>
      <c r="B24" s="36">
        <v>11.5</v>
      </c>
      <c r="C24" s="36">
        <v>10</v>
      </c>
      <c r="D24" s="31"/>
      <c r="E24" s="36">
        <v>11.5</v>
      </c>
      <c r="F24" s="31"/>
      <c r="G24" s="36">
        <v>13.5</v>
      </c>
      <c r="H24" s="36">
        <v>10</v>
      </c>
      <c r="I24" s="31"/>
      <c r="J24" s="31"/>
      <c r="K24" s="31"/>
      <c r="L24" s="31"/>
      <c r="M24" s="31"/>
      <c r="N24" s="31"/>
      <c r="O24" s="31"/>
      <c r="P24" s="31"/>
      <c r="Q24" s="31"/>
      <c r="R24" s="36">
        <f t="shared" si="2"/>
        <v>21.5</v>
      </c>
      <c r="S24" s="36">
        <f t="shared" si="3"/>
        <v>10</v>
      </c>
      <c r="T24" s="36">
        <f t="shared" si="4"/>
        <v>11.5</v>
      </c>
      <c r="U24" s="36">
        <f t="shared" si="5"/>
        <v>13.5</v>
      </c>
      <c r="V24" s="36">
        <f t="shared" si="9"/>
        <v>0</v>
      </c>
      <c r="W24" s="36">
        <f t="shared" si="10"/>
        <v>56.5</v>
      </c>
      <c r="X24" s="40">
        <f t="shared" si="11"/>
        <v>8395</v>
      </c>
    </row>
    <row r="25" spans="1:25" x14ac:dyDescent="0.2">
      <c r="A25" s="39" t="s">
        <v>62</v>
      </c>
      <c r="B25" s="36">
        <v>11.5</v>
      </c>
      <c r="C25" s="36">
        <v>10</v>
      </c>
      <c r="D25" s="31"/>
      <c r="E25" s="31"/>
      <c r="F25" s="31"/>
      <c r="G25" s="36">
        <v>13.5</v>
      </c>
      <c r="H25" s="36">
        <v>10</v>
      </c>
      <c r="I25" s="31"/>
      <c r="J25" s="31"/>
      <c r="K25" s="31"/>
      <c r="L25" s="31"/>
      <c r="M25" s="31"/>
      <c r="N25" s="31"/>
      <c r="O25" s="31"/>
      <c r="P25" s="31"/>
      <c r="Q25" s="31"/>
      <c r="R25" s="36">
        <f t="shared" si="2"/>
        <v>21.5</v>
      </c>
      <c r="S25" s="36">
        <f t="shared" si="3"/>
        <v>10</v>
      </c>
      <c r="T25" s="36">
        <f t="shared" si="4"/>
        <v>0</v>
      </c>
      <c r="U25" s="36">
        <f t="shared" si="5"/>
        <v>13.5</v>
      </c>
      <c r="V25" s="36">
        <f t="shared" si="9"/>
        <v>0</v>
      </c>
      <c r="W25" s="36">
        <f t="shared" si="10"/>
        <v>45</v>
      </c>
      <c r="X25" s="40">
        <f t="shared" si="11"/>
        <v>6670</v>
      </c>
    </row>
    <row r="26" spans="1:25" x14ac:dyDescent="0.2">
      <c r="A26" s="32" t="s">
        <v>63</v>
      </c>
      <c r="B26" s="31"/>
      <c r="C26" s="31"/>
      <c r="D26" s="31"/>
      <c r="E26" s="31"/>
      <c r="F26" s="31"/>
      <c r="G26" s="31"/>
      <c r="H26" s="31"/>
      <c r="I26" s="31"/>
      <c r="J26" s="36">
        <v>9</v>
      </c>
      <c r="K26" s="36">
        <v>9</v>
      </c>
      <c r="L26" s="36">
        <v>6</v>
      </c>
      <c r="M26" s="31"/>
      <c r="N26" s="31"/>
      <c r="O26" s="31"/>
      <c r="P26" s="31"/>
      <c r="Q26" s="31"/>
      <c r="R26" s="36">
        <f t="shared" si="2"/>
        <v>15</v>
      </c>
      <c r="S26" s="36">
        <f t="shared" si="3"/>
        <v>0</v>
      </c>
      <c r="T26" s="36">
        <f t="shared" si="4"/>
        <v>9</v>
      </c>
      <c r="U26" s="36">
        <f t="shared" si="5"/>
        <v>0</v>
      </c>
      <c r="V26" s="36">
        <f t="shared" si="9"/>
        <v>0</v>
      </c>
      <c r="W26" s="36">
        <f t="shared" si="10"/>
        <v>24</v>
      </c>
      <c r="X26" s="40">
        <f t="shared" si="11"/>
        <v>3450</v>
      </c>
    </row>
    <row r="28" spans="1:25" x14ac:dyDescent="0.2">
      <c r="W28" t="s">
        <v>164</v>
      </c>
      <c r="X28" s="41">
        <f>SUM(X3:X26)</f>
        <v>240680</v>
      </c>
    </row>
  </sheetData>
  <sortState xmlns:xlrd2="http://schemas.microsoft.com/office/spreadsheetml/2017/richdata2" ref="A1:M28">
    <sortCondition ref="A1:A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7C3B-D2DC-094D-A310-58E900CB7FBB}">
  <dimension ref="A1:Y27"/>
  <sheetViews>
    <sheetView zoomScale="110" workbookViewId="0">
      <pane xSplit="1" topLeftCell="C1" activePane="topRight" state="frozen"/>
      <selection pane="topRight" sqref="A1:XFD5"/>
    </sheetView>
  </sheetViews>
  <sheetFormatPr baseColWidth="10" defaultRowHeight="16" x14ac:dyDescent="0.2"/>
  <cols>
    <col min="1" max="1" width="18.33203125" customWidth="1"/>
    <col min="2" max="17" width="12.83203125" customWidth="1"/>
    <col min="21" max="21" width="13" customWidth="1"/>
    <col min="22" max="22" width="13.83203125" customWidth="1"/>
  </cols>
  <sheetData>
    <row r="1" spans="1:25" x14ac:dyDescent="0.2">
      <c r="A1" s="31"/>
      <c r="B1" s="32" t="s">
        <v>5</v>
      </c>
      <c r="C1" s="32" t="s">
        <v>6</v>
      </c>
      <c r="D1" s="33" t="s">
        <v>0</v>
      </c>
      <c r="E1" s="33" t="s">
        <v>1</v>
      </c>
      <c r="F1" s="33" t="s">
        <v>2</v>
      </c>
      <c r="G1" s="34" t="s">
        <v>3</v>
      </c>
      <c r="H1" s="34" t="s">
        <v>4</v>
      </c>
      <c r="I1" s="32" t="s">
        <v>5</v>
      </c>
      <c r="J1" s="32" t="s">
        <v>6</v>
      </c>
      <c r="K1" s="32" t="s">
        <v>0</v>
      </c>
      <c r="L1" s="32" t="s">
        <v>1</v>
      </c>
      <c r="M1" s="35" t="s">
        <v>143</v>
      </c>
      <c r="N1" s="32" t="s">
        <v>2</v>
      </c>
      <c r="O1" s="34" t="s">
        <v>3</v>
      </c>
      <c r="P1" s="34" t="s">
        <v>4</v>
      </c>
      <c r="Q1" s="32" t="s">
        <v>5</v>
      </c>
      <c r="R1" s="32" t="s">
        <v>106</v>
      </c>
      <c r="S1" s="32" t="s">
        <v>107</v>
      </c>
      <c r="T1" s="32" t="s">
        <v>108</v>
      </c>
      <c r="U1" s="32" t="s">
        <v>109</v>
      </c>
      <c r="V1" s="32" t="s">
        <v>111</v>
      </c>
      <c r="W1" s="32" t="s">
        <v>88</v>
      </c>
      <c r="X1" s="32" t="s">
        <v>89</v>
      </c>
    </row>
    <row r="2" spans="1:25" x14ac:dyDescent="0.2">
      <c r="A2" s="31"/>
      <c r="B2" s="32" t="s">
        <v>144</v>
      </c>
      <c r="C2" s="32" t="s">
        <v>145</v>
      </c>
      <c r="D2" s="32" t="s">
        <v>146</v>
      </c>
      <c r="E2" s="32" t="s">
        <v>147</v>
      </c>
      <c r="F2" s="32" t="s">
        <v>148</v>
      </c>
      <c r="G2" s="33" t="s">
        <v>149</v>
      </c>
      <c r="H2" s="32" t="s">
        <v>150</v>
      </c>
      <c r="I2" s="32" t="s">
        <v>151</v>
      </c>
      <c r="J2" s="32" t="s">
        <v>152</v>
      </c>
      <c r="K2" s="32" t="s">
        <v>153</v>
      </c>
      <c r="L2" s="32" t="s">
        <v>154</v>
      </c>
      <c r="M2" s="32" t="s">
        <v>154</v>
      </c>
      <c r="N2" s="32" t="s">
        <v>155</v>
      </c>
      <c r="O2" s="32" t="s">
        <v>156</v>
      </c>
      <c r="P2" s="32" t="s">
        <v>157</v>
      </c>
      <c r="Q2" s="32" t="s">
        <v>158</v>
      </c>
      <c r="R2" s="31"/>
      <c r="S2" s="31"/>
      <c r="T2" s="31"/>
      <c r="U2" s="31"/>
      <c r="V2" s="31"/>
      <c r="W2" s="31"/>
      <c r="X2" s="31"/>
    </row>
    <row r="3" spans="1:25" x14ac:dyDescent="0.2">
      <c r="A3" s="32" t="s">
        <v>26</v>
      </c>
      <c r="B3" s="36">
        <v>12</v>
      </c>
      <c r="C3" s="36">
        <v>12</v>
      </c>
      <c r="D3" s="36">
        <v>12</v>
      </c>
      <c r="E3" s="36">
        <v>12</v>
      </c>
      <c r="F3" s="36">
        <v>6</v>
      </c>
      <c r="G3" s="36">
        <v>14</v>
      </c>
      <c r="H3" s="36">
        <v>12</v>
      </c>
      <c r="I3" s="31"/>
      <c r="J3" s="36">
        <v>13</v>
      </c>
      <c r="K3" s="36">
        <v>12.5</v>
      </c>
      <c r="L3" s="36">
        <v>7.5</v>
      </c>
      <c r="M3" s="36">
        <v>8.5</v>
      </c>
      <c r="N3" s="31"/>
      <c r="O3" s="31"/>
      <c r="P3" s="31"/>
      <c r="Q3" s="31"/>
      <c r="R3" s="36">
        <f t="shared" ref="R3:R25" si="0">B3+C3+I3+J3+K3+L3+N3+Q3</f>
        <v>57</v>
      </c>
      <c r="S3" s="36">
        <f t="shared" ref="S3:S25" si="1">H3+O3+P3</f>
        <v>12</v>
      </c>
      <c r="T3" s="36">
        <f t="shared" ref="T3:T25" si="2">D3+E3+F3</f>
        <v>30</v>
      </c>
      <c r="U3" s="36">
        <f t="shared" ref="U3:U25" si="3">G3</f>
        <v>14</v>
      </c>
      <c r="V3" s="36">
        <f t="shared" ref="V3:V25" si="4">M3</f>
        <v>8.5</v>
      </c>
      <c r="W3" s="36">
        <f t="shared" ref="W3:W25" si="5">R3+S3+T3+U3+V3</f>
        <v>121.5</v>
      </c>
      <c r="X3" s="36">
        <f>W3*170+(T3+U3)*10+V3*30</f>
        <v>21350</v>
      </c>
    </row>
    <row r="4" spans="1:25" x14ac:dyDescent="0.2">
      <c r="A4" s="32" t="s">
        <v>34</v>
      </c>
      <c r="B4" s="31"/>
      <c r="C4" s="31"/>
      <c r="D4" s="31"/>
      <c r="E4" s="31"/>
      <c r="F4" s="36">
        <v>6</v>
      </c>
      <c r="G4" s="36">
        <v>12.5</v>
      </c>
      <c r="H4" s="36">
        <v>10</v>
      </c>
      <c r="I4" s="31"/>
      <c r="J4" s="36">
        <v>10</v>
      </c>
      <c r="K4" s="36">
        <v>11.5</v>
      </c>
      <c r="L4" s="31"/>
      <c r="M4" s="36">
        <v>8.5</v>
      </c>
      <c r="N4" s="31"/>
      <c r="O4" s="31"/>
      <c r="P4" s="31"/>
      <c r="Q4" s="31"/>
      <c r="R4" s="36">
        <f t="shared" si="0"/>
        <v>21.5</v>
      </c>
      <c r="S4" s="36">
        <f t="shared" si="1"/>
        <v>10</v>
      </c>
      <c r="T4" s="36">
        <f t="shared" si="2"/>
        <v>6</v>
      </c>
      <c r="U4" s="36">
        <f t="shared" si="3"/>
        <v>12.5</v>
      </c>
      <c r="V4" s="36">
        <f t="shared" si="4"/>
        <v>8.5</v>
      </c>
      <c r="W4" s="36">
        <f t="shared" si="5"/>
        <v>58.5</v>
      </c>
      <c r="X4" s="36">
        <f>R4*140+S4*150+T4*150+U4*160+V4*180</f>
        <v>8940</v>
      </c>
    </row>
    <row r="5" spans="1:25" x14ac:dyDescent="0.2">
      <c r="A5" s="32" t="s">
        <v>35</v>
      </c>
      <c r="B5" s="36">
        <v>11.5</v>
      </c>
      <c r="C5" s="36">
        <v>11.5</v>
      </c>
      <c r="D5" s="36">
        <v>12</v>
      </c>
      <c r="E5" s="36">
        <v>5.5</v>
      </c>
      <c r="F5" s="36">
        <v>8</v>
      </c>
      <c r="G5" s="31"/>
      <c r="H5" s="36">
        <v>11.5</v>
      </c>
      <c r="I5" s="36">
        <v>12</v>
      </c>
      <c r="J5" s="36">
        <v>10</v>
      </c>
      <c r="K5" s="36">
        <v>12.5</v>
      </c>
      <c r="L5" s="36">
        <v>6</v>
      </c>
      <c r="M5" s="36">
        <v>8.5</v>
      </c>
      <c r="N5" s="31"/>
      <c r="O5" s="31"/>
      <c r="P5" s="31"/>
      <c r="Q5" s="31"/>
      <c r="R5" s="36">
        <f t="shared" si="0"/>
        <v>63.5</v>
      </c>
      <c r="S5" s="36">
        <f t="shared" si="1"/>
        <v>11.5</v>
      </c>
      <c r="T5" s="36">
        <f t="shared" si="2"/>
        <v>25.5</v>
      </c>
      <c r="U5" s="36">
        <f t="shared" si="3"/>
        <v>0</v>
      </c>
      <c r="V5" s="36">
        <f t="shared" si="4"/>
        <v>8.5</v>
      </c>
      <c r="W5" s="36">
        <f t="shared" si="5"/>
        <v>109</v>
      </c>
      <c r="X5" s="36">
        <f>W5*150+(T5+U5)*10+V5*30</f>
        <v>16860</v>
      </c>
    </row>
    <row r="6" spans="1:25" x14ac:dyDescent="0.2">
      <c r="A6" s="32" t="s">
        <v>44</v>
      </c>
      <c r="B6" s="36">
        <v>9.5</v>
      </c>
      <c r="C6" s="36">
        <v>8.5</v>
      </c>
      <c r="D6" s="36">
        <v>9.5</v>
      </c>
      <c r="E6" s="36">
        <v>11.5</v>
      </c>
      <c r="F6" s="36">
        <v>11.5</v>
      </c>
      <c r="G6" s="36">
        <v>12</v>
      </c>
      <c r="H6" s="36">
        <v>9</v>
      </c>
      <c r="I6" s="36">
        <v>11.5</v>
      </c>
      <c r="J6" s="36">
        <v>11.5</v>
      </c>
      <c r="K6" s="36">
        <v>8.5</v>
      </c>
      <c r="L6" s="36">
        <v>6</v>
      </c>
      <c r="M6" s="36">
        <v>8.5</v>
      </c>
      <c r="N6" s="31"/>
      <c r="O6" s="31"/>
      <c r="P6" s="31"/>
      <c r="Q6" s="31"/>
      <c r="R6" s="36">
        <f t="shared" si="0"/>
        <v>55.5</v>
      </c>
      <c r="S6" s="36">
        <f t="shared" si="1"/>
        <v>9</v>
      </c>
      <c r="T6" s="36">
        <f t="shared" si="2"/>
        <v>32.5</v>
      </c>
      <c r="U6" s="36">
        <f t="shared" si="3"/>
        <v>12</v>
      </c>
      <c r="V6" s="36">
        <f t="shared" si="4"/>
        <v>8.5</v>
      </c>
      <c r="W6" s="36">
        <f t="shared" si="5"/>
        <v>117.5</v>
      </c>
      <c r="X6" s="36">
        <f>R6*140+S6*150+T6*150+U6*160+V6*180</f>
        <v>17445</v>
      </c>
    </row>
    <row r="7" spans="1:25" x14ac:dyDescent="0.2">
      <c r="A7" s="32" t="s">
        <v>45</v>
      </c>
      <c r="B7" s="36">
        <v>9.5</v>
      </c>
      <c r="C7" s="31"/>
      <c r="D7" s="36">
        <v>11.5</v>
      </c>
      <c r="E7" s="36">
        <v>5</v>
      </c>
      <c r="F7" s="36">
        <v>7.5</v>
      </c>
      <c r="G7" s="31"/>
      <c r="H7" s="36">
        <v>11.5</v>
      </c>
      <c r="I7" s="36">
        <v>9.5</v>
      </c>
      <c r="J7" s="36">
        <v>11.5</v>
      </c>
      <c r="K7" s="36">
        <v>10</v>
      </c>
      <c r="L7" s="36">
        <v>6</v>
      </c>
      <c r="M7" s="36">
        <v>8.5</v>
      </c>
      <c r="N7" s="31"/>
      <c r="O7" s="31"/>
      <c r="P7" s="31"/>
      <c r="Q7" s="31"/>
      <c r="R7" s="36">
        <f t="shared" si="0"/>
        <v>46.5</v>
      </c>
      <c r="S7" s="36">
        <f t="shared" si="1"/>
        <v>11.5</v>
      </c>
      <c r="T7" s="36">
        <f t="shared" si="2"/>
        <v>24</v>
      </c>
      <c r="U7" s="36">
        <f t="shared" si="3"/>
        <v>0</v>
      </c>
      <c r="V7" s="36">
        <f t="shared" si="4"/>
        <v>8.5</v>
      </c>
      <c r="W7" s="36">
        <f t="shared" si="5"/>
        <v>90.5</v>
      </c>
      <c r="X7" s="36">
        <f>R7*120+S7*140+T7*130+U7*150+V7*180</f>
        <v>11840</v>
      </c>
      <c r="Y7" s="37"/>
    </row>
    <row r="8" spans="1:25" x14ac:dyDescent="0.2">
      <c r="A8" s="32" t="s">
        <v>48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6">
        <f t="shared" si="0"/>
        <v>0</v>
      </c>
      <c r="S8" s="36">
        <f t="shared" si="1"/>
        <v>0</v>
      </c>
      <c r="T8" s="36">
        <f t="shared" si="2"/>
        <v>0</v>
      </c>
      <c r="U8" s="36">
        <f t="shared" si="3"/>
        <v>0</v>
      </c>
      <c r="V8" s="36">
        <f t="shared" si="4"/>
        <v>0</v>
      </c>
      <c r="W8" s="36">
        <f t="shared" si="5"/>
        <v>0</v>
      </c>
      <c r="X8" s="36">
        <f>R8*140+S8*150+T8*150+U8*160+V8*180</f>
        <v>0</v>
      </c>
    </row>
    <row r="9" spans="1:25" x14ac:dyDescent="0.2">
      <c r="A9" s="32" t="s">
        <v>50</v>
      </c>
      <c r="B9" s="31"/>
      <c r="C9" s="36">
        <v>8</v>
      </c>
      <c r="D9" s="31"/>
      <c r="E9" s="36">
        <v>7.5</v>
      </c>
      <c r="F9" s="31"/>
      <c r="G9" s="36">
        <v>10</v>
      </c>
      <c r="H9" s="31"/>
      <c r="I9" s="31"/>
      <c r="J9" s="31"/>
      <c r="K9" s="31"/>
      <c r="L9" s="36">
        <v>6</v>
      </c>
      <c r="M9" s="31"/>
      <c r="N9" s="31"/>
      <c r="O9" s="31"/>
      <c r="P9" s="31"/>
      <c r="Q9" s="31"/>
      <c r="R9" s="36">
        <f t="shared" si="0"/>
        <v>14</v>
      </c>
      <c r="S9" s="36">
        <f t="shared" si="1"/>
        <v>0</v>
      </c>
      <c r="T9" s="36">
        <f t="shared" si="2"/>
        <v>7.5</v>
      </c>
      <c r="U9" s="36">
        <f t="shared" si="3"/>
        <v>10</v>
      </c>
      <c r="V9" s="36">
        <f t="shared" si="4"/>
        <v>0</v>
      </c>
      <c r="W9" s="36">
        <f t="shared" si="5"/>
        <v>31.5</v>
      </c>
      <c r="X9" s="36">
        <f t="shared" ref="X9:X13" si="6">R9*140+S9*150+T9*150+U9*160+V9*180</f>
        <v>4685</v>
      </c>
    </row>
    <row r="10" spans="1:25" x14ac:dyDescent="0.2">
      <c r="A10" s="32" t="s">
        <v>51</v>
      </c>
      <c r="B10" s="36">
        <v>8.5</v>
      </c>
      <c r="C10" s="36">
        <v>8.5</v>
      </c>
      <c r="D10" s="36">
        <v>9.5</v>
      </c>
      <c r="E10" s="31"/>
      <c r="F10" s="36">
        <v>10</v>
      </c>
      <c r="G10" s="36">
        <v>12</v>
      </c>
      <c r="H10" s="36">
        <v>11</v>
      </c>
      <c r="I10" s="36">
        <v>11.5</v>
      </c>
      <c r="J10" s="36">
        <v>11.5</v>
      </c>
      <c r="K10" s="36">
        <v>10</v>
      </c>
      <c r="L10" s="31"/>
      <c r="M10" s="31"/>
      <c r="N10" s="31"/>
      <c r="O10" s="31"/>
      <c r="P10" s="31"/>
      <c r="Q10" s="31"/>
      <c r="R10" s="36">
        <f t="shared" si="0"/>
        <v>50</v>
      </c>
      <c r="S10" s="36">
        <f t="shared" si="1"/>
        <v>11</v>
      </c>
      <c r="T10" s="36">
        <f t="shared" si="2"/>
        <v>19.5</v>
      </c>
      <c r="U10" s="36">
        <f t="shared" si="3"/>
        <v>12</v>
      </c>
      <c r="V10" s="36">
        <f t="shared" si="4"/>
        <v>0</v>
      </c>
      <c r="W10" s="36">
        <f t="shared" si="5"/>
        <v>92.5</v>
      </c>
      <c r="X10" s="36">
        <f t="shared" si="6"/>
        <v>13495</v>
      </c>
    </row>
    <row r="11" spans="1:25" x14ac:dyDescent="0.2">
      <c r="A11" s="32" t="s">
        <v>52</v>
      </c>
      <c r="B11" s="36">
        <v>7.5</v>
      </c>
      <c r="C11" s="36">
        <v>10</v>
      </c>
      <c r="D11" s="36">
        <v>8</v>
      </c>
      <c r="E11" s="31"/>
      <c r="F11" s="36">
        <v>10</v>
      </c>
      <c r="G11" s="31"/>
      <c r="H11" s="31"/>
      <c r="I11" s="36">
        <v>9.5</v>
      </c>
      <c r="J11" s="36">
        <v>8</v>
      </c>
      <c r="K11" s="31"/>
      <c r="L11" s="36">
        <v>6</v>
      </c>
      <c r="M11" s="36">
        <v>8.5</v>
      </c>
      <c r="N11" s="31"/>
      <c r="O11" s="31"/>
      <c r="P11" s="31"/>
      <c r="Q11" s="31"/>
      <c r="R11" s="36">
        <f t="shared" si="0"/>
        <v>41</v>
      </c>
      <c r="S11" s="36">
        <f t="shared" si="1"/>
        <v>0</v>
      </c>
      <c r="T11" s="36">
        <f t="shared" si="2"/>
        <v>18</v>
      </c>
      <c r="U11" s="36">
        <f t="shared" si="3"/>
        <v>0</v>
      </c>
      <c r="V11" s="36">
        <f t="shared" si="4"/>
        <v>8.5</v>
      </c>
      <c r="W11" s="36">
        <f t="shared" si="5"/>
        <v>67.5</v>
      </c>
      <c r="X11" s="36">
        <f t="shared" si="6"/>
        <v>9970</v>
      </c>
    </row>
    <row r="12" spans="1:25" x14ac:dyDescent="0.2">
      <c r="A12" s="32" t="s">
        <v>53</v>
      </c>
      <c r="B12" s="36">
        <v>8.5</v>
      </c>
      <c r="C12" s="36">
        <v>10</v>
      </c>
      <c r="D12" s="31"/>
      <c r="E12" s="31"/>
      <c r="F12" s="31"/>
      <c r="G12" s="31"/>
      <c r="H12" s="31"/>
      <c r="I12" s="31"/>
      <c r="J12" s="31"/>
      <c r="K12" s="31"/>
      <c r="L12" s="31"/>
      <c r="M12" s="36">
        <v>8.5</v>
      </c>
      <c r="N12" s="31"/>
      <c r="O12" s="31"/>
      <c r="P12" s="31"/>
      <c r="Q12" s="31"/>
      <c r="R12" s="36">
        <f t="shared" si="0"/>
        <v>18.5</v>
      </c>
      <c r="S12" s="36">
        <f t="shared" si="1"/>
        <v>0</v>
      </c>
      <c r="T12" s="36">
        <f t="shared" si="2"/>
        <v>0</v>
      </c>
      <c r="U12" s="36">
        <f t="shared" si="3"/>
        <v>0</v>
      </c>
      <c r="V12" s="36">
        <f t="shared" si="4"/>
        <v>8.5</v>
      </c>
      <c r="W12" s="36">
        <f t="shared" si="5"/>
        <v>27</v>
      </c>
      <c r="X12" s="36">
        <f t="shared" si="6"/>
        <v>4120</v>
      </c>
    </row>
    <row r="13" spans="1:25" x14ac:dyDescent="0.2">
      <c r="A13" s="32" t="s">
        <v>83</v>
      </c>
      <c r="B13" s="31"/>
      <c r="C13" s="31"/>
      <c r="D13" s="31"/>
      <c r="E13" s="31"/>
      <c r="F13" s="31"/>
      <c r="G13" s="31"/>
      <c r="H13" s="31"/>
      <c r="I13" s="36">
        <v>11.5</v>
      </c>
      <c r="J13" s="36">
        <v>9</v>
      </c>
      <c r="K13" s="36">
        <v>7.5</v>
      </c>
      <c r="L13" s="36">
        <v>6</v>
      </c>
      <c r="M13" s="31"/>
      <c r="N13" s="31"/>
      <c r="O13" s="31"/>
      <c r="P13" s="31"/>
      <c r="Q13" s="31"/>
      <c r="R13" s="36">
        <f t="shared" si="0"/>
        <v>34</v>
      </c>
      <c r="S13" s="36">
        <f t="shared" si="1"/>
        <v>0</v>
      </c>
      <c r="T13" s="36">
        <f t="shared" si="2"/>
        <v>0</v>
      </c>
      <c r="U13" s="36">
        <f t="shared" si="3"/>
        <v>0</v>
      </c>
      <c r="V13" s="36">
        <f t="shared" si="4"/>
        <v>0</v>
      </c>
      <c r="W13" s="36">
        <f t="shared" si="5"/>
        <v>34</v>
      </c>
      <c r="X13" s="36">
        <f t="shared" si="6"/>
        <v>4760</v>
      </c>
    </row>
    <row r="14" spans="1:25" x14ac:dyDescent="0.2">
      <c r="A14" s="32" t="s">
        <v>54</v>
      </c>
      <c r="B14" s="31"/>
      <c r="C14" s="31"/>
      <c r="D14" s="31"/>
      <c r="E14" s="36">
        <v>8</v>
      </c>
      <c r="F14" s="36">
        <v>11.5</v>
      </c>
      <c r="G14" s="36">
        <v>12</v>
      </c>
      <c r="H14" s="36">
        <v>10</v>
      </c>
      <c r="I14" s="31"/>
      <c r="J14" s="31"/>
      <c r="K14" s="36">
        <v>11.5</v>
      </c>
      <c r="L14" s="31"/>
      <c r="M14" s="31"/>
      <c r="N14" s="31"/>
      <c r="O14" s="31"/>
      <c r="P14" s="31"/>
      <c r="Q14" s="31"/>
      <c r="R14" s="36">
        <f t="shared" si="0"/>
        <v>11.5</v>
      </c>
      <c r="S14" s="36">
        <f t="shared" si="1"/>
        <v>10</v>
      </c>
      <c r="T14" s="36">
        <f t="shared" si="2"/>
        <v>19.5</v>
      </c>
      <c r="U14" s="36">
        <f t="shared" si="3"/>
        <v>12</v>
      </c>
      <c r="V14" s="36">
        <f t="shared" si="4"/>
        <v>0</v>
      </c>
      <c r="W14" s="36">
        <f t="shared" si="5"/>
        <v>53</v>
      </c>
      <c r="X14" s="36">
        <f>R14*120+S14*140+T14*130+U14*150+V14*180</f>
        <v>7115</v>
      </c>
      <c r="Y14" s="38"/>
    </row>
    <row r="15" spans="1:25" x14ac:dyDescent="0.2">
      <c r="A15" s="32" t="s">
        <v>55</v>
      </c>
      <c r="B15" s="36">
        <v>11.5</v>
      </c>
      <c r="C15" s="31"/>
      <c r="D15" s="31"/>
      <c r="E15" s="31"/>
      <c r="F15" s="31"/>
      <c r="G15" s="36">
        <v>13.5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6">
        <f t="shared" si="0"/>
        <v>11.5</v>
      </c>
      <c r="S15" s="36">
        <f t="shared" si="1"/>
        <v>0</v>
      </c>
      <c r="T15" s="36">
        <f t="shared" si="2"/>
        <v>0</v>
      </c>
      <c r="U15" s="36">
        <f t="shared" si="3"/>
        <v>13.5</v>
      </c>
      <c r="V15" s="36">
        <f t="shared" si="4"/>
        <v>0</v>
      </c>
      <c r="W15" s="36">
        <f t="shared" si="5"/>
        <v>25</v>
      </c>
      <c r="X15" s="36">
        <f t="shared" ref="X15:X20" si="7">R15*140+S15*150+T15*150+U15*160+V15*180</f>
        <v>3770</v>
      </c>
    </row>
    <row r="16" spans="1:25" x14ac:dyDescent="0.2">
      <c r="A16" s="32" t="s">
        <v>56</v>
      </c>
      <c r="B16" s="31"/>
      <c r="C16" s="36">
        <v>11.5</v>
      </c>
      <c r="D16" s="36">
        <v>9.5</v>
      </c>
      <c r="E16" s="31"/>
      <c r="F16" s="31"/>
      <c r="G16" s="36">
        <v>11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6">
        <f t="shared" si="0"/>
        <v>11.5</v>
      </c>
      <c r="S16" s="36">
        <f t="shared" si="1"/>
        <v>0</v>
      </c>
      <c r="T16" s="36">
        <f t="shared" si="2"/>
        <v>9.5</v>
      </c>
      <c r="U16" s="36">
        <f t="shared" si="3"/>
        <v>11</v>
      </c>
      <c r="V16" s="36">
        <f t="shared" si="4"/>
        <v>0</v>
      </c>
      <c r="W16" s="36">
        <f t="shared" si="5"/>
        <v>32</v>
      </c>
      <c r="X16" s="36">
        <f t="shared" si="7"/>
        <v>4795</v>
      </c>
    </row>
    <row r="17" spans="1:25" x14ac:dyDescent="0.2">
      <c r="A17" s="32" t="s">
        <v>57</v>
      </c>
      <c r="B17" s="36">
        <v>9.5</v>
      </c>
      <c r="C17" s="36">
        <v>11.5</v>
      </c>
      <c r="D17" s="36">
        <v>11.5</v>
      </c>
      <c r="E17" s="36">
        <v>5.5</v>
      </c>
      <c r="F17" s="31"/>
      <c r="G17" s="31"/>
      <c r="H17" s="31"/>
      <c r="I17" s="31"/>
      <c r="J17" s="36">
        <v>10</v>
      </c>
      <c r="K17" s="36">
        <v>10</v>
      </c>
      <c r="L17" s="36">
        <v>6</v>
      </c>
      <c r="M17" s="36">
        <v>8.5</v>
      </c>
      <c r="N17" s="31"/>
      <c r="O17" s="31"/>
      <c r="P17" s="31"/>
      <c r="Q17" s="31"/>
      <c r="R17" s="36">
        <f t="shared" si="0"/>
        <v>47</v>
      </c>
      <c r="S17" s="36">
        <f t="shared" si="1"/>
        <v>0</v>
      </c>
      <c r="T17" s="36">
        <f t="shared" si="2"/>
        <v>17</v>
      </c>
      <c r="U17" s="36">
        <f t="shared" si="3"/>
        <v>0</v>
      </c>
      <c r="V17" s="36">
        <f t="shared" si="4"/>
        <v>8.5</v>
      </c>
      <c r="W17" s="36">
        <f t="shared" si="5"/>
        <v>72.5</v>
      </c>
      <c r="X17" s="36">
        <f t="shared" si="7"/>
        <v>10660</v>
      </c>
    </row>
    <row r="18" spans="1:25" x14ac:dyDescent="0.2">
      <c r="A18" s="32" t="s">
        <v>60</v>
      </c>
      <c r="B18" s="36">
        <v>11.5</v>
      </c>
      <c r="C18" s="36">
        <v>10</v>
      </c>
      <c r="D18" s="31"/>
      <c r="E18" s="36">
        <v>11.5</v>
      </c>
      <c r="F18" s="31"/>
      <c r="G18" s="36">
        <v>13.5</v>
      </c>
      <c r="H18" s="36">
        <v>10</v>
      </c>
      <c r="I18" s="31"/>
      <c r="J18" s="31"/>
      <c r="K18" s="31"/>
      <c r="L18" s="31"/>
      <c r="M18" s="31"/>
      <c r="N18" s="31"/>
      <c r="O18" s="31"/>
      <c r="P18" s="31"/>
      <c r="Q18" s="31"/>
      <c r="R18" s="36">
        <f t="shared" si="0"/>
        <v>21.5</v>
      </c>
      <c r="S18" s="36">
        <f t="shared" si="1"/>
        <v>10</v>
      </c>
      <c r="T18" s="36">
        <f t="shared" si="2"/>
        <v>11.5</v>
      </c>
      <c r="U18" s="36">
        <f t="shared" si="3"/>
        <v>13.5</v>
      </c>
      <c r="V18" s="36">
        <f t="shared" si="4"/>
        <v>0</v>
      </c>
      <c r="W18" s="36">
        <f t="shared" si="5"/>
        <v>56.5</v>
      </c>
      <c r="X18" s="36">
        <f t="shared" si="7"/>
        <v>8395</v>
      </c>
    </row>
    <row r="19" spans="1:25" x14ac:dyDescent="0.2">
      <c r="A19" s="32" t="s">
        <v>62</v>
      </c>
      <c r="B19" s="36">
        <v>11.5</v>
      </c>
      <c r="C19" s="36">
        <v>10</v>
      </c>
      <c r="D19" s="31"/>
      <c r="E19" s="31"/>
      <c r="F19" s="31"/>
      <c r="G19" s="36">
        <v>13.5</v>
      </c>
      <c r="H19" s="36">
        <v>10</v>
      </c>
      <c r="I19" s="31"/>
      <c r="J19" s="31"/>
      <c r="K19" s="31"/>
      <c r="L19" s="31"/>
      <c r="M19" s="31"/>
      <c r="N19" s="31"/>
      <c r="O19" s="31"/>
      <c r="P19" s="31"/>
      <c r="Q19" s="31"/>
      <c r="R19" s="36">
        <f t="shared" si="0"/>
        <v>21.5</v>
      </c>
      <c r="S19" s="36">
        <f t="shared" si="1"/>
        <v>10</v>
      </c>
      <c r="T19" s="36">
        <f t="shared" si="2"/>
        <v>0</v>
      </c>
      <c r="U19" s="36">
        <f t="shared" si="3"/>
        <v>13.5</v>
      </c>
      <c r="V19" s="36">
        <f t="shared" si="4"/>
        <v>0</v>
      </c>
      <c r="W19" s="36">
        <f t="shared" si="5"/>
        <v>45</v>
      </c>
      <c r="X19" s="36">
        <f t="shared" si="7"/>
        <v>6670</v>
      </c>
    </row>
    <row r="20" spans="1:25" x14ac:dyDescent="0.2">
      <c r="A20" s="32" t="s">
        <v>63</v>
      </c>
      <c r="B20" s="31"/>
      <c r="C20" s="31"/>
      <c r="D20" s="31"/>
      <c r="E20" s="31"/>
      <c r="F20" s="31"/>
      <c r="G20" s="31"/>
      <c r="H20" s="31"/>
      <c r="I20" s="31"/>
      <c r="J20" s="36">
        <v>9</v>
      </c>
      <c r="K20" s="36">
        <v>9</v>
      </c>
      <c r="L20" s="36">
        <v>6</v>
      </c>
      <c r="M20" s="31"/>
      <c r="N20" s="31"/>
      <c r="O20" s="31"/>
      <c r="P20" s="31"/>
      <c r="Q20" s="31"/>
      <c r="R20" s="36">
        <f t="shared" si="0"/>
        <v>24</v>
      </c>
      <c r="S20" s="36">
        <f t="shared" si="1"/>
        <v>0</v>
      </c>
      <c r="T20" s="36">
        <f t="shared" si="2"/>
        <v>0</v>
      </c>
      <c r="U20" s="36">
        <f t="shared" si="3"/>
        <v>0</v>
      </c>
      <c r="V20" s="36">
        <f t="shared" si="4"/>
        <v>0</v>
      </c>
      <c r="W20" s="36">
        <f t="shared" si="5"/>
        <v>24</v>
      </c>
      <c r="X20" s="36">
        <f t="shared" si="7"/>
        <v>3360</v>
      </c>
    </row>
    <row r="21" spans="1:25" x14ac:dyDescent="0.2">
      <c r="A21" s="32" t="s">
        <v>159</v>
      </c>
      <c r="B21" s="31"/>
      <c r="C21" s="31"/>
      <c r="D21" s="36">
        <v>8</v>
      </c>
      <c r="E21" s="36">
        <v>9.5</v>
      </c>
      <c r="F21" s="36">
        <v>10</v>
      </c>
      <c r="G21" s="36">
        <v>11</v>
      </c>
      <c r="H21" s="36">
        <v>8.5</v>
      </c>
      <c r="I21" s="31"/>
      <c r="J21" s="36">
        <v>7.5</v>
      </c>
      <c r="K21" s="36">
        <v>10</v>
      </c>
      <c r="L21" s="31"/>
      <c r="M21" s="31"/>
      <c r="N21" s="31"/>
      <c r="O21" s="31"/>
      <c r="P21" s="31"/>
      <c r="Q21" s="31"/>
      <c r="R21" s="36">
        <f t="shared" si="0"/>
        <v>17.5</v>
      </c>
      <c r="S21" s="36">
        <f t="shared" si="1"/>
        <v>8.5</v>
      </c>
      <c r="T21" s="36">
        <f t="shared" si="2"/>
        <v>27.5</v>
      </c>
      <c r="U21" s="36">
        <f t="shared" si="3"/>
        <v>11</v>
      </c>
      <c r="V21" s="36">
        <f t="shared" si="4"/>
        <v>0</v>
      </c>
      <c r="W21" s="36">
        <f t="shared" si="5"/>
        <v>64.5</v>
      </c>
      <c r="X21" s="36">
        <f>R21*120+S21*140+T21*130+U21*150+V21*180</f>
        <v>8515</v>
      </c>
      <c r="Y21" s="37"/>
    </row>
    <row r="22" spans="1:25" x14ac:dyDescent="0.2">
      <c r="A22" s="32" t="s">
        <v>59</v>
      </c>
      <c r="B22" s="31"/>
      <c r="C22" s="31"/>
      <c r="D22" s="31"/>
      <c r="E22" s="31"/>
      <c r="F22" s="36">
        <v>7.5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6">
        <f t="shared" si="0"/>
        <v>0</v>
      </c>
      <c r="S22" s="36">
        <f t="shared" si="1"/>
        <v>0</v>
      </c>
      <c r="T22" s="36">
        <f t="shared" si="2"/>
        <v>7.5</v>
      </c>
      <c r="U22" s="36">
        <f t="shared" si="3"/>
        <v>0</v>
      </c>
      <c r="V22" s="36">
        <f t="shared" si="4"/>
        <v>0</v>
      </c>
      <c r="W22" s="36">
        <f t="shared" si="5"/>
        <v>7.5</v>
      </c>
      <c r="X22" s="36">
        <f>R22*140+S22*150+T22*150+U22*160+V22*180</f>
        <v>1125</v>
      </c>
    </row>
    <row r="23" spans="1:25" x14ac:dyDescent="0.2">
      <c r="A23" s="32" t="s">
        <v>160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6">
        <v>6</v>
      </c>
      <c r="M23" s="31"/>
      <c r="N23" s="31"/>
      <c r="O23" s="31"/>
      <c r="P23" s="31"/>
      <c r="Q23" s="31"/>
      <c r="R23" s="36">
        <f t="shared" si="0"/>
        <v>6</v>
      </c>
      <c r="S23" s="36">
        <f t="shared" si="1"/>
        <v>0</v>
      </c>
      <c r="T23" s="36">
        <f t="shared" si="2"/>
        <v>0</v>
      </c>
      <c r="U23" s="36">
        <f t="shared" si="3"/>
        <v>0</v>
      </c>
      <c r="V23" s="36">
        <f t="shared" si="4"/>
        <v>0</v>
      </c>
      <c r="W23" s="36">
        <f t="shared" si="5"/>
        <v>6</v>
      </c>
      <c r="X23" s="36">
        <f t="shared" ref="X23:X25" si="8">R23*140+S23*150+T23*150+U23*160+V23*180</f>
        <v>840</v>
      </c>
    </row>
    <row r="24" spans="1:25" x14ac:dyDescent="0.2">
      <c r="A24" s="32" t="s">
        <v>161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6">
        <v>6</v>
      </c>
      <c r="M24" s="31"/>
      <c r="N24" s="31"/>
      <c r="O24" s="31"/>
      <c r="P24" s="31"/>
      <c r="Q24" s="31"/>
      <c r="R24" s="36">
        <f t="shared" si="0"/>
        <v>6</v>
      </c>
      <c r="S24" s="36">
        <f t="shared" si="1"/>
        <v>0</v>
      </c>
      <c r="T24" s="36">
        <f t="shared" si="2"/>
        <v>0</v>
      </c>
      <c r="U24" s="36">
        <f t="shared" si="3"/>
        <v>0</v>
      </c>
      <c r="V24" s="36">
        <f t="shared" si="4"/>
        <v>0</v>
      </c>
      <c r="W24" s="36">
        <f t="shared" si="5"/>
        <v>6</v>
      </c>
      <c r="X24" s="36">
        <f t="shared" si="8"/>
        <v>840</v>
      </c>
    </row>
    <row r="25" spans="1:25" x14ac:dyDescent="0.2">
      <c r="A25" s="32" t="s">
        <v>162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6">
        <f t="shared" si="0"/>
        <v>0</v>
      </c>
      <c r="S25" s="36">
        <f t="shared" si="1"/>
        <v>0</v>
      </c>
      <c r="T25" s="36">
        <f t="shared" si="2"/>
        <v>0</v>
      </c>
      <c r="U25" s="36">
        <f t="shared" si="3"/>
        <v>0</v>
      </c>
      <c r="V25" s="36">
        <f t="shared" si="4"/>
        <v>0</v>
      </c>
      <c r="W25" s="36">
        <f t="shared" si="5"/>
        <v>0</v>
      </c>
      <c r="X25" s="36">
        <f t="shared" si="8"/>
        <v>0</v>
      </c>
    </row>
    <row r="27" spans="1:25" x14ac:dyDescent="0.2">
      <c r="W27" s="32" t="s">
        <v>163</v>
      </c>
      <c r="X27" s="36">
        <f>SUM(X3:X25)</f>
        <v>169550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Апрель</vt:lpstr>
      <vt:lpstr>Май 1-15</vt:lpstr>
      <vt:lpstr>Май 16-31</vt:lpstr>
      <vt:lpstr>Июнь1-15</vt:lpstr>
      <vt:lpstr>Июнь16-30</vt:lpstr>
      <vt:lpstr>Июль</vt:lpstr>
      <vt:lpstr>ИюльUNSORTED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2024-07-15T17:55:51Z</dcterms:modified>
</cp:coreProperties>
</file>