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laptop/Documents/datascience/applied_ds/applied_ds/"/>
    </mc:Choice>
  </mc:AlternateContent>
  <xr:revisionPtr revIDLastSave="0" documentId="13_ncr:1_{6A35AC32-4EBF-CC49-BCCB-AD6BCB28F7B3}" xr6:coauthVersionLast="36" xr6:coauthVersionMax="36" xr10:uidLastSave="{00000000-0000-0000-0000-000000000000}"/>
  <bookViews>
    <workbookView xWindow="2220" yWindow="1460" windowWidth="26620" windowHeight="18860" xr2:uid="{39CC9302-50CD-C440-9F7E-FF243788800C}"/>
  </bookViews>
  <sheets>
    <sheet name="Sheet1" sheetId="1" r:id="rId1"/>
  </sheets>
  <definedNames>
    <definedName name="_xlchart.v1.0" hidden="1">Sheet1!$E$14:$E$21</definedName>
    <definedName name="_xlchart.v1.1" hidden="1">Sheet1!$F$13</definedName>
    <definedName name="_xlchart.v1.10" hidden="1">Sheet1!$F$13</definedName>
    <definedName name="_xlchart.v1.11" hidden="1">Sheet1!$F$14:$F$21</definedName>
    <definedName name="_xlchart.v1.12" hidden="1">Sheet1!$E$14:$E$21</definedName>
    <definedName name="_xlchart.v1.13" hidden="1">Sheet1!$F$13</definedName>
    <definedName name="_xlchart.v1.14" hidden="1">Sheet1!$F$14:$F$21</definedName>
    <definedName name="_xlchart.v1.15" hidden="1">Sheet1!$E$14:$E$21</definedName>
    <definedName name="_xlchart.v1.16" hidden="1">Sheet1!$F$13</definedName>
    <definedName name="_xlchart.v1.17" hidden="1">Sheet1!$F$14:$F$21</definedName>
    <definedName name="_xlchart.v1.2" hidden="1">Sheet1!$F$14:$F$21</definedName>
    <definedName name="_xlchart.v1.3" hidden="1">Sheet1!$E$14:$E$21</definedName>
    <definedName name="_xlchart.v1.4" hidden="1">Sheet1!$F$13</definedName>
    <definedName name="_xlchart.v1.5" hidden="1">Sheet1!$F$14:$F$21</definedName>
    <definedName name="_xlchart.v1.6" hidden="1">Sheet1!$E$14:$E$21</definedName>
    <definedName name="_xlchart.v1.7" hidden="1">Sheet1!$F$13</definedName>
    <definedName name="_xlchart.v1.8" hidden="1">Sheet1!$F$14:$F$21</definedName>
    <definedName name="_xlchart.v1.9" hidden="1">Sheet1!$E$14:$E$21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K9" i="1" l="1"/>
  <c r="C9" i="1" s="1"/>
  <c r="B9" i="1"/>
  <c r="F9" i="1"/>
  <c r="F3" i="1"/>
  <c r="F4" i="1"/>
  <c r="F5" i="1"/>
  <c r="F6" i="1"/>
  <c r="F7" i="1"/>
  <c r="F8" i="1"/>
  <c r="F2" i="1"/>
  <c r="C3" i="1"/>
  <c r="D3" i="1" s="1"/>
  <c r="C4" i="1"/>
  <c r="D4" i="1" s="1"/>
  <c r="B3" i="1"/>
  <c r="B4" i="1"/>
  <c r="B5" i="1"/>
  <c r="B6" i="1"/>
  <c r="K3" i="1"/>
  <c r="K4" i="1"/>
  <c r="K5" i="1"/>
  <c r="C5" i="1" s="1"/>
  <c r="K6" i="1"/>
  <c r="C6" i="1" s="1"/>
  <c r="D6" i="1" s="1"/>
  <c r="K7" i="1"/>
  <c r="B7" i="1" s="1"/>
  <c r="K8" i="1"/>
  <c r="B8" i="1" s="1"/>
  <c r="K2" i="1"/>
  <c r="B2" i="1" s="1"/>
  <c r="D5" i="1" l="1"/>
  <c r="C12" i="1"/>
  <c r="C13" i="1" s="1"/>
  <c r="D9" i="1"/>
  <c r="B14" i="1"/>
  <c r="B15" i="1" s="1"/>
  <c r="C8" i="1"/>
  <c r="D8" i="1" s="1"/>
  <c r="C7" i="1"/>
  <c r="D7" i="1" s="1"/>
  <c r="C2" i="1"/>
  <c r="D2" i="1" s="1"/>
  <c r="B12" i="1" l="1"/>
  <c r="B13" i="1" s="1"/>
  <c r="D10" i="1"/>
</calcChain>
</file>

<file path=xl/sharedStrings.xml><?xml version="1.0" encoding="utf-8"?>
<sst xmlns="http://schemas.openxmlformats.org/spreadsheetml/2006/main" count="51" uniqueCount="28">
  <si>
    <t>Company</t>
  </si>
  <si>
    <t xml:space="preserve">Intel </t>
  </si>
  <si>
    <t>Nvidia</t>
  </si>
  <si>
    <t>Qualcomm</t>
  </si>
  <si>
    <t>Fujitsu</t>
  </si>
  <si>
    <t>Super Micro</t>
  </si>
  <si>
    <t>Jabil</t>
  </si>
  <si>
    <t>Lenovo</t>
  </si>
  <si>
    <t>Low Cap</t>
  </si>
  <si>
    <t>High Cap</t>
  </si>
  <si>
    <t xml:space="preserve">Date low </t>
  </si>
  <si>
    <t xml:space="preserve">Date High </t>
  </si>
  <si>
    <t>Conversion Factor</t>
  </si>
  <si>
    <t>Current cap*</t>
  </si>
  <si>
    <t>Current Shareprice*</t>
  </si>
  <si>
    <t>Low Share Price*</t>
  </si>
  <si>
    <t xml:space="preserve">High Share Price* </t>
  </si>
  <si>
    <t>October 3rd</t>
  </si>
  <si>
    <t xml:space="preserve">October 11th </t>
  </si>
  <si>
    <t>Lost Value</t>
  </si>
  <si>
    <t>Percent Value Lost (October 3 - October 11, 2018)</t>
  </si>
  <si>
    <t>4th telecom, 4tH bigggest smart phone</t>
  </si>
  <si>
    <t>ZTE</t>
  </si>
  <si>
    <t xml:space="preserve">American </t>
  </si>
  <si>
    <t xml:space="preserve">Average amount lost </t>
  </si>
  <si>
    <t>Asian</t>
  </si>
  <si>
    <t>Average - Intel</t>
  </si>
  <si>
    <t xml:space="preserve">Value Lost in USD Millions (Oct. 3 - Oct 11, 2018)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</si>
</sst>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2" fillId="0" borderId="0" xfId="1" applyNumberFormat="1" applyFont="1"/>
    <xf numFmtId="167" fontId="2" fillId="0" borderId="0" xfId="1" applyNumberFormat="1" applyFont="1"/>
    <xf numFmtId="9" fontId="2" fillId="0" borderId="0" xfId="2" applyFont="1"/>
    <xf numFmtId="0" fontId="3" fillId="0" borderId="0" xfId="0" applyFont="1"/>
    <xf numFmtId="44" fontId="2" fillId="0" borderId="0" xfId="0" applyNumberFormat="1" applyFont="1"/>
    <xf numFmtId="0" fontId="4" fillId="0" borderId="0" xfId="0" applyFont="1"/>
    <xf numFmtId="44" fontId="4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28525635673823E-2"/>
          <c:y val="2.3091712426365339E-2"/>
          <c:w val="0.96166666666666667"/>
          <c:h val="0.89749141591561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 Value Lost (October 3 - October 11, 2018)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Intel </c:v>
                </c:pt>
                <c:pt idx="1">
                  <c:v>Nvidia</c:v>
                </c:pt>
                <c:pt idx="2">
                  <c:v>Qualcomm</c:v>
                </c:pt>
                <c:pt idx="3">
                  <c:v>Fujitsu</c:v>
                </c:pt>
                <c:pt idx="4">
                  <c:v>Super Micro</c:v>
                </c:pt>
                <c:pt idx="5">
                  <c:v>Jabil</c:v>
                </c:pt>
                <c:pt idx="6">
                  <c:v>Lenovo</c:v>
                </c:pt>
                <c:pt idx="7">
                  <c:v>ZTE</c:v>
                </c:pt>
              </c:strCache>
            </c:strRef>
          </c:cat>
          <c:val>
            <c:numRef>
              <c:f>Sheet1!$F$2:$F$9</c:f>
              <c:numCache>
                <c:formatCode>0%</c:formatCode>
                <c:ptCount val="8"/>
                <c:pt idx="0">
                  <c:v>9.2904019688269099E-2</c:v>
                </c:pt>
                <c:pt idx="1">
                  <c:v>0.17996024134202915</c:v>
                </c:pt>
                <c:pt idx="2">
                  <c:v>0.11495044052863428</c:v>
                </c:pt>
                <c:pt idx="3">
                  <c:v>0.65125709651257102</c:v>
                </c:pt>
                <c:pt idx="4">
                  <c:v>0.39018691588785037</c:v>
                </c:pt>
                <c:pt idx="5">
                  <c:v>0.12801484230055657</c:v>
                </c:pt>
                <c:pt idx="6">
                  <c:v>0.21400264200792604</c:v>
                </c:pt>
                <c:pt idx="7" formatCode="General">
                  <c:v>0.20903954802259891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2-F549-BD9F-908555A0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298656"/>
        <c:axId val="1148121072"/>
      </c:barChart>
      <c:catAx>
        <c:axId val="11412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21072"/>
        <c:crosses val="autoZero"/>
        <c:auto val="1"/>
        <c:lblAlgn val="ctr"/>
        <c:lblOffset val="100"/>
        <c:noMultiLvlLbl val="0"/>
      </c:catAx>
      <c:valAx>
        <c:axId val="1148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1841663720108"/>
          <c:y val="0.10665628533983805"/>
          <c:w val="0.84654127157578662"/>
          <c:h val="0.8427114456497850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78-554F-BFAC-54D8D7160A1F}"/>
              </c:ext>
            </c:extLst>
          </c:dPt>
          <c:dLbls>
            <c:dLbl>
              <c:idx val="0"/>
              <c:layout>
                <c:manualLayout>
                  <c:x val="2.4784106687447717E-3"/>
                  <c:y val="-2.08618943485785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78-554F-BFAC-54D8D7160A1F}"/>
                </c:ext>
              </c:extLst>
            </c:dLbl>
            <c:dLbl>
              <c:idx val="1"/>
              <c:layout>
                <c:manualLayout>
                  <c:x val="-2.9867359526694068E-3"/>
                  <c:y val="-2.1253416863126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78-554F-BFAC-54D8D7160A1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F78-554F-BFAC-54D8D7160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Sheet1!$B$13:$D$13</c:f>
              <c:numCache>
                <c:formatCode>_("$"* #,##0.00_);_("$"* \(#,##0.00\);_("$"* "-"??_);_(@_)</c:formatCode>
                <c:ptCount val="3"/>
                <c:pt idx="0">
                  <c:v>14057232802.11235</c:v>
                </c:pt>
                <c:pt idx="1">
                  <c:v>7031043508.4682264</c:v>
                </c:pt>
                <c:pt idx="2" formatCode="General">
                  <c:v>16700000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8-554F-BFAC-54D8D7160A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17122624"/>
        <c:axId val="1256230256"/>
      </c:barChart>
      <c:catAx>
        <c:axId val="1617122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6230256"/>
        <c:crosses val="autoZero"/>
        <c:auto val="0"/>
        <c:lblAlgn val="ctr"/>
        <c:lblOffset val="100"/>
        <c:noMultiLvlLbl val="0"/>
      </c:catAx>
      <c:valAx>
        <c:axId val="12562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78558363498847"/>
          <c:y val="0.14015332219309429"/>
          <c:w val="0.74751433019927094"/>
          <c:h val="0.8271270511489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Intel </c:v>
                </c:pt>
                <c:pt idx="1">
                  <c:v>Nvidia</c:v>
                </c:pt>
                <c:pt idx="2">
                  <c:v>Qualcomm</c:v>
                </c:pt>
                <c:pt idx="3">
                  <c:v>Fujitsu</c:v>
                </c:pt>
                <c:pt idx="4">
                  <c:v>Super Micro</c:v>
                </c:pt>
                <c:pt idx="5">
                  <c:v>Jabil</c:v>
                </c:pt>
                <c:pt idx="6">
                  <c:v>Lenovo</c:v>
                </c:pt>
                <c:pt idx="7">
                  <c:v>ZTE</c:v>
                </c:pt>
              </c:strCache>
            </c:strRef>
          </c:cat>
          <c:val>
            <c:numRef>
              <c:f>Sheet1!$D$2:$D$9</c:f>
              <c:numCache>
                <c:formatCode>_("$"* #,##0.00_);_("$"* \(#,##0.00\);_("$"* "-"??_);_(@_)</c:formatCode>
                <c:ptCount val="8"/>
                <c:pt idx="0">
                  <c:v>724800000.00000095</c:v>
                </c:pt>
                <c:pt idx="1">
                  <c:v>31317787346.803589</c:v>
                </c:pt>
                <c:pt idx="2">
                  <c:v>10129111059.533463</c:v>
                </c:pt>
                <c:pt idx="3">
                  <c:v>4936753521.1267605</c:v>
                </c:pt>
                <c:pt idx="4">
                  <c:v>407043828.26475847</c:v>
                </c:pt>
                <c:pt idx="5">
                  <c:v>527606752.73088408</c:v>
                </c:pt>
                <c:pt idx="6">
                  <c:v>1925825242.7184467</c:v>
                </c:pt>
                <c:pt idx="7" formatCode="General">
                  <c:v>1551764705.8823528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4-CC40-997A-6F9ED9853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6099872"/>
        <c:axId val="1270450960"/>
      </c:barChart>
      <c:catAx>
        <c:axId val="13560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50960"/>
        <c:crosses val="autoZero"/>
        <c:auto val="1"/>
        <c:lblAlgn val="ctr"/>
        <c:lblOffset val="100"/>
        <c:noMultiLvlLbl val="0"/>
      </c:catAx>
      <c:valAx>
        <c:axId val="12704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 Value Lost in USD Millions (Oct. 3 - Oct 11, 2018)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1493447256878E-2"/>
          <c:y val="0.13143989634735592"/>
          <c:w val="0.92671946372070324"/>
          <c:h val="0.69708816468378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 Value Lost in USD Millions (Oct. 3 - Oct 11, 2018)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B3F315B-A298-D844-A1D9-6CEC7A96FD61}" type="VALUE">
                      <a:rPr lang="en-US" sz="18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3D0-EC40-9ACD-050B69C8A1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7C4152-F457-5A4B-A8D9-43570572664C}" type="VALUE">
                      <a:rPr lang="en-US" sz="18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3D0-EC40-9ACD-050B69C8A1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Sheet1!$E$14:$E$21</c:f>
              <c:strCache>
                <c:ptCount val="8"/>
                <c:pt idx="0">
                  <c:v>Intel </c:v>
                </c:pt>
                <c:pt idx="1">
                  <c:v>Nvidia</c:v>
                </c:pt>
                <c:pt idx="2">
                  <c:v>Qualcomm</c:v>
                </c:pt>
                <c:pt idx="3">
                  <c:v>Fujitsu</c:v>
                </c:pt>
                <c:pt idx="4">
                  <c:v>Super Micro</c:v>
                </c:pt>
                <c:pt idx="5">
                  <c:v>Jabil</c:v>
                </c:pt>
                <c:pt idx="6">
                  <c:v>Lenovo</c:v>
                </c:pt>
                <c:pt idx="7">
                  <c:v>ZTE</c:v>
                </c:pt>
              </c:strCache>
            </c:strRef>
          </c:cat>
          <c:val>
            <c:numRef>
              <c:f>Sheet1!$F$14:$F$21</c:f>
              <c:numCache>
                <c:formatCode>_("$"* #,##0_);_("$"* \(#,##0\);_("$"* "-"??_);_(@_)</c:formatCode>
                <c:ptCount val="8"/>
                <c:pt idx="0">
                  <c:v>724.80000000000098</c:v>
                </c:pt>
                <c:pt idx="1">
                  <c:v>31317.78734680359</c:v>
                </c:pt>
                <c:pt idx="2">
                  <c:v>10129.111059533463</c:v>
                </c:pt>
                <c:pt idx="3">
                  <c:v>4936.7535211267605</c:v>
                </c:pt>
                <c:pt idx="4">
                  <c:v>407.04382826475847</c:v>
                </c:pt>
                <c:pt idx="5">
                  <c:v>527.60675273088407</c:v>
                </c:pt>
                <c:pt idx="6">
                  <c:v>1925.8252427184468</c:v>
                </c:pt>
                <c:pt idx="7">
                  <c:v>1551.76470588235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0-EC40-9ACD-050B69C8A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4990272"/>
        <c:axId val="1298663536"/>
      </c:barChart>
      <c:catAx>
        <c:axId val="13549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63536"/>
        <c:crosses val="autoZero"/>
        <c:auto val="1"/>
        <c:lblAlgn val="ctr"/>
        <c:lblOffset val="100"/>
        <c:noMultiLvlLbl val="0"/>
      </c:catAx>
      <c:valAx>
        <c:axId val="12986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2879169</xdr:colOff>
      <xdr:row>23</xdr:row>
      <xdr:rowOff>315891</xdr:rowOff>
    </xdr:from>
    <xdr:to>
      <xdr:col>9</xdr:col>
      <xdr:colOff>963518</xdr:colOff>
      <xdr:row>51</xdr:row>
      <xdr:rowOff>265089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321310-8357-F141-8F77-0A8E58D86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178093</xdr:colOff>
      <xdr:row>67</xdr:row>
      <xdr:rowOff>328556</xdr:rowOff>
    </xdr:from>
    <xdr:to>
      <xdr:col>8</xdr:col>
      <xdr:colOff>325829</xdr:colOff>
      <xdr:row>93</xdr:row>
      <xdr:rowOff>62142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CC44F-19A9-9545-8B40-D6B1CDE1F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8466</xdr:colOff>
      <xdr:row>11</xdr:row>
      <xdr:rowOff>101600</xdr:rowOff>
    </xdr:from>
    <xdr:to>
      <xdr:col>3</xdr:col>
      <xdr:colOff>1371601</xdr:colOff>
      <xdr:row>30</xdr:row>
      <xdr:rowOff>67734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65D0B7-7DF7-F84C-A16F-6920A122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651933</xdr:colOff>
      <xdr:row>13</xdr:row>
      <xdr:rowOff>279399</xdr:rowOff>
    </xdr:from>
    <xdr:to>
      <xdr:col>4</xdr:col>
      <xdr:colOff>1569155</xdr:colOff>
      <xdr:row>32</xdr:row>
      <xdr:rowOff>270933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77E3A1-701D-3A4A-A284-0FB75C0A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0.22747</cdr:x>
      <cdr:y>0.95479</cdr:y>
    </cdr:from>
    <cdr:to>
      <cdr:x>0.3762</cdr:x>
      <cdr:y>0.99431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92304D-132D-6147-92DA-EF9934F049F3}"/>
            </a:ext>
          </a:extLst>
        </cdr:cNvPr>
        <cdr:cNvSpPr txBox="1"/>
      </cdr:nvSpPr>
      <cdr:spPr>
        <a:xfrm xmlns:a="http://schemas.openxmlformats.org/drawingml/2006/main">
          <a:off x="3496441" y="9001711"/>
          <a:ext cx="2286000" cy="372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0.20985</cdr:x>
      <cdr:y>0.94581</cdr:y>
    </cdr:from>
    <cdr:to>
      <cdr:x>0.3762</cdr:x>
      <cdr:y>0.99071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B58B987-F3BB-AA47-8C56-3C87992732C1}"/>
            </a:ext>
          </a:extLst>
        </cdr:cNvPr>
        <cdr:cNvSpPr txBox="1"/>
      </cdr:nvSpPr>
      <cdr:spPr>
        <a:xfrm xmlns:a="http://schemas.openxmlformats.org/drawingml/2006/main">
          <a:off x="3225507" y="8917044"/>
          <a:ext cx="2556934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/>
              </a:solidFill>
            </a:rPr>
            <a:t>$ Americans Lost</a:t>
          </a:r>
        </a:p>
      </cdr:txBody>
    </cdr:sp>
  </cdr:relSizeAnchor>
  <cdr:relSizeAnchor xmlns:cdr="http://schemas.openxmlformats.org/drawingml/2006/chartDrawing">
    <cdr:from>
      <cdr:x>0.51337</cdr:x>
      <cdr:y>0.94833</cdr:y>
    </cdr:from>
    <cdr:to>
      <cdr:x>0.67972</cdr:x>
      <cdr:y>0.99323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1D319F8-87EF-AE45-A3A2-4416FC1ACE9F}"/>
            </a:ext>
          </a:extLst>
        </cdr:cNvPr>
        <cdr:cNvSpPr txBox="1"/>
      </cdr:nvSpPr>
      <cdr:spPr>
        <a:xfrm xmlns:a="http://schemas.openxmlformats.org/drawingml/2006/main">
          <a:off x="7890933" y="8940799"/>
          <a:ext cx="2556934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solidFill>
                <a:schemeClr val="bg1"/>
              </a:solidFill>
            </a:rPr>
            <a:t>$ Asians</a:t>
          </a:r>
          <a:r>
            <a:rPr lang="en-US" sz="2400" baseline="0">
              <a:solidFill>
                <a:schemeClr val="bg1"/>
              </a:solidFill>
            </a:rPr>
            <a:t> </a:t>
          </a:r>
          <a:r>
            <a:rPr lang="en-US" sz="2400">
              <a:solidFill>
                <a:schemeClr val="bg1"/>
              </a:solidFill>
            </a:rPr>
            <a:t>Lost</a:t>
          </a:r>
        </a:p>
      </cdr:txBody>
    </cdr:sp>
  </cdr:relSizeAnchor>
  <cdr:relSizeAnchor xmlns:cdr="http://schemas.openxmlformats.org/drawingml/2006/chartDrawing">
    <cdr:from>
      <cdr:x>0.69925</cdr:x>
      <cdr:y>0.95013</cdr:y>
    </cdr:from>
    <cdr:to>
      <cdr:x>1</cdr:x>
      <cdr:y>0.99503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1D319F8-87EF-AE45-A3A2-4416FC1ACE9F}"/>
            </a:ext>
          </a:extLst>
        </cdr:cNvPr>
        <cdr:cNvSpPr txBox="1"/>
      </cdr:nvSpPr>
      <cdr:spPr>
        <a:xfrm xmlns:a="http://schemas.openxmlformats.org/drawingml/2006/main">
          <a:off x="10748003" y="8957733"/>
          <a:ext cx="46228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bg1"/>
              </a:solidFill>
            </a:rPr>
            <a:t>Average</a:t>
          </a:r>
          <a:r>
            <a:rPr lang="en-US" sz="2000" baseline="0">
              <a:solidFill>
                <a:schemeClr val="bg1"/>
              </a:solidFill>
            </a:rPr>
            <a:t> $ firm spends on Cyber Security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AB5D-7A50-884B-80A3-08557ABA3029}">
  <dimension ref="A1:N33"/>
  <sheetViews>
    <sheetView tabSelected="1" topLeftCell="A3" zoomScale="75" zoomScaleNormal="58" workbookViewId="0">
      <selection activeCell="E12" sqref="E12"/>
    </sheetView>
  </sheetViews>
  <sheetFormatPr baseColWidth="10" defaultRowHeight="29" x14ac:dyDescent="0.35"/>
  <cols>
    <col min="1" max="1" width="51.33203125" customWidth="1"/>
    <col min="2" max="2" width="44" customWidth="1"/>
    <col min="3" max="3" width="46.83203125" customWidth="1"/>
    <col min="4" max="6" width="32.33203125" customWidth="1"/>
    <col min="7" max="7" width="22.1640625" customWidth="1"/>
    <col min="8" max="8" width="21.5" customWidth="1"/>
    <col min="9" max="9" width="25.83203125" customWidth="1"/>
    <col min="10" max="10" width="31" customWidth="1"/>
    <col min="11" max="11" width="30.1640625" customWidth="1"/>
    <col min="12" max="12" width="17.83203125" customWidth="1"/>
    <col min="13" max="13" width="20" customWidth="1"/>
    <col min="14" max="14" width="10.83203125" style="5"/>
  </cols>
  <sheetData>
    <row r="1" spans="1:14" x14ac:dyDescent="0.35">
      <c r="A1" s="1" t="s">
        <v>0</v>
      </c>
      <c r="B1" s="1" t="s">
        <v>8</v>
      </c>
      <c r="C1" s="1" t="s">
        <v>9</v>
      </c>
      <c r="D1" s="1" t="s">
        <v>19</v>
      </c>
      <c r="E1" s="1"/>
      <c r="F1" s="1" t="s">
        <v>20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  <c r="L1" s="1" t="s">
        <v>10</v>
      </c>
      <c r="M1" s="1" t="s">
        <v>11</v>
      </c>
    </row>
    <row r="2" spans="1:14" x14ac:dyDescent="0.35">
      <c r="A2" s="1" t="s">
        <v>1</v>
      </c>
      <c r="B2" s="2">
        <f>H2*K2</f>
        <v>7076799999.999999</v>
      </c>
      <c r="C2" s="2">
        <f>G2*K2</f>
        <v>7801600000</v>
      </c>
      <c r="D2" s="2">
        <f>C2-B2</f>
        <v>724800000.00000095</v>
      </c>
      <c r="E2" s="3">
        <f t="shared" ref="E2:E9" si="0">D2/1000000</f>
        <v>724.80000000000098</v>
      </c>
      <c r="F2" s="4">
        <f>(G2-H2)/G2</f>
        <v>9.2904019688269099E-2</v>
      </c>
      <c r="G2" s="2">
        <v>48.76</v>
      </c>
      <c r="H2" s="2">
        <v>44.23</v>
      </c>
      <c r="I2" s="2">
        <v>25</v>
      </c>
      <c r="J2" s="2">
        <v>4000000000</v>
      </c>
      <c r="K2" s="2">
        <f>J2/I2</f>
        <v>160000000</v>
      </c>
      <c r="L2" s="1" t="s">
        <v>18</v>
      </c>
      <c r="M2" s="1" t="s">
        <v>17</v>
      </c>
    </row>
    <row r="3" spans="1:14" x14ac:dyDescent="0.35">
      <c r="A3" s="1" t="s">
        <v>2</v>
      </c>
      <c r="B3" s="2">
        <f t="shared" ref="B3:B9" si="1">H3*K3</f>
        <v>142708359280.11484</v>
      </c>
      <c r="C3" s="2">
        <f t="shared" ref="C3:C9" si="2">G3*K3</f>
        <v>174026146626.91843</v>
      </c>
      <c r="D3" s="2">
        <f>C3-B3</f>
        <v>31317787346.803589</v>
      </c>
      <c r="E3" s="3">
        <f t="shared" si="0"/>
        <v>31317.78734680359</v>
      </c>
      <c r="F3" s="4">
        <f t="shared" ref="F3:F9" si="3">(G3-H3)/G3</f>
        <v>0.17996024134202915</v>
      </c>
      <c r="G3" s="1">
        <v>286.73</v>
      </c>
      <c r="H3" s="1">
        <v>235.13</v>
      </c>
      <c r="I3" s="1">
        <v>181.14</v>
      </c>
      <c r="J3" s="1">
        <v>109940000000</v>
      </c>
      <c r="K3" s="2">
        <f t="shared" ref="K3:K9" si="4">J3/I3</f>
        <v>606933863.31014693</v>
      </c>
      <c r="L3" s="1" t="s">
        <v>18</v>
      </c>
      <c r="M3" s="1" t="s">
        <v>17</v>
      </c>
    </row>
    <row r="4" spans="1:14" x14ac:dyDescent="0.35">
      <c r="A4" s="1" t="s">
        <v>3</v>
      </c>
      <c r="B4" s="2">
        <f t="shared" si="1"/>
        <v>77988089822.444016</v>
      </c>
      <c r="C4" s="2">
        <f t="shared" si="2"/>
        <v>88117200881.977478</v>
      </c>
      <c r="D4" s="2">
        <f>C4-B4</f>
        <v>10129111059.533463</v>
      </c>
      <c r="E4" s="3">
        <f t="shared" si="0"/>
        <v>10129.111059533463</v>
      </c>
      <c r="F4" s="4">
        <f t="shared" si="3"/>
        <v>0.11495044052863428</v>
      </c>
      <c r="G4" s="1">
        <v>72.64</v>
      </c>
      <c r="H4" s="1">
        <v>64.290000000000006</v>
      </c>
      <c r="I4" s="1">
        <v>86.17</v>
      </c>
      <c r="J4" s="1">
        <v>104530000000</v>
      </c>
      <c r="K4" s="2">
        <f t="shared" si="4"/>
        <v>1213067192.7585006</v>
      </c>
      <c r="L4" s="1" t="s">
        <v>18</v>
      </c>
      <c r="M4" s="1" t="s">
        <v>17</v>
      </c>
    </row>
    <row r="5" spans="1:14" x14ac:dyDescent="0.35">
      <c r="A5" s="1" t="s">
        <v>4</v>
      </c>
      <c r="B5" s="2">
        <f t="shared" si="1"/>
        <v>2643591549.2957749</v>
      </c>
      <c r="C5" s="2">
        <f t="shared" si="2"/>
        <v>7580345070.4225359</v>
      </c>
      <c r="D5" s="2">
        <f>C5-B5</f>
        <v>4936753521.1267605</v>
      </c>
      <c r="E5" s="3">
        <f t="shared" si="0"/>
        <v>4936.7535211267605</v>
      </c>
      <c r="F5" s="4">
        <f t="shared" si="3"/>
        <v>0.65125709651257102</v>
      </c>
      <c r="G5" s="1">
        <v>36.99</v>
      </c>
      <c r="H5" s="1">
        <v>12.9</v>
      </c>
      <c r="I5" s="1">
        <v>14.2</v>
      </c>
      <c r="J5" s="1">
        <v>2910000000</v>
      </c>
      <c r="K5" s="2">
        <f t="shared" si="4"/>
        <v>204929577.46478873</v>
      </c>
      <c r="L5" s="1" t="s">
        <v>18</v>
      </c>
      <c r="M5" s="1" t="s">
        <v>17</v>
      </c>
    </row>
    <row r="6" spans="1:14" x14ac:dyDescent="0.35">
      <c r="A6" s="1" t="s">
        <v>5</v>
      </c>
      <c r="B6" s="2">
        <f t="shared" si="1"/>
        <v>636158318.42576039</v>
      </c>
      <c r="C6" s="2">
        <f t="shared" si="2"/>
        <v>1043202146.6905189</v>
      </c>
      <c r="D6" s="2">
        <f>C6-B6</f>
        <v>407043828.26475847</v>
      </c>
      <c r="E6" s="3">
        <f t="shared" si="0"/>
        <v>407.04382826475847</v>
      </c>
      <c r="F6" s="4">
        <f t="shared" si="3"/>
        <v>0.39018691588785037</v>
      </c>
      <c r="G6" s="1">
        <v>21.4</v>
      </c>
      <c r="H6" s="1">
        <v>13.05</v>
      </c>
      <c r="I6" s="1">
        <v>22.36</v>
      </c>
      <c r="J6" s="1">
        <v>1090000000</v>
      </c>
      <c r="K6" s="2">
        <f t="shared" si="4"/>
        <v>48747763.864042938</v>
      </c>
      <c r="L6" s="1" t="s">
        <v>18</v>
      </c>
      <c r="M6" s="1" t="s">
        <v>17</v>
      </c>
    </row>
    <row r="7" spans="1:14" x14ac:dyDescent="0.35">
      <c r="A7" s="1" t="s">
        <v>6</v>
      </c>
      <c r="B7" s="2">
        <f t="shared" si="1"/>
        <v>3593843098.3118172</v>
      </c>
      <c r="C7" s="2">
        <f t="shared" si="2"/>
        <v>4121449851.0427012</v>
      </c>
      <c r="D7" s="2">
        <f>C7-B7</f>
        <v>527606752.73088408</v>
      </c>
      <c r="E7" s="3">
        <f t="shared" si="0"/>
        <v>527.60675273088407</v>
      </c>
      <c r="F7" s="4">
        <f t="shared" si="3"/>
        <v>0.12801484230055657</v>
      </c>
      <c r="G7" s="1">
        <v>26.95</v>
      </c>
      <c r="H7" s="1">
        <v>23.5</v>
      </c>
      <c r="I7" s="1">
        <v>30.21</v>
      </c>
      <c r="J7" s="1">
        <v>4620000000</v>
      </c>
      <c r="K7" s="2">
        <f t="shared" si="4"/>
        <v>152929493.54518372</v>
      </c>
      <c r="L7" s="1" t="s">
        <v>18</v>
      </c>
      <c r="M7" s="1" t="s">
        <v>17</v>
      </c>
    </row>
    <row r="8" spans="1:14" x14ac:dyDescent="0.35">
      <c r="A8" s="1" t="s">
        <v>7</v>
      </c>
      <c r="B8" s="2">
        <f t="shared" si="1"/>
        <v>7073247033.4412079</v>
      </c>
      <c r="C8" s="2">
        <f t="shared" si="2"/>
        <v>8999072276.1596546</v>
      </c>
      <c r="D8" s="2">
        <f>C8-B8</f>
        <v>1925825242.7184467</v>
      </c>
      <c r="E8" s="3">
        <f t="shared" si="0"/>
        <v>1925.8252427184468</v>
      </c>
      <c r="F8" s="4">
        <f t="shared" si="3"/>
        <v>0.21400264200792604</v>
      </c>
      <c r="G8" s="1">
        <v>15.14</v>
      </c>
      <c r="H8" s="1">
        <v>11.9</v>
      </c>
      <c r="I8" s="1">
        <v>18.54</v>
      </c>
      <c r="J8" s="1">
        <v>11020000000</v>
      </c>
      <c r="K8" s="2">
        <f t="shared" si="4"/>
        <v>594390507.01186621</v>
      </c>
      <c r="L8" s="1" t="s">
        <v>18</v>
      </c>
      <c r="M8" s="1" t="s">
        <v>17</v>
      </c>
    </row>
    <row r="9" spans="1:14" x14ac:dyDescent="0.35">
      <c r="A9" s="1" t="s">
        <v>22</v>
      </c>
      <c r="B9" s="1">
        <f t="shared" si="1"/>
        <v>5871542130.3656597</v>
      </c>
      <c r="C9" s="1">
        <f t="shared" si="2"/>
        <v>7423306836.2480125</v>
      </c>
      <c r="D9" s="1">
        <f>C9-B9</f>
        <v>1551764705.8823528</v>
      </c>
      <c r="E9" s="3">
        <f t="shared" si="0"/>
        <v>1551.7647058823529</v>
      </c>
      <c r="F9" s="1">
        <f t="shared" si="3"/>
        <v>0.20903954802259891</v>
      </c>
      <c r="G9" s="1">
        <v>3.54</v>
      </c>
      <c r="H9" s="1">
        <v>2.8</v>
      </c>
      <c r="I9" s="1">
        <v>6.29</v>
      </c>
      <c r="J9" s="1">
        <v>13190000000</v>
      </c>
      <c r="K9" s="1">
        <f t="shared" si="4"/>
        <v>2096979332.2734499</v>
      </c>
      <c r="L9" s="1" t="s">
        <v>18</v>
      </c>
      <c r="M9" s="1" t="s">
        <v>17</v>
      </c>
      <c r="N9" s="5" t="s">
        <v>21</v>
      </c>
    </row>
    <row r="10" spans="1:14" x14ac:dyDescent="0.35">
      <c r="A10" s="1"/>
      <c r="B10" s="1"/>
      <c r="C10" s="1"/>
      <c r="D10" s="6">
        <f>AVERAGE(D2:D9)</f>
        <v>6440086557.1325312</v>
      </c>
      <c r="E10" s="6"/>
      <c r="F10" s="1"/>
      <c r="G10" s="1"/>
      <c r="H10" s="1"/>
      <c r="I10" s="1"/>
      <c r="J10" s="1"/>
      <c r="K10" s="1"/>
      <c r="L10" s="1"/>
      <c r="M10" s="1"/>
    </row>
    <row r="11" spans="1:14" x14ac:dyDescent="0.35">
      <c r="A11" s="1"/>
      <c r="B11" s="1" t="s">
        <v>23</v>
      </c>
      <c r="C11" s="1" t="s">
        <v>25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ht="31" x14ac:dyDescent="0.35">
      <c r="A12" s="7"/>
      <c r="B12" s="8">
        <f>D2+D3+D4</f>
        <v>42171698406.337051</v>
      </c>
      <c r="C12" s="8">
        <f>C5+C7+C8+C9</f>
        <v>28124174033.872906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ht="31" x14ac:dyDescent="0.35">
      <c r="A13" s="7" t="s">
        <v>24</v>
      </c>
      <c r="B13" s="8">
        <f>B12/3</f>
        <v>14057232802.11235</v>
      </c>
      <c r="C13" s="8">
        <f>C12/4</f>
        <v>7031043508.4682264</v>
      </c>
      <c r="D13" s="1">
        <v>16700000</v>
      </c>
      <c r="E13" s="1" t="s">
        <v>0</v>
      </c>
      <c r="F13" s="3" t="s">
        <v>27</v>
      </c>
      <c r="G13" s="1"/>
      <c r="H13" s="1"/>
      <c r="I13" s="1"/>
      <c r="J13" s="1"/>
      <c r="K13" s="1"/>
      <c r="L13" s="1"/>
      <c r="M13" s="1"/>
    </row>
    <row r="14" spans="1:14" ht="31" x14ac:dyDescent="0.35">
      <c r="A14" s="7"/>
      <c r="B14" s="8">
        <f>B3+B4</f>
        <v>220696449102.55884</v>
      </c>
      <c r="C14" s="7"/>
      <c r="D14" s="1"/>
      <c r="E14" s="1" t="s">
        <v>1</v>
      </c>
      <c r="F14" s="3">
        <v>724.80000000000098</v>
      </c>
      <c r="G14" s="1"/>
      <c r="H14" s="1"/>
      <c r="I14" s="1"/>
      <c r="J14" s="1"/>
      <c r="K14" s="1"/>
      <c r="L14" s="1"/>
      <c r="M14" s="1"/>
    </row>
    <row r="15" spans="1:14" ht="31" x14ac:dyDescent="0.35">
      <c r="A15" s="7" t="s">
        <v>26</v>
      </c>
      <c r="B15" s="8">
        <f>B14/2</f>
        <v>110348224551.27942</v>
      </c>
      <c r="C15" s="7"/>
      <c r="D15" s="1"/>
      <c r="E15" s="1" t="s">
        <v>2</v>
      </c>
      <c r="F15" s="3">
        <v>31317.78734680359</v>
      </c>
      <c r="G15" s="1"/>
      <c r="H15" s="1"/>
      <c r="I15" s="1"/>
      <c r="J15" s="1"/>
      <c r="K15" s="1"/>
      <c r="L15" s="1"/>
      <c r="M15" s="1"/>
    </row>
    <row r="16" spans="1:14" ht="31" x14ac:dyDescent="0.35">
      <c r="A16" s="7"/>
      <c r="B16" s="7"/>
      <c r="C16" s="7"/>
      <c r="D16" s="1"/>
      <c r="E16" s="1" t="s">
        <v>3</v>
      </c>
      <c r="F16" s="3">
        <v>10129.111059533463</v>
      </c>
      <c r="G16" s="1"/>
      <c r="H16" s="1"/>
      <c r="I16" s="1"/>
      <c r="J16" s="1"/>
      <c r="K16" s="1"/>
      <c r="L16" s="1"/>
      <c r="M16" s="1"/>
    </row>
    <row r="17" spans="1:13" ht="31" x14ac:dyDescent="0.35">
      <c r="A17" s="7"/>
      <c r="B17" s="7"/>
      <c r="C17" s="7"/>
      <c r="D17" s="1"/>
      <c r="E17" s="1" t="s">
        <v>4</v>
      </c>
      <c r="F17" s="3">
        <v>4936.7535211267605</v>
      </c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1" t="s">
        <v>5</v>
      </c>
      <c r="F18" s="3">
        <v>407.04382826475847</v>
      </c>
      <c r="G18" s="1"/>
      <c r="H18" s="1"/>
      <c r="I18" s="1"/>
      <c r="J18" s="1"/>
      <c r="K18" s="1"/>
      <c r="L18" s="1"/>
      <c r="M18" s="1"/>
    </row>
    <row r="19" spans="1:13" x14ac:dyDescent="0.35">
      <c r="A19" s="1"/>
      <c r="B19" s="1"/>
      <c r="C19" s="1"/>
      <c r="D19" s="1"/>
      <c r="E19" s="1" t="s">
        <v>6</v>
      </c>
      <c r="F19" s="3">
        <v>527.60675273088407</v>
      </c>
      <c r="G19" s="1"/>
      <c r="H19" s="1"/>
      <c r="I19" s="1"/>
      <c r="J19" s="1"/>
      <c r="K19" s="1"/>
      <c r="L19" s="1"/>
      <c r="M19" s="1"/>
    </row>
    <row r="20" spans="1:13" x14ac:dyDescent="0.35">
      <c r="A20" s="1"/>
      <c r="B20" s="1"/>
      <c r="C20" s="1"/>
      <c r="D20" s="1"/>
      <c r="E20" s="1" t="s">
        <v>7</v>
      </c>
      <c r="F20" s="3">
        <v>1925.8252427184468</v>
      </c>
      <c r="G20" s="1"/>
      <c r="H20" s="1"/>
      <c r="I20" s="1"/>
      <c r="J20" s="1"/>
      <c r="K20" s="1"/>
      <c r="L20" s="1"/>
      <c r="M20" s="1"/>
    </row>
    <row r="21" spans="1:13" x14ac:dyDescent="0.35">
      <c r="A21" s="1"/>
      <c r="B21" s="1"/>
      <c r="C21" s="1"/>
      <c r="D21" s="1"/>
      <c r="E21" s="1" t="s">
        <v>22</v>
      </c>
      <c r="F21" s="3">
        <v>1551.76470588235</v>
      </c>
      <c r="G21" s="1"/>
      <c r="H21" s="1"/>
      <c r="I21" s="1"/>
      <c r="J21" s="1"/>
      <c r="K21" s="1"/>
      <c r="L21" s="1"/>
      <c r="M21" s="1"/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Pyne</dc:creator>
  <cp:lastModifiedBy>David Pyne</cp:lastModifiedBy>
  <dcterms:created xsi:type="dcterms:W3CDTF">2019-04-30T19:15:00Z</dcterms:created>
  <dcterms:modified xsi:type="dcterms:W3CDTF">2019-05-04T15:38:11Z</dcterms:modified>
</cp:coreProperties>
</file>