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1510" windowHeight="10350" activeTab="4"/>
  </bookViews>
  <sheets>
    <sheet name="首页" sheetId="1" r:id="rId1"/>
    <sheet name="1.项目概况及结果会签" sheetId="2" r:id="rId2"/>
    <sheet name="2.工作量评估明细" sheetId="3" r:id="rId3"/>
    <sheet name="3.研发成本" sheetId="4" r:id="rId4"/>
    <sheet name="4.技术支持服务" sheetId="5" r:id="rId5"/>
  </sheets>
  <definedNames>
    <definedName name="_Toc241017399" localSheetId="2">'2.工作量评估明细'!#REF!</definedName>
    <definedName name="_xlnm.Print_Titles" localSheetId="2">'2.工作量评估明细'!$3:3</definedName>
  </definedNames>
  <calcPr calcId="125725"/>
</workbook>
</file>

<file path=xl/calcChain.xml><?xml version="1.0" encoding="utf-8"?>
<calcChain xmlns="http://schemas.openxmlformats.org/spreadsheetml/2006/main">
  <c r="E37" i="4"/>
  <c r="E31" i="3" l="1"/>
  <c r="H46" i="4" l="1"/>
  <c r="H45"/>
  <c r="D50" s="1"/>
  <c r="D10" s="1"/>
  <c r="M50" i="5"/>
  <c r="M49"/>
  <c r="M48"/>
  <c r="M47"/>
  <c r="M45"/>
  <c r="M44"/>
  <c r="M43"/>
  <c r="M41"/>
  <c r="M40"/>
  <c r="M38"/>
  <c r="M37"/>
  <c r="M36"/>
  <c r="M35"/>
  <c r="M34"/>
  <c r="M32"/>
  <c r="M31"/>
  <c r="M30"/>
  <c r="M28"/>
  <c r="H56" i="4"/>
  <c r="H55"/>
  <c r="H54"/>
  <c r="H53"/>
  <c r="H41"/>
  <c r="F40"/>
  <c r="H40" s="1"/>
  <c r="H39"/>
  <c r="H38"/>
  <c r="H37"/>
  <c r="H36"/>
  <c r="H35"/>
  <c r="H27"/>
  <c r="H26"/>
  <c r="H25"/>
  <c r="H24"/>
  <c r="H23"/>
  <c r="H22"/>
  <c r="H21"/>
  <c r="H20"/>
  <c r="H19"/>
  <c r="H18"/>
  <c r="H17"/>
  <c r="F31" i="3"/>
  <c r="B2" i="2"/>
  <c r="D57" i="4" l="1"/>
  <c r="D11" s="1"/>
  <c r="M51" i="5"/>
  <c r="D29" i="4"/>
  <c r="F32" s="1"/>
  <c r="H32" s="1"/>
  <c r="D8" l="1"/>
  <c r="F34"/>
  <c r="H34" s="1"/>
  <c r="F33"/>
  <c r="H33" s="1"/>
  <c r="D42" l="1"/>
  <c r="D9" s="1"/>
  <c r="F60" l="1"/>
  <c r="H60" s="1"/>
  <c r="D61" s="1"/>
  <c r="D62" s="1"/>
  <c r="D12" l="1"/>
  <c r="D13" s="1"/>
  <c r="E32" i="3"/>
  <c r="F32"/>
  <c r="F10" i="2" s="1"/>
</calcChain>
</file>

<file path=xl/comments1.xml><?xml version="1.0" encoding="utf-8"?>
<comments xmlns="http://schemas.openxmlformats.org/spreadsheetml/2006/main">
  <authors>
    <author>MC SYSTEM</author>
  </authors>
  <commentList>
    <comment ref="C47" authorId="0">
      <text>
        <r>
          <rPr>
            <sz val="9"/>
            <color indexed="81"/>
            <rFont val="宋体"/>
            <family val="3"/>
            <charset val="134"/>
          </rPr>
          <t>MC SYSTEM:
标配的是含1.5米的线，价格默认的是PSII的接口，如果要USB接口，加长线缆时，需要咨询厂家。</t>
        </r>
      </text>
    </comment>
  </commentList>
</comments>
</file>

<file path=xl/comments2.xml><?xml version="1.0" encoding="utf-8"?>
<comments xmlns="http://schemas.openxmlformats.org/spreadsheetml/2006/main">
  <authors>
    <author>XIAO</author>
  </authors>
  <commentList>
    <comment ref="M40" authorId="0">
      <text>
        <r>
          <rPr>
            <sz val="9"/>
            <color indexed="81"/>
            <rFont val="宋体"/>
            <family val="3"/>
            <charset val="134"/>
          </rPr>
          <t xml:space="preserve">按现场服务加乘系数20%
</t>
        </r>
      </text>
    </comment>
    <comment ref="L47" authorId="0">
      <text>
        <r>
          <rPr>
            <sz val="9"/>
            <color indexed="81"/>
            <rFont val="宋体"/>
            <family val="3"/>
            <charset val="134"/>
          </rPr>
          <t>需求数量，单一需求的UCP数量不得大于10，以上的按复杂程度加乘</t>
        </r>
      </text>
    </comment>
    <comment ref="L48" authorId="0">
      <text>
        <r>
          <rPr>
            <sz val="9"/>
            <color indexed="81"/>
            <rFont val="宋体"/>
            <family val="3"/>
            <charset val="134"/>
          </rPr>
          <t xml:space="preserve">需求数量，单一需求的UCP不得大于10，超过按复杂度加乘操作
</t>
        </r>
      </text>
    </comment>
  </commentList>
</comments>
</file>

<file path=xl/sharedStrings.xml><?xml version="1.0" encoding="utf-8"?>
<sst xmlns="http://schemas.openxmlformats.org/spreadsheetml/2006/main" count="328" uniqueCount="266">
  <si>
    <t>汉威电子研究院软件中心</t>
  </si>
  <si>
    <t>统一研发平台项目
工作量评估表</t>
  </si>
  <si>
    <t>文档属性</t>
  </si>
  <si>
    <t>文件状态</t>
  </si>
  <si>
    <t>文档编号</t>
  </si>
  <si>
    <t>【  】初稿</t>
  </si>
  <si>
    <t>文档版本</t>
  </si>
  <si>
    <t>v1.0</t>
  </si>
  <si>
    <t>【√】发布</t>
  </si>
  <si>
    <t>批准人</t>
  </si>
  <si>
    <t>【  】修订</t>
  </si>
  <si>
    <t>生效时间</t>
  </si>
  <si>
    <t>版本历史记录</t>
  </si>
  <si>
    <t>版本</t>
  </si>
  <si>
    <t>制定者</t>
  </si>
  <si>
    <t>修订时间</t>
  </si>
  <si>
    <t>更改内容/更改申请单</t>
  </si>
  <si>
    <t>审核人</t>
  </si>
  <si>
    <t>审核意见</t>
  </si>
  <si>
    <t>首次编写</t>
  </si>
  <si>
    <t>1.项目概况</t>
  </si>
  <si>
    <t>项目名称</t>
  </si>
  <si>
    <t>智能家居</t>
  </si>
  <si>
    <t>项目编号</t>
  </si>
  <si>
    <t>项目经理</t>
  </si>
  <si>
    <t>曾凡</t>
  </si>
  <si>
    <t>项目类型</t>
  </si>
  <si>
    <t>项目承建单位</t>
  </si>
  <si>
    <t>项目起止时间</t>
  </si>
  <si>
    <t>项目简述</t>
  </si>
  <si>
    <t>项目质量/技术要求</t>
  </si>
  <si>
    <t>2.评估结果</t>
  </si>
  <si>
    <t>项目自报工作量
（人月）</t>
  </si>
  <si>
    <t>评估后工作量
（人月）</t>
  </si>
  <si>
    <t>存在问题说明</t>
  </si>
  <si>
    <t>评估结论</t>
  </si>
  <si>
    <t>备注</t>
  </si>
  <si>
    <t>3.评估专家组评估确认</t>
  </si>
  <si>
    <t>4.资料存档</t>
  </si>
  <si>
    <t>提交时间</t>
  </si>
  <si>
    <t>接收人</t>
  </si>
  <si>
    <t>项目工作量评估表</t>
  </si>
  <si>
    <t>单位人月天数（天）</t>
  </si>
  <si>
    <t>一级任务/模块</t>
  </si>
  <si>
    <t>二级任务/子模块</t>
  </si>
  <si>
    <t>子任务/功能点</t>
  </si>
  <si>
    <t>说明</t>
  </si>
  <si>
    <t>项目经理预估工作量（人日）</t>
  </si>
  <si>
    <t>评估后工作量
(人日)</t>
  </si>
  <si>
    <t>合计（人日）：</t>
  </si>
  <si>
    <t>合计（人月）：</t>
  </si>
  <si>
    <t>研发成本评估</t>
  </si>
  <si>
    <t>客户名称：</t>
  </si>
  <si>
    <t>汉威电子软件中心</t>
  </si>
  <si>
    <r>
      <rPr>
        <sz val="10"/>
        <rFont val="宋体"/>
        <family val="3"/>
        <charset val="134"/>
      </rPr>
      <t>项</t>
    </r>
    <r>
      <rPr>
        <sz val="10"/>
        <rFont val="宋体"/>
        <family val="3"/>
        <charset val="134"/>
      </rPr>
      <t>目名称：</t>
    </r>
  </si>
  <si>
    <r>
      <rPr>
        <sz val="10"/>
        <color indexed="8"/>
        <rFont val="宋体"/>
        <family val="3"/>
        <charset val="134"/>
      </rPr>
      <t>报价日</t>
    </r>
    <r>
      <rPr>
        <sz val="10"/>
        <color indexed="8"/>
        <rFont val="宋体"/>
        <family val="3"/>
        <charset val="134"/>
      </rPr>
      <t>期：</t>
    </r>
  </si>
  <si>
    <t>建设周期：</t>
  </si>
  <si>
    <t>月</t>
  </si>
  <si>
    <t>汇总成本表</t>
  </si>
  <si>
    <t>No.</t>
  </si>
  <si>
    <t>项目</t>
  </si>
  <si>
    <t>成本报价</t>
  </si>
  <si>
    <t>（一）</t>
  </si>
  <si>
    <t>人力成本</t>
  </si>
  <si>
    <t>（二）</t>
  </si>
  <si>
    <t>公共费用</t>
  </si>
  <si>
    <t>（三）</t>
  </si>
  <si>
    <t>外购件费用</t>
  </si>
  <si>
    <t>（四）</t>
  </si>
  <si>
    <t>服务成本</t>
  </si>
  <si>
    <t>单独核算成本</t>
  </si>
  <si>
    <t>（五）</t>
  </si>
  <si>
    <t>管理成本</t>
  </si>
  <si>
    <t>合计（人民币：元）</t>
  </si>
  <si>
    <t>分项成本清单</t>
  </si>
  <si>
    <r>
      <rPr>
        <b/>
        <sz val="10"/>
        <rFont val="Arial"/>
        <family val="2"/>
        <charset val="134"/>
      </rPr>
      <t>(</t>
    </r>
    <r>
      <rPr>
        <b/>
        <sz val="10"/>
        <rFont val="宋体"/>
        <family val="3"/>
        <charset val="134"/>
      </rPr>
      <t>一</t>
    </r>
    <r>
      <rPr>
        <b/>
        <sz val="10"/>
        <rFont val="Arial"/>
        <family val="2"/>
        <charset val="134"/>
      </rPr>
      <t>)</t>
    </r>
    <r>
      <rPr>
        <b/>
        <sz val="10"/>
        <rFont val="宋体"/>
        <family val="3"/>
        <charset val="134"/>
      </rPr>
      <t>人力成本报价</t>
    </r>
  </si>
  <si>
    <r>
      <rPr>
        <b/>
        <sz val="10"/>
        <rFont val="宋体"/>
        <family val="3"/>
        <charset val="134"/>
      </rPr>
      <t>名</t>
    </r>
    <r>
      <rPr>
        <b/>
        <sz val="10"/>
        <rFont val="Arial"/>
        <family val="2"/>
        <charset val="134"/>
      </rPr>
      <t xml:space="preserve">  </t>
    </r>
    <r>
      <rPr>
        <b/>
        <sz val="10"/>
        <rFont val="宋体"/>
        <family val="3"/>
        <charset val="134"/>
      </rPr>
      <t>称</t>
    </r>
  </si>
  <si>
    <t>单位</t>
  </si>
  <si>
    <t>数量</t>
  </si>
  <si>
    <t>成本单价</t>
  </si>
  <si>
    <t>参与权重</t>
  </si>
  <si>
    <t>合计</t>
  </si>
  <si>
    <t>1-</t>
  </si>
  <si>
    <t>人月</t>
  </si>
  <si>
    <t>2-</t>
  </si>
  <si>
    <t>需求分析工程师</t>
  </si>
  <si>
    <t>3-</t>
  </si>
  <si>
    <t>4-</t>
  </si>
  <si>
    <r>
      <rPr>
        <sz val="9"/>
        <color indexed="8"/>
        <rFont val="宋体"/>
        <family val="3"/>
        <charset val="134"/>
      </rPr>
      <t>U</t>
    </r>
    <r>
      <rPr>
        <sz val="9"/>
        <rFont val="宋体"/>
        <family val="3"/>
        <charset val="134"/>
      </rPr>
      <t>I设计</t>
    </r>
  </si>
  <si>
    <t>5-</t>
  </si>
  <si>
    <t>UE设计</t>
  </si>
  <si>
    <t>6-</t>
  </si>
  <si>
    <t>架构设计</t>
  </si>
  <si>
    <t>7-</t>
  </si>
  <si>
    <t>详细设计</t>
  </si>
  <si>
    <t>8-</t>
  </si>
  <si>
    <t>开发工程师</t>
  </si>
  <si>
    <t>9-</t>
  </si>
  <si>
    <t>测试工程师</t>
  </si>
  <si>
    <t>10-</t>
  </si>
  <si>
    <t>配置管理员</t>
  </si>
  <si>
    <t>11-</t>
  </si>
  <si>
    <t>小计(人民币)</t>
  </si>
  <si>
    <r>
      <rPr>
        <b/>
        <sz val="10"/>
        <rFont val="Arial"/>
        <family val="2"/>
        <charset val="134"/>
      </rPr>
      <t>(</t>
    </r>
    <r>
      <rPr>
        <b/>
        <sz val="10"/>
        <rFont val="宋体"/>
        <family val="3"/>
        <charset val="134"/>
      </rPr>
      <t>二</t>
    </r>
    <r>
      <rPr>
        <b/>
        <sz val="10"/>
        <rFont val="Arial"/>
        <family val="2"/>
        <charset val="134"/>
      </rPr>
      <t>)</t>
    </r>
    <r>
      <rPr>
        <b/>
        <sz val="10"/>
        <rFont val="宋体"/>
        <family val="3"/>
        <charset val="134"/>
      </rPr>
      <t>公共费用</t>
    </r>
  </si>
  <si>
    <t>工会经费</t>
  </si>
  <si>
    <t>公司费用，按工资2%计提</t>
  </si>
  <si>
    <t>福利费</t>
  </si>
  <si>
    <t>公司费用，按工资14%计提</t>
  </si>
  <si>
    <t>职教费</t>
  </si>
  <si>
    <t>公司费用，按工资2.5%计提</t>
  </si>
  <si>
    <t>低耗摊销</t>
  </si>
  <si>
    <t>无形资产摊销</t>
  </si>
  <si>
    <t>五险一金</t>
  </si>
  <si>
    <t>公司交纳费用每人659.77</t>
  </si>
  <si>
    <t>折旧费</t>
  </si>
  <si>
    <t>其它费用</t>
  </si>
  <si>
    <t>含水电费、电话费</t>
  </si>
  <si>
    <t>办公场地费</t>
  </si>
  <si>
    <t>20元/平方，总共300平方，</t>
  </si>
  <si>
    <t>培训费</t>
  </si>
  <si>
    <t>小计</t>
  </si>
  <si>
    <t>（三）外购件成本</t>
  </si>
  <si>
    <t>配置</t>
  </si>
  <si>
    <t>产品单价单价</t>
  </si>
  <si>
    <t>iMac UE设计专用一体机</t>
  </si>
  <si>
    <t>台</t>
  </si>
  <si>
    <t>影拓Pro PTM 电子画板</t>
  </si>
  <si>
    <t>（四）服务成本</t>
  </si>
  <si>
    <t>产品目录单价</t>
  </si>
  <si>
    <t>现场技术服务费</t>
  </si>
  <si>
    <t>次</t>
  </si>
  <si>
    <t>不含差旅费（差旅费有业务部门承担）</t>
  </si>
  <si>
    <t>定制开发费</t>
  </si>
  <si>
    <t>人天</t>
  </si>
  <si>
    <t>新增或变更需求等定制费用</t>
  </si>
  <si>
    <t>远程技术服务</t>
  </si>
  <si>
    <t>服务成本按次、天收费</t>
  </si>
  <si>
    <t>（五）管理成本</t>
  </si>
  <si>
    <t>名  称</t>
  </si>
  <si>
    <t>管理费</t>
  </si>
  <si>
    <t>项目预算的15%</t>
  </si>
  <si>
    <t>合计（人民币）</t>
  </si>
  <si>
    <t xml:space="preserve">汉威研究院软件中心技术支持标准 </t>
  </si>
  <si>
    <r>
      <rPr>
        <b/>
        <sz val="10"/>
        <rFont val="Arial"/>
        <family val="2"/>
        <charset val="134"/>
      </rPr>
      <t xml:space="preserve">1.1 </t>
    </r>
    <r>
      <rPr>
        <b/>
        <sz val="10"/>
        <rFont val="宋体"/>
        <family val="3"/>
        <charset val="134"/>
      </rPr>
      <t>定义</t>
    </r>
  </si>
  <si>
    <t>本标准指HW面向客户（公司销售及售后服务相关领域）提供的服务</t>
  </si>
  <si>
    <t>支持分为两种形式：</t>
  </si>
  <si>
    <t xml:space="preserve">  远程技术支持（RTS）是指技术支持工程师通过电话和Internet网络提供支持服务</t>
  </si>
  <si>
    <t xml:space="preserve">  现场技术支持（OTS）是由有HW技术支持认证的工程师到客户现场提供支持服务</t>
  </si>
  <si>
    <t>服务范围包括系统使用支持（局部业务流程咨询）和故障申报</t>
  </si>
  <si>
    <t>不包括服务器支持及发布升级配置相关的内容</t>
  </si>
  <si>
    <t>不包括规模化培训</t>
  </si>
  <si>
    <t>工时按单系统估算</t>
  </si>
  <si>
    <r>
      <rPr>
        <b/>
        <sz val="10"/>
        <rFont val="Arial"/>
        <family val="2"/>
        <charset val="134"/>
      </rPr>
      <t xml:space="preserve">1.2  </t>
    </r>
    <r>
      <rPr>
        <b/>
        <sz val="10"/>
        <rFont val="宋体"/>
        <family val="3"/>
        <charset val="134"/>
      </rPr>
      <t>服务过程</t>
    </r>
  </si>
  <si>
    <t>Step1</t>
  </si>
  <si>
    <r>
      <rPr>
        <sz val="10"/>
        <rFont val="Arial"/>
        <family val="2"/>
        <charset val="134"/>
      </rPr>
      <t>HW</t>
    </r>
    <r>
      <rPr>
        <sz val="10"/>
        <rFont val="Arial"/>
        <family val="2"/>
        <charset val="134"/>
      </rPr>
      <t xml:space="preserve"> </t>
    </r>
    <r>
      <rPr>
        <sz val="10"/>
        <rFont val="宋体"/>
        <family val="3"/>
        <charset val="134"/>
      </rPr>
      <t>向</t>
    </r>
    <r>
      <rPr>
        <sz val="10"/>
        <rFont val="宋体"/>
        <family val="3"/>
        <charset val="134"/>
      </rPr>
      <t>用户公布系统支持中心（</t>
    </r>
    <r>
      <rPr>
        <sz val="10"/>
        <rFont val="Arial"/>
        <family val="2"/>
        <charset val="134"/>
      </rPr>
      <t>SSC</t>
    </r>
    <r>
      <rPr>
        <sz val="10"/>
        <rFont val="宋体"/>
        <family val="3"/>
        <charset val="134"/>
      </rPr>
      <t>）的系统支持电话号码和网络登记主页</t>
    </r>
  </si>
  <si>
    <t>Step2</t>
  </si>
  <si>
    <r>
      <rPr>
        <sz val="10"/>
        <rFont val="宋体"/>
        <family val="3"/>
        <charset val="134"/>
      </rPr>
      <t>用户向</t>
    </r>
    <r>
      <rPr>
        <sz val="10"/>
        <rFont val="Arial"/>
        <family val="2"/>
        <charset val="134"/>
      </rPr>
      <t xml:space="preserve"> </t>
    </r>
    <r>
      <rPr>
        <sz val="10"/>
        <rFont val="宋体"/>
        <family val="3"/>
        <charset val="134"/>
      </rPr>
      <t>技术支持工程师咨询业务操作或申告故障</t>
    </r>
  </si>
  <si>
    <t>Step3</t>
  </si>
  <si>
    <r>
      <rPr>
        <sz val="10"/>
        <rFont val="宋体"/>
        <family val="3"/>
        <charset val="134"/>
      </rPr>
      <t>技术工程师在</t>
    </r>
    <r>
      <rPr>
        <sz val="10"/>
        <rFont val="Arial"/>
        <family val="2"/>
        <charset val="134"/>
      </rPr>
      <t xml:space="preserve"> </t>
    </r>
    <r>
      <rPr>
        <sz val="10"/>
        <rFont val="宋体"/>
        <family val="3"/>
        <charset val="134"/>
      </rPr>
      <t>服务跟踪系统（</t>
    </r>
    <r>
      <rPr>
        <sz val="10"/>
        <rFont val="Arial"/>
        <family val="2"/>
        <charset val="134"/>
      </rPr>
      <t>STS</t>
    </r>
    <r>
      <rPr>
        <sz val="10"/>
        <rFont val="宋体"/>
        <family val="3"/>
        <charset val="134"/>
      </rPr>
      <t>）记录用户咨询事项或问题，并跟踪和反馈给用户</t>
    </r>
  </si>
  <si>
    <t>Step4</t>
  </si>
  <si>
    <t>技术支持工程师根据服务类型和故障等级按预案自行处理或转入二级支持，并跟踪处理过程</t>
  </si>
  <si>
    <t>Step5</t>
  </si>
  <si>
    <r>
      <rPr>
        <sz val="10"/>
        <rFont val="宋体"/>
        <family val="3"/>
        <charset val="134"/>
      </rPr>
      <t>用户对系统功能的改善要求和数据批处理要求</t>
    </r>
    <r>
      <rPr>
        <sz val="10"/>
        <rFont val="Arial"/>
        <family val="2"/>
        <charset val="134"/>
      </rPr>
      <t xml:space="preserve"> </t>
    </r>
    <r>
      <rPr>
        <sz val="10"/>
        <rFont val="宋体"/>
        <family val="3"/>
        <charset val="134"/>
      </rPr>
      <t>需转入功能确认流程和数据处理流程</t>
    </r>
  </si>
  <si>
    <t>Step6</t>
  </si>
  <si>
    <r>
      <rPr>
        <sz val="10"/>
        <rFont val="宋体"/>
        <family val="3"/>
        <charset val="134"/>
      </rPr>
      <t>问题处理完成并得到用户确认后关闭</t>
    </r>
    <r>
      <rPr>
        <sz val="10"/>
        <rFont val="Arial"/>
        <family val="2"/>
        <charset val="134"/>
      </rPr>
      <t xml:space="preserve"> </t>
    </r>
    <r>
      <rPr>
        <sz val="10"/>
        <rFont val="宋体"/>
        <family val="3"/>
        <charset val="134"/>
      </rPr>
      <t>跟踪事项</t>
    </r>
  </si>
  <si>
    <t>Step7</t>
  </si>
  <si>
    <t>按商定周期递交故障报告和月度服务报告</t>
  </si>
  <si>
    <t>1.3 服务内容</t>
  </si>
  <si>
    <t>服务项目</t>
  </si>
  <si>
    <t>前提条件</t>
  </si>
  <si>
    <t>用户等级</t>
  </si>
  <si>
    <t>工时估算（内部）</t>
  </si>
  <si>
    <t>白金</t>
  </si>
  <si>
    <t>金牌</t>
  </si>
  <si>
    <t>银牌</t>
  </si>
  <si>
    <t>操作工时（小时）</t>
  </si>
  <si>
    <t>报告工时（小时）</t>
  </si>
  <si>
    <t>工时估算（人月）X1</t>
  </si>
  <si>
    <t>月度服务报告</t>
  </si>
  <si>
    <t>使用咨询</t>
  </si>
  <si>
    <t xml:space="preserve">  软件使用支持</t>
  </si>
  <si>
    <t>不含整系统培训，不包括新人培训</t>
  </si>
  <si>
    <t xml:space="preserve">  软件使用培训</t>
  </si>
  <si>
    <t>系统升级的流程培训</t>
  </si>
  <si>
    <t xml:space="preserve">   业务指导与建议</t>
  </si>
  <si>
    <t>故障处理</t>
  </si>
  <si>
    <t xml:space="preserve">  故障处理</t>
  </si>
  <si>
    <t xml:space="preserve">  网络故障协查</t>
  </si>
  <si>
    <t xml:space="preserve">  PC故障处理</t>
  </si>
  <si>
    <t xml:space="preserve">  FAQ制作</t>
  </si>
  <si>
    <t>业务使用状况分析</t>
  </si>
  <si>
    <t>用户调查</t>
  </si>
  <si>
    <t xml:space="preserve">  现场回访客户</t>
  </si>
  <si>
    <t>选择RTS的，要收差旅费和计算出差时间</t>
  </si>
  <si>
    <t xml:space="preserve">  电话回访客户</t>
  </si>
  <si>
    <t>日常IT支持</t>
  </si>
  <si>
    <t xml:space="preserve">  Windows操作系统支持</t>
  </si>
  <si>
    <t xml:space="preserve">  Office办公软件支持</t>
  </si>
  <si>
    <t xml:space="preserve">  客户终端计算机配置</t>
  </si>
  <si>
    <t>需收取上门服务费</t>
  </si>
  <si>
    <t>商业分析BA</t>
  </si>
  <si>
    <t xml:space="preserve">  功能需求分析与跟踪</t>
  </si>
  <si>
    <t>仅包含现场人员接收和跟踪和跟踪的时间,每项业务需求从收到到确认完成在30天内，服务人员事项跟踪每月4次。超过以上时间需要加收服务费用按每周5小时计算</t>
  </si>
  <si>
    <t xml:space="preserve">  数据需求分析与跟踪</t>
  </si>
  <si>
    <t>仅包含现场人员接收和跟踪和跟踪的时间,每项数据需求从收到到确认完成在30天内</t>
  </si>
  <si>
    <t>外部接口跟踪</t>
  </si>
  <si>
    <t>按实际接口规模复杂程度定义</t>
  </si>
  <si>
    <t>产品使用培训</t>
  </si>
  <si>
    <t>如集中培训按培训标准收费</t>
  </si>
  <si>
    <t>研究院软件中心</t>
    <phoneticPr fontId="21" type="noConversion"/>
  </si>
  <si>
    <t>WIFI模块调研及选型</t>
    <phoneticPr fontId="21" type="noConversion"/>
  </si>
  <si>
    <t>APP端UI展现技术调研及选型</t>
    <phoneticPr fontId="21" type="noConversion"/>
  </si>
  <si>
    <t>APP端开源框架技术调研及选型</t>
    <phoneticPr fontId="21" type="noConversion"/>
  </si>
  <si>
    <t>传感器数据采集交互技术调研及选型</t>
    <phoneticPr fontId="21" type="noConversion"/>
  </si>
  <si>
    <t>异构平台数据通信与接口技术调研及选型</t>
    <phoneticPr fontId="21" type="noConversion"/>
  </si>
  <si>
    <t>部门新的研发流程及文档的技术调研</t>
    <phoneticPr fontId="21" type="noConversion"/>
  </si>
  <si>
    <t>实现业务系统调用的接口</t>
  </si>
  <si>
    <t>提供汉威云到硬件的测试通讯程序</t>
  </si>
  <si>
    <t>提供汉威云到业务服务端的测试通讯程序</t>
  </si>
  <si>
    <t>获取传感器数据的任务调度功能</t>
  </si>
  <si>
    <t>实现业务服务与APP的通讯接口</t>
  </si>
  <si>
    <t>实现业务服务与汉威云的通讯接口</t>
  </si>
  <si>
    <t>提供业务服务端到汉威云的测试通讯程序</t>
  </si>
  <si>
    <t>业务服务端</t>
    <phoneticPr fontId="21" type="noConversion"/>
  </si>
  <si>
    <t>传感器参数采集云服务(汉威云)</t>
    <phoneticPr fontId="21" type="noConversion"/>
  </si>
  <si>
    <t>汉威云与硬件传感器</t>
  </si>
  <si>
    <t>业务服务器与汉威云</t>
  </si>
  <si>
    <t>业务服务器与APP</t>
  </si>
  <si>
    <t>APP与硬件传感器</t>
  </si>
  <si>
    <t>实现web端的业务功能</t>
    <phoneticPr fontId="21" type="noConversion"/>
  </si>
  <si>
    <t>APP业务功能实现</t>
    <phoneticPr fontId="21" type="noConversion"/>
  </si>
  <si>
    <t>APP演示Demo开发</t>
    <phoneticPr fontId="21" type="noConversion"/>
  </si>
  <si>
    <t>联调（功能点串联）</t>
    <phoneticPr fontId="21" type="noConversion"/>
  </si>
  <si>
    <t>需要切换端口收发状态，只能用长连接，现已实现，不支持并发</t>
    <phoneticPr fontId="21" type="noConversion"/>
  </si>
  <si>
    <t>不需要切换端口收发状态，长/短连接，无实现，支持大并发</t>
    <phoneticPr fontId="21" type="noConversion"/>
  </si>
  <si>
    <t>硬件通讯</t>
    <phoneticPr fontId="21" type="noConversion"/>
  </si>
  <si>
    <t>传感器实时参数，传感器历史参数，传感器开关</t>
    <phoneticPr fontId="21" type="noConversion"/>
  </si>
  <si>
    <t>模拟通讯报文程序</t>
  </si>
  <si>
    <t>模拟通讯报文程序</t>
    <phoneticPr fontId="21" type="noConversion"/>
  </si>
  <si>
    <t>定时自动召测或接受主动上报的传感器信息</t>
    <phoneticPr fontId="21" type="noConversion"/>
  </si>
  <si>
    <t>用户UI设计和用户体验的提示，减少重复开发</t>
    <phoneticPr fontId="21" type="noConversion"/>
  </si>
  <si>
    <t>美工画图、IOS开发技术储备</t>
    <phoneticPr fontId="21" type="noConversion"/>
  </si>
  <si>
    <t>美工画图：人物、主题、吉祥物设计与实现</t>
    <phoneticPr fontId="21" type="noConversion"/>
  </si>
  <si>
    <t xml:space="preserve">数据库设计工程师              </t>
    <phoneticPr fontId="21" type="noConversion"/>
  </si>
  <si>
    <t>软件外包</t>
  </si>
  <si>
    <t>涉及到汉威云，硬件设备，服务端以及手机（或平板）APP异构平台的建设以及数据交互，同步联调比较困难。</t>
    <phoneticPr fontId="21" type="noConversion"/>
  </si>
  <si>
    <t>APP调试庆科WIFI通讯模块入网</t>
    <phoneticPr fontId="21" type="noConversion"/>
  </si>
  <si>
    <t>APP调试中电WIFI通讯模块入网</t>
    <phoneticPr fontId="21" type="noConversion"/>
  </si>
  <si>
    <t>APP端</t>
    <phoneticPr fontId="21" type="noConversion"/>
  </si>
  <si>
    <t>APP UI设计</t>
    <phoneticPr fontId="21" type="noConversion"/>
  </si>
  <si>
    <t>APP主题设计</t>
    <phoneticPr fontId="21" type="noConversion"/>
  </si>
  <si>
    <t>人物、卡通形象</t>
    <phoneticPr fontId="21" type="noConversion"/>
  </si>
  <si>
    <t>展现内容、菜单、布局和显示、按钮、弹出、颜色、背景、图标等</t>
    <phoneticPr fontId="21" type="noConversion"/>
  </si>
  <si>
    <t>开发平台</t>
    <phoneticPr fontId="21" type="noConversion"/>
  </si>
  <si>
    <t>传感器实时参数，传感器历史参数，传感器开关</t>
    <phoneticPr fontId="21" type="noConversion"/>
  </si>
  <si>
    <t>实时参数，传感器历史参数，传感器开关</t>
  </si>
  <si>
    <t>曾凡</t>
    <phoneticPr fontId="21" type="noConversion"/>
  </si>
  <si>
    <t>2014.5.20-2014.9.1</t>
    <phoneticPr fontId="21" type="noConversion"/>
  </si>
  <si>
    <t>本项目是一款监测空气质量的系统，通过对数据的分析，反馈给客户有用的消息和合适的操作，保证客户对空气高质量的要求，但本系统不能解决空气质量的问题，只能起到改善作用。</t>
    <phoneticPr fontId="21" type="noConversion"/>
  </si>
  <si>
    <t>数据采集这边需要增加人手</t>
    <phoneticPr fontId="21" type="noConversion"/>
  </si>
  <si>
    <t>web平台搭建</t>
    <phoneticPr fontId="21" type="noConversion"/>
  </si>
  <si>
    <t>调研</t>
    <phoneticPr fontId="21" type="noConversion"/>
  </si>
  <si>
    <t>具体的调研及选型</t>
    <phoneticPr fontId="21" type="noConversion"/>
  </si>
  <si>
    <t>需求分析</t>
    <phoneticPr fontId="21" type="noConversion"/>
  </si>
  <si>
    <t>原型设计</t>
    <phoneticPr fontId="21" type="noConversion"/>
  </si>
  <si>
    <t xml:space="preserve">移动APP端
1. 传感器数据实时获取功能：移动端APP可以接收实时明细参数数据；
2. 配置传感器联网功能：移动端APP可以直接配置传感器的WIFI连接参数，使之连接互联网
3. 传感器报警功能：传感器报警后可以通知移动端APP；
5. 用户交互功能：展示用户的留言信息和用户讨论；
6. 用户体验：可根据用户选择去更换APP主题。 
业务服务端
1. 提供APP与采集服务器的接口：APP通过业务服务器获取传感器数据；
2. 实现移动APP端（“配置传感器联网功能”除外）全部功能
</t>
    <phoneticPr fontId="21" type="noConversion"/>
  </si>
</sst>
</file>

<file path=xl/styles.xml><?xml version="1.0" encoding="utf-8"?>
<styleSheet xmlns="http://schemas.openxmlformats.org/spreadsheetml/2006/main">
  <numFmts count="12">
    <numFmt numFmtId="41" formatCode="_ * #,##0_ ;_ * \-#,##0_ ;_ * &quot;-&quot;_ ;_ @_ "/>
    <numFmt numFmtId="43" formatCode="_ * #,##0.00_ ;_ * \-#,##0.00_ ;_ * &quot;-&quot;??_ ;_ @_ "/>
    <numFmt numFmtId="176" formatCode="\¥#,##0;[Red]\¥\-#,##0"/>
    <numFmt numFmtId="177" formatCode="yyyy&quot;年&quot;m&quot;月&quot;d&quot;日&quot;;@"/>
    <numFmt numFmtId="178" formatCode="\¥#,##0;[Red]\¥#,##0"/>
    <numFmt numFmtId="179" formatCode="\¥#,##0.00_);[Red]\(\¥#,##0.00\)"/>
    <numFmt numFmtId="180" formatCode="yyyy\/mm\/dd;@"/>
    <numFmt numFmtId="181" formatCode="\¥#,##0_);[Red]\(\¥#,##0\)"/>
    <numFmt numFmtId="182" formatCode="0_ "/>
    <numFmt numFmtId="183" formatCode="\¥#,##0;\¥\-#,##0"/>
    <numFmt numFmtId="184" formatCode="0.0_ "/>
    <numFmt numFmtId="185" formatCode="0.0_);[Red]\(0.0\)"/>
  </numFmts>
  <fonts count="57">
    <font>
      <sz val="10"/>
      <name val="Arial"/>
      <family val="2"/>
      <charset val="134"/>
    </font>
    <font>
      <b/>
      <sz val="10"/>
      <color indexed="8"/>
      <name val="Arial"/>
      <family val="2"/>
      <charset val="134"/>
    </font>
    <font>
      <sz val="10"/>
      <color indexed="8"/>
      <name val="Arial"/>
      <family val="2"/>
      <charset val="134"/>
    </font>
    <font>
      <sz val="10"/>
      <name val="宋体"/>
      <family val="3"/>
      <charset val="134"/>
    </font>
    <font>
      <b/>
      <sz val="10"/>
      <name val="宋体"/>
      <family val="3"/>
      <charset val="134"/>
    </font>
    <font>
      <b/>
      <sz val="10"/>
      <name val="Arial"/>
      <family val="2"/>
      <charset val="134"/>
    </font>
    <font>
      <sz val="12"/>
      <name val="Times New Roman"/>
      <family val="1"/>
      <charset val="134"/>
    </font>
    <font>
      <sz val="12"/>
      <name val="Arial"/>
      <family val="2"/>
      <charset val="134"/>
    </font>
    <font>
      <sz val="12"/>
      <color indexed="12"/>
      <name val="宋体"/>
      <family val="3"/>
      <charset val="134"/>
    </font>
    <font>
      <sz val="10"/>
      <color indexed="22"/>
      <name val="微软雅黑"/>
      <family val="2"/>
      <charset val="134"/>
    </font>
    <font>
      <sz val="10"/>
      <color indexed="12"/>
      <name val="宋体"/>
      <family val="3"/>
      <charset val="134"/>
    </font>
    <font>
      <b/>
      <sz val="10"/>
      <color indexed="12"/>
      <name val="宋体"/>
      <family val="3"/>
      <charset val="134"/>
    </font>
    <font>
      <sz val="10"/>
      <color indexed="8"/>
      <name val="宋体"/>
      <family val="3"/>
      <charset val="134"/>
    </font>
    <font>
      <sz val="10"/>
      <color indexed="12"/>
      <name val="Arial"/>
      <family val="2"/>
      <charset val="134"/>
    </font>
    <font>
      <b/>
      <sz val="10"/>
      <color indexed="10"/>
      <name val="Arial"/>
      <family val="2"/>
      <charset val="134"/>
    </font>
    <font>
      <b/>
      <sz val="12"/>
      <name val="宋体"/>
      <family val="3"/>
      <charset val="134"/>
    </font>
    <font>
      <b/>
      <sz val="12"/>
      <name val="Arial"/>
      <family val="2"/>
      <charset val="134"/>
    </font>
    <font>
      <sz val="9"/>
      <color indexed="8"/>
      <name val="宋体"/>
      <family val="3"/>
      <charset val="134"/>
    </font>
    <font>
      <b/>
      <sz val="11"/>
      <name val="宋体"/>
      <family val="3"/>
      <charset val="134"/>
    </font>
    <font>
      <b/>
      <sz val="11"/>
      <name val="Arial"/>
      <family val="2"/>
      <charset val="134"/>
    </font>
    <font>
      <sz val="9"/>
      <name val="宋体"/>
      <family val="3"/>
      <charset val="134"/>
    </font>
    <font>
      <sz val="9"/>
      <name val="Arial"/>
      <family val="2"/>
      <charset val="134"/>
    </font>
    <font>
      <sz val="9"/>
      <color indexed="10"/>
      <name val="Arial"/>
      <family val="2"/>
      <charset val="134"/>
    </font>
    <font>
      <b/>
      <sz val="12"/>
      <color indexed="10"/>
      <name val="宋体"/>
      <family val="3"/>
      <charset val="134"/>
    </font>
    <font>
      <b/>
      <sz val="11"/>
      <color indexed="10"/>
      <name val="宋体"/>
      <family val="3"/>
      <charset val="134"/>
    </font>
    <font>
      <sz val="11"/>
      <name val="宋体"/>
      <family val="3"/>
      <charset val="134"/>
    </font>
    <font>
      <b/>
      <sz val="12"/>
      <color indexed="12"/>
      <name val="Arial"/>
      <family val="2"/>
      <charset val="134"/>
    </font>
    <font>
      <b/>
      <sz val="10"/>
      <color indexed="12"/>
      <name val="Arial"/>
      <family val="2"/>
      <charset val="134"/>
    </font>
    <font>
      <sz val="12"/>
      <color indexed="12"/>
      <name val="Times New Roman"/>
      <family val="1"/>
      <charset val="134"/>
    </font>
    <font>
      <sz val="9"/>
      <color indexed="12"/>
      <name val="宋体"/>
      <family val="3"/>
      <charset val="134"/>
    </font>
    <font>
      <sz val="12"/>
      <color indexed="12"/>
      <name val="Arial"/>
      <family val="2"/>
      <charset val="134"/>
    </font>
    <font>
      <sz val="11"/>
      <color indexed="16"/>
      <name val="Verdana"/>
      <family val="2"/>
      <charset val="134"/>
    </font>
    <font>
      <sz val="10"/>
      <name val="微软雅黑"/>
      <family val="2"/>
      <charset val="134"/>
    </font>
    <font>
      <b/>
      <sz val="12"/>
      <color indexed="9"/>
      <name val="微软雅黑"/>
      <family val="2"/>
      <charset val="134"/>
    </font>
    <font>
      <b/>
      <sz val="10"/>
      <color indexed="8"/>
      <name val="微软雅黑"/>
      <family val="2"/>
      <charset val="134"/>
    </font>
    <font>
      <b/>
      <sz val="10"/>
      <name val="微软雅黑"/>
      <family val="2"/>
      <charset val="134"/>
    </font>
    <font>
      <sz val="12"/>
      <color indexed="9"/>
      <name val="微软雅黑"/>
      <family val="2"/>
      <charset val="134"/>
    </font>
    <font>
      <b/>
      <sz val="11"/>
      <color indexed="8"/>
      <name val="微软雅黑"/>
      <family val="2"/>
      <charset val="134"/>
    </font>
    <font>
      <sz val="10"/>
      <color indexed="56"/>
      <name val="微软雅黑"/>
      <family val="2"/>
      <charset val="134"/>
    </font>
    <font>
      <sz val="9"/>
      <color indexed="56"/>
      <name val="微软雅黑"/>
      <family val="2"/>
      <charset val="134"/>
    </font>
    <font>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2"/>
      <color indexed="60"/>
      <name val="微软雅黑"/>
      <family val="2"/>
      <charset val="134"/>
    </font>
    <font>
      <sz val="6"/>
      <name val="微软雅黑"/>
      <family val="2"/>
      <charset val="134"/>
    </font>
    <font>
      <sz val="20"/>
      <name val="微软雅黑"/>
      <family val="2"/>
      <charset val="134"/>
    </font>
    <font>
      <b/>
      <sz val="16"/>
      <color indexed="56"/>
      <name val="微软雅黑"/>
      <family val="2"/>
      <charset val="134"/>
    </font>
    <font>
      <b/>
      <sz val="10"/>
      <color indexed="56"/>
      <name val="微软雅黑"/>
      <family val="2"/>
      <charset val="134"/>
    </font>
    <font>
      <b/>
      <sz val="9"/>
      <color indexed="60"/>
      <name val="微软雅黑"/>
      <family val="2"/>
      <charset val="134"/>
    </font>
    <font>
      <b/>
      <sz val="10"/>
      <color indexed="60"/>
      <name val="微软雅黑"/>
      <family val="2"/>
      <charset val="134"/>
    </font>
    <font>
      <sz val="12"/>
      <name val="宋体"/>
      <family val="3"/>
      <charset val="134"/>
    </font>
    <font>
      <sz val="10"/>
      <color indexed="8"/>
      <name val="微软雅黑"/>
      <family val="2"/>
      <charset val="134"/>
    </font>
    <font>
      <sz val="10"/>
      <name val="Geneva"/>
      <family val="2"/>
      <charset val="134"/>
    </font>
    <font>
      <u/>
      <sz val="10"/>
      <color indexed="10"/>
      <name val="Arial"/>
      <family val="2"/>
      <charset val="134"/>
    </font>
    <font>
      <sz val="10"/>
      <name val="Arial"/>
      <family val="2"/>
      <charset val="134"/>
    </font>
    <font>
      <sz val="9"/>
      <color indexed="81"/>
      <name val="宋体"/>
      <family val="3"/>
      <charset val="134"/>
    </font>
  </fonts>
  <fills count="12">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62"/>
        <bgColor indexed="64"/>
      </patternFill>
    </fill>
    <fill>
      <patternFill patternType="solid">
        <fgColor indexed="42"/>
        <bgColor indexed="64"/>
      </patternFill>
    </fill>
    <fill>
      <patternFill patternType="solid">
        <fgColor indexed="11"/>
        <bgColor indexed="64"/>
      </patternFill>
    </fill>
    <fill>
      <patternFill patternType="solid">
        <fgColor indexed="46"/>
        <bgColor indexed="64"/>
      </patternFill>
    </fill>
    <fill>
      <patternFill patternType="solid">
        <fgColor indexed="9"/>
        <bgColor indexed="64"/>
      </patternFill>
    </fill>
    <fill>
      <patternFill patternType="solid">
        <fgColor indexed="56"/>
        <bgColor indexed="64"/>
      </patternFill>
    </fill>
    <fill>
      <patternFill patternType="solid">
        <fgColor indexed="26"/>
        <bgColor indexed="64"/>
      </patternFill>
    </fill>
    <fill>
      <patternFill patternType="solid">
        <fgColor indexed="22"/>
        <bgColor indexed="64"/>
      </patternFill>
    </fill>
  </fills>
  <borders count="4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s>
  <cellStyleXfs count="9">
    <xf numFmtId="0" fontId="0" fillId="0" borderId="0" applyNumberFormat="0" applyFont="0" applyFill="0" applyBorder="0" applyAlignment="0" applyProtection="0">
      <alignment vertical="center"/>
    </xf>
    <xf numFmtId="0" fontId="52" fillId="0" borderId="0">
      <alignment vertical="center"/>
    </xf>
    <xf numFmtId="0" fontId="51" fillId="0" borderId="0">
      <alignment vertical="center"/>
    </xf>
    <xf numFmtId="0" fontId="51" fillId="0" borderId="0">
      <alignment vertical="center"/>
    </xf>
    <xf numFmtId="0" fontId="53" fillId="0" borderId="0">
      <alignment vertical="center"/>
    </xf>
    <xf numFmtId="0" fontId="6" fillId="0" borderId="0">
      <alignment vertical="center"/>
    </xf>
    <xf numFmtId="0" fontId="55" fillId="0" borderId="0">
      <alignment vertical="center"/>
    </xf>
    <xf numFmtId="0" fontId="54" fillId="0" borderId="0" applyNumberFormat="0" applyFill="0" applyBorder="0" applyAlignment="0" applyProtection="0">
      <alignment vertical="top"/>
      <protection locked="0"/>
    </xf>
    <xf numFmtId="0" fontId="53" fillId="0" borderId="0">
      <alignment vertical="center"/>
    </xf>
  </cellStyleXfs>
  <cellXfs count="276">
    <xf numFmtId="0" fontId="0" fillId="0" borderId="0" xfId="0" applyNumberFormat="1" applyFont="1" applyFill="1" applyBorder="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3" applyFont="1" applyFill="1" applyAlignment="1" applyProtection="1">
      <alignment wrapText="1"/>
      <protection locked="0"/>
    </xf>
    <xf numFmtId="0" fontId="5" fillId="0" borderId="0" xfId="3" applyFont="1" applyAlignment="1"/>
    <xf numFmtId="0" fontId="5" fillId="0" borderId="0" xfId="3" applyFont="1" applyFill="1" applyAlignment="1" applyProtection="1">
      <alignment wrapText="1"/>
      <protection locked="0"/>
    </xf>
    <xf numFmtId="0" fontId="0" fillId="0" borderId="0" xfId="3" applyFont="1" applyAlignment="1">
      <alignment horizontal="right"/>
    </xf>
    <xf numFmtId="0" fontId="3" fillId="0" borderId="0" xfId="3" applyFont="1" applyAlignment="1"/>
    <xf numFmtId="0" fontId="0" fillId="0" borderId="0" xfId="3" applyFont="1" applyAlignment="1"/>
    <xf numFmtId="0" fontId="0" fillId="0" borderId="0" xfId="3" applyFont="1" applyFill="1" applyAlignment="1"/>
    <xf numFmtId="0" fontId="3" fillId="0" borderId="0" xfId="3" applyFont="1" applyFill="1" applyAlignment="1"/>
    <xf numFmtId="0" fontId="3" fillId="2" borderId="3" xfId="0" applyFont="1" applyFill="1" applyBorder="1" applyAlignment="1">
      <alignment horizontal="center" vertical="center"/>
    </xf>
    <xf numFmtId="0" fontId="3" fillId="0" borderId="3" xfId="0" applyFont="1" applyBorder="1" applyAlignment="1">
      <alignment vertical="center"/>
    </xf>
    <xf numFmtId="0" fontId="3" fillId="3" borderId="3" xfId="0" applyFont="1" applyFill="1" applyBorder="1" applyAlignment="1">
      <alignment vertical="center"/>
    </xf>
    <xf numFmtId="0" fontId="3" fillId="2" borderId="3" xfId="0" applyFont="1" applyFill="1" applyBorder="1" applyAlignment="1">
      <alignment vertical="center"/>
    </xf>
    <xf numFmtId="0" fontId="3" fillId="0" borderId="3" xfId="0" applyFont="1" applyBorder="1" applyAlignment="1">
      <alignment vertical="center" wrapText="1"/>
    </xf>
    <xf numFmtId="0" fontId="0" fillId="0" borderId="13" xfId="2" applyFont="1" applyBorder="1" applyAlignment="1" applyProtection="1">
      <alignment vertical="center"/>
    </xf>
    <xf numFmtId="0" fontId="6" fillId="0" borderId="13" xfId="0" applyFont="1" applyBorder="1" applyAlignment="1">
      <alignment vertical="center"/>
    </xf>
    <xf numFmtId="0" fontId="6" fillId="0" borderId="13" xfId="2" applyFont="1" applyBorder="1" applyAlignment="1"/>
    <xf numFmtId="0" fontId="7" fillId="0" borderId="13" xfId="5" applyFont="1" applyBorder="1" applyAlignment="1"/>
    <xf numFmtId="0" fontId="0" fillId="0" borderId="13" xfId="0" applyFont="1" applyBorder="1" applyAlignment="1">
      <alignment vertical="center"/>
    </xf>
    <xf numFmtId="0" fontId="8" fillId="0" borderId="13" xfId="0" applyFont="1" applyBorder="1" applyAlignment="1">
      <alignment vertical="center"/>
    </xf>
    <xf numFmtId="0" fontId="0" fillId="0" borderId="3" xfId="4" applyFont="1" applyFill="1" applyBorder="1" applyAlignment="1" applyProtection="1">
      <alignment vertical="center"/>
    </xf>
    <xf numFmtId="0" fontId="3" fillId="5" borderId="3" xfId="4" applyFont="1" applyFill="1" applyBorder="1" applyAlignment="1" applyProtection="1">
      <alignment horizontal="center" vertical="center"/>
    </xf>
    <xf numFmtId="177" fontId="12" fillId="5" borderId="3" xfId="4" applyNumberFormat="1" applyFont="1" applyFill="1" applyBorder="1" applyAlignment="1" applyProtection="1">
      <alignment horizontal="center" vertical="center"/>
    </xf>
    <xf numFmtId="0" fontId="12" fillId="5" borderId="3" xfId="4" applyFont="1" applyFill="1" applyBorder="1" applyAlignment="1" applyProtection="1">
      <alignment horizontal="center" vertical="center"/>
    </xf>
    <xf numFmtId="0" fontId="4" fillId="7" borderId="3" xfId="4" applyFont="1" applyFill="1" applyBorder="1" applyAlignment="1" applyProtection="1">
      <alignment horizontal="center" vertical="center"/>
    </xf>
    <xf numFmtId="0" fontId="5" fillId="7" borderId="3" xfId="4" applyFont="1" applyFill="1" applyBorder="1" applyAlignment="1" applyProtection="1">
      <alignment horizontal="center" vertical="center"/>
    </xf>
    <xf numFmtId="0" fontId="5" fillId="3" borderId="3" xfId="4" applyFont="1" applyFill="1" applyBorder="1" applyAlignment="1" applyProtection="1">
      <alignment horizontal="center" vertical="center"/>
    </xf>
    <xf numFmtId="0" fontId="4" fillId="3" borderId="3" xfId="4" applyFont="1" applyFill="1" applyBorder="1" applyAlignment="1" applyProtection="1">
      <alignment horizontal="center" vertical="center"/>
    </xf>
    <xf numFmtId="179" fontId="4" fillId="3" borderId="3" xfId="4" applyNumberFormat="1" applyFont="1" applyFill="1" applyBorder="1" applyAlignment="1" applyProtection="1">
      <alignment horizontal="center" vertical="center"/>
    </xf>
    <xf numFmtId="49" fontId="5" fillId="0" borderId="3" xfId="4" applyNumberFormat="1" applyFont="1" applyFill="1" applyBorder="1" applyAlignment="1">
      <alignment horizontal="center" vertical="center" wrapText="1"/>
    </xf>
    <xf numFmtId="0" fontId="17" fillId="0" borderId="3" xfId="2" applyFont="1" applyBorder="1" applyAlignment="1">
      <alignment vertical="center" wrapText="1"/>
    </xf>
    <xf numFmtId="0" fontId="3" fillId="0" borderId="3" xfId="4" applyFont="1" applyBorder="1" applyAlignment="1">
      <alignment horizontal="center" vertical="center"/>
    </xf>
    <xf numFmtId="0" fontId="0" fillId="0" borderId="3" xfId="4" applyFont="1" applyBorder="1" applyAlignment="1" applyProtection="1">
      <alignment horizontal="center" vertical="center" wrapText="1"/>
      <protection locked="0"/>
    </xf>
    <xf numFmtId="0" fontId="5" fillId="0" borderId="3" xfId="4" applyFont="1" applyFill="1" applyBorder="1" applyAlignment="1">
      <alignment horizontal="center" vertical="center" wrapText="1"/>
    </xf>
    <xf numFmtId="179" fontId="4" fillId="7" borderId="3" xfId="4" applyNumberFormat="1" applyFont="1" applyFill="1" applyBorder="1" applyAlignment="1" applyProtection="1">
      <alignment horizontal="center" vertical="center"/>
    </xf>
    <xf numFmtId="0" fontId="0" fillId="0" borderId="3" xfId="4" applyFont="1" applyFill="1" applyBorder="1" applyAlignment="1">
      <alignment horizontal="center" vertical="center" wrapText="1"/>
    </xf>
    <xf numFmtId="0" fontId="17" fillId="0" borderId="3" xfId="8" applyFont="1" applyFill="1" applyBorder="1" applyAlignment="1">
      <alignment horizontal="left" vertical="center" wrapText="1"/>
    </xf>
    <xf numFmtId="0" fontId="20" fillId="0" borderId="3" xfId="6" applyFont="1" applyBorder="1" applyAlignment="1">
      <alignment horizontal="left" vertical="center" wrapText="1"/>
    </xf>
    <xf numFmtId="41" fontId="21" fillId="5" borderId="3" xfId="0" applyNumberFormat="1" applyFont="1" applyFill="1" applyBorder="1" applyAlignment="1">
      <alignment vertical="center"/>
    </xf>
    <xf numFmtId="9" fontId="0" fillId="0" borderId="3" xfId="4" applyNumberFormat="1" applyFont="1" applyBorder="1" applyAlignment="1">
      <alignment horizontal="center" vertical="center"/>
    </xf>
    <xf numFmtId="0" fontId="17" fillId="0" borderId="3" xfId="8" applyFont="1" applyFill="1" applyBorder="1" applyAlignment="1">
      <alignment horizontal="left" vertical="center"/>
    </xf>
    <xf numFmtId="0" fontId="0" fillId="0" borderId="3" xfId="4" applyFont="1" applyBorder="1" applyAlignment="1">
      <alignment horizontal="center" vertical="center" wrapText="1"/>
    </xf>
    <xf numFmtId="0" fontId="3" fillId="0" borderId="3" xfId="4" applyFont="1" applyBorder="1" applyAlignment="1">
      <alignment horizontal="center" vertical="center" wrapText="1"/>
    </xf>
    <xf numFmtId="0" fontId="3" fillId="0" borderId="3" xfId="4" applyFont="1" applyBorder="1" applyAlignment="1">
      <alignment horizontal="left" vertical="center" wrapText="1"/>
    </xf>
    <xf numFmtId="181" fontId="21" fillId="5" borderId="3" xfId="0" applyNumberFormat="1" applyFont="1" applyFill="1" applyBorder="1" applyAlignment="1">
      <alignment vertical="center"/>
    </xf>
    <xf numFmtId="0" fontId="3" fillId="0" borderId="3" xfId="4" applyFont="1" applyBorder="1" applyAlignment="1">
      <alignment vertical="center" wrapText="1"/>
    </xf>
    <xf numFmtId="0" fontId="0" fillId="0" borderId="3" xfId="4" applyFont="1" applyBorder="1" applyAlignment="1">
      <alignment vertical="center" wrapText="1"/>
    </xf>
    <xf numFmtId="182" fontId="0" fillId="0" borderId="3" xfId="4" applyNumberFormat="1" applyFont="1" applyBorder="1" applyAlignment="1" applyProtection="1">
      <alignment horizontal="center" vertical="center"/>
      <protection locked="0"/>
    </xf>
    <xf numFmtId="0" fontId="4" fillId="0" borderId="3" xfId="4" applyFont="1" applyFill="1" applyBorder="1" applyAlignment="1">
      <alignment horizontal="center" vertical="center"/>
    </xf>
    <xf numFmtId="181" fontId="4" fillId="0" borderId="3" xfId="4" applyNumberFormat="1" applyFont="1" applyFill="1" applyBorder="1" applyAlignment="1">
      <alignment horizontal="center" vertical="center"/>
    </xf>
    <xf numFmtId="9" fontId="4" fillId="0" borderId="3" xfId="4" applyNumberFormat="1" applyFont="1" applyFill="1" applyBorder="1" applyAlignment="1">
      <alignment horizontal="center" vertical="center"/>
    </xf>
    <xf numFmtId="0" fontId="0" fillId="0" borderId="15" xfId="0" applyFont="1" applyBorder="1" applyAlignment="1">
      <alignment vertical="center"/>
    </xf>
    <xf numFmtId="0" fontId="23" fillId="0" borderId="13" xfId="0" applyFont="1" applyBorder="1" applyAlignment="1">
      <alignment vertical="center"/>
    </xf>
    <xf numFmtId="0" fontId="24" fillId="0" borderId="13" xfId="0" applyFont="1" applyBorder="1" applyAlignment="1">
      <alignment vertical="center"/>
    </xf>
    <xf numFmtId="0" fontId="25" fillId="0" borderId="13" xfId="0" applyFont="1" applyBorder="1" applyAlignment="1">
      <alignment vertical="center"/>
    </xf>
    <xf numFmtId="0" fontId="8" fillId="0" borderId="16" xfId="0" applyFont="1" applyBorder="1" applyAlignment="1">
      <alignment vertical="center"/>
    </xf>
    <xf numFmtId="0" fontId="13" fillId="0" borderId="16" xfId="4" applyFont="1" applyBorder="1" applyAlignment="1" applyProtection="1"/>
    <xf numFmtId="0" fontId="13" fillId="0" borderId="13" xfId="4" applyFont="1" applyBorder="1" applyAlignment="1" applyProtection="1"/>
    <xf numFmtId="0" fontId="8" fillId="0" borderId="16" xfId="2" applyFont="1" applyBorder="1" applyAlignment="1" applyProtection="1">
      <alignment vertical="center"/>
    </xf>
    <xf numFmtId="0" fontId="8" fillId="0" borderId="13" xfId="2" applyFont="1" applyBorder="1" applyAlignment="1" applyProtection="1">
      <alignment vertical="center"/>
    </xf>
    <xf numFmtId="0" fontId="11" fillId="0" borderId="16" xfId="4" applyFont="1" applyFill="1" applyBorder="1" applyAlignment="1" applyProtection="1">
      <alignment vertical="center"/>
    </xf>
    <xf numFmtId="0" fontId="11" fillId="0" borderId="13" xfId="4" applyFont="1" applyFill="1" applyBorder="1" applyAlignment="1" applyProtection="1">
      <alignment vertical="center"/>
    </xf>
    <xf numFmtId="0" fontId="11" fillId="0" borderId="16" xfId="4" applyFont="1" applyFill="1" applyBorder="1" applyAlignment="1" applyProtection="1">
      <alignment horizontal="center" vertical="center"/>
    </xf>
    <xf numFmtId="176" fontId="10" fillId="0" borderId="13" xfId="4" applyNumberFormat="1" applyFont="1" applyFill="1" applyBorder="1" applyAlignment="1" applyProtection="1">
      <alignment vertical="center"/>
    </xf>
    <xf numFmtId="176" fontId="13" fillId="0" borderId="13" xfId="4" applyNumberFormat="1" applyFont="1" applyFill="1" applyBorder="1" applyAlignment="1" applyProtection="1">
      <alignment vertical="center"/>
    </xf>
    <xf numFmtId="176" fontId="10" fillId="0" borderId="17" xfId="4" applyNumberFormat="1" applyFont="1" applyFill="1" applyBorder="1" applyAlignment="1" applyProtection="1">
      <alignment horizontal="center" vertical="center"/>
    </xf>
    <xf numFmtId="176" fontId="10" fillId="0" borderId="16" xfId="4" applyNumberFormat="1" applyFont="1" applyFill="1" applyBorder="1" applyAlignment="1" applyProtection="1">
      <alignment vertical="center"/>
    </xf>
    <xf numFmtId="176" fontId="26" fillId="0" borderId="13" xfId="4" applyNumberFormat="1" applyFont="1" applyFill="1" applyBorder="1" applyAlignment="1" applyProtection="1">
      <alignment vertical="center"/>
    </xf>
    <xf numFmtId="0" fontId="27" fillId="0" borderId="16" xfId="4" applyFont="1" applyFill="1" applyBorder="1" applyAlignment="1">
      <alignment vertical="center"/>
    </xf>
    <xf numFmtId="183" fontId="11" fillId="0" borderId="16" xfId="4" applyNumberFormat="1" applyFont="1" applyFill="1" applyBorder="1" applyAlignment="1" applyProtection="1">
      <alignment horizontal="center" vertical="center"/>
    </xf>
    <xf numFmtId="0" fontId="10" fillId="0" borderId="16" xfId="4" applyFont="1" applyFill="1" applyBorder="1" applyAlignment="1">
      <alignment vertical="center" wrapText="1"/>
    </xf>
    <xf numFmtId="0" fontId="13" fillId="0" borderId="16" xfId="4" applyFont="1" applyFill="1" applyBorder="1" applyAlignment="1">
      <alignment vertical="center" wrapText="1"/>
    </xf>
    <xf numFmtId="0" fontId="28" fillId="0" borderId="13" xfId="0" applyFont="1" applyBorder="1" applyAlignment="1">
      <alignment vertical="center"/>
    </xf>
    <xf numFmtId="41" fontId="28" fillId="0" borderId="13" xfId="0" applyNumberFormat="1" applyFont="1" applyBorder="1" applyAlignment="1">
      <alignment vertical="center"/>
    </xf>
    <xf numFmtId="0" fontId="28" fillId="0" borderId="16" xfId="2" applyFont="1" applyBorder="1" applyAlignment="1"/>
    <xf numFmtId="0" fontId="29" fillId="0" borderId="16" xfId="2" applyFont="1" applyBorder="1" applyAlignment="1"/>
    <xf numFmtId="0" fontId="8" fillId="0" borderId="16" xfId="2" applyFont="1" applyBorder="1" applyAlignment="1"/>
    <xf numFmtId="0" fontId="11" fillId="0" borderId="16" xfId="4" applyFont="1" applyFill="1" applyBorder="1" applyAlignment="1">
      <alignment vertical="center"/>
    </xf>
    <xf numFmtId="0" fontId="28" fillId="0" borderId="13" xfId="2" applyFont="1" applyBorder="1" applyAlignment="1"/>
    <xf numFmtId="0" fontId="30" fillId="0" borderId="13" xfId="5" applyFont="1" applyBorder="1" applyAlignment="1"/>
    <xf numFmtId="0" fontId="11" fillId="0" borderId="13" xfId="4" applyFont="1" applyFill="1" applyBorder="1" applyAlignment="1">
      <alignment vertical="center"/>
    </xf>
    <xf numFmtId="0" fontId="10" fillId="0" borderId="16" xfId="5" applyFont="1" applyFill="1" applyBorder="1" applyAlignment="1">
      <alignment horizontal="left" vertical="center"/>
    </xf>
    <xf numFmtId="0" fontId="10" fillId="0" borderId="16" xfId="4" applyFont="1" applyFill="1" applyBorder="1" applyAlignment="1">
      <alignment vertical="center"/>
    </xf>
    <xf numFmtId="181" fontId="27" fillId="0" borderId="16" xfId="4" applyNumberFormat="1" applyFont="1" applyFill="1" applyBorder="1" applyAlignment="1">
      <alignment vertical="center"/>
    </xf>
    <xf numFmtId="0" fontId="28" fillId="0" borderId="13" xfId="2" applyFont="1" applyFill="1" applyBorder="1" applyAlignment="1"/>
    <xf numFmtId="0" fontId="31" fillId="0" borderId="13" xfId="0" applyFont="1" applyBorder="1" applyAlignment="1">
      <alignment vertical="center"/>
    </xf>
    <xf numFmtId="0" fontId="32" fillId="0" borderId="0" xfId="0" applyNumberFormat="1" applyFont="1" applyFill="1" applyBorder="1" applyAlignment="1">
      <alignment vertical="center" wrapText="1"/>
    </xf>
    <xf numFmtId="0" fontId="34" fillId="10" borderId="3" xfId="0" applyNumberFormat="1" applyFont="1" applyFill="1" applyBorder="1" applyAlignment="1">
      <alignment horizontal="center" vertical="center" wrapText="1"/>
    </xf>
    <xf numFmtId="0" fontId="34" fillId="10" borderId="18" xfId="0" applyNumberFormat="1" applyFont="1" applyFill="1" applyBorder="1" applyAlignment="1">
      <alignment horizontal="center" vertical="center" wrapText="1"/>
    </xf>
    <xf numFmtId="0" fontId="34" fillId="10" borderId="19" xfId="0" applyNumberFormat="1"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3" xfId="0" applyNumberFormat="1" applyFont="1" applyFill="1" applyBorder="1" applyAlignment="1">
      <alignment horizontal="center" vertical="center" wrapText="1"/>
    </xf>
    <xf numFmtId="0" fontId="3" fillId="0" borderId="10" xfId="0" applyNumberFormat="1" applyFont="1" applyFill="1" applyBorder="1" applyAlignment="1">
      <alignment horizontal="left" vertical="center" wrapText="1"/>
    </xf>
    <xf numFmtId="0" fontId="3" fillId="0" borderId="3" xfId="0" applyNumberFormat="1" applyFont="1" applyFill="1" applyBorder="1" applyAlignment="1">
      <alignment vertical="center" wrapText="1"/>
    </xf>
    <xf numFmtId="0" fontId="3" fillId="0" borderId="0" xfId="0" applyNumberFormat="1" applyFont="1" applyFill="1" applyBorder="1" applyAlignment="1">
      <alignment vertical="center" wrapText="1"/>
    </xf>
    <xf numFmtId="182" fontId="32" fillId="10" borderId="3" xfId="0" applyNumberFormat="1" applyFont="1" applyFill="1" applyBorder="1" applyAlignment="1">
      <alignment horizontal="center" vertical="center" wrapText="1"/>
    </xf>
    <xf numFmtId="0" fontId="32" fillId="0" borderId="19" xfId="0" applyNumberFormat="1" applyFont="1" applyFill="1" applyBorder="1" applyAlignment="1">
      <alignment horizontal="left" vertical="center" wrapText="1"/>
    </xf>
    <xf numFmtId="0" fontId="35" fillId="10" borderId="24" xfId="0" applyNumberFormat="1" applyFont="1" applyFill="1" applyBorder="1" applyAlignment="1">
      <alignment horizontal="center" vertical="center" wrapText="1"/>
    </xf>
    <xf numFmtId="0" fontId="32" fillId="0" borderId="25" xfId="0" applyNumberFormat="1" applyFont="1" applyFill="1" applyBorder="1" applyAlignment="1">
      <alignment horizontal="center" vertical="center" wrapText="1"/>
    </xf>
    <xf numFmtId="0" fontId="0" fillId="0" borderId="0" xfId="0" applyFont="1" applyAlignment="1">
      <alignment vertical="center"/>
    </xf>
    <xf numFmtId="0" fontId="32" fillId="0" borderId="0" xfId="0" applyFont="1" applyAlignment="1">
      <alignment horizontal="center" vertical="center" wrapText="1"/>
    </xf>
    <xf numFmtId="0" fontId="32" fillId="0" borderId="0" xfId="0" applyFont="1" applyAlignment="1">
      <alignment vertical="center" wrapText="1"/>
    </xf>
    <xf numFmtId="0" fontId="38" fillId="0" borderId="18" xfId="0" applyFont="1" applyFill="1" applyBorder="1" applyAlignment="1">
      <alignment horizontal="center" vertical="center" wrapText="1"/>
    </xf>
    <xf numFmtId="0" fontId="38" fillId="0" borderId="3" xfId="0" applyFont="1" applyFill="1" applyBorder="1" applyAlignment="1">
      <alignment horizontal="center" vertical="center" wrapText="1"/>
    </xf>
    <xf numFmtId="0" fontId="38" fillId="0" borderId="19" xfId="0" applyFont="1" applyBorder="1" applyAlignment="1">
      <alignment horizontal="center" vertical="center" wrapText="1"/>
    </xf>
    <xf numFmtId="0" fontId="38" fillId="0" borderId="19" xfId="0" applyFont="1" applyBorder="1" applyAlignment="1">
      <alignment vertical="center" wrapText="1"/>
    </xf>
    <xf numFmtId="0" fontId="32" fillId="0" borderId="18" xfId="0" applyFont="1" applyBorder="1" applyAlignment="1">
      <alignment horizontal="center" vertical="center" wrapText="1"/>
    </xf>
    <xf numFmtId="0" fontId="38" fillId="0" borderId="30" xfId="0" applyFont="1" applyFill="1" applyBorder="1" applyAlignment="1">
      <alignment horizontal="center" vertical="center" wrapText="1"/>
    </xf>
    <xf numFmtId="0" fontId="38" fillId="0" borderId="24" xfId="0" applyFont="1" applyFill="1" applyBorder="1" applyAlignment="1">
      <alignment horizontal="center" vertical="center" wrapText="1"/>
    </xf>
    <xf numFmtId="0" fontId="38" fillId="0" borderId="25" xfId="0" applyFont="1" applyFill="1" applyBorder="1" applyAlignment="1">
      <alignment vertical="center" wrapText="1"/>
    </xf>
    <xf numFmtId="0" fontId="32" fillId="0" borderId="0" xfId="0" applyFont="1" applyBorder="1" applyAlignment="1">
      <alignment horizontal="center" vertical="center" wrapText="1"/>
    </xf>
    <xf numFmtId="0" fontId="32" fillId="0" borderId="0" xfId="0" applyFont="1" applyBorder="1" applyAlignment="1">
      <alignment vertical="center" wrapText="1"/>
    </xf>
    <xf numFmtId="0" fontId="40" fillId="0" borderId="0" xfId="1" applyFont="1">
      <alignment vertical="center"/>
    </xf>
    <xf numFmtId="0" fontId="40" fillId="0" borderId="0" xfId="1" applyFont="1" applyProtection="1">
      <alignment vertical="center"/>
      <protection locked="0"/>
    </xf>
    <xf numFmtId="0" fontId="41" fillId="8" borderId="0" xfId="3" applyFont="1" applyFill="1">
      <alignment vertical="center"/>
    </xf>
    <xf numFmtId="0" fontId="42" fillId="8" borderId="0" xfId="3" applyFont="1" applyFill="1">
      <alignment vertical="center"/>
    </xf>
    <xf numFmtId="0" fontId="43" fillId="8" borderId="0" xfId="3" applyFont="1" applyFill="1">
      <alignment vertical="center"/>
    </xf>
    <xf numFmtId="0" fontId="44" fillId="8" borderId="0" xfId="3" applyFont="1" applyFill="1" applyAlignment="1">
      <alignment horizontal="center" vertical="center"/>
    </xf>
    <xf numFmtId="0" fontId="45" fillId="0" borderId="32" xfId="1" applyFont="1" applyBorder="1" applyAlignment="1">
      <alignment horizontal="center" vertical="center"/>
    </xf>
    <xf numFmtId="0" fontId="45" fillId="0" borderId="33" xfId="1" applyFont="1" applyBorder="1" applyAlignment="1">
      <alignment horizontal="center" vertical="center"/>
    </xf>
    <xf numFmtId="0" fontId="46" fillId="0" borderId="33" xfId="1" applyFont="1" applyBorder="1" applyAlignment="1">
      <alignment horizontal="center" vertical="center"/>
    </xf>
    <xf numFmtId="0" fontId="45" fillId="0" borderId="34" xfId="1" applyFont="1" applyBorder="1" applyAlignment="1">
      <alignment horizontal="center" vertical="center"/>
    </xf>
    <xf numFmtId="0" fontId="49" fillId="8" borderId="0" xfId="3" applyFont="1" applyFill="1">
      <alignment vertical="center"/>
    </xf>
    <xf numFmtId="0" fontId="48" fillId="11" borderId="27" xfId="3" applyFont="1" applyFill="1" applyBorder="1" applyAlignment="1">
      <alignment horizontal="center" vertical="center"/>
    </xf>
    <xf numFmtId="0" fontId="48" fillId="11" borderId="12" xfId="3" applyFont="1" applyFill="1" applyBorder="1" applyAlignment="1">
      <alignment horizontal="center" vertical="center"/>
    </xf>
    <xf numFmtId="0" fontId="48" fillId="11" borderId="3" xfId="3" applyFont="1" applyFill="1" applyBorder="1" applyAlignment="1">
      <alignment horizontal="center" vertical="center"/>
    </xf>
    <xf numFmtId="0" fontId="48" fillId="11" borderId="1" xfId="3" applyFont="1" applyFill="1" applyBorder="1" applyAlignment="1">
      <alignment horizontal="center" vertical="center"/>
    </xf>
    <xf numFmtId="0" fontId="48" fillId="11" borderId="26" xfId="3" applyFont="1" applyFill="1" applyBorder="1" applyAlignment="1">
      <alignment horizontal="center" vertical="center"/>
    </xf>
    <xf numFmtId="0" fontId="48" fillId="11" borderId="28" xfId="3" applyFont="1" applyFill="1" applyBorder="1" applyAlignment="1">
      <alignment horizontal="center" vertical="center"/>
    </xf>
    <xf numFmtId="185" fontId="32" fillId="8" borderId="18" xfId="3" applyNumberFormat="1" applyFont="1" applyFill="1" applyBorder="1" applyAlignment="1">
      <alignment horizontal="center" vertical="center"/>
    </xf>
    <xf numFmtId="14" fontId="32" fillId="8" borderId="3" xfId="7" applyNumberFormat="1" applyFont="1" applyFill="1" applyBorder="1" applyAlignment="1" applyProtection="1">
      <alignment horizontal="center" vertical="center"/>
    </xf>
    <xf numFmtId="180" fontId="32" fillId="8" borderId="3" xfId="3" applyNumberFormat="1" applyFont="1" applyFill="1" applyBorder="1" applyAlignment="1">
      <alignment horizontal="center" vertical="center"/>
    </xf>
    <xf numFmtId="0" fontId="32" fillId="8" borderId="3" xfId="3" applyFont="1" applyFill="1" applyBorder="1" applyAlignment="1">
      <alignment horizontal="left" vertical="center" wrapText="1"/>
    </xf>
    <xf numFmtId="14" fontId="32" fillId="8" borderId="19" xfId="7" applyNumberFormat="1" applyFont="1" applyFill="1" applyBorder="1" applyAlignment="1" applyProtection="1">
      <alignment horizontal="center" vertical="center"/>
    </xf>
    <xf numFmtId="0" fontId="32" fillId="8" borderId="18" xfId="3" applyNumberFormat="1" applyFont="1" applyFill="1" applyBorder="1" applyAlignment="1">
      <alignment horizontal="center" vertical="center"/>
    </xf>
    <xf numFmtId="0" fontId="35" fillId="8" borderId="3" xfId="3" applyFont="1" applyFill="1" applyBorder="1" applyAlignment="1">
      <alignment horizontal="center" vertical="center" wrapText="1"/>
    </xf>
    <xf numFmtId="0" fontId="32" fillId="8" borderId="30" xfId="3" applyNumberFormat="1" applyFont="1" applyFill="1" applyBorder="1" applyAlignment="1">
      <alignment horizontal="center" vertical="center"/>
    </xf>
    <xf numFmtId="14" fontId="32" fillId="8" borderId="24" xfId="7" applyNumberFormat="1" applyFont="1" applyFill="1" applyBorder="1" applyAlignment="1" applyProtection="1">
      <alignment horizontal="center" vertical="center"/>
    </xf>
    <xf numFmtId="180" fontId="32" fillId="8" borderId="24" xfId="3" applyNumberFormat="1" applyFont="1" applyFill="1" applyBorder="1" applyAlignment="1">
      <alignment horizontal="center" vertical="center"/>
    </xf>
    <xf numFmtId="0" fontId="32" fillId="8" borderId="24" xfId="3" applyFont="1" applyFill="1" applyBorder="1" applyAlignment="1">
      <alignment horizontal="left" vertical="center" wrapText="1"/>
    </xf>
    <xf numFmtId="0" fontId="35" fillId="8" borderId="24" xfId="3" applyFont="1" applyFill="1" applyBorder="1" applyAlignment="1">
      <alignment horizontal="center" vertical="center" wrapText="1"/>
    </xf>
    <xf numFmtId="14" fontId="32" fillId="8" borderId="25" xfId="7" applyNumberFormat="1" applyFont="1" applyFill="1" applyBorder="1" applyAlignment="1" applyProtection="1">
      <alignment horizontal="center" vertical="center"/>
    </xf>
    <xf numFmtId="0" fontId="50" fillId="8" borderId="0" xfId="3" applyFont="1" applyFill="1">
      <alignment vertical="center"/>
    </xf>
    <xf numFmtId="0" fontId="3" fillId="0" borderId="10" xfId="0" applyNumberFormat="1" applyFont="1" applyFill="1" applyBorder="1" applyAlignment="1">
      <alignment horizontal="left" vertical="center" wrapText="1"/>
    </xf>
    <xf numFmtId="0" fontId="3" fillId="0" borderId="12" xfId="0" applyNumberFormat="1" applyFont="1" applyFill="1" applyBorder="1" applyAlignment="1">
      <alignment horizontal="left" vertical="center" wrapText="1"/>
    </xf>
    <xf numFmtId="0" fontId="3" fillId="0" borderId="12" xfId="0" applyNumberFormat="1" applyFont="1" applyFill="1" applyBorder="1" applyAlignment="1">
      <alignment horizontal="left" vertical="center" wrapText="1"/>
    </xf>
    <xf numFmtId="9" fontId="3" fillId="0" borderId="3" xfId="0" applyNumberFormat="1" applyFont="1" applyFill="1" applyBorder="1" applyAlignment="1">
      <alignment horizontal="center" vertical="center"/>
    </xf>
    <xf numFmtId="43" fontId="3" fillId="0" borderId="3" xfId="0" applyNumberFormat="1" applyFont="1" applyFill="1" applyBorder="1" applyAlignment="1">
      <alignment horizontal="center" vertical="center"/>
    </xf>
    <xf numFmtId="0" fontId="20" fillId="0" borderId="3" xfId="2" applyFont="1" applyFill="1" applyBorder="1" applyAlignment="1">
      <alignment vertical="center" wrapText="1"/>
    </xf>
    <xf numFmtId="0" fontId="3" fillId="0" borderId="3" xfId="4" applyFont="1" applyFill="1" applyBorder="1" applyAlignment="1">
      <alignment horizontal="center" vertical="center"/>
    </xf>
    <xf numFmtId="41" fontId="21" fillId="0" borderId="3" xfId="0" applyNumberFormat="1" applyFont="1" applyFill="1" applyBorder="1" applyAlignment="1">
      <alignment horizontal="distributed" vertical="center" wrapText="1"/>
    </xf>
    <xf numFmtId="9" fontId="0" fillId="0" borderId="3" xfId="4" applyNumberFormat="1" applyFont="1" applyFill="1" applyBorder="1" applyAlignment="1">
      <alignment horizontal="center" vertical="center"/>
    </xf>
    <xf numFmtId="41" fontId="21" fillId="0" borderId="3" xfId="0" applyNumberFormat="1" applyFont="1" applyFill="1" applyBorder="1" applyAlignment="1">
      <alignment vertical="center"/>
    </xf>
    <xf numFmtId="41" fontId="22" fillId="0" borderId="3" xfId="0" applyNumberFormat="1" applyFont="1" applyFill="1" applyBorder="1" applyAlignment="1">
      <alignment horizontal="distributed" vertical="center" wrapText="1"/>
    </xf>
    <xf numFmtId="181" fontId="3" fillId="0" borderId="3" xfId="4" applyNumberFormat="1" applyFont="1" applyFill="1" applyBorder="1" applyAlignment="1">
      <alignment horizontal="center" vertical="center"/>
    </xf>
    <xf numFmtId="0" fontId="21" fillId="0" borderId="3" xfId="6" applyFont="1" applyFill="1" applyBorder="1" applyAlignment="1">
      <alignment horizontal="left" vertical="center" wrapText="1"/>
    </xf>
    <xf numFmtId="0" fontId="0" fillId="0" borderId="3" xfId="4" applyFont="1" applyFill="1" applyBorder="1" applyAlignment="1" applyProtection="1">
      <alignment horizontal="center" vertical="center" wrapText="1"/>
      <protection locked="0"/>
    </xf>
    <xf numFmtId="0" fontId="3" fillId="0" borderId="3" xfId="4" applyFont="1" applyFill="1" applyBorder="1" applyAlignment="1" applyProtection="1">
      <alignment vertical="center" wrapText="1"/>
    </xf>
    <xf numFmtId="0" fontId="47" fillId="8" borderId="35" xfId="1" applyFont="1" applyFill="1" applyBorder="1" applyAlignment="1" applyProtection="1">
      <alignment horizontal="center" vertical="center" wrapText="1"/>
    </xf>
    <xf numFmtId="0" fontId="47" fillId="8" borderId="36" xfId="1" applyFont="1" applyFill="1" applyBorder="1" applyAlignment="1" applyProtection="1">
      <alignment horizontal="center" vertical="center"/>
    </xf>
    <xf numFmtId="0" fontId="47" fillId="8" borderId="37" xfId="1" applyFont="1" applyFill="1" applyBorder="1" applyAlignment="1" applyProtection="1">
      <alignment horizontal="center" vertical="center"/>
    </xf>
    <xf numFmtId="0" fontId="48" fillId="10" borderId="38" xfId="3" applyFont="1" applyFill="1" applyBorder="1" applyAlignment="1">
      <alignment horizontal="center" vertical="center"/>
    </xf>
    <xf numFmtId="0" fontId="48" fillId="10" borderId="39" xfId="3" applyFont="1" applyFill="1" applyBorder="1" applyAlignment="1">
      <alignment horizontal="center" vertical="center"/>
    </xf>
    <xf numFmtId="0" fontId="48" fillId="11" borderId="40" xfId="3" applyFont="1" applyFill="1" applyBorder="1" applyAlignment="1">
      <alignment horizontal="center" vertical="center"/>
    </xf>
    <xf numFmtId="0" fontId="48" fillId="11" borderId="41" xfId="3" applyFont="1" applyFill="1" applyBorder="1" applyAlignment="1">
      <alignment horizontal="center" vertical="center"/>
    </xf>
    <xf numFmtId="0" fontId="32" fillId="8" borderId="40" xfId="3" applyFont="1" applyFill="1" applyBorder="1" applyAlignment="1">
      <alignment horizontal="center" vertical="center" wrapText="1"/>
    </xf>
    <xf numFmtId="0" fontId="32" fillId="8" borderId="42" xfId="3" applyFont="1" applyFill="1" applyBorder="1" applyAlignment="1">
      <alignment horizontal="center" vertical="center" wrapText="1"/>
    </xf>
    <xf numFmtId="0" fontId="32" fillId="8" borderId="43" xfId="3" applyFont="1" applyFill="1" applyBorder="1" applyAlignment="1">
      <alignment horizontal="center" vertical="center" wrapText="1"/>
    </xf>
    <xf numFmtId="180" fontId="32" fillId="8" borderId="44" xfId="3" applyNumberFormat="1" applyFont="1" applyFill="1" applyBorder="1" applyAlignment="1">
      <alignment horizontal="center" vertical="center"/>
    </xf>
    <xf numFmtId="180" fontId="32" fillId="8" borderId="45" xfId="3" applyNumberFormat="1" applyFont="1" applyFill="1" applyBorder="1" applyAlignment="1">
      <alignment horizontal="center" vertical="center"/>
    </xf>
    <xf numFmtId="184" fontId="32" fillId="8" borderId="8" xfId="3" applyNumberFormat="1" applyFont="1" applyFill="1" applyBorder="1" applyAlignment="1">
      <alignment horizontal="center" vertical="center" wrapText="1"/>
    </xf>
    <xf numFmtId="184" fontId="32" fillId="8" borderId="14" xfId="3" applyNumberFormat="1" applyFont="1" applyFill="1" applyBorder="1" applyAlignment="1">
      <alignment horizontal="center" vertical="center" wrapText="1"/>
    </xf>
    <xf numFmtId="184" fontId="32" fillId="8" borderId="29" xfId="3" applyNumberFormat="1" applyFont="1" applyFill="1" applyBorder="1" applyAlignment="1">
      <alignment horizontal="center" vertical="center" wrapText="1"/>
    </xf>
    <xf numFmtId="180" fontId="32" fillId="8" borderId="46" xfId="3" applyNumberFormat="1" applyFont="1" applyFill="1" applyBorder="1" applyAlignment="1">
      <alignment horizontal="center" vertical="center"/>
    </xf>
    <xf numFmtId="180" fontId="32" fillId="8" borderId="0" xfId="3" applyNumberFormat="1" applyFont="1" applyFill="1" applyBorder="1" applyAlignment="1">
      <alignment horizontal="center" vertical="center"/>
    </xf>
    <xf numFmtId="0" fontId="32" fillId="8" borderId="1" xfId="3" applyFont="1" applyFill="1" applyBorder="1" applyAlignment="1">
      <alignment horizontal="center" vertical="center" wrapText="1"/>
    </xf>
    <xf numFmtId="0" fontId="32" fillId="8" borderId="45" xfId="3" applyFont="1" applyFill="1" applyBorder="1" applyAlignment="1">
      <alignment horizontal="center" vertical="center" wrapText="1"/>
    </xf>
    <xf numFmtId="0" fontId="32" fillId="8" borderId="47" xfId="3" applyFont="1" applyFill="1" applyBorder="1" applyAlignment="1">
      <alignment horizontal="center" vertical="center" wrapText="1"/>
    </xf>
    <xf numFmtId="180" fontId="32" fillId="8" borderId="31" xfId="3" applyNumberFormat="1" applyFont="1" applyFill="1" applyBorder="1" applyAlignment="1">
      <alignment horizontal="center" vertical="center"/>
    </xf>
    <xf numFmtId="180" fontId="32" fillId="8" borderId="22" xfId="3" applyNumberFormat="1" applyFont="1" applyFill="1" applyBorder="1" applyAlignment="1">
      <alignment horizontal="center" vertical="center"/>
    </xf>
    <xf numFmtId="180" fontId="32" fillId="8" borderId="48" xfId="3" applyNumberFormat="1" applyFont="1" applyFill="1" applyBorder="1" applyAlignment="1">
      <alignment horizontal="center" vertical="center"/>
    </xf>
    <xf numFmtId="0" fontId="48" fillId="10" borderId="33" xfId="3" applyFont="1" applyFill="1" applyBorder="1" applyAlignment="1">
      <alignment horizontal="center" vertical="center"/>
    </xf>
    <xf numFmtId="0" fontId="48" fillId="10" borderId="34" xfId="3" applyFont="1" applyFill="1" applyBorder="1" applyAlignment="1">
      <alignment horizontal="center" vertical="center"/>
    </xf>
    <xf numFmtId="0" fontId="36" fillId="9" borderId="26" xfId="0" applyFont="1" applyFill="1" applyBorder="1" applyAlignment="1">
      <alignment horizontal="center" vertical="center" wrapText="1"/>
    </xf>
    <xf numFmtId="0" fontId="36" fillId="9" borderId="27" xfId="0" applyFont="1" applyFill="1" applyBorder="1" applyAlignment="1">
      <alignment horizontal="center" vertical="center" wrapText="1"/>
    </xf>
    <xf numFmtId="0" fontId="36" fillId="9" borderId="28" xfId="0" applyFont="1" applyFill="1" applyBorder="1" applyAlignment="1">
      <alignment horizontal="center" vertical="center" wrapText="1"/>
    </xf>
    <xf numFmtId="0" fontId="37" fillId="10" borderId="18" xfId="0" applyFont="1" applyFill="1" applyBorder="1" applyAlignment="1">
      <alignment horizontal="left" vertical="center" wrapText="1"/>
    </xf>
    <xf numFmtId="0" fontId="37" fillId="10" borderId="3" xfId="0" applyFont="1" applyFill="1" applyBorder="1" applyAlignment="1">
      <alignment horizontal="left" vertical="center" wrapText="1"/>
    </xf>
    <xf numFmtId="0" fontId="37" fillId="10" borderId="19" xfId="0" applyFont="1" applyFill="1" applyBorder="1" applyAlignment="1">
      <alignment horizontal="left" vertical="center" wrapText="1"/>
    </xf>
    <xf numFmtId="0" fontId="38" fillId="0" borderId="3" xfId="0" applyFont="1" applyBorder="1" applyAlignment="1">
      <alignment horizontal="left" vertical="center" wrapText="1"/>
    </xf>
    <xf numFmtId="0" fontId="38" fillId="0" borderId="8" xfId="0" applyFont="1" applyBorder="1" applyAlignment="1">
      <alignment horizontal="center" vertical="center" wrapText="1"/>
    </xf>
    <xf numFmtId="0" fontId="38" fillId="0" borderId="14" xfId="0" applyFont="1" applyBorder="1" applyAlignment="1">
      <alignment horizontal="center" vertical="center" wrapText="1"/>
    </xf>
    <xf numFmtId="0" fontId="38" fillId="0" borderId="9" xfId="0" applyFont="1" applyBorder="1" applyAlignment="1">
      <alignment horizontal="center" vertical="center" wrapText="1"/>
    </xf>
    <xf numFmtId="0" fontId="38" fillId="0" borderId="8" xfId="0" applyFont="1" applyBorder="1" applyAlignment="1">
      <alignment horizontal="left" vertical="center" wrapText="1"/>
    </xf>
    <xf numFmtId="0" fontId="38" fillId="0" borderId="14" xfId="0" applyFont="1" applyBorder="1" applyAlignment="1">
      <alignment horizontal="left" vertical="center" wrapText="1"/>
    </xf>
    <xf numFmtId="0" fontId="38" fillId="0" borderId="9" xfId="0" applyFont="1" applyBorder="1" applyAlignment="1">
      <alignment horizontal="left" vertical="center" wrapText="1"/>
    </xf>
    <xf numFmtId="0" fontId="39" fillId="0" borderId="3" xfId="0" applyFont="1" applyBorder="1" applyAlignment="1">
      <alignment horizontal="left" vertical="center" wrapText="1"/>
    </xf>
    <xf numFmtId="0" fontId="39" fillId="0" borderId="19" xfId="0" applyFont="1" applyBorder="1" applyAlignment="1">
      <alignment horizontal="left" vertical="center" wrapText="1"/>
    </xf>
    <xf numFmtId="0" fontId="38" fillId="0" borderId="31"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8" fillId="0" borderId="29" xfId="0" applyFont="1" applyBorder="1" applyAlignment="1">
      <alignment horizontal="left" vertical="center" wrapText="1"/>
    </xf>
    <xf numFmtId="0" fontId="38" fillId="0" borderId="18" xfId="0" applyFont="1" applyFill="1" applyBorder="1" applyAlignment="1">
      <alignment horizontal="center" vertical="center" wrapText="1"/>
    </xf>
    <xf numFmtId="0" fontId="38" fillId="0" borderId="3" xfId="0" applyFont="1" applyFill="1" applyBorder="1" applyAlignment="1">
      <alignment horizontal="center" vertical="center" wrapText="1"/>
    </xf>
    <xf numFmtId="0" fontId="38" fillId="0" borderId="19" xfId="0" applyFont="1" applyFill="1" applyBorder="1" applyAlignment="1">
      <alignment horizontal="center" vertical="center" wrapText="1"/>
    </xf>
    <xf numFmtId="0" fontId="33" fillId="9" borderId="0" xfId="0" applyNumberFormat="1" applyFont="1" applyFill="1" applyBorder="1" applyAlignment="1">
      <alignment horizontal="center" vertical="center" wrapText="1"/>
    </xf>
    <xf numFmtId="0" fontId="32" fillId="0" borderId="3" xfId="0" applyNumberFormat="1" applyFont="1" applyFill="1" applyBorder="1" applyAlignment="1">
      <alignment horizontal="center" vertical="center" wrapText="1"/>
    </xf>
    <xf numFmtId="0" fontId="35" fillId="10" borderId="20" xfId="0" applyNumberFormat="1" applyFont="1" applyFill="1" applyBorder="1" applyAlignment="1">
      <alignment horizontal="center" vertical="center" wrapText="1"/>
    </xf>
    <xf numFmtId="0" fontId="35" fillId="10" borderId="14" xfId="0" applyNumberFormat="1" applyFont="1" applyFill="1" applyBorder="1" applyAlignment="1">
      <alignment horizontal="center" vertical="center" wrapText="1"/>
    </xf>
    <xf numFmtId="0" fontId="35" fillId="10" borderId="9" xfId="0" applyNumberFormat="1" applyFont="1" applyFill="1" applyBorder="1" applyAlignment="1">
      <alignment horizontal="center" vertical="center" wrapText="1"/>
    </xf>
    <xf numFmtId="0" fontId="35" fillId="10" borderId="21" xfId="0" applyNumberFormat="1" applyFont="1" applyFill="1" applyBorder="1" applyAlignment="1">
      <alignment horizontal="center" vertical="center" wrapText="1"/>
    </xf>
    <xf numFmtId="0" fontId="35" fillId="10" borderId="22" xfId="0" applyNumberFormat="1" applyFont="1" applyFill="1" applyBorder="1" applyAlignment="1">
      <alignment horizontal="center" vertical="center" wrapText="1"/>
    </xf>
    <xf numFmtId="0" fontId="35" fillId="10" borderId="23"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4" fillId="0" borderId="7"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3" fillId="0" borderId="7" xfId="0" applyNumberFormat="1" applyFont="1" applyFill="1" applyBorder="1" applyAlignment="1">
      <alignment horizontal="center" vertical="center" wrapText="1"/>
    </xf>
    <xf numFmtId="0" fontId="9" fillId="4" borderId="3" xfId="0" applyFont="1" applyFill="1" applyBorder="1" applyAlignment="1">
      <alignment horizontal="center" vertical="center"/>
    </xf>
    <xf numFmtId="0" fontId="10" fillId="0" borderId="3" xfId="4" applyFont="1" applyFill="1" applyBorder="1" applyAlignment="1" applyProtection="1">
      <alignment horizontal="center" vertical="center"/>
    </xf>
    <xf numFmtId="0" fontId="11" fillId="0" borderId="3" xfId="4" applyFont="1" applyFill="1" applyBorder="1" applyAlignment="1" applyProtection="1">
      <alignment horizontal="center" vertical="center"/>
    </xf>
    <xf numFmtId="14" fontId="13" fillId="0" borderId="3" xfId="4" applyNumberFormat="1" applyFont="1" applyBorder="1" applyAlignment="1" applyProtection="1">
      <alignment horizontal="center" vertical="center"/>
    </xf>
    <xf numFmtId="0" fontId="13" fillId="0" borderId="3" xfId="4" applyFont="1" applyBorder="1" applyAlignment="1" applyProtection="1">
      <alignment horizontal="center" vertical="center"/>
    </xf>
    <xf numFmtId="0" fontId="0" fillId="0" borderId="3" xfId="4" applyFont="1" applyBorder="1" applyAlignment="1" applyProtection="1">
      <alignment horizontal="center"/>
    </xf>
    <xf numFmtId="0" fontId="4" fillId="6" borderId="3" xfId="4" applyFont="1" applyFill="1" applyBorder="1" applyAlignment="1" applyProtection="1">
      <alignment horizontal="center" vertical="center"/>
    </xf>
    <xf numFmtId="0" fontId="4" fillId="7" borderId="3" xfId="4" applyFont="1" applyFill="1" applyBorder="1" applyAlignment="1" applyProtection="1">
      <alignment horizontal="center" vertical="center"/>
    </xf>
    <xf numFmtId="0" fontId="5" fillId="7" borderId="3" xfId="4" applyFont="1" applyFill="1" applyBorder="1" applyAlignment="1" applyProtection="1">
      <alignment horizontal="center" vertical="center"/>
    </xf>
    <xf numFmtId="0" fontId="3" fillId="0" borderId="8" xfId="4" applyFont="1" applyFill="1" applyBorder="1" applyAlignment="1" applyProtection="1">
      <alignment horizontal="center" vertical="center"/>
    </xf>
    <xf numFmtId="0" fontId="3" fillId="0" borderId="9" xfId="4" applyFont="1" applyFill="1" applyBorder="1" applyAlignment="1" applyProtection="1">
      <alignment horizontal="center" vertical="center"/>
    </xf>
    <xf numFmtId="176" fontId="0" fillId="0" borderId="8" xfId="4" applyNumberFormat="1" applyFont="1" applyFill="1" applyBorder="1" applyAlignment="1" applyProtection="1">
      <alignment horizontal="center" vertical="center"/>
    </xf>
    <xf numFmtId="176" fontId="0" fillId="0" borderId="14" xfId="4" applyNumberFormat="1" applyFont="1" applyFill="1" applyBorder="1" applyAlignment="1" applyProtection="1">
      <alignment horizontal="center" vertical="center"/>
    </xf>
    <xf numFmtId="176" fontId="0" fillId="0" borderId="9" xfId="4" applyNumberFormat="1" applyFont="1" applyFill="1" applyBorder="1" applyAlignment="1" applyProtection="1">
      <alignment horizontal="center" vertical="center"/>
    </xf>
    <xf numFmtId="9" fontId="14" fillId="0" borderId="8" xfId="4" applyNumberFormat="1" applyFont="1" applyFill="1" applyBorder="1" applyAlignment="1" applyProtection="1">
      <alignment horizontal="center" vertical="center"/>
    </xf>
    <xf numFmtId="9" fontId="14" fillId="0" borderId="9" xfId="4" applyNumberFormat="1" applyFont="1" applyFill="1" applyBorder="1" applyAlignment="1" applyProtection="1">
      <alignment horizontal="center" vertical="center"/>
    </xf>
    <xf numFmtId="0" fontId="15" fillId="0" borderId="8" xfId="4" applyFont="1" applyFill="1" applyBorder="1" applyAlignment="1" applyProtection="1">
      <alignment horizontal="center" vertical="center"/>
    </xf>
    <xf numFmtId="0" fontId="15" fillId="0" borderId="14" xfId="4" applyFont="1" applyFill="1" applyBorder="1" applyAlignment="1" applyProtection="1">
      <alignment horizontal="center" vertical="center"/>
    </xf>
    <xf numFmtId="0" fontId="15" fillId="0" borderId="9" xfId="4" applyFont="1" applyFill="1" applyBorder="1" applyAlignment="1" applyProtection="1">
      <alignment horizontal="center" vertical="center"/>
    </xf>
    <xf numFmtId="178" fontId="16" fillId="0" borderId="8" xfId="4" applyNumberFormat="1" applyFont="1" applyFill="1" applyBorder="1" applyAlignment="1" applyProtection="1">
      <alignment horizontal="center" vertical="center"/>
    </xf>
    <xf numFmtId="178" fontId="16" fillId="0" borderId="14" xfId="4" applyNumberFormat="1" applyFont="1" applyFill="1" applyBorder="1" applyAlignment="1" applyProtection="1">
      <alignment horizontal="center" vertical="center"/>
    </xf>
    <xf numFmtId="178" fontId="16" fillId="0" borderId="9" xfId="4" applyNumberFormat="1" applyFont="1" applyFill="1" applyBorder="1" applyAlignment="1" applyProtection="1">
      <alignment horizontal="center" vertical="center"/>
    </xf>
    <xf numFmtId="0" fontId="5" fillId="7" borderId="3" xfId="4" applyFont="1" applyFill="1" applyBorder="1" applyAlignment="1">
      <alignment horizontal="center" vertical="center"/>
    </xf>
    <xf numFmtId="0" fontId="4" fillId="3" borderId="3" xfId="4" applyFont="1" applyFill="1" applyBorder="1" applyAlignment="1" applyProtection="1">
      <alignment horizontal="center" vertical="center"/>
    </xf>
    <xf numFmtId="0" fontId="3" fillId="0" borderId="3" xfId="4" applyFont="1" applyBorder="1" applyAlignment="1">
      <alignment horizontal="center" vertical="center"/>
    </xf>
    <xf numFmtId="0" fontId="18" fillId="0" borderId="3" xfId="4" applyFont="1" applyFill="1" applyBorder="1" applyAlignment="1">
      <alignment horizontal="center" vertical="center" wrapText="1"/>
    </xf>
    <xf numFmtId="0" fontId="19" fillId="0" borderId="3" xfId="4" applyFont="1" applyFill="1" applyBorder="1" applyAlignment="1">
      <alignment horizontal="center" vertical="center" wrapText="1"/>
    </xf>
    <xf numFmtId="181" fontId="19" fillId="0" borderId="3" xfId="4" applyNumberFormat="1" applyFont="1" applyFill="1" applyBorder="1" applyAlignment="1">
      <alignment horizontal="center" vertical="center"/>
    </xf>
    <xf numFmtId="0" fontId="5" fillId="6" borderId="3" xfId="4" applyFont="1" applyFill="1" applyBorder="1" applyAlignment="1">
      <alignment horizontal="center" vertical="center"/>
    </xf>
    <xf numFmtId="0" fontId="3" fillId="0" borderId="3" xfId="4" applyFont="1" applyFill="1" applyBorder="1" applyAlignment="1">
      <alignment horizontal="center" vertical="center"/>
    </xf>
    <xf numFmtId="0" fontId="3" fillId="0" borderId="3" xfId="4" applyFont="1" applyFill="1" applyBorder="1" applyAlignment="1" applyProtection="1">
      <alignment horizontal="center" vertical="center" wrapText="1"/>
      <protection locked="0"/>
    </xf>
    <xf numFmtId="0" fontId="4" fillId="6" borderId="3" xfId="4" applyFont="1" applyFill="1" applyBorder="1" applyAlignment="1">
      <alignment horizontal="center" vertical="center"/>
    </xf>
    <xf numFmtId="0" fontId="4" fillId="0" borderId="3" xfId="4" applyFont="1" applyFill="1" applyBorder="1" applyAlignment="1">
      <alignment horizontal="center" vertical="center"/>
    </xf>
    <xf numFmtId="0" fontId="15" fillId="7" borderId="3" xfId="4" applyFont="1" applyFill="1" applyBorder="1" applyAlignment="1">
      <alignment horizontal="left" vertical="center" wrapText="1"/>
    </xf>
    <xf numFmtId="181" fontId="16" fillId="7" borderId="3" xfId="4" applyNumberFormat="1" applyFont="1" applyFill="1" applyBorder="1" applyAlignment="1">
      <alignment horizontal="center" vertical="center"/>
    </xf>
    <xf numFmtId="0" fontId="3" fillId="2"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cellXfs>
  <cellStyles count="9">
    <cellStyle name="0,0_x000d__x000a_NA_x000d__x000a_" xfId="2"/>
    <cellStyle name="常规" xfId="0" builtinId="0"/>
    <cellStyle name="常规 2" xfId="3"/>
    <cellStyle name="常规 3" xfId="1"/>
    <cellStyle name="常规_e餐网呼叫中心报价" xfId="4"/>
    <cellStyle name="常规_H3800市场报价0605" xfId="5"/>
    <cellStyle name="常规_Sheet1" xfId="6"/>
    <cellStyle name="超链接" xfId="7" builtinId="8"/>
    <cellStyle name="样式 1"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0000FF"/>
      <rgbColor rgb="00808080"/>
      <rgbColor rgb="000000FF"/>
      <rgbColor rgb="00FFFF00"/>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0</xdr:row>
      <xdr:rowOff>104775</xdr:rowOff>
    </xdr:from>
    <xdr:to>
      <xdr:col>2</xdr:col>
      <xdr:colOff>476250</xdr:colOff>
      <xdr:row>0</xdr:row>
      <xdr:rowOff>571500</xdr:rowOff>
    </xdr:to>
    <xdr:pic>
      <xdr:nvPicPr>
        <xdr:cNvPr id="1025" name="图片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47675" y="104775"/>
          <a:ext cx="609600" cy="4667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25"/>
  <sheetViews>
    <sheetView showGridLines="0" workbookViewId="0">
      <selection activeCell="G13" sqref="G13"/>
    </sheetView>
  </sheetViews>
  <sheetFormatPr defaultColWidth="9.140625" defaultRowHeight="18"/>
  <cols>
    <col min="1" max="1" width="1.85546875" style="119" customWidth="1"/>
    <col min="2" max="2" width="6.85546875" style="119" customWidth="1"/>
    <col min="3" max="3" width="8.5703125" style="120" customWidth="1"/>
    <col min="4" max="4" width="11.85546875" style="119" customWidth="1"/>
    <col min="5" max="5" width="47" style="119" customWidth="1"/>
    <col min="6" max="6" width="8.5703125" style="121" customWidth="1"/>
    <col min="7" max="7" width="12" style="120" customWidth="1"/>
    <col min="8" max="8" width="5.140625" style="119" customWidth="1"/>
    <col min="9" max="9" width="33.28515625" style="119" customWidth="1"/>
    <col min="10" max="10" width="37.7109375" style="119" customWidth="1"/>
    <col min="11" max="16384" width="9.140625" style="119"/>
  </cols>
  <sheetData>
    <row r="1" spans="1:9" s="116" customFormat="1" ht="50.25" customHeight="1">
      <c r="A1" s="122"/>
      <c r="B1" s="123"/>
      <c r="C1" s="123"/>
      <c r="D1" s="123"/>
      <c r="E1" s="124" t="s">
        <v>0</v>
      </c>
      <c r="F1" s="123"/>
      <c r="G1" s="125"/>
    </row>
    <row r="2" spans="1:9" s="117" customFormat="1" ht="45" customHeight="1">
      <c r="A2" s="162" t="s">
        <v>1</v>
      </c>
      <c r="B2" s="163"/>
      <c r="C2" s="163"/>
      <c r="D2" s="163"/>
      <c r="E2" s="163"/>
      <c r="F2" s="163"/>
      <c r="G2" s="164"/>
    </row>
    <row r="3" spans="1:9" ht="17.25">
      <c r="B3" s="165" t="s">
        <v>2</v>
      </c>
      <c r="C3" s="165"/>
      <c r="D3" s="165"/>
      <c r="E3" s="165"/>
      <c r="F3" s="165"/>
      <c r="G3" s="166"/>
      <c r="H3" s="126"/>
      <c r="I3" s="146"/>
    </row>
    <row r="4" spans="1:9" ht="17.25">
      <c r="B4" s="167" t="s">
        <v>3</v>
      </c>
      <c r="C4" s="168"/>
      <c r="D4" s="127" t="s">
        <v>4</v>
      </c>
      <c r="E4" s="169"/>
      <c r="F4" s="170"/>
      <c r="G4" s="171"/>
    </row>
    <row r="5" spans="1:9" ht="17.25">
      <c r="B5" s="172" t="s">
        <v>5</v>
      </c>
      <c r="C5" s="173"/>
      <c r="D5" s="128" t="s">
        <v>6</v>
      </c>
      <c r="E5" s="174" t="s">
        <v>7</v>
      </c>
      <c r="F5" s="175"/>
      <c r="G5" s="176"/>
    </row>
    <row r="6" spans="1:9" ht="17.25">
      <c r="B6" s="177" t="s">
        <v>8</v>
      </c>
      <c r="C6" s="178"/>
      <c r="D6" s="129" t="s">
        <v>9</v>
      </c>
      <c r="E6" s="179"/>
      <c r="F6" s="180"/>
      <c r="G6" s="181"/>
    </row>
    <row r="7" spans="1:9" ht="17.25">
      <c r="B7" s="177" t="s">
        <v>10</v>
      </c>
      <c r="C7" s="178"/>
      <c r="D7" s="130" t="s">
        <v>11</v>
      </c>
      <c r="E7" s="182"/>
      <c r="F7" s="183"/>
      <c r="G7" s="184"/>
    </row>
    <row r="8" spans="1:9" ht="17.25">
      <c r="B8" s="185" t="s">
        <v>12</v>
      </c>
      <c r="C8" s="185"/>
      <c r="D8" s="185"/>
      <c r="E8" s="185"/>
      <c r="F8" s="185"/>
      <c r="G8" s="186"/>
      <c r="H8" s="126"/>
      <c r="I8" s="146"/>
    </row>
    <row r="9" spans="1:9" s="118" customFormat="1">
      <c r="B9" s="131" t="s">
        <v>13</v>
      </c>
      <c r="C9" s="127" t="s">
        <v>14</v>
      </c>
      <c r="D9" s="127" t="s">
        <v>15</v>
      </c>
      <c r="E9" s="127" t="s">
        <v>16</v>
      </c>
      <c r="F9" s="127" t="s">
        <v>17</v>
      </c>
      <c r="G9" s="132" t="s">
        <v>18</v>
      </c>
    </row>
    <row r="10" spans="1:9" ht="17.25">
      <c r="B10" s="133">
        <v>1</v>
      </c>
      <c r="C10" s="134" t="s">
        <v>256</v>
      </c>
      <c r="D10" s="135">
        <v>41820</v>
      </c>
      <c r="E10" s="136" t="s">
        <v>19</v>
      </c>
      <c r="F10" s="134"/>
      <c r="G10" s="137"/>
    </row>
    <row r="11" spans="1:9" ht="17.25">
      <c r="B11" s="133"/>
      <c r="C11" s="134"/>
      <c r="D11" s="135"/>
      <c r="E11" s="136"/>
      <c r="F11" s="134"/>
      <c r="G11" s="137"/>
    </row>
    <row r="12" spans="1:9" ht="17.25">
      <c r="B12" s="133"/>
      <c r="C12" s="134"/>
      <c r="D12" s="135"/>
      <c r="E12" s="136"/>
      <c r="F12" s="134"/>
      <c r="G12" s="137"/>
    </row>
    <row r="13" spans="1:9" ht="17.25">
      <c r="B13" s="133"/>
      <c r="C13" s="134"/>
      <c r="D13" s="135"/>
      <c r="E13" s="136"/>
      <c r="F13" s="134"/>
      <c r="G13" s="137"/>
    </row>
    <row r="14" spans="1:9" ht="17.25">
      <c r="B14" s="138"/>
      <c r="C14" s="134"/>
      <c r="D14" s="135"/>
      <c r="E14" s="136"/>
      <c r="F14" s="139"/>
      <c r="G14" s="137"/>
    </row>
    <row r="15" spans="1:9" ht="17.25">
      <c r="B15" s="138"/>
      <c r="C15" s="134"/>
      <c r="D15" s="135"/>
      <c r="E15" s="136"/>
      <c r="F15" s="139"/>
      <c r="G15" s="137"/>
    </row>
    <row r="16" spans="1:9" ht="17.25">
      <c r="B16" s="138"/>
      <c r="C16" s="134"/>
      <c r="D16" s="135"/>
      <c r="E16" s="136"/>
      <c r="F16" s="139"/>
      <c r="G16" s="137"/>
    </row>
    <row r="17" spans="2:7" ht="17.25">
      <c r="B17" s="138"/>
      <c r="C17" s="134"/>
      <c r="D17" s="135"/>
      <c r="E17" s="136"/>
      <c r="F17" s="139"/>
      <c r="G17" s="137"/>
    </row>
    <row r="18" spans="2:7" ht="17.25">
      <c r="B18" s="138"/>
      <c r="C18" s="134"/>
      <c r="D18" s="135"/>
      <c r="E18" s="136"/>
      <c r="F18" s="139"/>
      <c r="G18" s="137"/>
    </row>
    <row r="19" spans="2:7" ht="17.25">
      <c r="B19" s="138"/>
      <c r="C19" s="134"/>
      <c r="D19" s="135"/>
      <c r="E19" s="136"/>
      <c r="F19" s="139"/>
      <c r="G19" s="137"/>
    </row>
    <row r="20" spans="2:7" ht="17.25">
      <c r="B20" s="138"/>
      <c r="C20" s="134"/>
      <c r="D20" s="135"/>
      <c r="E20" s="136"/>
      <c r="F20" s="139"/>
      <c r="G20" s="137"/>
    </row>
    <row r="21" spans="2:7" ht="17.25">
      <c r="B21" s="138"/>
      <c r="C21" s="134"/>
      <c r="D21" s="135"/>
      <c r="E21" s="136"/>
      <c r="F21" s="139"/>
      <c r="G21" s="137"/>
    </row>
    <row r="22" spans="2:7" ht="17.25">
      <c r="B22" s="138"/>
      <c r="C22" s="134"/>
      <c r="D22" s="135"/>
      <c r="E22" s="136"/>
      <c r="F22" s="139"/>
      <c r="G22" s="137"/>
    </row>
    <row r="23" spans="2:7" ht="17.25">
      <c r="B23" s="138"/>
      <c r="C23" s="134"/>
      <c r="D23" s="135"/>
      <c r="E23" s="136"/>
      <c r="F23" s="139"/>
      <c r="G23" s="137"/>
    </row>
    <row r="24" spans="2:7" ht="17.25">
      <c r="B24" s="138"/>
      <c r="C24" s="134"/>
      <c r="D24" s="135"/>
      <c r="E24" s="136"/>
      <c r="F24" s="139"/>
      <c r="G24" s="137"/>
    </row>
    <row r="25" spans="2:7" ht="17.25">
      <c r="B25" s="140"/>
      <c r="C25" s="141"/>
      <c r="D25" s="142"/>
      <c r="E25" s="143"/>
      <c r="F25" s="144"/>
      <c r="G25" s="145"/>
    </row>
  </sheetData>
  <mergeCells count="11">
    <mergeCell ref="B6:C6"/>
    <mergeCell ref="E6:G6"/>
    <mergeCell ref="B7:C7"/>
    <mergeCell ref="E7:G7"/>
    <mergeCell ref="B8:G8"/>
    <mergeCell ref="A2:G2"/>
    <mergeCell ref="B3:G3"/>
    <mergeCell ref="B4:C4"/>
    <mergeCell ref="E4:G4"/>
    <mergeCell ref="B5:C5"/>
    <mergeCell ref="E5:G5"/>
  </mergeCells>
  <phoneticPr fontId="21" type="noConversion"/>
  <dataValidations count="3">
    <dataValidation allowBlank="1" showInputMessage="1" showErrorMessage="1" promptTitle="生效时间格式：" prompt="yyyy-mm-dd" sqref="E7:G7"/>
    <dataValidation allowBlank="1" showErrorMessage="1" sqref="D4:D7"/>
    <dataValidation allowBlank="1" showInputMessage="1" showErrorMessage="1" promptTitle="修订日期格式：" prompt="yyyy-mm-dd" sqref="D10:D25"/>
  </dataValidations>
  <pageMargins left="0.69930555555555596" right="0.69930555555555596" top="0.75" bottom="0.75" header="0.3" footer="0.3"/>
  <pageSetup paperSize="9" orientation="portrait" horizontalDpi="1200" verticalDpi="1200"/>
  <headerFooter alignWithMargins="0"/>
  <drawing r:id="rId1"/>
</worksheet>
</file>

<file path=xl/worksheets/sheet2.xml><?xml version="1.0" encoding="utf-8"?>
<worksheet xmlns="http://schemas.openxmlformats.org/spreadsheetml/2006/main" xmlns:r="http://schemas.openxmlformats.org/officeDocument/2006/relationships">
  <dimension ref="B1:L548"/>
  <sheetViews>
    <sheetView showGridLines="0" workbookViewId="0">
      <selection activeCell="C8" sqref="C8:F8"/>
    </sheetView>
  </sheetViews>
  <sheetFormatPr defaultColWidth="9.140625" defaultRowHeight="16.5"/>
  <cols>
    <col min="1" max="1" width="1.7109375" style="103" customWidth="1"/>
    <col min="2" max="2" width="19.140625" style="104" customWidth="1"/>
    <col min="3" max="3" width="19" style="105" customWidth="1"/>
    <col min="4" max="4" width="13.7109375" style="105" customWidth="1"/>
    <col min="5" max="5" width="17.5703125" style="105" customWidth="1"/>
    <col min="6" max="6" width="27.140625" style="105" customWidth="1"/>
    <col min="7" max="16384" width="9.140625" style="103"/>
  </cols>
  <sheetData>
    <row r="1" spans="2:12" ht="8.25" customHeight="1"/>
    <row r="2" spans="2:12" ht="36" customHeight="1">
      <c r="B2" s="187" t="str">
        <f>首页!A2</f>
        <v>统一研发平台项目
工作量评估表</v>
      </c>
      <c r="C2" s="188"/>
      <c r="D2" s="188"/>
      <c r="E2" s="188"/>
      <c r="F2" s="189"/>
    </row>
    <row r="3" spans="2:12" ht="15">
      <c r="B3" s="190" t="s">
        <v>20</v>
      </c>
      <c r="C3" s="191"/>
      <c r="D3" s="191"/>
      <c r="E3" s="191"/>
      <c r="F3" s="192"/>
    </row>
    <row r="4" spans="2:12" ht="20.25" customHeight="1">
      <c r="B4" s="106" t="s">
        <v>21</v>
      </c>
      <c r="C4" s="193" t="s">
        <v>22</v>
      </c>
      <c r="D4" s="193"/>
      <c r="E4" s="107" t="s">
        <v>23</v>
      </c>
      <c r="F4" s="108"/>
    </row>
    <row r="5" spans="2:12" ht="18" customHeight="1">
      <c r="B5" s="106" t="s">
        <v>24</v>
      </c>
      <c r="C5" s="193" t="s">
        <v>25</v>
      </c>
      <c r="D5" s="193"/>
      <c r="E5" s="107" t="s">
        <v>26</v>
      </c>
      <c r="F5" s="108" t="s">
        <v>244</v>
      </c>
    </row>
    <row r="6" spans="2:12" ht="18" customHeight="1">
      <c r="B6" s="106" t="s">
        <v>27</v>
      </c>
      <c r="C6" s="193" t="s">
        <v>209</v>
      </c>
      <c r="D6" s="193"/>
      <c r="E6" s="107" t="s">
        <v>28</v>
      </c>
      <c r="F6" s="109" t="s">
        <v>257</v>
      </c>
    </row>
    <row r="7" spans="2:12" ht="44.25" customHeight="1">
      <c r="B7" s="106" t="s">
        <v>29</v>
      </c>
      <c r="C7" s="194" t="s">
        <v>258</v>
      </c>
      <c r="D7" s="195"/>
      <c r="E7" s="195"/>
      <c r="F7" s="196"/>
    </row>
    <row r="8" spans="2:12" ht="177.75" customHeight="1">
      <c r="B8" s="106" t="s">
        <v>30</v>
      </c>
      <c r="C8" s="197" t="s">
        <v>265</v>
      </c>
      <c r="D8" s="198"/>
      <c r="E8" s="198"/>
      <c r="F8" s="199"/>
    </row>
    <row r="9" spans="2:12" ht="15">
      <c r="B9" s="190" t="s">
        <v>31</v>
      </c>
      <c r="C9" s="191"/>
      <c r="D9" s="191"/>
      <c r="E9" s="191"/>
      <c r="F9" s="192"/>
    </row>
    <row r="10" spans="2:12" ht="39" customHeight="1">
      <c r="B10" s="106" t="s">
        <v>32</v>
      </c>
      <c r="C10" s="194">
        <v>12.2</v>
      </c>
      <c r="D10" s="196"/>
      <c r="E10" s="107" t="s">
        <v>33</v>
      </c>
      <c r="F10" s="108">
        <f>'2.工作量评估明细'!$F$32</f>
        <v>1.1111111111111112</v>
      </c>
    </row>
    <row r="11" spans="2:12" ht="36" customHeight="1">
      <c r="B11" s="106" t="s">
        <v>34</v>
      </c>
      <c r="C11" s="200" t="s">
        <v>245</v>
      </c>
      <c r="D11" s="200"/>
      <c r="E11" s="200"/>
      <c r="F11" s="201"/>
    </row>
    <row r="12" spans="2:12" ht="26.25" customHeight="1">
      <c r="B12" s="106" t="s">
        <v>35</v>
      </c>
      <c r="C12" s="197"/>
      <c r="D12" s="198"/>
      <c r="E12" s="198"/>
      <c r="F12" s="204"/>
    </row>
    <row r="13" spans="2:12" ht="48.75" customHeight="1">
      <c r="B13" s="110" t="s">
        <v>36</v>
      </c>
      <c r="C13" s="197" t="s">
        <v>259</v>
      </c>
      <c r="D13" s="198"/>
      <c r="E13" s="198"/>
      <c r="F13" s="199"/>
    </row>
    <row r="14" spans="2:12" ht="15">
      <c r="B14" s="190" t="s">
        <v>37</v>
      </c>
      <c r="C14" s="191"/>
      <c r="D14" s="191"/>
      <c r="E14" s="191"/>
      <c r="F14" s="192"/>
    </row>
    <row r="15" spans="2:12" ht="47.25" customHeight="1">
      <c r="B15" s="205"/>
      <c r="C15" s="206"/>
      <c r="D15" s="206"/>
      <c r="E15" s="206"/>
      <c r="F15" s="207"/>
      <c r="I15" s="3"/>
      <c r="L15" s="3"/>
    </row>
    <row r="16" spans="2:12" ht="15">
      <c r="B16" s="190" t="s">
        <v>38</v>
      </c>
      <c r="C16" s="191"/>
      <c r="D16" s="191"/>
      <c r="E16" s="191"/>
      <c r="F16" s="192"/>
      <c r="I16" s="3"/>
    </row>
    <row r="17" spans="2:6" ht="29.25" customHeight="1">
      <c r="B17" s="111" t="s">
        <v>39</v>
      </c>
      <c r="C17" s="202"/>
      <c r="D17" s="203"/>
      <c r="E17" s="112" t="s">
        <v>40</v>
      </c>
      <c r="F17" s="113"/>
    </row>
    <row r="18" spans="2:6">
      <c r="C18" s="114"/>
      <c r="D18" s="114"/>
      <c r="E18" s="114"/>
      <c r="F18" s="114"/>
    </row>
    <row r="19" spans="2:6">
      <c r="C19" s="114"/>
      <c r="D19" s="114"/>
      <c r="E19" s="114"/>
      <c r="F19" s="114"/>
    </row>
    <row r="20" spans="2:6">
      <c r="C20" s="114"/>
      <c r="D20" s="114"/>
      <c r="E20" s="114"/>
      <c r="F20" s="114"/>
    </row>
    <row r="21" spans="2:6">
      <c r="C21" s="114"/>
      <c r="D21" s="114"/>
      <c r="E21" s="114"/>
      <c r="F21" s="114"/>
    </row>
    <row r="22" spans="2:6">
      <c r="C22" s="114"/>
      <c r="D22" s="114"/>
      <c r="E22" s="114"/>
      <c r="F22" s="114"/>
    </row>
    <row r="23" spans="2:6">
      <c r="C23" s="114"/>
      <c r="D23" s="114"/>
      <c r="E23" s="114"/>
      <c r="F23" s="114"/>
    </row>
    <row r="24" spans="2:6">
      <c r="C24" s="114"/>
      <c r="D24" s="114"/>
      <c r="E24" s="114"/>
      <c r="F24" s="114"/>
    </row>
    <row r="25" spans="2:6">
      <c r="C25" s="114"/>
      <c r="D25" s="114"/>
      <c r="E25" s="114"/>
      <c r="F25" s="114"/>
    </row>
    <row r="26" spans="2:6">
      <c r="C26" s="114"/>
      <c r="D26" s="114"/>
      <c r="E26" s="114"/>
      <c r="F26" s="114"/>
    </row>
    <row r="27" spans="2:6">
      <c r="C27" s="114"/>
      <c r="D27" s="114"/>
      <c r="E27" s="114"/>
      <c r="F27" s="114"/>
    </row>
    <row r="28" spans="2:6">
      <c r="C28" s="114"/>
      <c r="D28" s="114"/>
      <c r="E28" s="114"/>
      <c r="F28" s="114"/>
    </row>
    <row r="29" spans="2:6">
      <c r="C29" s="114"/>
      <c r="D29" s="114"/>
      <c r="E29" s="114"/>
      <c r="F29" s="114"/>
    </row>
    <row r="30" spans="2:6">
      <c r="C30" s="114"/>
      <c r="D30" s="114"/>
      <c r="E30" s="114"/>
      <c r="F30" s="114"/>
    </row>
    <row r="31" spans="2:6">
      <c r="C31" s="114"/>
      <c r="D31" s="114"/>
      <c r="E31" s="114"/>
      <c r="F31" s="114"/>
    </row>
    <row r="32" spans="2:6">
      <c r="C32" s="114"/>
      <c r="D32" s="114"/>
      <c r="E32" s="114"/>
      <c r="F32" s="114"/>
    </row>
    <row r="33" spans="3:6">
      <c r="C33" s="114"/>
      <c r="D33" s="114"/>
      <c r="E33" s="114"/>
      <c r="F33" s="114"/>
    </row>
    <row r="34" spans="3:6">
      <c r="C34" s="114"/>
      <c r="D34" s="114"/>
      <c r="E34" s="114"/>
      <c r="F34" s="114"/>
    </row>
    <row r="35" spans="3:6">
      <c r="C35" s="114"/>
      <c r="D35" s="114"/>
      <c r="E35" s="114"/>
      <c r="F35" s="114"/>
    </row>
    <row r="36" spans="3:6">
      <c r="C36" s="114"/>
      <c r="D36" s="114"/>
      <c r="E36" s="114"/>
      <c r="F36" s="114"/>
    </row>
    <row r="37" spans="3:6">
      <c r="C37" s="114"/>
      <c r="D37" s="114"/>
      <c r="E37" s="114"/>
      <c r="F37" s="114"/>
    </row>
    <row r="38" spans="3:6">
      <c r="C38" s="114"/>
      <c r="D38" s="114"/>
      <c r="E38" s="114"/>
      <c r="F38" s="114"/>
    </row>
    <row r="39" spans="3:6">
      <c r="C39" s="114"/>
      <c r="D39" s="114"/>
      <c r="E39" s="114"/>
      <c r="F39" s="114"/>
    </row>
    <row r="40" spans="3:6">
      <c r="C40" s="114"/>
      <c r="D40" s="114"/>
      <c r="E40" s="114"/>
      <c r="F40" s="114"/>
    </row>
    <row r="41" spans="3:6">
      <c r="C41" s="114"/>
      <c r="D41" s="114"/>
      <c r="E41" s="114"/>
      <c r="F41" s="114"/>
    </row>
    <row r="42" spans="3:6">
      <c r="C42" s="114"/>
      <c r="D42" s="114"/>
      <c r="E42" s="114"/>
      <c r="F42" s="114"/>
    </row>
    <row r="43" spans="3:6">
      <c r="C43" s="114"/>
      <c r="D43" s="114"/>
      <c r="E43" s="114"/>
      <c r="F43" s="114"/>
    </row>
    <row r="44" spans="3:6">
      <c r="C44" s="114"/>
      <c r="D44" s="114"/>
      <c r="E44" s="114"/>
      <c r="F44" s="114"/>
    </row>
    <row r="45" spans="3:6">
      <c r="C45" s="114"/>
      <c r="D45" s="114"/>
      <c r="E45" s="114"/>
      <c r="F45" s="114"/>
    </row>
    <row r="46" spans="3:6">
      <c r="C46" s="114"/>
      <c r="D46" s="114"/>
      <c r="E46" s="114"/>
      <c r="F46" s="114"/>
    </row>
    <row r="47" spans="3:6">
      <c r="C47" s="114"/>
      <c r="D47" s="114"/>
      <c r="E47" s="114"/>
      <c r="F47" s="114"/>
    </row>
    <row r="48" spans="3:6">
      <c r="C48" s="114"/>
      <c r="D48" s="114"/>
      <c r="E48" s="114"/>
      <c r="F48" s="114"/>
    </row>
    <row r="49" spans="3:6">
      <c r="C49" s="114"/>
      <c r="D49" s="114"/>
      <c r="E49" s="114"/>
      <c r="F49" s="114"/>
    </row>
    <row r="50" spans="3:6">
      <c r="C50" s="114"/>
      <c r="D50" s="114"/>
      <c r="E50" s="114"/>
      <c r="F50" s="114"/>
    </row>
    <row r="51" spans="3:6">
      <c r="C51" s="114"/>
      <c r="D51" s="114"/>
      <c r="E51" s="114"/>
      <c r="F51" s="114"/>
    </row>
    <row r="52" spans="3:6">
      <c r="C52" s="114"/>
      <c r="D52" s="114"/>
      <c r="E52" s="114"/>
      <c r="F52" s="114"/>
    </row>
    <row r="53" spans="3:6">
      <c r="C53" s="114"/>
      <c r="D53" s="114"/>
      <c r="E53" s="114"/>
      <c r="F53" s="114"/>
    </row>
    <row r="54" spans="3:6">
      <c r="C54" s="114"/>
      <c r="D54" s="114"/>
      <c r="E54" s="114"/>
      <c r="F54" s="114"/>
    </row>
    <row r="55" spans="3:6">
      <c r="C55" s="114"/>
      <c r="D55" s="114"/>
      <c r="E55" s="114"/>
      <c r="F55" s="114"/>
    </row>
    <row r="56" spans="3:6">
      <c r="C56" s="114"/>
      <c r="D56" s="114"/>
      <c r="E56" s="114"/>
      <c r="F56" s="114"/>
    </row>
    <row r="57" spans="3:6">
      <c r="C57" s="114"/>
      <c r="D57" s="114"/>
      <c r="E57" s="114"/>
      <c r="F57" s="114"/>
    </row>
    <row r="58" spans="3:6">
      <c r="C58" s="114"/>
      <c r="D58" s="114"/>
      <c r="E58" s="114"/>
      <c r="F58" s="114"/>
    </row>
    <row r="59" spans="3:6">
      <c r="C59" s="114"/>
      <c r="D59" s="114"/>
      <c r="E59" s="114"/>
      <c r="F59" s="114"/>
    </row>
    <row r="60" spans="3:6">
      <c r="C60" s="114"/>
      <c r="D60" s="114"/>
      <c r="E60" s="114"/>
      <c r="F60" s="114"/>
    </row>
    <row r="61" spans="3:6">
      <c r="C61" s="114"/>
      <c r="D61" s="114"/>
      <c r="E61" s="114"/>
      <c r="F61" s="114"/>
    </row>
    <row r="62" spans="3:6">
      <c r="C62" s="114"/>
      <c r="D62" s="114"/>
      <c r="E62" s="114"/>
      <c r="F62" s="114"/>
    </row>
    <row r="63" spans="3:6">
      <c r="C63" s="114"/>
      <c r="D63" s="114"/>
      <c r="E63" s="114"/>
      <c r="F63" s="114"/>
    </row>
    <row r="64" spans="3:6">
      <c r="C64" s="114"/>
      <c r="D64" s="114"/>
      <c r="E64" s="114"/>
      <c r="F64" s="114"/>
    </row>
    <row r="65" spans="3:6">
      <c r="C65" s="114"/>
      <c r="D65" s="114"/>
      <c r="E65" s="114"/>
      <c r="F65" s="114"/>
    </row>
    <row r="66" spans="3:6">
      <c r="C66" s="114"/>
      <c r="D66" s="114"/>
      <c r="E66" s="114"/>
      <c r="F66" s="114"/>
    </row>
    <row r="67" spans="3:6">
      <c r="C67" s="114"/>
      <c r="D67" s="114"/>
      <c r="E67" s="114"/>
      <c r="F67" s="114"/>
    </row>
    <row r="68" spans="3:6">
      <c r="C68" s="114"/>
      <c r="D68" s="114"/>
      <c r="E68" s="114"/>
      <c r="F68" s="114"/>
    </row>
    <row r="69" spans="3:6">
      <c r="C69" s="114"/>
      <c r="D69" s="114"/>
      <c r="E69" s="114"/>
      <c r="F69" s="114"/>
    </row>
    <row r="70" spans="3:6">
      <c r="C70" s="114"/>
      <c r="D70" s="114"/>
      <c r="E70" s="114"/>
      <c r="F70" s="114"/>
    </row>
    <row r="71" spans="3:6">
      <c r="C71" s="114"/>
      <c r="D71" s="114"/>
      <c r="E71" s="114"/>
      <c r="F71" s="114"/>
    </row>
    <row r="72" spans="3:6">
      <c r="C72" s="114"/>
      <c r="D72" s="114"/>
      <c r="E72" s="114"/>
      <c r="F72" s="114"/>
    </row>
    <row r="73" spans="3:6">
      <c r="C73" s="114"/>
      <c r="D73" s="114"/>
      <c r="E73" s="114"/>
      <c r="F73" s="114"/>
    </row>
    <row r="74" spans="3:6">
      <c r="C74" s="114"/>
      <c r="D74" s="114"/>
      <c r="E74" s="114"/>
      <c r="F74" s="114"/>
    </row>
    <row r="75" spans="3:6">
      <c r="C75" s="114"/>
      <c r="D75" s="114"/>
      <c r="E75" s="114"/>
      <c r="F75" s="114"/>
    </row>
    <row r="76" spans="3:6">
      <c r="C76" s="114"/>
      <c r="D76" s="114"/>
      <c r="E76" s="114"/>
      <c r="F76" s="114"/>
    </row>
    <row r="77" spans="3:6">
      <c r="C77" s="114"/>
      <c r="D77" s="114"/>
      <c r="E77" s="114"/>
      <c r="F77" s="114"/>
    </row>
    <row r="78" spans="3:6">
      <c r="C78" s="114"/>
      <c r="D78" s="114"/>
      <c r="E78" s="114"/>
      <c r="F78" s="114"/>
    </row>
    <row r="79" spans="3:6">
      <c r="C79" s="114"/>
      <c r="D79" s="114"/>
      <c r="E79" s="114"/>
      <c r="F79" s="114"/>
    </row>
    <row r="80" spans="3:6">
      <c r="C80" s="114"/>
      <c r="D80" s="114"/>
      <c r="E80" s="114"/>
      <c r="F80" s="114"/>
    </row>
    <row r="81" spans="3:6">
      <c r="C81" s="114"/>
      <c r="D81" s="114"/>
      <c r="E81" s="114"/>
      <c r="F81" s="114"/>
    </row>
    <row r="82" spans="3:6">
      <c r="C82" s="114"/>
      <c r="D82" s="114"/>
      <c r="E82" s="114"/>
      <c r="F82" s="114"/>
    </row>
    <row r="83" spans="3:6">
      <c r="C83" s="114"/>
      <c r="D83" s="114"/>
      <c r="E83" s="114"/>
      <c r="F83" s="114"/>
    </row>
    <row r="84" spans="3:6">
      <c r="C84" s="114"/>
      <c r="D84" s="114"/>
      <c r="E84" s="114"/>
      <c r="F84" s="114"/>
    </row>
    <row r="85" spans="3:6">
      <c r="C85" s="114"/>
      <c r="D85" s="114"/>
      <c r="E85" s="114"/>
      <c r="F85" s="114"/>
    </row>
    <row r="86" spans="3:6">
      <c r="C86" s="114"/>
      <c r="D86" s="114"/>
      <c r="E86" s="114"/>
      <c r="F86" s="114"/>
    </row>
    <row r="87" spans="3:6">
      <c r="C87" s="114"/>
      <c r="D87" s="114"/>
      <c r="E87" s="114"/>
      <c r="F87" s="114"/>
    </row>
    <row r="88" spans="3:6">
      <c r="C88" s="114"/>
      <c r="D88" s="114"/>
      <c r="E88" s="114"/>
      <c r="F88" s="114"/>
    </row>
    <row r="89" spans="3:6">
      <c r="C89" s="114"/>
      <c r="D89" s="114"/>
      <c r="E89" s="114"/>
      <c r="F89" s="114"/>
    </row>
    <row r="90" spans="3:6">
      <c r="C90" s="114"/>
      <c r="D90" s="114"/>
      <c r="E90" s="114"/>
      <c r="F90" s="114"/>
    </row>
    <row r="91" spans="3:6">
      <c r="C91" s="114"/>
      <c r="D91" s="114"/>
      <c r="E91" s="114"/>
      <c r="F91" s="114"/>
    </row>
    <row r="92" spans="3:6">
      <c r="C92" s="114"/>
      <c r="D92" s="114"/>
      <c r="E92" s="114"/>
      <c r="F92" s="114"/>
    </row>
    <row r="93" spans="3:6">
      <c r="C93" s="114"/>
      <c r="D93" s="114"/>
      <c r="E93" s="114"/>
      <c r="F93" s="114"/>
    </row>
    <row r="94" spans="3:6">
      <c r="C94" s="114"/>
      <c r="D94" s="114"/>
      <c r="E94" s="114"/>
      <c r="F94" s="114"/>
    </row>
    <row r="95" spans="3:6">
      <c r="C95" s="114"/>
      <c r="D95" s="114"/>
      <c r="E95" s="114"/>
      <c r="F95" s="114"/>
    </row>
    <row r="96" spans="3:6">
      <c r="C96" s="114"/>
      <c r="D96" s="114"/>
      <c r="E96" s="114"/>
      <c r="F96" s="114"/>
    </row>
    <row r="97" spans="3:6">
      <c r="C97" s="114"/>
      <c r="D97" s="114"/>
      <c r="E97" s="114"/>
      <c r="F97" s="114"/>
    </row>
    <row r="98" spans="3:6">
      <c r="C98" s="114"/>
      <c r="D98" s="114"/>
      <c r="E98" s="114"/>
      <c r="F98" s="114"/>
    </row>
    <row r="99" spans="3:6">
      <c r="C99" s="114"/>
      <c r="D99" s="114"/>
      <c r="E99" s="114"/>
      <c r="F99" s="114"/>
    </row>
    <row r="100" spans="3:6">
      <c r="C100" s="114"/>
      <c r="D100" s="114"/>
      <c r="E100" s="114"/>
      <c r="F100" s="114"/>
    </row>
    <row r="101" spans="3:6">
      <c r="C101" s="114"/>
      <c r="D101" s="114"/>
      <c r="E101" s="114"/>
      <c r="F101" s="114"/>
    </row>
    <row r="102" spans="3:6">
      <c r="C102" s="114"/>
      <c r="D102" s="114"/>
      <c r="E102" s="114"/>
      <c r="F102" s="114"/>
    </row>
    <row r="103" spans="3:6">
      <c r="C103" s="114"/>
      <c r="D103" s="114"/>
      <c r="E103" s="114"/>
      <c r="F103" s="114"/>
    </row>
    <row r="104" spans="3:6">
      <c r="C104" s="114"/>
      <c r="D104" s="114"/>
      <c r="E104" s="114"/>
      <c r="F104" s="114"/>
    </row>
    <row r="105" spans="3:6">
      <c r="C105" s="114"/>
      <c r="D105" s="114"/>
      <c r="E105" s="114"/>
      <c r="F105" s="114"/>
    </row>
    <row r="106" spans="3:6">
      <c r="C106" s="114"/>
      <c r="D106" s="114"/>
      <c r="E106" s="114"/>
      <c r="F106" s="114"/>
    </row>
    <row r="107" spans="3:6">
      <c r="C107" s="114"/>
      <c r="D107" s="114"/>
      <c r="E107" s="114"/>
      <c r="F107" s="114"/>
    </row>
    <row r="108" spans="3:6">
      <c r="C108" s="114"/>
      <c r="D108" s="114"/>
      <c r="E108" s="114"/>
      <c r="F108" s="114"/>
    </row>
    <row r="109" spans="3:6">
      <c r="C109" s="114"/>
      <c r="D109" s="114"/>
      <c r="E109" s="114"/>
      <c r="F109" s="114"/>
    </row>
    <row r="110" spans="3:6">
      <c r="C110" s="114"/>
      <c r="D110" s="114"/>
      <c r="E110" s="114"/>
      <c r="F110" s="114"/>
    </row>
    <row r="111" spans="3:6">
      <c r="C111" s="114"/>
      <c r="D111" s="114"/>
      <c r="E111" s="114"/>
      <c r="F111" s="114"/>
    </row>
    <row r="112" spans="3:6">
      <c r="C112" s="114"/>
      <c r="D112" s="114"/>
      <c r="E112" s="114"/>
      <c r="F112" s="114"/>
    </row>
    <row r="113" spans="3:6">
      <c r="C113" s="114"/>
      <c r="D113" s="114"/>
      <c r="E113" s="114"/>
      <c r="F113" s="114"/>
    </row>
    <row r="114" spans="3:6">
      <c r="C114" s="114"/>
      <c r="D114" s="114"/>
      <c r="E114" s="114"/>
      <c r="F114" s="114"/>
    </row>
    <row r="115" spans="3:6">
      <c r="C115" s="114"/>
      <c r="D115" s="114"/>
      <c r="E115" s="114"/>
      <c r="F115" s="114"/>
    </row>
    <row r="116" spans="3:6">
      <c r="C116" s="114"/>
      <c r="D116" s="114"/>
      <c r="E116" s="114"/>
      <c r="F116" s="114"/>
    </row>
    <row r="117" spans="3:6">
      <c r="C117" s="114"/>
      <c r="D117" s="114"/>
      <c r="E117" s="114"/>
      <c r="F117" s="114"/>
    </row>
    <row r="118" spans="3:6">
      <c r="C118" s="114"/>
      <c r="D118" s="114"/>
      <c r="E118" s="114"/>
      <c r="F118" s="114"/>
    </row>
    <row r="119" spans="3:6">
      <c r="C119" s="114"/>
      <c r="D119" s="114"/>
      <c r="E119" s="114"/>
      <c r="F119" s="114"/>
    </row>
    <row r="120" spans="3:6">
      <c r="C120" s="114"/>
      <c r="D120" s="114"/>
      <c r="E120" s="114"/>
      <c r="F120" s="114"/>
    </row>
    <row r="121" spans="3:6">
      <c r="C121" s="114"/>
      <c r="D121" s="114"/>
      <c r="E121" s="114"/>
      <c r="F121" s="114"/>
    </row>
    <row r="122" spans="3:6">
      <c r="C122" s="114"/>
      <c r="D122" s="114"/>
      <c r="E122" s="114"/>
      <c r="F122" s="114"/>
    </row>
    <row r="123" spans="3:6">
      <c r="C123" s="114"/>
      <c r="D123" s="114"/>
      <c r="E123" s="114"/>
      <c r="F123" s="114"/>
    </row>
    <row r="124" spans="3:6">
      <c r="C124" s="114"/>
      <c r="D124" s="114"/>
      <c r="E124" s="114"/>
      <c r="F124" s="114"/>
    </row>
    <row r="125" spans="3:6">
      <c r="C125" s="114"/>
      <c r="D125" s="114"/>
      <c r="E125" s="114"/>
      <c r="F125" s="114"/>
    </row>
    <row r="126" spans="3:6">
      <c r="C126" s="114"/>
      <c r="D126" s="114"/>
      <c r="E126" s="114"/>
      <c r="F126" s="114"/>
    </row>
    <row r="127" spans="3:6">
      <c r="C127" s="114"/>
      <c r="D127" s="114"/>
      <c r="E127" s="114"/>
      <c r="F127" s="114"/>
    </row>
    <row r="128" spans="3:6">
      <c r="C128" s="114"/>
      <c r="D128" s="114"/>
      <c r="E128" s="114"/>
      <c r="F128" s="114"/>
    </row>
    <row r="129" spans="3:6">
      <c r="C129" s="114"/>
      <c r="D129" s="114"/>
      <c r="E129" s="114"/>
      <c r="F129" s="114"/>
    </row>
    <row r="130" spans="3:6">
      <c r="C130" s="114"/>
      <c r="D130" s="114"/>
      <c r="E130" s="114"/>
      <c r="F130" s="114"/>
    </row>
    <row r="131" spans="3:6">
      <c r="C131" s="114"/>
      <c r="D131" s="114"/>
      <c r="E131" s="114"/>
      <c r="F131" s="114"/>
    </row>
    <row r="132" spans="3:6">
      <c r="C132" s="114"/>
      <c r="D132" s="114"/>
      <c r="E132" s="114"/>
      <c r="F132" s="114"/>
    </row>
    <row r="133" spans="3:6">
      <c r="C133" s="114"/>
      <c r="D133" s="114"/>
      <c r="E133" s="114"/>
      <c r="F133" s="114"/>
    </row>
    <row r="134" spans="3:6">
      <c r="C134" s="114"/>
      <c r="D134" s="114"/>
      <c r="E134" s="114"/>
      <c r="F134" s="114"/>
    </row>
    <row r="135" spans="3:6">
      <c r="C135" s="114"/>
      <c r="D135" s="114"/>
      <c r="E135" s="114"/>
      <c r="F135" s="114"/>
    </row>
    <row r="136" spans="3:6">
      <c r="C136" s="114"/>
      <c r="D136" s="114"/>
      <c r="E136" s="114"/>
      <c r="F136" s="114"/>
    </row>
    <row r="137" spans="3:6">
      <c r="C137" s="114"/>
      <c r="D137" s="114"/>
      <c r="E137" s="114"/>
      <c r="F137" s="114"/>
    </row>
    <row r="138" spans="3:6">
      <c r="C138" s="114"/>
      <c r="D138" s="114"/>
      <c r="E138" s="114"/>
      <c r="F138" s="114"/>
    </row>
    <row r="139" spans="3:6">
      <c r="C139" s="114"/>
      <c r="D139" s="114"/>
      <c r="E139" s="114"/>
      <c r="F139" s="114"/>
    </row>
    <row r="140" spans="3:6">
      <c r="C140" s="114"/>
      <c r="D140" s="114"/>
      <c r="E140" s="114"/>
      <c r="F140" s="114"/>
    </row>
    <row r="141" spans="3:6">
      <c r="C141" s="114"/>
      <c r="D141" s="114"/>
      <c r="E141" s="114"/>
      <c r="F141" s="114"/>
    </row>
    <row r="142" spans="3:6">
      <c r="C142" s="114"/>
      <c r="D142" s="114"/>
      <c r="E142" s="114"/>
      <c r="F142" s="114"/>
    </row>
    <row r="143" spans="3:6">
      <c r="C143" s="114"/>
      <c r="D143" s="114"/>
      <c r="E143" s="114"/>
      <c r="F143" s="114"/>
    </row>
    <row r="144" spans="3:6">
      <c r="C144" s="114"/>
      <c r="D144" s="114"/>
      <c r="E144" s="114"/>
      <c r="F144" s="114"/>
    </row>
    <row r="145" spans="3:6">
      <c r="C145" s="114"/>
      <c r="D145" s="114"/>
      <c r="E145" s="114"/>
      <c r="F145" s="114"/>
    </row>
    <row r="146" spans="3:6">
      <c r="C146" s="114"/>
      <c r="D146" s="114"/>
      <c r="E146" s="114"/>
      <c r="F146" s="114"/>
    </row>
    <row r="147" spans="3:6">
      <c r="C147" s="114"/>
      <c r="D147" s="114"/>
      <c r="E147" s="114"/>
      <c r="F147" s="114"/>
    </row>
    <row r="148" spans="3:6">
      <c r="C148" s="114"/>
      <c r="D148" s="114"/>
      <c r="E148" s="114"/>
      <c r="F148" s="114"/>
    </row>
    <row r="149" spans="3:6">
      <c r="C149" s="114"/>
      <c r="D149" s="114"/>
      <c r="E149" s="114"/>
      <c r="F149" s="114"/>
    </row>
    <row r="150" spans="3:6">
      <c r="C150" s="114"/>
      <c r="D150" s="114"/>
      <c r="E150" s="114"/>
      <c r="F150" s="114"/>
    </row>
    <row r="151" spans="3:6">
      <c r="C151" s="114"/>
      <c r="D151" s="114"/>
      <c r="E151" s="114"/>
      <c r="F151" s="114"/>
    </row>
    <row r="152" spans="3:6">
      <c r="C152" s="114"/>
      <c r="D152" s="114"/>
      <c r="E152" s="114"/>
      <c r="F152" s="114"/>
    </row>
    <row r="153" spans="3:6">
      <c r="C153" s="114"/>
      <c r="D153" s="114"/>
      <c r="E153" s="114"/>
      <c r="F153" s="114"/>
    </row>
    <row r="154" spans="3:6">
      <c r="C154" s="114"/>
      <c r="D154" s="114"/>
      <c r="E154" s="114"/>
      <c r="F154" s="114"/>
    </row>
    <row r="155" spans="3:6">
      <c r="C155" s="114"/>
      <c r="D155" s="114"/>
      <c r="E155" s="114"/>
      <c r="F155" s="114"/>
    </row>
    <row r="156" spans="3:6">
      <c r="C156" s="114"/>
      <c r="D156" s="114"/>
      <c r="E156" s="114"/>
      <c r="F156" s="114"/>
    </row>
    <row r="157" spans="3:6">
      <c r="C157" s="114"/>
      <c r="D157" s="114"/>
      <c r="E157" s="114"/>
      <c r="F157" s="114"/>
    </row>
    <row r="158" spans="3:6">
      <c r="C158" s="114"/>
      <c r="D158" s="114"/>
      <c r="E158" s="114"/>
      <c r="F158" s="114"/>
    </row>
    <row r="159" spans="3:6">
      <c r="C159" s="114"/>
      <c r="D159" s="114"/>
      <c r="E159" s="114"/>
      <c r="F159" s="114"/>
    </row>
    <row r="160" spans="3:6">
      <c r="C160" s="114"/>
      <c r="D160" s="114"/>
      <c r="E160" s="114"/>
      <c r="F160" s="114"/>
    </row>
    <row r="161" spans="3:6">
      <c r="C161" s="114"/>
      <c r="D161" s="114"/>
      <c r="E161" s="114"/>
      <c r="F161" s="114"/>
    </row>
    <row r="162" spans="3:6">
      <c r="C162" s="114"/>
      <c r="D162" s="114"/>
      <c r="E162" s="114"/>
      <c r="F162" s="114"/>
    </row>
    <row r="163" spans="3:6">
      <c r="C163" s="114"/>
      <c r="D163" s="114"/>
      <c r="E163" s="114"/>
      <c r="F163" s="114"/>
    </row>
    <row r="164" spans="3:6">
      <c r="C164" s="114"/>
      <c r="D164" s="114"/>
      <c r="E164" s="114"/>
      <c r="F164" s="114"/>
    </row>
    <row r="165" spans="3:6">
      <c r="C165" s="114"/>
      <c r="D165" s="114"/>
      <c r="E165" s="114"/>
      <c r="F165" s="114"/>
    </row>
    <row r="166" spans="3:6">
      <c r="C166" s="114"/>
      <c r="D166" s="114"/>
      <c r="E166" s="114"/>
      <c r="F166" s="114"/>
    </row>
    <row r="167" spans="3:6">
      <c r="C167" s="114"/>
      <c r="D167" s="114"/>
      <c r="E167" s="114"/>
      <c r="F167" s="114"/>
    </row>
    <row r="168" spans="3:6">
      <c r="C168" s="114"/>
      <c r="D168" s="114"/>
      <c r="E168" s="114"/>
      <c r="F168" s="114"/>
    </row>
    <row r="169" spans="3:6">
      <c r="C169" s="114"/>
      <c r="D169" s="114"/>
      <c r="E169" s="114"/>
      <c r="F169" s="114"/>
    </row>
    <row r="170" spans="3:6">
      <c r="C170" s="114"/>
      <c r="D170" s="114"/>
      <c r="E170" s="114"/>
      <c r="F170" s="114"/>
    </row>
    <row r="171" spans="3:6">
      <c r="C171" s="114"/>
      <c r="D171" s="114"/>
      <c r="E171" s="114"/>
      <c r="F171" s="114"/>
    </row>
    <row r="172" spans="3:6">
      <c r="C172" s="114"/>
      <c r="D172" s="114"/>
      <c r="E172" s="114"/>
      <c r="F172" s="114"/>
    </row>
    <row r="173" spans="3:6">
      <c r="C173" s="114"/>
      <c r="D173" s="114"/>
      <c r="E173" s="114"/>
      <c r="F173" s="114"/>
    </row>
    <row r="174" spans="3:6">
      <c r="C174" s="114"/>
      <c r="D174" s="114"/>
      <c r="E174" s="114"/>
      <c r="F174" s="114"/>
    </row>
    <row r="175" spans="3:6">
      <c r="C175" s="114"/>
      <c r="D175" s="114"/>
      <c r="E175" s="114"/>
      <c r="F175" s="114"/>
    </row>
    <row r="176" spans="3:6">
      <c r="C176" s="114"/>
      <c r="D176" s="114"/>
      <c r="E176" s="114"/>
      <c r="F176" s="114"/>
    </row>
    <row r="177" spans="3:6">
      <c r="C177" s="114"/>
      <c r="D177" s="114"/>
      <c r="E177" s="114"/>
      <c r="F177" s="114"/>
    </row>
    <row r="178" spans="3:6">
      <c r="C178" s="114"/>
      <c r="D178" s="114"/>
      <c r="E178" s="114"/>
      <c r="F178" s="114"/>
    </row>
    <row r="179" spans="3:6">
      <c r="C179" s="114"/>
      <c r="D179" s="114"/>
      <c r="E179" s="114"/>
      <c r="F179" s="114"/>
    </row>
    <row r="180" spans="3:6">
      <c r="C180" s="114"/>
      <c r="D180" s="114"/>
      <c r="E180" s="114"/>
      <c r="F180" s="114"/>
    </row>
    <row r="181" spans="3:6">
      <c r="C181" s="114"/>
      <c r="D181" s="114"/>
      <c r="E181" s="114"/>
      <c r="F181" s="114"/>
    </row>
    <row r="182" spans="3:6">
      <c r="C182" s="114"/>
      <c r="D182" s="114"/>
      <c r="E182" s="114"/>
      <c r="F182" s="114"/>
    </row>
    <row r="183" spans="3:6">
      <c r="C183" s="114"/>
      <c r="D183" s="114"/>
      <c r="E183" s="114"/>
      <c r="F183" s="114"/>
    </row>
    <row r="184" spans="3:6">
      <c r="C184" s="114"/>
      <c r="D184" s="114"/>
      <c r="E184" s="114"/>
      <c r="F184" s="114"/>
    </row>
    <row r="185" spans="3:6">
      <c r="C185" s="114"/>
      <c r="D185" s="114"/>
      <c r="E185" s="114"/>
      <c r="F185" s="114"/>
    </row>
    <row r="186" spans="3:6">
      <c r="C186" s="114"/>
      <c r="D186" s="114"/>
      <c r="E186" s="114"/>
      <c r="F186" s="114"/>
    </row>
    <row r="187" spans="3:6">
      <c r="C187" s="114"/>
      <c r="D187" s="114"/>
      <c r="E187" s="114"/>
      <c r="F187" s="114"/>
    </row>
    <row r="188" spans="3:6">
      <c r="C188" s="114"/>
      <c r="D188" s="114"/>
      <c r="E188" s="114"/>
      <c r="F188" s="114"/>
    </row>
    <row r="189" spans="3:6">
      <c r="C189" s="114"/>
      <c r="D189" s="114"/>
      <c r="E189" s="114"/>
      <c r="F189" s="114"/>
    </row>
    <row r="190" spans="3:6">
      <c r="C190" s="114"/>
      <c r="D190" s="114"/>
      <c r="E190" s="114"/>
      <c r="F190" s="114"/>
    </row>
    <row r="191" spans="3:6">
      <c r="C191" s="114"/>
      <c r="D191" s="114"/>
      <c r="E191" s="114"/>
      <c r="F191" s="114"/>
    </row>
    <row r="192" spans="3:6">
      <c r="C192" s="114"/>
      <c r="D192" s="114"/>
      <c r="E192" s="114"/>
      <c r="F192" s="114"/>
    </row>
    <row r="193" spans="3:6">
      <c r="C193" s="114"/>
      <c r="D193" s="114"/>
      <c r="E193" s="114"/>
      <c r="F193" s="114"/>
    </row>
    <row r="194" spans="3:6">
      <c r="C194" s="114"/>
      <c r="D194" s="114"/>
      <c r="E194" s="114"/>
      <c r="F194" s="114"/>
    </row>
    <row r="195" spans="3:6">
      <c r="C195" s="114"/>
      <c r="D195" s="114"/>
      <c r="E195" s="114"/>
      <c r="F195" s="114"/>
    </row>
    <row r="196" spans="3:6">
      <c r="C196" s="114"/>
      <c r="D196" s="114"/>
      <c r="E196" s="114"/>
      <c r="F196" s="114"/>
    </row>
    <row r="197" spans="3:6">
      <c r="C197" s="114"/>
      <c r="D197" s="114"/>
      <c r="E197" s="114"/>
      <c r="F197" s="114"/>
    </row>
    <row r="198" spans="3:6">
      <c r="C198" s="114"/>
      <c r="D198" s="114"/>
      <c r="E198" s="114"/>
      <c r="F198" s="114"/>
    </row>
    <row r="199" spans="3:6">
      <c r="C199" s="114"/>
      <c r="D199" s="114"/>
      <c r="E199" s="114"/>
      <c r="F199" s="114"/>
    </row>
    <row r="200" spans="3:6">
      <c r="C200" s="114"/>
      <c r="D200" s="114"/>
      <c r="E200" s="114"/>
      <c r="F200" s="114"/>
    </row>
    <row r="201" spans="3:6">
      <c r="C201" s="114"/>
      <c r="D201" s="114"/>
      <c r="E201" s="114"/>
      <c r="F201" s="114"/>
    </row>
    <row r="202" spans="3:6">
      <c r="C202" s="114"/>
      <c r="D202" s="114"/>
      <c r="E202" s="114"/>
      <c r="F202" s="114"/>
    </row>
    <row r="203" spans="3:6">
      <c r="C203" s="114"/>
      <c r="D203" s="114"/>
      <c r="E203" s="114"/>
      <c r="F203" s="114"/>
    </row>
    <row r="204" spans="3:6">
      <c r="C204" s="114"/>
      <c r="D204" s="114"/>
      <c r="E204" s="114"/>
      <c r="F204" s="114"/>
    </row>
    <row r="205" spans="3:6">
      <c r="C205" s="114"/>
      <c r="D205" s="114"/>
      <c r="E205" s="114"/>
      <c r="F205" s="114"/>
    </row>
    <row r="206" spans="3:6">
      <c r="C206" s="114"/>
      <c r="D206" s="114"/>
      <c r="E206" s="114"/>
      <c r="F206" s="114"/>
    </row>
    <row r="207" spans="3:6">
      <c r="C207" s="114"/>
      <c r="D207" s="114"/>
      <c r="E207" s="114"/>
      <c r="F207" s="114"/>
    </row>
    <row r="208" spans="3:6">
      <c r="C208" s="114"/>
      <c r="D208" s="114"/>
      <c r="E208" s="114"/>
      <c r="F208" s="114"/>
    </row>
    <row r="209" spans="3:6">
      <c r="C209" s="114"/>
      <c r="D209" s="114"/>
      <c r="E209" s="114"/>
      <c r="F209" s="114"/>
    </row>
    <row r="210" spans="3:6">
      <c r="C210" s="114"/>
      <c r="D210" s="114"/>
      <c r="E210" s="114"/>
      <c r="F210" s="114"/>
    </row>
    <row r="211" spans="3:6">
      <c r="C211" s="114"/>
      <c r="D211" s="114"/>
      <c r="E211" s="114"/>
      <c r="F211" s="114"/>
    </row>
    <row r="212" spans="3:6">
      <c r="C212" s="114"/>
      <c r="D212" s="114"/>
      <c r="E212" s="114"/>
      <c r="F212" s="114"/>
    </row>
    <row r="213" spans="3:6">
      <c r="C213" s="114"/>
      <c r="D213" s="114"/>
      <c r="E213" s="114"/>
      <c r="F213" s="114"/>
    </row>
    <row r="214" spans="3:6">
      <c r="C214" s="114"/>
      <c r="D214" s="114"/>
      <c r="E214" s="114"/>
      <c r="F214" s="114"/>
    </row>
    <row r="215" spans="3:6">
      <c r="C215" s="114"/>
      <c r="D215" s="114"/>
      <c r="E215" s="114"/>
      <c r="F215" s="114"/>
    </row>
    <row r="216" spans="3:6">
      <c r="C216" s="114"/>
      <c r="D216" s="114"/>
      <c r="E216" s="114"/>
      <c r="F216" s="114"/>
    </row>
    <row r="217" spans="3:6">
      <c r="C217" s="114"/>
      <c r="D217" s="114"/>
      <c r="E217" s="114"/>
      <c r="F217" s="114"/>
    </row>
    <row r="218" spans="3:6">
      <c r="C218" s="114"/>
      <c r="D218" s="114"/>
      <c r="E218" s="114"/>
      <c r="F218" s="114"/>
    </row>
    <row r="219" spans="3:6">
      <c r="C219" s="114"/>
      <c r="D219" s="114"/>
      <c r="E219" s="114"/>
      <c r="F219" s="114"/>
    </row>
    <row r="220" spans="3:6">
      <c r="C220" s="114"/>
      <c r="D220" s="114"/>
      <c r="E220" s="114"/>
      <c r="F220" s="114"/>
    </row>
    <row r="221" spans="3:6">
      <c r="C221" s="114"/>
      <c r="D221" s="114"/>
      <c r="E221" s="114"/>
      <c r="F221" s="114"/>
    </row>
    <row r="222" spans="3:6">
      <c r="C222" s="114"/>
      <c r="D222" s="114"/>
      <c r="E222" s="114"/>
      <c r="F222" s="114"/>
    </row>
    <row r="223" spans="3:6">
      <c r="C223" s="114"/>
      <c r="D223" s="114"/>
      <c r="E223" s="114"/>
      <c r="F223" s="114"/>
    </row>
    <row r="224" spans="3:6">
      <c r="C224" s="114"/>
      <c r="D224" s="114"/>
      <c r="E224" s="114"/>
      <c r="F224" s="114"/>
    </row>
    <row r="225" spans="3:6">
      <c r="C225" s="114"/>
      <c r="D225" s="114"/>
      <c r="E225" s="114"/>
      <c r="F225" s="114"/>
    </row>
    <row r="226" spans="3:6">
      <c r="C226" s="114"/>
      <c r="D226" s="114"/>
      <c r="E226" s="114"/>
      <c r="F226" s="114"/>
    </row>
    <row r="227" spans="3:6">
      <c r="C227" s="114"/>
      <c r="D227" s="114"/>
      <c r="E227" s="114"/>
      <c r="F227" s="114"/>
    </row>
    <row r="228" spans="3:6">
      <c r="C228" s="114"/>
      <c r="D228" s="114"/>
      <c r="E228" s="114"/>
      <c r="F228" s="114"/>
    </row>
    <row r="229" spans="3:6">
      <c r="C229" s="114"/>
      <c r="D229" s="114"/>
      <c r="E229" s="114"/>
      <c r="F229" s="114"/>
    </row>
    <row r="230" spans="3:6">
      <c r="C230" s="114"/>
      <c r="D230" s="114"/>
      <c r="E230" s="114"/>
      <c r="F230" s="114"/>
    </row>
    <row r="231" spans="3:6">
      <c r="C231" s="114"/>
      <c r="D231" s="114"/>
      <c r="E231" s="114"/>
      <c r="F231" s="114"/>
    </row>
    <row r="232" spans="3:6">
      <c r="C232" s="114"/>
      <c r="D232" s="114"/>
      <c r="E232" s="114"/>
      <c r="F232" s="114"/>
    </row>
    <row r="233" spans="3:6">
      <c r="C233" s="114"/>
      <c r="D233" s="114"/>
      <c r="E233" s="114"/>
      <c r="F233" s="114"/>
    </row>
    <row r="234" spans="3:6">
      <c r="C234" s="114"/>
      <c r="D234" s="114"/>
      <c r="E234" s="114"/>
      <c r="F234" s="114"/>
    </row>
    <row r="235" spans="3:6">
      <c r="C235" s="114"/>
      <c r="D235" s="114"/>
      <c r="E235" s="114"/>
      <c r="F235" s="114"/>
    </row>
    <row r="236" spans="3:6">
      <c r="C236" s="114"/>
      <c r="D236" s="114"/>
      <c r="E236" s="114"/>
      <c r="F236" s="114"/>
    </row>
    <row r="237" spans="3:6">
      <c r="C237" s="114"/>
      <c r="D237" s="114"/>
      <c r="E237" s="114"/>
      <c r="F237" s="114"/>
    </row>
    <row r="238" spans="3:6">
      <c r="C238" s="114"/>
      <c r="D238" s="114"/>
      <c r="E238" s="114"/>
      <c r="F238" s="114"/>
    </row>
    <row r="239" spans="3:6">
      <c r="C239" s="114"/>
      <c r="D239" s="114"/>
      <c r="E239" s="114"/>
      <c r="F239" s="114"/>
    </row>
    <row r="240" spans="3:6">
      <c r="C240" s="114"/>
      <c r="D240" s="114"/>
      <c r="E240" s="114"/>
      <c r="F240" s="114"/>
    </row>
    <row r="241" spans="3:6">
      <c r="C241" s="114"/>
      <c r="D241" s="114"/>
      <c r="E241" s="114"/>
      <c r="F241" s="114"/>
    </row>
    <row r="242" spans="3:6">
      <c r="C242" s="114"/>
      <c r="D242" s="114"/>
      <c r="E242" s="114"/>
      <c r="F242" s="114"/>
    </row>
    <row r="243" spans="3:6">
      <c r="C243" s="114"/>
      <c r="D243" s="114"/>
      <c r="E243" s="114"/>
      <c r="F243" s="114"/>
    </row>
    <row r="244" spans="3:6">
      <c r="C244" s="114"/>
      <c r="D244" s="114"/>
      <c r="E244" s="114"/>
      <c r="F244" s="114"/>
    </row>
    <row r="245" spans="3:6">
      <c r="C245" s="114"/>
      <c r="D245" s="114"/>
      <c r="E245" s="114"/>
      <c r="F245" s="114"/>
    </row>
    <row r="246" spans="3:6">
      <c r="C246" s="114"/>
      <c r="D246" s="114"/>
      <c r="E246" s="114"/>
      <c r="F246" s="114"/>
    </row>
    <row r="247" spans="3:6">
      <c r="C247" s="114"/>
      <c r="D247" s="114"/>
      <c r="E247" s="114"/>
      <c r="F247" s="114"/>
    </row>
    <row r="248" spans="3:6">
      <c r="C248" s="114"/>
      <c r="D248" s="114"/>
      <c r="E248" s="114"/>
      <c r="F248" s="114"/>
    </row>
    <row r="249" spans="3:6">
      <c r="C249" s="114"/>
      <c r="D249" s="114"/>
      <c r="E249" s="114"/>
      <c r="F249" s="114"/>
    </row>
    <row r="250" spans="3:6">
      <c r="C250" s="114"/>
      <c r="D250" s="114"/>
      <c r="E250" s="114"/>
      <c r="F250" s="114"/>
    </row>
    <row r="251" spans="3:6">
      <c r="C251" s="114"/>
      <c r="D251" s="114"/>
      <c r="E251" s="114"/>
      <c r="F251" s="114"/>
    </row>
    <row r="252" spans="3:6">
      <c r="C252" s="114"/>
      <c r="D252" s="114"/>
      <c r="E252" s="114"/>
      <c r="F252" s="114"/>
    </row>
    <row r="253" spans="3:6">
      <c r="C253" s="114"/>
      <c r="D253" s="114"/>
      <c r="E253" s="114"/>
      <c r="F253" s="114"/>
    </row>
    <row r="254" spans="3:6">
      <c r="C254" s="114"/>
      <c r="D254" s="114"/>
      <c r="E254" s="114"/>
      <c r="F254" s="114"/>
    </row>
    <row r="255" spans="3:6">
      <c r="C255" s="114"/>
      <c r="D255" s="114"/>
      <c r="E255" s="114"/>
      <c r="F255" s="114"/>
    </row>
    <row r="256" spans="3:6">
      <c r="C256" s="114"/>
      <c r="D256" s="114"/>
      <c r="E256" s="114"/>
      <c r="F256" s="114"/>
    </row>
    <row r="257" spans="3:6">
      <c r="C257" s="114"/>
      <c r="D257" s="114"/>
      <c r="E257" s="114"/>
      <c r="F257" s="114"/>
    </row>
    <row r="258" spans="3:6">
      <c r="C258" s="114"/>
      <c r="D258" s="114"/>
      <c r="E258" s="114"/>
      <c r="F258" s="114"/>
    </row>
    <row r="259" spans="3:6">
      <c r="C259" s="114"/>
      <c r="D259" s="114"/>
      <c r="E259" s="114"/>
      <c r="F259" s="114"/>
    </row>
    <row r="260" spans="3:6">
      <c r="C260" s="114"/>
      <c r="D260" s="114"/>
      <c r="E260" s="114"/>
      <c r="F260" s="114"/>
    </row>
    <row r="261" spans="3:6">
      <c r="C261" s="114"/>
      <c r="D261" s="114"/>
      <c r="E261" s="114"/>
      <c r="F261" s="114"/>
    </row>
    <row r="262" spans="3:6">
      <c r="C262" s="114"/>
      <c r="D262" s="114"/>
      <c r="E262" s="114"/>
      <c r="F262" s="114"/>
    </row>
    <row r="263" spans="3:6">
      <c r="C263" s="114"/>
      <c r="D263" s="114"/>
      <c r="E263" s="114"/>
      <c r="F263" s="114"/>
    </row>
    <row r="264" spans="3:6">
      <c r="C264" s="114"/>
      <c r="D264" s="114"/>
      <c r="E264" s="114"/>
      <c r="F264" s="114"/>
    </row>
    <row r="265" spans="3:6">
      <c r="C265" s="114"/>
      <c r="D265" s="114"/>
      <c r="E265" s="114"/>
      <c r="F265" s="114"/>
    </row>
    <row r="266" spans="3:6">
      <c r="C266" s="114"/>
      <c r="D266" s="114"/>
      <c r="E266" s="114"/>
      <c r="F266" s="114"/>
    </row>
    <row r="267" spans="3:6">
      <c r="C267" s="114"/>
      <c r="D267" s="114"/>
      <c r="E267" s="114"/>
      <c r="F267" s="114"/>
    </row>
    <row r="268" spans="3:6">
      <c r="C268" s="114"/>
      <c r="D268" s="114"/>
      <c r="E268" s="114"/>
      <c r="F268" s="114"/>
    </row>
    <row r="269" spans="3:6">
      <c r="C269" s="114"/>
      <c r="D269" s="114"/>
      <c r="E269" s="114"/>
      <c r="F269" s="114"/>
    </row>
    <row r="270" spans="3:6">
      <c r="C270" s="114"/>
      <c r="D270" s="114"/>
      <c r="E270" s="114"/>
      <c r="F270" s="114"/>
    </row>
    <row r="271" spans="3:6">
      <c r="C271" s="114"/>
      <c r="D271" s="114"/>
      <c r="E271" s="114"/>
      <c r="F271" s="114"/>
    </row>
    <row r="272" spans="3:6">
      <c r="C272" s="114"/>
      <c r="D272" s="114"/>
      <c r="E272" s="114"/>
      <c r="F272" s="114"/>
    </row>
    <row r="273" spans="3:6">
      <c r="C273" s="114"/>
      <c r="D273" s="114"/>
      <c r="E273" s="114"/>
      <c r="F273" s="114"/>
    </row>
    <row r="274" spans="3:6">
      <c r="C274" s="114"/>
      <c r="D274" s="114"/>
      <c r="E274" s="114"/>
      <c r="F274" s="114"/>
    </row>
    <row r="275" spans="3:6">
      <c r="C275" s="114"/>
      <c r="D275" s="114"/>
      <c r="E275" s="114"/>
      <c r="F275" s="114"/>
    </row>
    <row r="276" spans="3:6">
      <c r="C276" s="114"/>
      <c r="D276" s="114"/>
      <c r="E276" s="114"/>
      <c r="F276" s="114"/>
    </row>
    <row r="277" spans="3:6">
      <c r="C277" s="114"/>
      <c r="D277" s="114"/>
      <c r="E277" s="114"/>
      <c r="F277" s="114"/>
    </row>
    <row r="278" spans="3:6">
      <c r="C278" s="114"/>
      <c r="D278" s="114"/>
      <c r="E278" s="114"/>
      <c r="F278" s="114"/>
    </row>
    <row r="279" spans="3:6">
      <c r="C279" s="114"/>
      <c r="D279" s="114"/>
      <c r="E279" s="114"/>
      <c r="F279" s="114"/>
    </row>
    <row r="280" spans="3:6">
      <c r="C280" s="114"/>
      <c r="D280" s="114"/>
      <c r="E280" s="114"/>
      <c r="F280" s="114"/>
    </row>
    <row r="281" spans="3:6">
      <c r="C281" s="114"/>
      <c r="D281" s="114"/>
      <c r="E281" s="114"/>
      <c r="F281" s="114"/>
    </row>
    <row r="282" spans="3:6">
      <c r="C282" s="114"/>
      <c r="D282" s="114"/>
      <c r="E282" s="114"/>
      <c r="F282" s="114"/>
    </row>
    <row r="283" spans="3:6">
      <c r="C283" s="114"/>
      <c r="D283" s="114"/>
      <c r="E283" s="114"/>
      <c r="F283" s="114"/>
    </row>
    <row r="284" spans="3:6">
      <c r="C284" s="114"/>
      <c r="D284" s="114"/>
      <c r="E284" s="114"/>
      <c r="F284" s="114"/>
    </row>
    <row r="285" spans="3:6">
      <c r="C285" s="114"/>
      <c r="D285" s="114"/>
      <c r="E285" s="114"/>
      <c r="F285" s="114"/>
    </row>
    <row r="286" spans="3:6">
      <c r="C286" s="114"/>
      <c r="D286" s="114"/>
      <c r="E286" s="114"/>
      <c r="F286" s="114"/>
    </row>
    <row r="287" spans="3:6">
      <c r="C287" s="114"/>
      <c r="D287" s="114"/>
      <c r="E287" s="114"/>
      <c r="F287" s="114"/>
    </row>
    <row r="288" spans="3:6">
      <c r="C288" s="114"/>
      <c r="D288" s="114"/>
      <c r="E288" s="114"/>
      <c r="F288" s="114"/>
    </row>
    <row r="289" spans="3:6">
      <c r="C289" s="114"/>
      <c r="D289" s="114"/>
      <c r="E289" s="114"/>
      <c r="F289" s="114"/>
    </row>
    <row r="290" spans="3:6">
      <c r="C290" s="114"/>
      <c r="D290" s="114"/>
      <c r="E290" s="114"/>
      <c r="F290" s="114"/>
    </row>
    <row r="291" spans="3:6">
      <c r="C291" s="114"/>
      <c r="D291" s="114"/>
      <c r="E291" s="114"/>
      <c r="F291" s="114"/>
    </row>
    <row r="292" spans="3:6">
      <c r="C292" s="114"/>
      <c r="D292" s="114"/>
      <c r="E292" s="114"/>
      <c r="F292" s="114"/>
    </row>
    <row r="293" spans="3:6">
      <c r="C293" s="114"/>
      <c r="D293" s="114"/>
      <c r="E293" s="114"/>
      <c r="F293" s="114"/>
    </row>
    <row r="294" spans="3:6">
      <c r="C294" s="114"/>
      <c r="D294" s="114"/>
      <c r="E294" s="114"/>
      <c r="F294" s="114"/>
    </row>
    <row r="295" spans="3:6">
      <c r="C295" s="114"/>
      <c r="D295" s="114"/>
      <c r="E295" s="114"/>
      <c r="F295" s="114"/>
    </row>
    <row r="296" spans="3:6">
      <c r="C296" s="114"/>
      <c r="D296" s="114"/>
      <c r="E296" s="114"/>
      <c r="F296" s="114"/>
    </row>
    <row r="297" spans="3:6">
      <c r="C297" s="114"/>
      <c r="D297" s="114"/>
      <c r="E297" s="114"/>
      <c r="F297" s="114"/>
    </row>
    <row r="298" spans="3:6">
      <c r="C298" s="114"/>
      <c r="D298" s="114"/>
      <c r="E298" s="114"/>
      <c r="F298" s="114"/>
    </row>
    <row r="299" spans="3:6">
      <c r="C299" s="114"/>
      <c r="D299" s="114"/>
      <c r="E299" s="114"/>
      <c r="F299" s="114"/>
    </row>
    <row r="300" spans="3:6">
      <c r="C300" s="114"/>
      <c r="D300" s="114"/>
      <c r="E300" s="114"/>
      <c r="F300" s="114"/>
    </row>
    <row r="301" spans="3:6">
      <c r="C301" s="114"/>
      <c r="D301" s="114"/>
      <c r="E301" s="114"/>
      <c r="F301" s="114"/>
    </row>
    <row r="302" spans="3:6">
      <c r="C302" s="114"/>
      <c r="D302" s="114"/>
      <c r="E302" s="114"/>
      <c r="F302" s="114"/>
    </row>
    <row r="303" spans="3:6">
      <c r="C303" s="114"/>
      <c r="D303" s="114"/>
      <c r="E303" s="114"/>
      <c r="F303" s="114"/>
    </row>
    <row r="304" spans="3:6">
      <c r="C304" s="114"/>
      <c r="D304" s="114"/>
      <c r="E304" s="114"/>
      <c r="F304" s="114"/>
    </row>
    <row r="305" spans="3:6">
      <c r="C305" s="114"/>
      <c r="D305" s="114"/>
      <c r="E305" s="114"/>
      <c r="F305" s="114"/>
    </row>
    <row r="306" spans="3:6">
      <c r="C306" s="114"/>
      <c r="D306" s="114"/>
      <c r="E306" s="114"/>
      <c r="F306" s="114"/>
    </row>
    <row r="307" spans="3:6">
      <c r="C307" s="114"/>
      <c r="D307" s="114"/>
      <c r="E307" s="114"/>
      <c r="F307" s="114"/>
    </row>
    <row r="308" spans="3:6">
      <c r="C308" s="114"/>
      <c r="D308" s="114"/>
      <c r="E308" s="114"/>
      <c r="F308" s="114"/>
    </row>
    <row r="309" spans="3:6">
      <c r="C309" s="114"/>
      <c r="D309" s="114"/>
      <c r="E309" s="114"/>
      <c r="F309" s="114"/>
    </row>
    <row r="310" spans="3:6">
      <c r="C310" s="114"/>
      <c r="D310" s="114"/>
      <c r="E310" s="114"/>
      <c r="F310" s="114"/>
    </row>
    <row r="311" spans="3:6">
      <c r="C311" s="114"/>
      <c r="D311" s="114"/>
      <c r="E311" s="114"/>
      <c r="F311" s="114"/>
    </row>
    <row r="312" spans="3:6">
      <c r="C312" s="114"/>
      <c r="D312" s="114"/>
      <c r="E312" s="114"/>
      <c r="F312" s="114"/>
    </row>
    <row r="313" spans="3:6">
      <c r="C313" s="114"/>
      <c r="D313" s="114"/>
      <c r="E313" s="114"/>
      <c r="F313" s="114"/>
    </row>
    <row r="314" spans="3:6">
      <c r="C314" s="114"/>
      <c r="D314" s="114"/>
      <c r="E314" s="114"/>
      <c r="F314" s="114"/>
    </row>
    <row r="315" spans="3:6">
      <c r="C315" s="114"/>
      <c r="D315" s="114"/>
      <c r="E315" s="114"/>
      <c r="F315" s="114"/>
    </row>
    <row r="316" spans="3:6">
      <c r="C316" s="114"/>
      <c r="D316" s="114"/>
      <c r="E316" s="114"/>
      <c r="F316" s="114"/>
    </row>
    <row r="317" spans="3:6">
      <c r="C317" s="114"/>
      <c r="D317" s="114"/>
      <c r="E317" s="114"/>
      <c r="F317" s="114"/>
    </row>
    <row r="318" spans="3:6">
      <c r="C318" s="114"/>
      <c r="D318" s="114"/>
      <c r="E318" s="114"/>
      <c r="F318" s="114"/>
    </row>
    <row r="319" spans="3:6">
      <c r="C319" s="114"/>
      <c r="D319" s="114"/>
      <c r="E319" s="114"/>
      <c r="F319" s="114"/>
    </row>
    <row r="320" spans="3:6">
      <c r="C320" s="114"/>
      <c r="D320" s="114"/>
      <c r="E320" s="114"/>
      <c r="F320" s="114"/>
    </row>
    <row r="321" spans="3:6">
      <c r="C321" s="114"/>
      <c r="D321" s="114"/>
      <c r="E321" s="114"/>
      <c r="F321" s="114"/>
    </row>
    <row r="322" spans="3:6">
      <c r="C322" s="114"/>
      <c r="D322" s="114"/>
      <c r="E322" s="114"/>
      <c r="F322" s="114"/>
    </row>
    <row r="323" spans="3:6">
      <c r="C323" s="114"/>
      <c r="D323" s="114"/>
      <c r="E323" s="114"/>
      <c r="F323" s="114"/>
    </row>
    <row r="324" spans="3:6">
      <c r="C324" s="114"/>
      <c r="D324" s="114"/>
      <c r="E324" s="114"/>
      <c r="F324" s="114"/>
    </row>
    <row r="325" spans="3:6">
      <c r="C325" s="114"/>
      <c r="D325" s="114"/>
      <c r="E325" s="114"/>
      <c r="F325" s="114"/>
    </row>
    <row r="326" spans="3:6">
      <c r="C326" s="114"/>
      <c r="D326" s="114"/>
      <c r="E326" s="114"/>
      <c r="F326" s="114"/>
    </row>
    <row r="327" spans="3:6">
      <c r="C327" s="114"/>
      <c r="D327" s="114"/>
      <c r="E327" s="114"/>
      <c r="F327" s="114"/>
    </row>
    <row r="328" spans="3:6">
      <c r="C328" s="114"/>
      <c r="D328" s="114"/>
      <c r="E328" s="114"/>
      <c r="F328" s="114"/>
    </row>
    <row r="329" spans="3:6">
      <c r="C329" s="114"/>
      <c r="D329" s="114"/>
      <c r="E329" s="114"/>
      <c r="F329" s="114"/>
    </row>
    <row r="330" spans="3:6">
      <c r="C330" s="114"/>
      <c r="D330" s="114"/>
      <c r="E330" s="114"/>
      <c r="F330" s="114"/>
    </row>
    <row r="331" spans="3:6">
      <c r="C331" s="114"/>
      <c r="D331" s="114"/>
      <c r="E331" s="114"/>
      <c r="F331" s="114"/>
    </row>
    <row r="332" spans="3:6">
      <c r="C332" s="114"/>
      <c r="D332" s="114"/>
      <c r="E332" s="114"/>
      <c r="F332" s="114"/>
    </row>
    <row r="333" spans="3:6">
      <c r="C333" s="114"/>
      <c r="D333" s="114"/>
      <c r="E333" s="114"/>
      <c r="F333" s="114"/>
    </row>
    <row r="334" spans="3:6">
      <c r="C334" s="114"/>
      <c r="D334" s="114"/>
      <c r="E334" s="114"/>
      <c r="F334" s="114"/>
    </row>
    <row r="335" spans="3:6">
      <c r="C335" s="114"/>
      <c r="D335" s="114"/>
      <c r="E335" s="114"/>
      <c r="F335" s="114"/>
    </row>
    <row r="336" spans="3:6">
      <c r="C336" s="114"/>
      <c r="D336" s="114"/>
      <c r="E336" s="114"/>
      <c r="F336" s="114"/>
    </row>
    <row r="337" spans="3:6">
      <c r="C337" s="114"/>
      <c r="D337" s="114"/>
      <c r="E337" s="114"/>
      <c r="F337" s="114"/>
    </row>
    <row r="338" spans="3:6">
      <c r="C338" s="114"/>
      <c r="D338" s="114"/>
      <c r="E338" s="114"/>
      <c r="F338" s="114"/>
    </row>
    <row r="339" spans="3:6">
      <c r="C339" s="114"/>
      <c r="D339" s="114"/>
      <c r="E339" s="114"/>
      <c r="F339" s="114"/>
    </row>
    <row r="340" spans="3:6">
      <c r="C340" s="114"/>
      <c r="D340" s="114"/>
      <c r="E340" s="114"/>
      <c r="F340" s="114"/>
    </row>
    <row r="341" spans="3:6">
      <c r="C341" s="114"/>
      <c r="D341" s="114"/>
      <c r="E341" s="114"/>
      <c r="F341" s="114"/>
    </row>
    <row r="342" spans="3:6">
      <c r="C342" s="114"/>
      <c r="D342" s="114"/>
      <c r="E342" s="114"/>
      <c r="F342" s="114"/>
    </row>
    <row r="343" spans="3:6">
      <c r="C343" s="114"/>
      <c r="D343" s="114"/>
      <c r="E343" s="114"/>
      <c r="F343" s="114"/>
    </row>
    <row r="344" spans="3:6">
      <c r="C344" s="114"/>
      <c r="D344" s="114"/>
      <c r="E344" s="114"/>
      <c r="F344" s="114"/>
    </row>
    <row r="345" spans="3:6">
      <c r="C345" s="114"/>
      <c r="D345" s="114"/>
      <c r="E345" s="114"/>
      <c r="F345" s="114"/>
    </row>
    <row r="346" spans="3:6">
      <c r="C346" s="114"/>
      <c r="D346" s="114"/>
      <c r="E346" s="114"/>
      <c r="F346" s="114"/>
    </row>
    <row r="347" spans="3:6">
      <c r="C347" s="114"/>
      <c r="D347" s="114"/>
      <c r="E347" s="114"/>
      <c r="F347" s="114"/>
    </row>
    <row r="348" spans="3:6">
      <c r="C348" s="114"/>
      <c r="D348" s="114"/>
      <c r="E348" s="114"/>
      <c r="F348" s="114"/>
    </row>
    <row r="349" spans="3:6">
      <c r="C349" s="114"/>
      <c r="D349" s="114"/>
      <c r="E349" s="114"/>
      <c r="F349" s="114"/>
    </row>
    <row r="350" spans="3:6">
      <c r="C350" s="114"/>
      <c r="D350" s="114"/>
      <c r="E350" s="114"/>
      <c r="F350" s="114"/>
    </row>
    <row r="351" spans="3:6">
      <c r="C351" s="114"/>
      <c r="D351" s="114"/>
      <c r="E351" s="114"/>
      <c r="F351" s="114"/>
    </row>
    <row r="352" spans="3:6">
      <c r="C352" s="114"/>
      <c r="D352" s="114"/>
      <c r="E352" s="114"/>
      <c r="F352" s="114"/>
    </row>
    <row r="353" spans="3:6">
      <c r="C353" s="114"/>
      <c r="D353" s="114"/>
      <c r="E353" s="114"/>
      <c r="F353" s="114"/>
    </row>
    <row r="354" spans="3:6">
      <c r="C354" s="114"/>
      <c r="D354" s="114"/>
      <c r="E354" s="114"/>
      <c r="F354" s="114"/>
    </row>
    <row r="355" spans="3:6">
      <c r="C355" s="114"/>
      <c r="D355" s="114"/>
      <c r="E355" s="114"/>
      <c r="F355" s="114"/>
    </row>
    <row r="356" spans="3:6">
      <c r="C356" s="114"/>
      <c r="D356" s="114"/>
      <c r="E356" s="114"/>
      <c r="F356" s="114"/>
    </row>
    <row r="357" spans="3:6">
      <c r="C357" s="114"/>
      <c r="D357" s="114"/>
      <c r="E357" s="114"/>
      <c r="F357" s="114"/>
    </row>
    <row r="358" spans="3:6">
      <c r="C358" s="114"/>
      <c r="D358" s="114"/>
      <c r="E358" s="114"/>
      <c r="F358" s="114"/>
    </row>
    <row r="359" spans="3:6">
      <c r="C359" s="114"/>
      <c r="D359" s="114"/>
      <c r="E359" s="114"/>
      <c r="F359" s="114"/>
    </row>
    <row r="360" spans="3:6">
      <c r="C360" s="114"/>
      <c r="D360" s="114"/>
      <c r="E360" s="114"/>
      <c r="F360" s="114"/>
    </row>
    <row r="361" spans="3:6">
      <c r="C361" s="114"/>
      <c r="D361" s="114"/>
      <c r="E361" s="114"/>
      <c r="F361" s="114"/>
    </row>
    <row r="362" spans="3:6">
      <c r="C362" s="114"/>
      <c r="D362" s="114"/>
      <c r="E362" s="114"/>
      <c r="F362" s="114"/>
    </row>
    <row r="363" spans="3:6">
      <c r="C363" s="114"/>
      <c r="D363" s="114"/>
      <c r="E363" s="114"/>
      <c r="F363" s="114"/>
    </row>
    <row r="364" spans="3:6">
      <c r="C364" s="114"/>
      <c r="D364" s="114"/>
      <c r="E364" s="114"/>
      <c r="F364" s="114"/>
    </row>
    <row r="365" spans="3:6">
      <c r="C365" s="114"/>
      <c r="D365" s="114"/>
      <c r="E365" s="114"/>
      <c r="F365" s="114"/>
    </row>
    <row r="366" spans="3:6">
      <c r="C366" s="114"/>
      <c r="D366" s="114"/>
      <c r="E366" s="114"/>
      <c r="F366" s="114"/>
    </row>
    <row r="367" spans="3:6">
      <c r="C367" s="114"/>
      <c r="D367" s="114"/>
      <c r="E367" s="114"/>
      <c r="F367" s="114"/>
    </row>
    <row r="368" spans="3:6">
      <c r="C368" s="114"/>
      <c r="D368" s="114"/>
      <c r="E368" s="114"/>
      <c r="F368" s="114"/>
    </row>
    <row r="369" spans="3:6">
      <c r="C369" s="114"/>
      <c r="D369" s="114"/>
      <c r="E369" s="114"/>
      <c r="F369" s="114"/>
    </row>
    <row r="370" spans="3:6">
      <c r="C370" s="114"/>
      <c r="D370" s="114"/>
      <c r="E370" s="114"/>
      <c r="F370" s="114"/>
    </row>
    <row r="371" spans="3:6">
      <c r="C371" s="114"/>
      <c r="D371" s="114"/>
      <c r="E371" s="114"/>
      <c r="F371" s="114"/>
    </row>
    <row r="372" spans="3:6">
      <c r="C372" s="114"/>
      <c r="D372" s="114"/>
      <c r="E372" s="114"/>
      <c r="F372" s="114"/>
    </row>
    <row r="373" spans="3:6">
      <c r="C373" s="114"/>
      <c r="D373" s="114"/>
      <c r="E373" s="114"/>
      <c r="F373" s="114"/>
    </row>
    <row r="374" spans="3:6">
      <c r="C374" s="114"/>
      <c r="D374" s="114"/>
      <c r="E374" s="114"/>
      <c r="F374" s="114"/>
    </row>
    <row r="375" spans="3:6">
      <c r="C375" s="114"/>
      <c r="D375" s="114"/>
      <c r="E375" s="114"/>
      <c r="F375" s="114"/>
    </row>
    <row r="376" spans="3:6">
      <c r="C376" s="114"/>
      <c r="D376" s="114"/>
      <c r="E376" s="114"/>
      <c r="F376" s="114"/>
    </row>
    <row r="377" spans="3:6">
      <c r="C377" s="114"/>
      <c r="D377" s="114"/>
      <c r="E377" s="114"/>
      <c r="F377" s="114"/>
    </row>
    <row r="378" spans="3:6">
      <c r="C378" s="114"/>
      <c r="D378" s="114"/>
      <c r="E378" s="114"/>
      <c r="F378" s="114"/>
    </row>
    <row r="379" spans="3:6">
      <c r="C379" s="114"/>
      <c r="D379" s="114"/>
      <c r="E379" s="114"/>
      <c r="F379" s="114"/>
    </row>
    <row r="380" spans="3:6">
      <c r="C380" s="114"/>
      <c r="D380" s="114"/>
      <c r="E380" s="114"/>
      <c r="F380" s="114"/>
    </row>
    <row r="381" spans="3:6">
      <c r="C381" s="114"/>
      <c r="D381" s="114"/>
      <c r="E381" s="114"/>
      <c r="F381" s="114"/>
    </row>
    <row r="382" spans="3:6">
      <c r="C382" s="114"/>
      <c r="D382" s="114"/>
      <c r="E382" s="114"/>
      <c r="F382" s="114"/>
    </row>
    <row r="383" spans="3:6">
      <c r="C383" s="114"/>
      <c r="D383" s="114"/>
      <c r="E383" s="114"/>
      <c r="F383" s="114"/>
    </row>
    <row r="384" spans="3:6">
      <c r="C384" s="114"/>
      <c r="D384" s="114"/>
      <c r="E384" s="114"/>
      <c r="F384" s="114"/>
    </row>
    <row r="385" spans="3:6">
      <c r="C385" s="114"/>
      <c r="D385" s="114"/>
      <c r="E385" s="114"/>
      <c r="F385" s="114"/>
    </row>
    <row r="386" spans="3:6">
      <c r="C386" s="114"/>
      <c r="D386" s="114"/>
      <c r="E386" s="114"/>
      <c r="F386" s="114"/>
    </row>
    <row r="387" spans="3:6">
      <c r="C387" s="114"/>
      <c r="D387" s="114"/>
      <c r="E387" s="114"/>
      <c r="F387" s="114"/>
    </row>
    <row r="388" spans="3:6">
      <c r="C388" s="114"/>
      <c r="D388" s="114"/>
      <c r="E388" s="114"/>
      <c r="F388" s="114"/>
    </row>
    <row r="389" spans="3:6">
      <c r="C389" s="114"/>
      <c r="D389" s="114"/>
      <c r="E389" s="114"/>
      <c r="F389" s="114"/>
    </row>
    <row r="390" spans="3:6">
      <c r="C390" s="114"/>
      <c r="D390" s="114"/>
      <c r="E390" s="114"/>
      <c r="F390" s="114"/>
    </row>
    <row r="391" spans="3:6">
      <c r="C391" s="114"/>
      <c r="D391" s="114"/>
      <c r="E391" s="114"/>
      <c r="F391" s="114"/>
    </row>
    <row r="392" spans="3:6">
      <c r="C392" s="114"/>
      <c r="D392" s="114"/>
      <c r="E392" s="114"/>
      <c r="F392" s="114"/>
    </row>
    <row r="393" spans="3:6">
      <c r="C393" s="114"/>
      <c r="D393" s="114"/>
      <c r="E393" s="114"/>
      <c r="F393" s="114"/>
    </row>
    <row r="394" spans="3:6">
      <c r="C394" s="114"/>
      <c r="D394" s="114"/>
      <c r="E394" s="114"/>
      <c r="F394" s="114"/>
    </row>
    <row r="395" spans="3:6">
      <c r="C395" s="114"/>
      <c r="D395" s="114"/>
      <c r="E395" s="114"/>
      <c r="F395" s="114"/>
    </row>
    <row r="396" spans="3:6">
      <c r="C396" s="114"/>
      <c r="D396" s="114"/>
      <c r="E396" s="114"/>
      <c r="F396" s="114"/>
    </row>
    <row r="397" spans="3:6">
      <c r="C397" s="114"/>
      <c r="D397" s="114"/>
      <c r="E397" s="114"/>
      <c r="F397" s="114"/>
    </row>
    <row r="398" spans="3:6">
      <c r="C398" s="114"/>
      <c r="D398" s="114"/>
      <c r="E398" s="114"/>
      <c r="F398" s="114"/>
    </row>
    <row r="399" spans="3:6">
      <c r="C399" s="114"/>
      <c r="D399" s="114"/>
      <c r="E399" s="114"/>
      <c r="F399" s="114"/>
    </row>
    <row r="400" spans="3:6">
      <c r="C400" s="114"/>
      <c r="D400" s="114"/>
      <c r="E400" s="114"/>
      <c r="F400" s="114"/>
    </row>
    <row r="401" spans="3:6">
      <c r="C401" s="114"/>
      <c r="D401" s="114"/>
      <c r="E401" s="114"/>
      <c r="F401" s="114"/>
    </row>
    <row r="402" spans="3:6">
      <c r="C402" s="114"/>
      <c r="D402" s="114"/>
      <c r="E402" s="114"/>
      <c r="F402" s="114"/>
    </row>
    <row r="403" spans="3:6">
      <c r="C403" s="114"/>
      <c r="D403" s="114"/>
      <c r="E403" s="114"/>
      <c r="F403" s="114"/>
    </row>
    <row r="404" spans="3:6">
      <c r="C404" s="114"/>
      <c r="D404" s="114"/>
      <c r="E404" s="114"/>
      <c r="F404" s="114"/>
    </row>
    <row r="405" spans="3:6">
      <c r="C405" s="114"/>
      <c r="D405" s="114"/>
      <c r="E405" s="114"/>
      <c r="F405" s="114"/>
    </row>
    <row r="406" spans="3:6">
      <c r="C406" s="114"/>
      <c r="D406" s="114"/>
      <c r="E406" s="114"/>
      <c r="F406" s="114"/>
    </row>
    <row r="407" spans="3:6">
      <c r="C407" s="114"/>
      <c r="D407" s="114"/>
      <c r="E407" s="114"/>
      <c r="F407" s="114"/>
    </row>
    <row r="408" spans="3:6">
      <c r="C408" s="114"/>
      <c r="D408" s="114"/>
      <c r="E408" s="114"/>
      <c r="F408" s="114"/>
    </row>
    <row r="409" spans="3:6">
      <c r="C409" s="114"/>
      <c r="D409" s="114"/>
      <c r="E409" s="114"/>
      <c r="F409" s="114"/>
    </row>
    <row r="410" spans="3:6">
      <c r="C410" s="114"/>
      <c r="D410" s="114"/>
      <c r="E410" s="114"/>
      <c r="F410" s="114"/>
    </row>
    <row r="411" spans="3:6">
      <c r="C411" s="114"/>
      <c r="D411" s="114"/>
      <c r="E411" s="114"/>
      <c r="F411" s="114"/>
    </row>
    <row r="412" spans="3:6">
      <c r="C412" s="114"/>
      <c r="D412" s="114"/>
      <c r="E412" s="114"/>
      <c r="F412" s="114"/>
    </row>
    <row r="413" spans="3:6">
      <c r="C413" s="114"/>
      <c r="D413" s="114"/>
      <c r="E413" s="114"/>
      <c r="F413" s="114"/>
    </row>
    <row r="414" spans="3:6">
      <c r="C414" s="114"/>
      <c r="D414" s="114"/>
      <c r="E414" s="114"/>
      <c r="F414" s="114"/>
    </row>
    <row r="415" spans="3:6">
      <c r="C415" s="114"/>
      <c r="D415" s="114"/>
      <c r="E415" s="114"/>
      <c r="F415" s="114"/>
    </row>
    <row r="416" spans="3:6">
      <c r="C416" s="114"/>
      <c r="D416" s="114"/>
      <c r="E416" s="114"/>
      <c r="F416" s="114"/>
    </row>
    <row r="417" spans="3:6">
      <c r="C417" s="114"/>
      <c r="D417" s="114"/>
      <c r="E417" s="114"/>
      <c r="F417" s="114"/>
    </row>
    <row r="418" spans="3:6">
      <c r="C418" s="114"/>
      <c r="D418" s="114"/>
      <c r="E418" s="114"/>
      <c r="F418" s="114"/>
    </row>
    <row r="419" spans="3:6">
      <c r="C419" s="114"/>
      <c r="D419" s="114"/>
      <c r="E419" s="114"/>
      <c r="F419" s="114"/>
    </row>
    <row r="420" spans="3:6">
      <c r="C420" s="114"/>
      <c r="D420" s="114"/>
      <c r="E420" s="114"/>
      <c r="F420" s="114"/>
    </row>
    <row r="421" spans="3:6">
      <c r="C421" s="114"/>
      <c r="D421" s="114"/>
      <c r="E421" s="114"/>
      <c r="F421" s="114"/>
    </row>
    <row r="422" spans="3:6">
      <c r="C422" s="114"/>
      <c r="D422" s="114"/>
      <c r="E422" s="114"/>
      <c r="F422" s="114"/>
    </row>
    <row r="423" spans="3:6">
      <c r="C423" s="114"/>
      <c r="D423" s="114"/>
      <c r="E423" s="114"/>
      <c r="F423" s="114"/>
    </row>
    <row r="424" spans="3:6">
      <c r="C424" s="114"/>
      <c r="D424" s="114"/>
      <c r="E424" s="114"/>
      <c r="F424" s="114"/>
    </row>
    <row r="425" spans="3:6">
      <c r="C425" s="114"/>
      <c r="D425" s="114"/>
      <c r="E425" s="114"/>
      <c r="F425" s="114"/>
    </row>
    <row r="426" spans="3:6">
      <c r="C426" s="114"/>
      <c r="D426" s="114"/>
      <c r="E426" s="114"/>
      <c r="F426" s="114"/>
    </row>
    <row r="427" spans="3:6">
      <c r="C427" s="114"/>
      <c r="D427" s="114"/>
      <c r="E427" s="114"/>
      <c r="F427" s="114"/>
    </row>
    <row r="428" spans="3:6">
      <c r="C428" s="114"/>
      <c r="D428" s="114"/>
      <c r="E428" s="114"/>
      <c r="F428" s="114"/>
    </row>
    <row r="429" spans="3:6">
      <c r="C429" s="114"/>
      <c r="D429" s="114"/>
      <c r="E429" s="114"/>
      <c r="F429" s="114"/>
    </row>
    <row r="430" spans="3:6">
      <c r="C430" s="114"/>
      <c r="D430" s="114"/>
      <c r="E430" s="114"/>
      <c r="F430" s="114"/>
    </row>
    <row r="431" spans="3:6">
      <c r="C431" s="114"/>
      <c r="D431" s="114"/>
      <c r="E431" s="114"/>
      <c r="F431" s="114"/>
    </row>
    <row r="432" spans="3:6">
      <c r="C432" s="114"/>
      <c r="D432" s="114"/>
      <c r="E432" s="114"/>
      <c r="F432" s="114"/>
    </row>
    <row r="433" spans="3:6">
      <c r="C433" s="114"/>
      <c r="D433" s="114"/>
      <c r="E433" s="114"/>
      <c r="F433" s="114"/>
    </row>
    <row r="434" spans="3:6">
      <c r="C434" s="114"/>
      <c r="D434" s="114"/>
      <c r="E434" s="114"/>
      <c r="F434" s="114"/>
    </row>
    <row r="435" spans="3:6">
      <c r="C435" s="114"/>
      <c r="D435" s="114"/>
      <c r="E435" s="114"/>
      <c r="F435" s="114"/>
    </row>
    <row r="436" spans="3:6">
      <c r="C436" s="114"/>
      <c r="D436" s="114"/>
      <c r="E436" s="114"/>
      <c r="F436" s="114"/>
    </row>
    <row r="437" spans="3:6">
      <c r="C437" s="114"/>
      <c r="D437" s="114"/>
      <c r="E437" s="114"/>
      <c r="F437" s="114"/>
    </row>
    <row r="438" spans="3:6">
      <c r="C438" s="114"/>
      <c r="D438" s="114"/>
      <c r="E438" s="114"/>
      <c r="F438" s="114"/>
    </row>
    <row r="439" spans="3:6">
      <c r="C439" s="114"/>
      <c r="D439" s="114"/>
      <c r="E439" s="114"/>
      <c r="F439" s="114"/>
    </row>
    <row r="440" spans="3:6">
      <c r="C440" s="114"/>
      <c r="D440" s="114"/>
      <c r="E440" s="114"/>
      <c r="F440" s="114"/>
    </row>
    <row r="441" spans="3:6">
      <c r="C441" s="114"/>
      <c r="D441" s="114"/>
      <c r="E441" s="114"/>
      <c r="F441" s="114"/>
    </row>
    <row r="442" spans="3:6">
      <c r="C442" s="114"/>
      <c r="D442" s="114"/>
      <c r="E442" s="114"/>
      <c r="F442" s="114"/>
    </row>
    <row r="443" spans="3:6">
      <c r="C443" s="114"/>
      <c r="D443" s="114"/>
      <c r="E443" s="114"/>
      <c r="F443" s="114"/>
    </row>
    <row r="444" spans="3:6">
      <c r="C444" s="114"/>
      <c r="D444" s="114"/>
      <c r="E444" s="114"/>
      <c r="F444" s="114"/>
    </row>
    <row r="445" spans="3:6">
      <c r="C445" s="114"/>
      <c r="D445" s="114"/>
      <c r="E445" s="114"/>
      <c r="F445" s="114"/>
    </row>
    <row r="446" spans="3:6">
      <c r="C446" s="114"/>
      <c r="D446" s="114"/>
      <c r="E446" s="114"/>
      <c r="F446" s="114"/>
    </row>
    <row r="447" spans="3:6">
      <c r="C447" s="114"/>
      <c r="D447" s="114"/>
      <c r="E447" s="114"/>
      <c r="F447" s="114"/>
    </row>
    <row r="448" spans="3:6">
      <c r="C448" s="114"/>
      <c r="D448" s="114"/>
      <c r="E448" s="114"/>
      <c r="F448" s="114"/>
    </row>
    <row r="449" spans="3:6">
      <c r="C449" s="114"/>
      <c r="D449" s="114"/>
      <c r="E449" s="114"/>
      <c r="F449" s="114"/>
    </row>
    <row r="450" spans="3:6">
      <c r="C450" s="114"/>
      <c r="D450" s="114"/>
      <c r="E450" s="114"/>
      <c r="F450" s="114"/>
    </row>
    <row r="451" spans="3:6">
      <c r="C451" s="114"/>
      <c r="D451" s="114"/>
      <c r="E451" s="114"/>
      <c r="F451" s="114"/>
    </row>
    <row r="452" spans="3:6">
      <c r="C452" s="114"/>
      <c r="D452" s="114"/>
      <c r="E452" s="114"/>
      <c r="F452" s="114"/>
    </row>
    <row r="453" spans="3:6">
      <c r="C453" s="114"/>
      <c r="D453" s="114"/>
      <c r="E453" s="114"/>
      <c r="F453" s="114"/>
    </row>
    <row r="454" spans="3:6">
      <c r="C454" s="114"/>
      <c r="D454" s="114"/>
      <c r="E454" s="114"/>
      <c r="F454" s="114"/>
    </row>
    <row r="455" spans="3:6">
      <c r="C455" s="114"/>
      <c r="D455" s="114"/>
      <c r="E455" s="114"/>
      <c r="F455" s="114"/>
    </row>
    <row r="456" spans="3:6">
      <c r="C456" s="114"/>
      <c r="D456" s="114"/>
      <c r="E456" s="114"/>
      <c r="F456" s="114"/>
    </row>
    <row r="457" spans="3:6">
      <c r="C457" s="114"/>
      <c r="D457" s="114"/>
      <c r="E457" s="114"/>
      <c r="F457" s="114"/>
    </row>
    <row r="458" spans="3:6">
      <c r="C458" s="114"/>
      <c r="D458" s="114"/>
      <c r="E458" s="114"/>
      <c r="F458" s="114"/>
    </row>
    <row r="459" spans="3:6">
      <c r="C459" s="114"/>
      <c r="D459" s="114"/>
      <c r="E459" s="114"/>
      <c r="F459" s="114"/>
    </row>
    <row r="460" spans="3:6">
      <c r="C460" s="114"/>
      <c r="D460" s="114"/>
      <c r="E460" s="114"/>
      <c r="F460" s="114"/>
    </row>
    <row r="461" spans="3:6">
      <c r="C461" s="114"/>
      <c r="D461" s="114"/>
      <c r="E461" s="114"/>
      <c r="F461" s="114"/>
    </row>
    <row r="462" spans="3:6">
      <c r="C462" s="114"/>
      <c r="D462" s="114"/>
      <c r="E462" s="114"/>
      <c r="F462" s="114"/>
    </row>
    <row r="463" spans="3:6">
      <c r="C463" s="114"/>
      <c r="D463" s="114"/>
      <c r="E463" s="114"/>
      <c r="F463" s="114"/>
    </row>
    <row r="464" spans="3:6">
      <c r="C464" s="114"/>
      <c r="D464" s="114"/>
      <c r="E464" s="114"/>
      <c r="F464" s="114"/>
    </row>
    <row r="465" spans="3:6">
      <c r="C465" s="114"/>
      <c r="D465" s="114"/>
      <c r="E465" s="114"/>
      <c r="F465" s="114"/>
    </row>
    <row r="466" spans="3:6">
      <c r="C466" s="114"/>
      <c r="D466" s="114"/>
      <c r="E466" s="114"/>
      <c r="F466" s="114"/>
    </row>
    <row r="467" spans="3:6">
      <c r="C467" s="114"/>
      <c r="D467" s="114"/>
      <c r="E467" s="114"/>
      <c r="F467" s="114"/>
    </row>
    <row r="468" spans="3:6">
      <c r="C468" s="114"/>
      <c r="D468" s="114"/>
      <c r="E468" s="114"/>
      <c r="F468" s="114"/>
    </row>
    <row r="469" spans="3:6">
      <c r="C469" s="114"/>
      <c r="D469" s="114"/>
      <c r="E469" s="114"/>
      <c r="F469" s="114"/>
    </row>
    <row r="470" spans="3:6">
      <c r="C470" s="114"/>
      <c r="D470" s="114"/>
      <c r="E470" s="114"/>
      <c r="F470" s="114"/>
    </row>
    <row r="471" spans="3:6">
      <c r="C471" s="114"/>
      <c r="D471" s="114"/>
      <c r="E471" s="114"/>
      <c r="F471" s="114"/>
    </row>
    <row r="472" spans="3:6">
      <c r="C472" s="114"/>
      <c r="D472" s="114"/>
      <c r="E472" s="114"/>
      <c r="F472" s="114"/>
    </row>
    <row r="473" spans="3:6">
      <c r="C473" s="114"/>
      <c r="D473" s="114"/>
      <c r="E473" s="114"/>
      <c r="F473" s="114"/>
    </row>
    <row r="474" spans="3:6">
      <c r="C474" s="114"/>
      <c r="D474" s="114"/>
      <c r="E474" s="114"/>
      <c r="F474" s="114"/>
    </row>
    <row r="475" spans="3:6">
      <c r="C475" s="114"/>
      <c r="D475" s="114"/>
      <c r="E475" s="114"/>
      <c r="F475" s="114"/>
    </row>
    <row r="476" spans="3:6">
      <c r="C476" s="114"/>
      <c r="D476" s="114"/>
      <c r="E476" s="114"/>
      <c r="F476" s="114"/>
    </row>
    <row r="477" spans="3:6">
      <c r="C477" s="114"/>
      <c r="D477" s="114"/>
      <c r="E477" s="114"/>
      <c r="F477" s="114"/>
    </row>
    <row r="478" spans="3:6">
      <c r="C478" s="114"/>
      <c r="D478" s="114"/>
      <c r="E478" s="114"/>
      <c r="F478" s="114"/>
    </row>
    <row r="479" spans="3:6">
      <c r="C479" s="114"/>
      <c r="D479" s="114"/>
      <c r="E479" s="114"/>
      <c r="F479" s="114"/>
    </row>
    <row r="480" spans="3:6">
      <c r="C480" s="114"/>
      <c r="D480" s="114"/>
      <c r="E480" s="114"/>
      <c r="F480" s="114"/>
    </row>
    <row r="481" spans="3:6">
      <c r="C481" s="114"/>
      <c r="D481" s="114"/>
      <c r="E481" s="114"/>
      <c r="F481" s="114"/>
    </row>
    <row r="482" spans="3:6">
      <c r="C482" s="114"/>
      <c r="D482" s="114"/>
      <c r="E482" s="114"/>
      <c r="F482" s="114"/>
    </row>
    <row r="483" spans="3:6">
      <c r="C483" s="114"/>
      <c r="D483" s="114"/>
      <c r="E483" s="114"/>
      <c r="F483" s="114"/>
    </row>
    <row r="484" spans="3:6">
      <c r="C484" s="114"/>
      <c r="D484" s="114"/>
      <c r="E484" s="114"/>
      <c r="F484" s="114"/>
    </row>
    <row r="485" spans="3:6">
      <c r="C485" s="114"/>
      <c r="D485" s="114"/>
      <c r="E485" s="114"/>
      <c r="F485" s="114"/>
    </row>
    <row r="486" spans="3:6">
      <c r="C486" s="114"/>
      <c r="D486" s="114"/>
      <c r="E486" s="114"/>
      <c r="F486" s="114"/>
    </row>
    <row r="487" spans="3:6">
      <c r="C487" s="114"/>
      <c r="D487" s="114"/>
      <c r="E487" s="114"/>
      <c r="F487" s="114"/>
    </row>
    <row r="488" spans="3:6">
      <c r="C488" s="114"/>
      <c r="D488" s="114"/>
      <c r="E488" s="114"/>
      <c r="F488" s="114"/>
    </row>
    <row r="489" spans="3:6">
      <c r="C489" s="114"/>
      <c r="D489" s="114"/>
      <c r="E489" s="114"/>
      <c r="F489" s="114"/>
    </row>
    <row r="490" spans="3:6">
      <c r="C490" s="114"/>
      <c r="D490" s="114"/>
      <c r="E490" s="114"/>
      <c r="F490" s="114"/>
    </row>
    <row r="491" spans="3:6">
      <c r="C491" s="114"/>
      <c r="D491" s="114"/>
      <c r="E491" s="114"/>
      <c r="F491" s="114"/>
    </row>
    <row r="492" spans="3:6">
      <c r="C492" s="114"/>
      <c r="D492" s="114"/>
      <c r="E492" s="114"/>
      <c r="F492" s="114"/>
    </row>
    <row r="493" spans="3:6">
      <c r="C493" s="114"/>
      <c r="D493" s="114"/>
      <c r="E493" s="114"/>
      <c r="F493" s="114"/>
    </row>
    <row r="494" spans="3:6">
      <c r="C494" s="114"/>
      <c r="D494" s="114"/>
      <c r="E494" s="114"/>
      <c r="F494" s="114"/>
    </row>
    <row r="495" spans="3:6">
      <c r="C495" s="114"/>
      <c r="D495" s="114"/>
      <c r="E495" s="114"/>
      <c r="F495" s="114"/>
    </row>
    <row r="496" spans="3:6">
      <c r="C496" s="114"/>
      <c r="D496" s="114"/>
      <c r="E496" s="114"/>
      <c r="F496" s="114"/>
    </row>
    <row r="497" spans="3:6">
      <c r="C497" s="114"/>
      <c r="D497" s="114"/>
      <c r="E497" s="114"/>
      <c r="F497" s="114"/>
    </row>
    <row r="498" spans="3:6">
      <c r="C498" s="114"/>
      <c r="D498" s="114"/>
      <c r="E498" s="114"/>
      <c r="F498" s="114"/>
    </row>
    <row r="499" spans="3:6">
      <c r="C499" s="114"/>
      <c r="D499" s="114"/>
      <c r="E499" s="114"/>
      <c r="F499" s="114"/>
    </row>
    <row r="500" spans="3:6">
      <c r="C500" s="114"/>
      <c r="D500" s="114"/>
      <c r="E500" s="114"/>
      <c r="F500" s="114"/>
    </row>
    <row r="501" spans="3:6">
      <c r="C501" s="114"/>
      <c r="D501" s="114"/>
      <c r="E501" s="114"/>
      <c r="F501" s="114"/>
    </row>
    <row r="502" spans="3:6">
      <c r="C502" s="114"/>
      <c r="D502" s="114"/>
      <c r="E502" s="114"/>
      <c r="F502" s="114"/>
    </row>
    <row r="503" spans="3:6">
      <c r="C503" s="114"/>
      <c r="D503" s="114"/>
      <c r="E503" s="114"/>
      <c r="F503" s="114"/>
    </row>
    <row r="504" spans="3:6">
      <c r="C504" s="114"/>
      <c r="D504" s="114"/>
      <c r="E504" s="114"/>
      <c r="F504" s="114"/>
    </row>
    <row r="505" spans="3:6">
      <c r="C505" s="114"/>
      <c r="D505" s="114"/>
      <c r="E505" s="114"/>
      <c r="F505" s="114"/>
    </row>
    <row r="506" spans="3:6">
      <c r="C506" s="114"/>
      <c r="D506" s="114"/>
      <c r="E506" s="114"/>
      <c r="F506" s="114"/>
    </row>
    <row r="507" spans="3:6">
      <c r="C507" s="114"/>
      <c r="D507" s="114"/>
      <c r="E507" s="114"/>
      <c r="F507" s="114"/>
    </row>
    <row r="508" spans="3:6">
      <c r="C508" s="114"/>
      <c r="D508" s="114"/>
      <c r="E508" s="114"/>
      <c r="F508" s="114"/>
    </row>
    <row r="509" spans="3:6">
      <c r="C509" s="114"/>
      <c r="D509" s="114"/>
      <c r="E509" s="114"/>
      <c r="F509" s="114"/>
    </row>
    <row r="510" spans="3:6">
      <c r="C510" s="114"/>
      <c r="D510" s="114"/>
      <c r="E510" s="114"/>
      <c r="F510" s="114"/>
    </row>
    <row r="511" spans="3:6">
      <c r="C511" s="114"/>
      <c r="D511" s="114"/>
      <c r="E511" s="114"/>
      <c r="F511" s="114"/>
    </row>
    <row r="512" spans="3:6">
      <c r="C512" s="114"/>
      <c r="D512" s="114"/>
      <c r="E512" s="114"/>
      <c r="F512" s="114"/>
    </row>
    <row r="513" spans="3:6">
      <c r="C513" s="114"/>
      <c r="D513" s="114"/>
      <c r="E513" s="114"/>
      <c r="F513" s="114"/>
    </row>
    <row r="514" spans="3:6">
      <c r="C514" s="114"/>
      <c r="D514" s="114"/>
      <c r="E514" s="114"/>
      <c r="F514" s="114"/>
    </row>
    <row r="515" spans="3:6">
      <c r="C515" s="114"/>
      <c r="D515" s="114"/>
      <c r="E515" s="114"/>
      <c r="F515" s="114"/>
    </row>
    <row r="516" spans="3:6">
      <c r="C516" s="114"/>
      <c r="D516" s="114"/>
      <c r="E516" s="114"/>
      <c r="F516" s="114"/>
    </row>
    <row r="517" spans="3:6">
      <c r="C517" s="114"/>
      <c r="D517" s="114"/>
      <c r="E517" s="114"/>
      <c r="F517" s="114"/>
    </row>
    <row r="518" spans="3:6">
      <c r="C518" s="114"/>
      <c r="D518" s="114"/>
      <c r="E518" s="114"/>
      <c r="F518" s="114"/>
    </row>
    <row r="519" spans="3:6">
      <c r="C519" s="114"/>
      <c r="D519" s="114"/>
      <c r="E519" s="114"/>
      <c r="F519" s="114"/>
    </row>
    <row r="520" spans="3:6">
      <c r="C520" s="114"/>
      <c r="D520" s="114"/>
      <c r="E520" s="114"/>
      <c r="F520" s="114"/>
    </row>
    <row r="521" spans="3:6">
      <c r="C521" s="114"/>
      <c r="D521" s="114"/>
      <c r="E521" s="114"/>
      <c r="F521" s="114"/>
    </row>
    <row r="522" spans="3:6">
      <c r="C522" s="114"/>
      <c r="D522" s="114"/>
      <c r="E522" s="114"/>
      <c r="F522" s="114"/>
    </row>
    <row r="523" spans="3:6">
      <c r="C523" s="114"/>
      <c r="D523" s="114"/>
      <c r="E523" s="114"/>
      <c r="F523" s="114"/>
    </row>
    <row r="524" spans="3:6">
      <c r="C524" s="114"/>
      <c r="D524" s="114"/>
      <c r="E524" s="114"/>
      <c r="F524" s="114"/>
    </row>
    <row r="525" spans="3:6">
      <c r="C525" s="114"/>
      <c r="D525" s="114"/>
      <c r="E525" s="114"/>
      <c r="F525" s="114"/>
    </row>
    <row r="526" spans="3:6">
      <c r="C526" s="114"/>
      <c r="D526" s="114"/>
      <c r="E526" s="114"/>
      <c r="F526" s="114"/>
    </row>
    <row r="527" spans="3:6">
      <c r="C527" s="114"/>
      <c r="D527" s="114"/>
      <c r="E527" s="114"/>
      <c r="F527" s="114"/>
    </row>
    <row r="528" spans="3:6">
      <c r="C528" s="114"/>
      <c r="D528" s="114"/>
      <c r="E528" s="114"/>
      <c r="F528" s="114"/>
    </row>
    <row r="529" spans="3:6">
      <c r="C529" s="114"/>
      <c r="D529" s="114"/>
      <c r="E529" s="114"/>
      <c r="F529" s="114"/>
    </row>
    <row r="530" spans="3:6">
      <c r="C530" s="114"/>
      <c r="D530" s="114"/>
      <c r="E530" s="114"/>
      <c r="F530" s="114"/>
    </row>
    <row r="531" spans="3:6">
      <c r="C531" s="114"/>
      <c r="D531" s="114"/>
      <c r="E531" s="114"/>
      <c r="F531" s="114"/>
    </row>
    <row r="532" spans="3:6">
      <c r="C532" s="114"/>
      <c r="D532" s="114"/>
      <c r="E532" s="114"/>
      <c r="F532" s="114"/>
    </row>
    <row r="533" spans="3:6">
      <c r="C533" s="114"/>
      <c r="D533" s="114"/>
      <c r="E533" s="114"/>
      <c r="F533" s="114"/>
    </row>
    <row r="534" spans="3:6">
      <c r="C534" s="114"/>
      <c r="D534" s="114"/>
      <c r="E534" s="114"/>
      <c r="F534" s="114"/>
    </row>
    <row r="535" spans="3:6">
      <c r="C535" s="114"/>
      <c r="D535" s="114"/>
      <c r="E535" s="114"/>
      <c r="F535" s="114"/>
    </row>
    <row r="536" spans="3:6">
      <c r="C536" s="114"/>
      <c r="D536" s="114"/>
      <c r="E536" s="114"/>
      <c r="F536" s="114"/>
    </row>
    <row r="537" spans="3:6">
      <c r="C537" s="114"/>
      <c r="D537" s="114"/>
      <c r="E537" s="114"/>
      <c r="F537" s="114"/>
    </row>
    <row r="538" spans="3:6">
      <c r="C538" s="114"/>
      <c r="D538" s="114"/>
      <c r="E538" s="114"/>
      <c r="F538" s="114"/>
    </row>
    <row r="539" spans="3:6">
      <c r="C539" s="114"/>
      <c r="D539" s="114"/>
      <c r="E539" s="114"/>
      <c r="F539" s="114"/>
    </row>
    <row r="540" spans="3:6">
      <c r="C540" s="114"/>
      <c r="D540" s="114"/>
      <c r="E540" s="114"/>
      <c r="F540" s="114"/>
    </row>
    <row r="541" spans="3:6">
      <c r="C541" s="114"/>
      <c r="D541" s="114"/>
      <c r="E541" s="114"/>
      <c r="F541" s="114"/>
    </row>
    <row r="542" spans="3:6">
      <c r="C542" s="114"/>
      <c r="D542" s="114"/>
      <c r="E542" s="114"/>
      <c r="F542" s="114"/>
    </row>
    <row r="543" spans="3:6">
      <c r="C543" s="114"/>
      <c r="D543" s="114"/>
      <c r="E543" s="114"/>
      <c r="F543" s="114"/>
    </row>
    <row r="544" spans="3:6">
      <c r="C544" s="114"/>
      <c r="D544" s="114"/>
      <c r="E544" s="114"/>
      <c r="F544" s="114"/>
    </row>
    <row r="545" spans="3:6">
      <c r="C545" s="114"/>
      <c r="D545" s="114"/>
      <c r="E545" s="114"/>
      <c r="F545" s="114"/>
    </row>
    <row r="546" spans="3:6">
      <c r="C546" s="114"/>
      <c r="D546" s="114"/>
      <c r="E546" s="114"/>
      <c r="F546" s="114"/>
    </row>
    <row r="547" spans="3:6">
      <c r="C547" s="114"/>
      <c r="D547" s="114"/>
      <c r="E547" s="114"/>
      <c r="F547" s="114"/>
    </row>
    <row r="548" spans="3:6">
      <c r="C548" s="115"/>
      <c r="D548" s="115"/>
      <c r="E548" s="115"/>
      <c r="F548" s="115"/>
    </row>
  </sheetData>
  <mergeCells count="16">
    <mergeCell ref="C17:D17"/>
    <mergeCell ref="C12:F12"/>
    <mergeCell ref="C13:F13"/>
    <mergeCell ref="B14:F14"/>
    <mergeCell ref="B15:F15"/>
    <mergeCell ref="B16:F16"/>
    <mergeCell ref="C7:F7"/>
    <mergeCell ref="C8:F8"/>
    <mergeCell ref="B9:F9"/>
    <mergeCell ref="C10:D10"/>
    <mergeCell ref="C11:F11"/>
    <mergeCell ref="B2:F2"/>
    <mergeCell ref="B3:F3"/>
    <mergeCell ref="C4:D4"/>
    <mergeCell ref="C5:D5"/>
    <mergeCell ref="C6:D6"/>
  </mergeCells>
  <phoneticPr fontId="21" type="noConversion"/>
  <dataValidations count="3">
    <dataValidation type="list" allowBlank="1" showInputMessage="1" showErrorMessage="1" sqref="F5">
      <formula1>"软件外包,数据外包"</formula1>
    </dataValidation>
    <dataValidation type="list" allowBlank="1" showInputMessage="1" showErrorMessage="1" sqref="B65493:B65515">
      <formula1>"需求开发,系统设计,实现与集成,系统测试,系统验收,推广实施,推广验收"</formula1>
    </dataValidation>
    <dataValidation type="list" allowBlank="1" showInputMessage="1" showErrorMessage="1" sqref="C65493:E65515">
      <formula1>"配置审计,状态统计,基线发布,入库,其他"</formula1>
    </dataValidation>
  </dataValidations>
  <pageMargins left="0.69930555555555596" right="0.69930555555555596" top="0.75" bottom="0.75" header="0.3" footer="0.3"/>
  <pageSetup paperSize="9" scale="98" orientation="portrait" horizontalDpi="1200" verticalDpi="1200"/>
  <headerFooter alignWithMargins="0"/>
</worksheet>
</file>

<file path=xl/worksheets/sheet3.xml><?xml version="1.0" encoding="utf-8"?>
<worksheet xmlns="http://schemas.openxmlformats.org/spreadsheetml/2006/main" xmlns:r="http://schemas.openxmlformats.org/officeDocument/2006/relationships">
  <dimension ref="A1:G32"/>
  <sheetViews>
    <sheetView topLeftCell="A28" workbookViewId="0">
      <selection activeCell="F4" sqref="F4:F30"/>
    </sheetView>
  </sheetViews>
  <sheetFormatPr defaultColWidth="9.140625" defaultRowHeight="16.5"/>
  <cols>
    <col min="1" max="1" width="18.42578125" style="90" customWidth="1"/>
    <col min="2" max="2" width="37.140625" style="90" customWidth="1"/>
    <col min="3" max="3" width="25.7109375" style="90" customWidth="1"/>
    <col min="4" max="4" width="53.140625" style="90" customWidth="1"/>
    <col min="5" max="5" width="18" style="90" customWidth="1"/>
    <col min="6" max="6" width="16" style="90" customWidth="1"/>
    <col min="7" max="7" width="21" style="90" customWidth="1"/>
    <col min="8" max="16384" width="9.140625" style="90"/>
  </cols>
  <sheetData>
    <row r="1" spans="1:7" ht="23.25" customHeight="1">
      <c r="A1" s="208" t="s">
        <v>41</v>
      </c>
      <c r="B1" s="208"/>
      <c r="C1" s="208"/>
      <c r="D1" s="208"/>
      <c r="E1" s="208"/>
      <c r="F1" s="208"/>
      <c r="G1" s="208"/>
    </row>
    <row r="2" spans="1:7">
      <c r="A2" s="91" t="s">
        <v>42</v>
      </c>
      <c r="B2" s="209">
        <v>22.5</v>
      </c>
      <c r="C2" s="209"/>
      <c r="D2" s="209"/>
      <c r="E2" s="209"/>
      <c r="F2" s="209"/>
      <c r="G2" s="209"/>
    </row>
    <row r="3" spans="1:7" ht="33">
      <c r="A3" s="92" t="s">
        <v>43</v>
      </c>
      <c r="B3" s="91" t="s">
        <v>44</v>
      </c>
      <c r="C3" s="91" t="s">
        <v>45</v>
      </c>
      <c r="D3" s="91" t="s">
        <v>46</v>
      </c>
      <c r="E3" s="91" t="s">
        <v>47</v>
      </c>
      <c r="F3" s="91" t="s">
        <v>48</v>
      </c>
      <c r="G3" s="93" t="s">
        <v>36</v>
      </c>
    </row>
    <row r="4" spans="1:7">
      <c r="A4" s="216" t="s">
        <v>261</v>
      </c>
      <c r="B4" s="94" t="s">
        <v>215</v>
      </c>
      <c r="C4" s="94"/>
      <c r="D4" s="94"/>
      <c r="E4" s="95">
        <v>5</v>
      </c>
      <c r="F4" s="95">
        <v>5</v>
      </c>
      <c r="G4" s="94"/>
    </row>
    <row r="5" spans="1:7">
      <c r="A5" s="217"/>
      <c r="B5" s="220" t="s">
        <v>262</v>
      </c>
      <c r="C5" s="94" t="s">
        <v>264</v>
      </c>
      <c r="D5" s="94"/>
      <c r="E5" s="95">
        <v>5</v>
      </c>
      <c r="F5" s="95">
        <v>5</v>
      </c>
      <c r="G5" s="94"/>
    </row>
    <row r="6" spans="1:7">
      <c r="A6" s="217"/>
      <c r="B6" s="221"/>
      <c r="C6" s="94" t="s">
        <v>263</v>
      </c>
      <c r="D6" s="94"/>
      <c r="E6" s="95">
        <v>15</v>
      </c>
      <c r="F6" s="95">
        <v>15</v>
      </c>
      <c r="G6" s="94"/>
    </row>
    <row r="7" spans="1:7">
      <c r="A7" s="218"/>
      <c r="B7" s="221"/>
      <c r="C7" s="94" t="s">
        <v>210</v>
      </c>
      <c r="D7" s="94"/>
      <c r="E7" s="95">
        <v>10</v>
      </c>
      <c r="F7" s="95">
        <v>10</v>
      </c>
      <c r="G7" s="94"/>
    </row>
    <row r="8" spans="1:7">
      <c r="A8" s="218"/>
      <c r="B8" s="221"/>
      <c r="C8" s="94" t="s">
        <v>211</v>
      </c>
      <c r="D8" s="94"/>
      <c r="E8" s="95">
        <v>10</v>
      </c>
      <c r="F8" s="95">
        <v>10</v>
      </c>
      <c r="G8" s="94"/>
    </row>
    <row r="9" spans="1:7" ht="24">
      <c r="A9" s="218"/>
      <c r="B9" s="221"/>
      <c r="C9" s="94" t="s">
        <v>212</v>
      </c>
      <c r="D9" s="94"/>
      <c r="E9" s="95">
        <v>10</v>
      </c>
      <c r="F9" s="95">
        <v>10</v>
      </c>
      <c r="G9" s="94"/>
    </row>
    <row r="10" spans="1:7" ht="24">
      <c r="A10" s="218"/>
      <c r="B10" s="221"/>
      <c r="C10" s="94" t="s">
        <v>213</v>
      </c>
      <c r="D10" s="94"/>
      <c r="E10" s="95">
        <v>20</v>
      </c>
      <c r="F10" s="95">
        <v>20</v>
      </c>
      <c r="G10" s="94"/>
    </row>
    <row r="11" spans="1:7" ht="24">
      <c r="A11" s="219"/>
      <c r="B11" s="222"/>
      <c r="C11" s="94" t="s">
        <v>214</v>
      </c>
      <c r="D11" s="94"/>
      <c r="E11" s="95">
        <v>5</v>
      </c>
      <c r="F11" s="95">
        <v>5</v>
      </c>
      <c r="G11" s="94"/>
    </row>
    <row r="12" spans="1:7">
      <c r="A12" s="220" t="s">
        <v>235</v>
      </c>
      <c r="B12" s="97" t="s">
        <v>246</v>
      </c>
      <c r="C12" s="97"/>
      <c r="D12" s="94" t="s">
        <v>233</v>
      </c>
      <c r="E12" s="95">
        <v>5</v>
      </c>
      <c r="F12" s="95">
        <v>5</v>
      </c>
      <c r="G12" s="94"/>
    </row>
    <row r="13" spans="1:7">
      <c r="A13" s="221"/>
      <c r="B13" s="97" t="s">
        <v>247</v>
      </c>
      <c r="C13" s="97"/>
      <c r="D13" s="94" t="s">
        <v>234</v>
      </c>
      <c r="E13" s="95">
        <v>5</v>
      </c>
      <c r="F13" s="95">
        <v>5</v>
      </c>
      <c r="G13" s="94"/>
    </row>
    <row r="14" spans="1:7">
      <c r="A14" s="220" t="s">
        <v>224</v>
      </c>
      <c r="B14" s="97" t="s">
        <v>216</v>
      </c>
      <c r="C14" s="94"/>
      <c r="D14" s="94" t="s">
        <v>236</v>
      </c>
      <c r="E14" s="95">
        <v>5</v>
      </c>
      <c r="F14" s="95">
        <v>5</v>
      </c>
      <c r="G14" s="94"/>
    </row>
    <row r="15" spans="1:7">
      <c r="A15" s="221"/>
      <c r="B15" s="97" t="s">
        <v>217</v>
      </c>
      <c r="C15" s="94"/>
      <c r="D15" s="94" t="s">
        <v>238</v>
      </c>
      <c r="E15" s="95">
        <v>5</v>
      </c>
      <c r="F15" s="95">
        <v>5</v>
      </c>
      <c r="G15" s="94"/>
    </row>
    <row r="16" spans="1:7">
      <c r="A16" s="222"/>
      <c r="B16" s="98" t="s">
        <v>218</v>
      </c>
      <c r="C16" s="96"/>
      <c r="D16" s="147" t="s">
        <v>237</v>
      </c>
      <c r="E16" s="95">
        <v>5</v>
      </c>
      <c r="F16" s="95">
        <v>5</v>
      </c>
      <c r="G16" s="94"/>
    </row>
    <row r="17" spans="1:7">
      <c r="A17" s="223" t="s">
        <v>223</v>
      </c>
      <c r="B17" s="97" t="s">
        <v>260</v>
      </c>
      <c r="C17" s="147"/>
      <c r="D17" s="147" t="s">
        <v>253</v>
      </c>
      <c r="E17" s="95">
        <v>5</v>
      </c>
      <c r="F17" s="95">
        <v>5</v>
      </c>
      <c r="G17" s="94"/>
    </row>
    <row r="18" spans="1:7">
      <c r="A18" s="224"/>
      <c r="B18" s="94" t="s">
        <v>229</v>
      </c>
      <c r="C18" s="94"/>
      <c r="D18" s="94" t="s">
        <v>254</v>
      </c>
      <c r="E18" s="95">
        <v>60</v>
      </c>
      <c r="F18" s="95">
        <v>60</v>
      </c>
      <c r="G18" s="94"/>
    </row>
    <row r="19" spans="1:7" ht="24" customHeight="1">
      <c r="A19" s="224"/>
      <c r="B19" s="94" t="s">
        <v>219</v>
      </c>
      <c r="C19" s="94"/>
      <c r="D19" s="94" t="s">
        <v>239</v>
      </c>
      <c r="E19" s="95">
        <v>3</v>
      </c>
      <c r="F19" s="95">
        <v>3</v>
      </c>
      <c r="G19" s="94"/>
    </row>
    <row r="20" spans="1:7">
      <c r="A20" s="224"/>
      <c r="B20" s="94" t="s">
        <v>220</v>
      </c>
      <c r="C20" s="94"/>
      <c r="D20" s="94"/>
      <c r="E20" s="95">
        <v>2</v>
      </c>
      <c r="F20" s="95">
        <v>2</v>
      </c>
      <c r="G20" s="94"/>
    </row>
    <row r="21" spans="1:7">
      <c r="A21" s="224"/>
      <c r="B21" s="94" t="s">
        <v>221</v>
      </c>
      <c r="C21" s="94"/>
      <c r="D21" s="94"/>
      <c r="E21" s="95">
        <v>2</v>
      </c>
      <c r="F21" s="95">
        <v>2</v>
      </c>
      <c r="G21" s="94"/>
    </row>
    <row r="22" spans="1:7" ht="33" customHeight="1">
      <c r="A22" s="225"/>
      <c r="B22" s="94" t="s">
        <v>222</v>
      </c>
      <c r="C22" s="94"/>
      <c r="D22" s="94"/>
      <c r="E22" s="95">
        <v>5</v>
      </c>
      <c r="F22" s="95">
        <v>5</v>
      </c>
      <c r="G22" s="94"/>
    </row>
    <row r="23" spans="1:7" ht="33" customHeight="1">
      <c r="A23" s="223" t="s">
        <v>248</v>
      </c>
      <c r="B23" s="149" t="s">
        <v>250</v>
      </c>
      <c r="C23" s="94"/>
      <c r="D23" s="94" t="s">
        <v>251</v>
      </c>
      <c r="E23" s="95">
        <v>20</v>
      </c>
      <c r="F23" s="95">
        <v>20</v>
      </c>
      <c r="G23" s="94"/>
    </row>
    <row r="24" spans="1:7" ht="33" customHeight="1">
      <c r="A24" s="224"/>
      <c r="B24" s="149" t="s">
        <v>249</v>
      </c>
      <c r="C24" s="94"/>
      <c r="D24" s="94" t="s">
        <v>252</v>
      </c>
      <c r="E24" s="95">
        <v>5</v>
      </c>
      <c r="F24" s="95">
        <v>5</v>
      </c>
      <c r="G24" s="94"/>
    </row>
    <row r="25" spans="1:7">
      <c r="A25" s="224"/>
      <c r="B25" s="148" t="s">
        <v>231</v>
      </c>
      <c r="C25" s="94"/>
      <c r="D25" s="94" t="s">
        <v>240</v>
      </c>
      <c r="E25" s="95">
        <v>15</v>
      </c>
      <c r="F25" s="95">
        <v>15</v>
      </c>
      <c r="G25" s="94"/>
    </row>
    <row r="26" spans="1:7">
      <c r="A26" s="225"/>
      <c r="B26" s="148" t="s">
        <v>230</v>
      </c>
      <c r="C26" s="94"/>
      <c r="D26" s="94" t="s">
        <v>255</v>
      </c>
      <c r="E26" s="95">
        <v>60</v>
      </c>
      <c r="F26" s="95">
        <v>60</v>
      </c>
      <c r="G26" s="94"/>
    </row>
    <row r="27" spans="1:7">
      <c r="A27" s="223" t="s">
        <v>232</v>
      </c>
      <c r="B27" s="148" t="s">
        <v>225</v>
      </c>
      <c r="C27" s="94"/>
      <c r="D27" s="94"/>
      <c r="E27" s="95">
        <v>10</v>
      </c>
      <c r="F27" s="95">
        <v>10</v>
      </c>
      <c r="G27" s="94"/>
    </row>
    <row r="28" spans="1:7">
      <c r="A28" s="224"/>
      <c r="B28" s="148" t="s">
        <v>226</v>
      </c>
      <c r="C28" s="94"/>
      <c r="D28" s="94"/>
      <c r="E28" s="95">
        <v>10</v>
      </c>
      <c r="F28" s="95">
        <v>10</v>
      </c>
      <c r="G28" s="94"/>
    </row>
    <row r="29" spans="1:7">
      <c r="A29" s="224"/>
      <c r="B29" s="148" t="s">
        <v>227</v>
      </c>
      <c r="C29" s="94"/>
      <c r="D29" s="94"/>
      <c r="E29" s="95">
        <v>10</v>
      </c>
      <c r="F29" s="95">
        <v>10</v>
      </c>
      <c r="G29" s="94"/>
    </row>
    <row r="30" spans="1:7">
      <c r="A30" s="225"/>
      <c r="B30" s="148" t="s">
        <v>228</v>
      </c>
      <c r="C30" s="94"/>
      <c r="D30" s="94"/>
      <c r="E30" s="95">
        <v>5</v>
      </c>
      <c r="F30" s="95">
        <v>5</v>
      </c>
      <c r="G30" s="94"/>
    </row>
    <row r="31" spans="1:7">
      <c r="A31" s="210" t="s">
        <v>49</v>
      </c>
      <c r="B31" s="211"/>
      <c r="C31" s="211"/>
      <c r="D31" s="212"/>
      <c r="E31" s="99">
        <f>SUM(E4:E30)</f>
        <v>317</v>
      </c>
      <c r="F31" s="99">
        <f>SUM(F12:F16)</f>
        <v>25</v>
      </c>
      <c r="G31" s="100"/>
    </row>
    <row r="32" spans="1:7">
      <c r="A32" s="213" t="s">
        <v>50</v>
      </c>
      <c r="B32" s="214"/>
      <c r="C32" s="214"/>
      <c r="D32" s="215"/>
      <c r="E32" s="101">
        <f>$E31/$B$2</f>
        <v>14.088888888888889</v>
      </c>
      <c r="F32" s="101">
        <f>$F31/$B$2</f>
        <v>1.1111111111111112</v>
      </c>
      <c r="G32" s="102"/>
    </row>
  </sheetData>
  <mergeCells count="11">
    <mergeCell ref="A1:G1"/>
    <mergeCell ref="B2:G2"/>
    <mergeCell ref="A31:D31"/>
    <mergeCell ref="A32:D32"/>
    <mergeCell ref="A4:A11"/>
    <mergeCell ref="A12:A13"/>
    <mergeCell ref="A14:A16"/>
    <mergeCell ref="A27:A30"/>
    <mergeCell ref="A17:A22"/>
    <mergeCell ref="A23:A26"/>
    <mergeCell ref="B5:B11"/>
  </mergeCells>
  <phoneticPr fontId="21" type="noConversion"/>
  <pageMargins left="0.62916666666666698" right="0.235416666666667" top="0.55000000000000004" bottom="0.15625" header="0.31388888888888899" footer="0.118055555555556"/>
  <pageSetup paperSize="9" scale="98" firstPageNumber="0" fitToWidth="0" fitToHeight="0" orientation="landscape"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P71"/>
  <sheetViews>
    <sheetView workbookViewId="0">
      <selection activeCell="E24" sqref="E24"/>
    </sheetView>
  </sheetViews>
  <sheetFormatPr defaultColWidth="9" defaultRowHeight="14.25"/>
  <cols>
    <col min="1" max="1" width="12.28515625" style="22" customWidth="1"/>
    <col min="2" max="2" width="22.28515625" style="22" customWidth="1"/>
    <col min="3" max="3" width="24.42578125" style="22" customWidth="1"/>
    <col min="4" max="4" width="6" style="22" customWidth="1"/>
    <col min="5" max="5" width="7.7109375" style="22" customWidth="1"/>
    <col min="6" max="6" width="22.5703125" style="22" customWidth="1"/>
    <col min="7" max="7" width="9" style="22" customWidth="1"/>
    <col min="8" max="8" width="13.85546875" style="22" customWidth="1"/>
    <col min="9" max="9" width="25.85546875" style="23" customWidth="1"/>
    <col min="10" max="10" width="46.42578125" style="23" customWidth="1"/>
    <col min="11" max="256" width="9.140625" style="22"/>
    <col min="257" max="257" width="14" style="22" customWidth="1"/>
    <col min="258" max="258" width="21" style="22" customWidth="1"/>
    <col min="259" max="259" width="24.42578125" style="22" customWidth="1"/>
    <col min="260" max="260" width="6" style="22" customWidth="1"/>
    <col min="261" max="261" width="5.5703125" style="22" customWidth="1"/>
    <col min="262" max="262" width="13.42578125" style="22" customWidth="1"/>
    <col min="263" max="263" width="9" style="22" customWidth="1"/>
    <col min="264" max="264" width="13.85546875" style="22" customWidth="1"/>
    <col min="265" max="265" width="51" style="22" customWidth="1"/>
    <col min="266" max="266" width="46.42578125" style="22" customWidth="1"/>
    <col min="267" max="512" width="9.140625" style="22"/>
    <col min="513" max="513" width="14" style="22" customWidth="1"/>
    <col min="514" max="514" width="21" style="22" customWidth="1"/>
    <col min="515" max="515" width="24.42578125" style="22" customWidth="1"/>
    <col min="516" max="516" width="6" style="22" customWidth="1"/>
    <col min="517" max="517" width="5.5703125" style="22" customWidth="1"/>
    <col min="518" max="518" width="13.42578125" style="22" customWidth="1"/>
    <col min="519" max="519" width="9" style="22" customWidth="1"/>
    <col min="520" max="520" width="13.85546875" style="22" customWidth="1"/>
    <col min="521" max="521" width="51" style="22" customWidth="1"/>
    <col min="522" max="522" width="46.42578125" style="22" customWidth="1"/>
    <col min="523" max="768" width="9.140625" style="22"/>
    <col min="769" max="769" width="14" style="22" customWidth="1"/>
    <col min="770" max="770" width="21" style="22" customWidth="1"/>
    <col min="771" max="771" width="24.42578125" style="22" customWidth="1"/>
    <col min="772" max="772" width="6" style="22" customWidth="1"/>
    <col min="773" max="773" width="5.5703125" style="22" customWidth="1"/>
    <col min="774" max="774" width="13.42578125" style="22" customWidth="1"/>
    <col min="775" max="775" width="9" style="22" customWidth="1"/>
    <col min="776" max="776" width="13.85546875" style="22" customWidth="1"/>
    <col min="777" max="777" width="51" style="22" customWidth="1"/>
    <col min="778" max="778" width="46.42578125" style="22" customWidth="1"/>
    <col min="779" max="1024" width="9.140625" style="22"/>
    <col min="1025" max="1025" width="14" style="22" customWidth="1"/>
    <col min="1026" max="1026" width="21" style="22" customWidth="1"/>
    <col min="1027" max="1027" width="24.42578125" style="22" customWidth="1"/>
    <col min="1028" max="1028" width="6" style="22" customWidth="1"/>
    <col min="1029" max="1029" width="5.5703125" style="22" customWidth="1"/>
    <col min="1030" max="1030" width="13.42578125" style="22" customWidth="1"/>
    <col min="1031" max="1031" width="9" style="22" customWidth="1"/>
    <col min="1032" max="1032" width="13.85546875" style="22" customWidth="1"/>
    <col min="1033" max="1033" width="51" style="22" customWidth="1"/>
    <col min="1034" max="1034" width="46.42578125" style="22" customWidth="1"/>
    <col min="1035" max="1280" width="9.140625" style="22"/>
    <col min="1281" max="1281" width="14" style="22" customWidth="1"/>
    <col min="1282" max="1282" width="21" style="22" customWidth="1"/>
    <col min="1283" max="1283" width="24.42578125" style="22" customWidth="1"/>
    <col min="1284" max="1284" width="6" style="22" customWidth="1"/>
    <col min="1285" max="1285" width="5.5703125" style="22" customWidth="1"/>
    <col min="1286" max="1286" width="13.42578125" style="22" customWidth="1"/>
    <col min="1287" max="1287" width="9" style="22" customWidth="1"/>
    <col min="1288" max="1288" width="13.85546875" style="22" customWidth="1"/>
    <col min="1289" max="1289" width="51" style="22" customWidth="1"/>
    <col min="1290" max="1290" width="46.42578125" style="22" customWidth="1"/>
    <col min="1291" max="1536" width="9.140625" style="22"/>
    <col min="1537" max="1537" width="14" style="22" customWidth="1"/>
    <col min="1538" max="1538" width="21" style="22" customWidth="1"/>
    <col min="1539" max="1539" width="24.42578125" style="22" customWidth="1"/>
    <col min="1540" max="1540" width="6" style="22" customWidth="1"/>
    <col min="1541" max="1541" width="5.5703125" style="22" customWidth="1"/>
    <col min="1542" max="1542" width="13.42578125" style="22" customWidth="1"/>
    <col min="1543" max="1543" width="9" style="22" customWidth="1"/>
    <col min="1544" max="1544" width="13.85546875" style="22" customWidth="1"/>
    <col min="1545" max="1545" width="51" style="22" customWidth="1"/>
    <col min="1546" max="1546" width="46.42578125" style="22" customWidth="1"/>
    <col min="1547" max="1792" width="9.140625" style="22"/>
    <col min="1793" max="1793" width="14" style="22" customWidth="1"/>
    <col min="1794" max="1794" width="21" style="22" customWidth="1"/>
    <col min="1795" max="1795" width="24.42578125" style="22" customWidth="1"/>
    <col min="1796" max="1796" width="6" style="22" customWidth="1"/>
    <col min="1797" max="1797" width="5.5703125" style="22" customWidth="1"/>
    <col min="1798" max="1798" width="13.42578125" style="22" customWidth="1"/>
    <col min="1799" max="1799" width="9" style="22" customWidth="1"/>
    <col min="1800" max="1800" width="13.85546875" style="22" customWidth="1"/>
    <col min="1801" max="1801" width="51" style="22" customWidth="1"/>
    <col min="1802" max="1802" width="46.42578125" style="22" customWidth="1"/>
    <col min="1803" max="2048" width="9.140625" style="22"/>
    <col min="2049" max="2049" width="14" style="22" customWidth="1"/>
    <col min="2050" max="2050" width="21" style="22" customWidth="1"/>
    <col min="2051" max="2051" width="24.42578125" style="22" customWidth="1"/>
    <col min="2052" max="2052" width="6" style="22" customWidth="1"/>
    <col min="2053" max="2053" width="5.5703125" style="22" customWidth="1"/>
    <col min="2054" max="2054" width="13.42578125" style="22" customWidth="1"/>
    <col min="2055" max="2055" width="9" style="22" customWidth="1"/>
    <col min="2056" max="2056" width="13.85546875" style="22" customWidth="1"/>
    <col min="2057" max="2057" width="51" style="22" customWidth="1"/>
    <col min="2058" max="2058" width="46.42578125" style="22" customWidth="1"/>
    <col min="2059" max="2304" width="9.140625" style="22"/>
    <col min="2305" max="2305" width="14" style="22" customWidth="1"/>
    <col min="2306" max="2306" width="21" style="22" customWidth="1"/>
    <col min="2307" max="2307" width="24.42578125" style="22" customWidth="1"/>
    <col min="2308" max="2308" width="6" style="22" customWidth="1"/>
    <col min="2309" max="2309" width="5.5703125" style="22" customWidth="1"/>
    <col min="2310" max="2310" width="13.42578125" style="22" customWidth="1"/>
    <col min="2311" max="2311" width="9" style="22" customWidth="1"/>
    <col min="2312" max="2312" width="13.85546875" style="22" customWidth="1"/>
    <col min="2313" max="2313" width="51" style="22" customWidth="1"/>
    <col min="2314" max="2314" width="46.42578125" style="22" customWidth="1"/>
    <col min="2315" max="2560" width="9.140625" style="22"/>
    <col min="2561" max="2561" width="14" style="22" customWidth="1"/>
    <col min="2562" max="2562" width="21" style="22" customWidth="1"/>
    <col min="2563" max="2563" width="24.42578125" style="22" customWidth="1"/>
    <col min="2564" max="2564" width="6" style="22" customWidth="1"/>
    <col min="2565" max="2565" width="5.5703125" style="22" customWidth="1"/>
    <col min="2566" max="2566" width="13.42578125" style="22" customWidth="1"/>
    <col min="2567" max="2567" width="9" style="22" customWidth="1"/>
    <col min="2568" max="2568" width="13.85546875" style="22" customWidth="1"/>
    <col min="2569" max="2569" width="51" style="22" customWidth="1"/>
    <col min="2570" max="2570" width="46.42578125" style="22" customWidth="1"/>
    <col min="2571" max="2816" width="9.140625" style="22"/>
    <col min="2817" max="2817" width="14" style="22" customWidth="1"/>
    <col min="2818" max="2818" width="21" style="22" customWidth="1"/>
    <col min="2819" max="2819" width="24.42578125" style="22" customWidth="1"/>
    <col min="2820" max="2820" width="6" style="22" customWidth="1"/>
    <col min="2821" max="2821" width="5.5703125" style="22" customWidth="1"/>
    <col min="2822" max="2822" width="13.42578125" style="22" customWidth="1"/>
    <col min="2823" max="2823" width="9" style="22" customWidth="1"/>
    <col min="2824" max="2824" width="13.85546875" style="22" customWidth="1"/>
    <col min="2825" max="2825" width="51" style="22" customWidth="1"/>
    <col min="2826" max="2826" width="46.42578125" style="22" customWidth="1"/>
    <col min="2827" max="3072" width="9.140625" style="22"/>
    <col min="3073" max="3073" width="14" style="22" customWidth="1"/>
    <col min="3074" max="3074" width="21" style="22" customWidth="1"/>
    <col min="3075" max="3075" width="24.42578125" style="22" customWidth="1"/>
    <col min="3076" max="3076" width="6" style="22" customWidth="1"/>
    <col min="3077" max="3077" width="5.5703125" style="22" customWidth="1"/>
    <col min="3078" max="3078" width="13.42578125" style="22" customWidth="1"/>
    <col min="3079" max="3079" width="9" style="22" customWidth="1"/>
    <col min="3080" max="3080" width="13.85546875" style="22" customWidth="1"/>
    <col min="3081" max="3081" width="51" style="22" customWidth="1"/>
    <col min="3082" max="3082" width="46.42578125" style="22" customWidth="1"/>
    <col min="3083" max="3328" width="9.140625" style="22"/>
    <col min="3329" max="3329" width="14" style="22" customWidth="1"/>
    <col min="3330" max="3330" width="21" style="22" customWidth="1"/>
    <col min="3331" max="3331" width="24.42578125" style="22" customWidth="1"/>
    <col min="3332" max="3332" width="6" style="22" customWidth="1"/>
    <col min="3333" max="3333" width="5.5703125" style="22" customWidth="1"/>
    <col min="3334" max="3334" width="13.42578125" style="22" customWidth="1"/>
    <col min="3335" max="3335" width="9" style="22" customWidth="1"/>
    <col min="3336" max="3336" width="13.85546875" style="22" customWidth="1"/>
    <col min="3337" max="3337" width="51" style="22" customWidth="1"/>
    <col min="3338" max="3338" width="46.42578125" style="22" customWidth="1"/>
    <col min="3339" max="3584" width="9.140625" style="22"/>
    <col min="3585" max="3585" width="14" style="22" customWidth="1"/>
    <col min="3586" max="3586" width="21" style="22" customWidth="1"/>
    <col min="3587" max="3587" width="24.42578125" style="22" customWidth="1"/>
    <col min="3588" max="3588" width="6" style="22" customWidth="1"/>
    <col min="3589" max="3589" width="5.5703125" style="22" customWidth="1"/>
    <col min="3590" max="3590" width="13.42578125" style="22" customWidth="1"/>
    <col min="3591" max="3591" width="9" style="22" customWidth="1"/>
    <col min="3592" max="3592" width="13.85546875" style="22" customWidth="1"/>
    <col min="3593" max="3593" width="51" style="22" customWidth="1"/>
    <col min="3594" max="3594" width="46.42578125" style="22" customWidth="1"/>
    <col min="3595" max="3840" width="9.140625" style="22"/>
    <col min="3841" max="3841" width="14" style="22" customWidth="1"/>
    <col min="3842" max="3842" width="21" style="22" customWidth="1"/>
    <col min="3843" max="3843" width="24.42578125" style="22" customWidth="1"/>
    <col min="3844" max="3844" width="6" style="22" customWidth="1"/>
    <col min="3845" max="3845" width="5.5703125" style="22" customWidth="1"/>
    <col min="3846" max="3846" width="13.42578125" style="22" customWidth="1"/>
    <col min="3847" max="3847" width="9" style="22" customWidth="1"/>
    <col min="3848" max="3848" width="13.85546875" style="22" customWidth="1"/>
    <col min="3849" max="3849" width="51" style="22" customWidth="1"/>
    <col min="3850" max="3850" width="46.42578125" style="22" customWidth="1"/>
    <col min="3851" max="4096" width="9.140625" style="22"/>
    <col min="4097" max="4097" width="14" style="22" customWidth="1"/>
    <col min="4098" max="4098" width="21" style="22" customWidth="1"/>
    <col min="4099" max="4099" width="24.42578125" style="22" customWidth="1"/>
    <col min="4100" max="4100" width="6" style="22" customWidth="1"/>
    <col min="4101" max="4101" width="5.5703125" style="22" customWidth="1"/>
    <col min="4102" max="4102" width="13.42578125" style="22" customWidth="1"/>
    <col min="4103" max="4103" width="9" style="22" customWidth="1"/>
    <col min="4104" max="4104" width="13.85546875" style="22" customWidth="1"/>
    <col min="4105" max="4105" width="51" style="22" customWidth="1"/>
    <col min="4106" max="4106" width="46.42578125" style="22" customWidth="1"/>
    <col min="4107" max="4352" width="9.140625" style="22"/>
    <col min="4353" max="4353" width="14" style="22" customWidth="1"/>
    <col min="4354" max="4354" width="21" style="22" customWidth="1"/>
    <col min="4355" max="4355" width="24.42578125" style="22" customWidth="1"/>
    <col min="4356" max="4356" width="6" style="22" customWidth="1"/>
    <col min="4357" max="4357" width="5.5703125" style="22" customWidth="1"/>
    <col min="4358" max="4358" width="13.42578125" style="22" customWidth="1"/>
    <col min="4359" max="4359" width="9" style="22" customWidth="1"/>
    <col min="4360" max="4360" width="13.85546875" style="22" customWidth="1"/>
    <col min="4361" max="4361" width="51" style="22" customWidth="1"/>
    <col min="4362" max="4362" width="46.42578125" style="22" customWidth="1"/>
    <col min="4363" max="4608" width="9.140625" style="22"/>
    <col min="4609" max="4609" width="14" style="22" customWidth="1"/>
    <col min="4610" max="4610" width="21" style="22" customWidth="1"/>
    <col min="4611" max="4611" width="24.42578125" style="22" customWidth="1"/>
    <col min="4612" max="4612" width="6" style="22" customWidth="1"/>
    <col min="4613" max="4613" width="5.5703125" style="22" customWidth="1"/>
    <col min="4614" max="4614" width="13.42578125" style="22" customWidth="1"/>
    <col min="4615" max="4615" width="9" style="22" customWidth="1"/>
    <col min="4616" max="4616" width="13.85546875" style="22" customWidth="1"/>
    <col min="4617" max="4617" width="51" style="22" customWidth="1"/>
    <col min="4618" max="4618" width="46.42578125" style="22" customWidth="1"/>
    <col min="4619" max="4864" width="9.140625" style="22"/>
    <col min="4865" max="4865" width="14" style="22" customWidth="1"/>
    <col min="4866" max="4866" width="21" style="22" customWidth="1"/>
    <col min="4867" max="4867" width="24.42578125" style="22" customWidth="1"/>
    <col min="4868" max="4868" width="6" style="22" customWidth="1"/>
    <col min="4869" max="4869" width="5.5703125" style="22" customWidth="1"/>
    <col min="4870" max="4870" width="13.42578125" style="22" customWidth="1"/>
    <col min="4871" max="4871" width="9" style="22" customWidth="1"/>
    <col min="4872" max="4872" width="13.85546875" style="22" customWidth="1"/>
    <col min="4873" max="4873" width="51" style="22" customWidth="1"/>
    <col min="4874" max="4874" width="46.42578125" style="22" customWidth="1"/>
    <col min="4875" max="5120" width="9.140625" style="22"/>
    <col min="5121" max="5121" width="14" style="22" customWidth="1"/>
    <col min="5122" max="5122" width="21" style="22" customWidth="1"/>
    <col min="5123" max="5123" width="24.42578125" style="22" customWidth="1"/>
    <col min="5124" max="5124" width="6" style="22" customWidth="1"/>
    <col min="5125" max="5125" width="5.5703125" style="22" customWidth="1"/>
    <col min="5126" max="5126" width="13.42578125" style="22" customWidth="1"/>
    <col min="5127" max="5127" width="9" style="22" customWidth="1"/>
    <col min="5128" max="5128" width="13.85546875" style="22" customWidth="1"/>
    <col min="5129" max="5129" width="51" style="22" customWidth="1"/>
    <col min="5130" max="5130" width="46.42578125" style="22" customWidth="1"/>
    <col min="5131" max="5376" width="9.140625" style="22"/>
    <col min="5377" max="5377" width="14" style="22" customWidth="1"/>
    <col min="5378" max="5378" width="21" style="22" customWidth="1"/>
    <col min="5379" max="5379" width="24.42578125" style="22" customWidth="1"/>
    <col min="5380" max="5380" width="6" style="22" customWidth="1"/>
    <col min="5381" max="5381" width="5.5703125" style="22" customWidth="1"/>
    <col min="5382" max="5382" width="13.42578125" style="22" customWidth="1"/>
    <col min="5383" max="5383" width="9" style="22" customWidth="1"/>
    <col min="5384" max="5384" width="13.85546875" style="22" customWidth="1"/>
    <col min="5385" max="5385" width="51" style="22" customWidth="1"/>
    <col min="5386" max="5386" width="46.42578125" style="22" customWidth="1"/>
    <col min="5387" max="5632" width="9.140625" style="22"/>
    <col min="5633" max="5633" width="14" style="22" customWidth="1"/>
    <col min="5634" max="5634" width="21" style="22" customWidth="1"/>
    <col min="5635" max="5635" width="24.42578125" style="22" customWidth="1"/>
    <col min="5636" max="5636" width="6" style="22" customWidth="1"/>
    <col min="5637" max="5637" width="5.5703125" style="22" customWidth="1"/>
    <col min="5638" max="5638" width="13.42578125" style="22" customWidth="1"/>
    <col min="5639" max="5639" width="9" style="22" customWidth="1"/>
    <col min="5640" max="5640" width="13.85546875" style="22" customWidth="1"/>
    <col min="5641" max="5641" width="51" style="22" customWidth="1"/>
    <col min="5642" max="5642" width="46.42578125" style="22" customWidth="1"/>
    <col min="5643" max="5888" width="9.140625" style="22"/>
    <col min="5889" max="5889" width="14" style="22" customWidth="1"/>
    <col min="5890" max="5890" width="21" style="22" customWidth="1"/>
    <col min="5891" max="5891" width="24.42578125" style="22" customWidth="1"/>
    <col min="5892" max="5892" width="6" style="22" customWidth="1"/>
    <col min="5893" max="5893" width="5.5703125" style="22" customWidth="1"/>
    <col min="5894" max="5894" width="13.42578125" style="22" customWidth="1"/>
    <col min="5895" max="5895" width="9" style="22" customWidth="1"/>
    <col min="5896" max="5896" width="13.85546875" style="22" customWidth="1"/>
    <col min="5897" max="5897" width="51" style="22" customWidth="1"/>
    <col min="5898" max="5898" width="46.42578125" style="22" customWidth="1"/>
    <col min="5899" max="6144" width="9.140625" style="22"/>
    <col min="6145" max="6145" width="14" style="22" customWidth="1"/>
    <col min="6146" max="6146" width="21" style="22" customWidth="1"/>
    <col min="6147" max="6147" width="24.42578125" style="22" customWidth="1"/>
    <col min="6148" max="6148" width="6" style="22" customWidth="1"/>
    <col min="6149" max="6149" width="5.5703125" style="22" customWidth="1"/>
    <col min="6150" max="6150" width="13.42578125" style="22" customWidth="1"/>
    <col min="6151" max="6151" width="9" style="22" customWidth="1"/>
    <col min="6152" max="6152" width="13.85546875" style="22" customWidth="1"/>
    <col min="6153" max="6153" width="51" style="22" customWidth="1"/>
    <col min="6154" max="6154" width="46.42578125" style="22" customWidth="1"/>
    <col min="6155" max="6400" width="9.140625" style="22"/>
    <col min="6401" max="6401" width="14" style="22" customWidth="1"/>
    <col min="6402" max="6402" width="21" style="22" customWidth="1"/>
    <col min="6403" max="6403" width="24.42578125" style="22" customWidth="1"/>
    <col min="6404" max="6404" width="6" style="22" customWidth="1"/>
    <col min="6405" max="6405" width="5.5703125" style="22" customWidth="1"/>
    <col min="6406" max="6406" width="13.42578125" style="22" customWidth="1"/>
    <col min="6407" max="6407" width="9" style="22" customWidth="1"/>
    <col min="6408" max="6408" width="13.85546875" style="22" customWidth="1"/>
    <col min="6409" max="6409" width="51" style="22" customWidth="1"/>
    <col min="6410" max="6410" width="46.42578125" style="22" customWidth="1"/>
    <col min="6411" max="6656" width="9.140625" style="22"/>
    <col min="6657" max="6657" width="14" style="22" customWidth="1"/>
    <col min="6658" max="6658" width="21" style="22" customWidth="1"/>
    <col min="6659" max="6659" width="24.42578125" style="22" customWidth="1"/>
    <col min="6660" max="6660" width="6" style="22" customWidth="1"/>
    <col min="6661" max="6661" width="5.5703125" style="22" customWidth="1"/>
    <col min="6662" max="6662" width="13.42578125" style="22" customWidth="1"/>
    <col min="6663" max="6663" width="9" style="22" customWidth="1"/>
    <col min="6664" max="6664" width="13.85546875" style="22" customWidth="1"/>
    <col min="6665" max="6665" width="51" style="22" customWidth="1"/>
    <col min="6666" max="6666" width="46.42578125" style="22" customWidth="1"/>
    <col min="6667" max="6912" width="9.140625" style="22"/>
    <col min="6913" max="6913" width="14" style="22" customWidth="1"/>
    <col min="6914" max="6914" width="21" style="22" customWidth="1"/>
    <col min="6915" max="6915" width="24.42578125" style="22" customWidth="1"/>
    <col min="6916" max="6916" width="6" style="22" customWidth="1"/>
    <col min="6917" max="6917" width="5.5703125" style="22" customWidth="1"/>
    <col min="6918" max="6918" width="13.42578125" style="22" customWidth="1"/>
    <col min="6919" max="6919" width="9" style="22" customWidth="1"/>
    <col min="6920" max="6920" width="13.85546875" style="22" customWidth="1"/>
    <col min="6921" max="6921" width="51" style="22" customWidth="1"/>
    <col min="6922" max="6922" width="46.42578125" style="22" customWidth="1"/>
    <col min="6923" max="7168" width="9.140625" style="22"/>
    <col min="7169" max="7169" width="14" style="22" customWidth="1"/>
    <col min="7170" max="7170" width="21" style="22" customWidth="1"/>
    <col min="7171" max="7171" width="24.42578125" style="22" customWidth="1"/>
    <col min="7172" max="7172" width="6" style="22" customWidth="1"/>
    <col min="7173" max="7173" width="5.5703125" style="22" customWidth="1"/>
    <col min="7174" max="7174" width="13.42578125" style="22" customWidth="1"/>
    <col min="7175" max="7175" width="9" style="22" customWidth="1"/>
    <col min="7176" max="7176" width="13.85546875" style="22" customWidth="1"/>
    <col min="7177" max="7177" width="51" style="22" customWidth="1"/>
    <col min="7178" max="7178" width="46.42578125" style="22" customWidth="1"/>
    <col min="7179" max="7424" width="9.140625" style="22"/>
    <col min="7425" max="7425" width="14" style="22" customWidth="1"/>
    <col min="7426" max="7426" width="21" style="22" customWidth="1"/>
    <col min="7427" max="7427" width="24.42578125" style="22" customWidth="1"/>
    <col min="7428" max="7428" width="6" style="22" customWidth="1"/>
    <col min="7429" max="7429" width="5.5703125" style="22" customWidth="1"/>
    <col min="7430" max="7430" width="13.42578125" style="22" customWidth="1"/>
    <col min="7431" max="7431" width="9" style="22" customWidth="1"/>
    <col min="7432" max="7432" width="13.85546875" style="22" customWidth="1"/>
    <col min="7433" max="7433" width="51" style="22" customWidth="1"/>
    <col min="7434" max="7434" width="46.42578125" style="22" customWidth="1"/>
    <col min="7435" max="7680" width="9.140625" style="22"/>
    <col min="7681" max="7681" width="14" style="22" customWidth="1"/>
    <col min="7682" max="7682" width="21" style="22" customWidth="1"/>
    <col min="7683" max="7683" width="24.42578125" style="22" customWidth="1"/>
    <col min="7684" max="7684" width="6" style="22" customWidth="1"/>
    <col min="7685" max="7685" width="5.5703125" style="22" customWidth="1"/>
    <col min="7686" max="7686" width="13.42578125" style="22" customWidth="1"/>
    <col min="7687" max="7687" width="9" style="22" customWidth="1"/>
    <col min="7688" max="7688" width="13.85546875" style="22" customWidth="1"/>
    <col min="7689" max="7689" width="51" style="22" customWidth="1"/>
    <col min="7690" max="7690" width="46.42578125" style="22" customWidth="1"/>
    <col min="7691" max="7936" width="9.140625" style="22"/>
    <col min="7937" max="7937" width="14" style="22" customWidth="1"/>
    <col min="7938" max="7938" width="21" style="22" customWidth="1"/>
    <col min="7939" max="7939" width="24.42578125" style="22" customWidth="1"/>
    <col min="7940" max="7940" width="6" style="22" customWidth="1"/>
    <col min="7941" max="7941" width="5.5703125" style="22" customWidth="1"/>
    <col min="7942" max="7942" width="13.42578125" style="22" customWidth="1"/>
    <col min="7943" max="7943" width="9" style="22" customWidth="1"/>
    <col min="7944" max="7944" width="13.85546875" style="22" customWidth="1"/>
    <col min="7945" max="7945" width="51" style="22" customWidth="1"/>
    <col min="7946" max="7946" width="46.42578125" style="22" customWidth="1"/>
    <col min="7947" max="8192" width="9.140625" style="22"/>
    <col min="8193" max="8193" width="14" style="22" customWidth="1"/>
    <col min="8194" max="8194" width="21" style="22" customWidth="1"/>
    <col min="8195" max="8195" width="24.42578125" style="22" customWidth="1"/>
    <col min="8196" max="8196" width="6" style="22" customWidth="1"/>
    <col min="8197" max="8197" width="5.5703125" style="22" customWidth="1"/>
    <col min="8198" max="8198" width="13.42578125" style="22" customWidth="1"/>
    <col min="8199" max="8199" width="9" style="22" customWidth="1"/>
    <col min="8200" max="8200" width="13.85546875" style="22" customWidth="1"/>
    <col min="8201" max="8201" width="51" style="22" customWidth="1"/>
    <col min="8202" max="8202" width="46.42578125" style="22" customWidth="1"/>
    <col min="8203" max="8448" width="9.140625" style="22"/>
    <col min="8449" max="8449" width="14" style="22" customWidth="1"/>
    <col min="8450" max="8450" width="21" style="22" customWidth="1"/>
    <col min="8451" max="8451" width="24.42578125" style="22" customWidth="1"/>
    <col min="8452" max="8452" width="6" style="22" customWidth="1"/>
    <col min="8453" max="8453" width="5.5703125" style="22" customWidth="1"/>
    <col min="8454" max="8454" width="13.42578125" style="22" customWidth="1"/>
    <col min="8455" max="8455" width="9" style="22" customWidth="1"/>
    <col min="8456" max="8456" width="13.85546875" style="22" customWidth="1"/>
    <col min="8457" max="8457" width="51" style="22" customWidth="1"/>
    <col min="8458" max="8458" width="46.42578125" style="22" customWidth="1"/>
    <col min="8459" max="8704" width="9.140625" style="22"/>
    <col min="8705" max="8705" width="14" style="22" customWidth="1"/>
    <col min="8706" max="8706" width="21" style="22" customWidth="1"/>
    <col min="8707" max="8707" width="24.42578125" style="22" customWidth="1"/>
    <col min="8708" max="8708" width="6" style="22" customWidth="1"/>
    <col min="8709" max="8709" width="5.5703125" style="22" customWidth="1"/>
    <col min="8710" max="8710" width="13.42578125" style="22" customWidth="1"/>
    <col min="8711" max="8711" width="9" style="22" customWidth="1"/>
    <col min="8712" max="8712" width="13.85546875" style="22" customWidth="1"/>
    <col min="8713" max="8713" width="51" style="22" customWidth="1"/>
    <col min="8714" max="8714" width="46.42578125" style="22" customWidth="1"/>
    <col min="8715" max="8960" width="9.140625" style="22"/>
    <col min="8961" max="8961" width="14" style="22" customWidth="1"/>
    <col min="8962" max="8962" width="21" style="22" customWidth="1"/>
    <col min="8963" max="8963" width="24.42578125" style="22" customWidth="1"/>
    <col min="8964" max="8964" width="6" style="22" customWidth="1"/>
    <col min="8965" max="8965" width="5.5703125" style="22" customWidth="1"/>
    <col min="8966" max="8966" width="13.42578125" style="22" customWidth="1"/>
    <col min="8967" max="8967" width="9" style="22" customWidth="1"/>
    <col min="8968" max="8968" width="13.85546875" style="22" customWidth="1"/>
    <col min="8969" max="8969" width="51" style="22" customWidth="1"/>
    <col min="8970" max="8970" width="46.42578125" style="22" customWidth="1"/>
    <col min="8971" max="9216" width="9.140625" style="22"/>
    <col min="9217" max="9217" width="14" style="22" customWidth="1"/>
    <col min="9218" max="9218" width="21" style="22" customWidth="1"/>
    <col min="9219" max="9219" width="24.42578125" style="22" customWidth="1"/>
    <col min="9220" max="9220" width="6" style="22" customWidth="1"/>
    <col min="9221" max="9221" width="5.5703125" style="22" customWidth="1"/>
    <col min="9222" max="9222" width="13.42578125" style="22" customWidth="1"/>
    <col min="9223" max="9223" width="9" style="22" customWidth="1"/>
    <col min="9224" max="9224" width="13.85546875" style="22" customWidth="1"/>
    <col min="9225" max="9225" width="51" style="22" customWidth="1"/>
    <col min="9226" max="9226" width="46.42578125" style="22" customWidth="1"/>
    <col min="9227" max="9472" width="9.140625" style="22"/>
    <col min="9473" max="9473" width="14" style="22" customWidth="1"/>
    <col min="9474" max="9474" width="21" style="22" customWidth="1"/>
    <col min="9475" max="9475" width="24.42578125" style="22" customWidth="1"/>
    <col min="9476" max="9476" width="6" style="22" customWidth="1"/>
    <col min="9477" max="9477" width="5.5703125" style="22" customWidth="1"/>
    <col min="9478" max="9478" width="13.42578125" style="22" customWidth="1"/>
    <col min="9479" max="9479" width="9" style="22" customWidth="1"/>
    <col min="9480" max="9480" width="13.85546875" style="22" customWidth="1"/>
    <col min="9481" max="9481" width="51" style="22" customWidth="1"/>
    <col min="9482" max="9482" width="46.42578125" style="22" customWidth="1"/>
    <col min="9483" max="9728" width="9.140625" style="22"/>
    <col min="9729" max="9729" width="14" style="22" customWidth="1"/>
    <col min="9730" max="9730" width="21" style="22" customWidth="1"/>
    <col min="9731" max="9731" width="24.42578125" style="22" customWidth="1"/>
    <col min="9732" max="9732" width="6" style="22" customWidth="1"/>
    <col min="9733" max="9733" width="5.5703125" style="22" customWidth="1"/>
    <col min="9734" max="9734" width="13.42578125" style="22" customWidth="1"/>
    <col min="9735" max="9735" width="9" style="22" customWidth="1"/>
    <col min="9736" max="9736" width="13.85546875" style="22" customWidth="1"/>
    <col min="9737" max="9737" width="51" style="22" customWidth="1"/>
    <col min="9738" max="9738" width="46.42578125" style="22" customWidth="1"/>
    <col min="9739" max="9984" width="9.140625" style="22"/>
    <col min="9985" max="9985" width="14" style="22" customWidth="1"/>
    <col min="9986" max="9986" width="21" style="22" customWidth="1"/>
    <col min="9987" max="9987" width="24.42578125" style="22" customWidth="1"/>
    <col min="9988" max="9988" width="6" style="22" customWidth="1"/>
    <col min="9989" max="9989" width="5.5703125" style="22" customWidth="1"/>
    <col min="9990" max="9990" width="13.42578125" style="22" customWidth="1"/>
    <col min="9991" max="9991" width="9" style="22" customWidth="1"/>
    <col min="9992" max="9992" width="13.85546875" style="22" customWidth="1"/>
    <col min="9993" max="9993" width="51" style="22" customWidth="1"/>
    <col min="9994" max="9994" width="46.42578125" style="22" customWidth="1"/>
    <col min="9995" max="10240" width="9.140625" style="22"/>
    <col min="10241" max="10241" width="14" style="22" customWidth="1"/>
    <col min="10242" max="10242" width="21" style="22" customWidth="1"/>
    <col min="10243" max="10243" width="24.42578125" style="22" customWidth="1"/>
    <col min="10244" max="10244" width="6" style="22" customWidth="1"/>
    <col min="10245" max="10245" width="5.5703125" style="22" customWidth="1"/>
    <col min="10246" max="10246" width="13.42578125" style="22" customWidth="1"/>
    <col min="10247" max="10247" width="9" style="22" customWidth="1"/>
    <col min="10248" max="10248" width="13.85546875" style="22" customWidth="1"/>
    <col min="10249" max="10249" width="51" style="22" customWidth="1"/>
    <col min="10250" max="10250" width="46.42578125" style="22" customWidth="1"/>
    <col min="10251" max="10496" width="9.140625" style="22"/>
    <col min="10497" max="10497" width="14" style="22" customWidth="1"/>
    <col min="10498" max="10498" width="21" style="22" customWidth="1"/>
    <col min="10499" max="10499" width="24.42578125" style="22" customWidth="1"/>
    <col min="10500" max="10500" width="6" style="22" customWidth="1"/>
    <col min="10501" max="10501" width="5.5703125" style="22" customWidth="1"/>
    <col min="10502" max="10502" width="13.42578125" style="22" customWidth="1"/>
    <col min="10503" max="10503" width="9" style="22" customWidth="1"/>
    <col min="10504" max="10504" width="13.85546875" style="22" customWidth="1"/>
    <col min="10505" max="10505" width="51" style="22" customWidth="1"/>
    <col min="10506" max="10506" width="46.42578125" style="22" customWidth="1"/>
    <col min="10507" max="10752" width="9.140625" style="22"/>
    <col min="10753" max="10753" width="14" style="22" customWidth="1"/>
    <col min="10754" max="10754" width="21" style="22" customWidth="1"/>
    <col min="10755" max="10755" width="24.42578125" style="22" customWidth="1"/>
    <col min="10756" max="10756" width="6" style="22" customWidth="1"/>
    <col min="10757" max="10757" width="5.5703125" style="22" customWidth="1"/>
    <col min="10758" max="10758" width="13.42578125" style="22" customWidth="1"/>
    <col min="10759" max="10759" width="9" style="22" customWidth="1"/>
    <col min="10760" max="10760" width="13.85546875" style="22" customWidth="1"/>
    <col min="10761" max="10761" width="51" style="22" customWidth="1"/>
    <col min="10762" max="10762" width="46.42578125" style="22" customWidth="1"/>
    <col min="10763" max="11008" width="9.140625" style="22"/>
    <col min="11009" max="11009" width="14" style="22" customWidth="1"/>
    <col min="11010" max="11010" width="21" style="22" customWidth="1"/>
    <col min="11011" max="11011" width="24.42578125" style="22" customWidth="1"/>
    <col min="11012" max="11012" width="6" style="22" customWidth="1"/>
    <col min="11013" max="11013" width="5.5703125" style="22" customWidth="1"/>
    <col min="11014" max="11014" width="13.42578125" style="22" customWidth="1"/>
    <col min="11015" max="11015" width="9" style="22" customWidth="1"/>
    <col min="11016" max="11016" width="13.85546875" style="22" customWidth="1"/>
    <col min="11017" max="11017" width="51" style="22" customWidth="1"/>
    <col min="11018" max="11018" width="46.42578125" style="22" customWidth="1"/>
    <col min="11019" max="11264" width="9.140625" style="22"/>
    <col min="11265" max="11265" width="14" style="22" customWidth="1"/>
    <col min="11266" max="11266" width="21" style="22" customWidth="1"/>
    <col min="11267" max="11267" width="24.42578125" style="22" customWidth="1"/>
    <col min="11268" max="11268" width="6" style="22" customWidth="1"/>
    <col min="11269" max="11269" width="5.5703125" style="22" customWidth="1"/>
    <col min="11270" max="11270" width="13.42578125" style="22" customWidth="1"/>
    <col min="11271" max="11271" width="9" style="22" customWidth="1"/>
    <col min="11272" max="11272" width="13.85546875" style="22" customWidth="1"/>
    <col min="11273" max="11273" width="51" style="22" customWidth="1"/>
    <col min="11274" max="11274" width="46.42578125" style="22" customWidth="1"/>
    <col min="11275" max="11520" width="9.140625" style="22"/>
    <col min="11521" max="11521" width="14" style="22" customWidth="1"/>
    <col min="11522" max="11522" width="21" style="22" customWidth="1"/>
    <col min="11523" max="11523" width="24.42578125" style="22" customWidth="1"/>
    <col min="11524" max="11524" width="6" style="22" customWidth="1"/>
    <col min="11525" max="11525" width="5.5703125" style="22" customWidth="1"/>
    <col min="11526" max="11526" width="13.42578125" style="22" customWidth="1"/>
    <col min="11527" max="11527" width="9" style="22" customWidth="1"/>
    <col min="11528" max="11528" width="13.85546875" style="22" customWidth="1"/>
    <col min="11529" max="11529" width="51" style="22" customWidth="1"/>
    <col min="11530" max="11530" width="46.42578125" style="22" customWidth="1"/>
    <col min="11531" max="11776" width="9.140625" style="22"/>
    <col min="11777" max="11777" width="14" style="22" customWidth="1"/>
    <col min="11778" max="11778" width="21" style="22" customWidth="1"/>
    <col min="11779" max="11779" width="24.42578125" style="22" customWidth="1"/>
    <col min="11780" max="11780" width="6" style="22" customWidth="1"/>
    <col min="11781" max="11781" width="5.5703125" style="22" customWidth="1"/>
    <col min="11782" max="11782" width="13.42578125" style="22" customWidth="1"/>
    <col min="11783" max="11783" width="9" style="22" customWidth="1"/>
    <col min="11784" max="11784" width="13.85546875" style="22" customWidth="1"/>
    <col min="11785" max="11785" width="51" style="22" customWidth="1"/>
    <col min="11786" max="11786" width="46.42578125" style="22" customWidth="1"/>
    <col min="11787" max="12032" width="9.140625" style="22"/>
    <col min="12033" max="12033" width="14" style="22" customWidth="1"/>
    <col min="12034" max="12034" width="21" style="22" customWidth="1"/>
    <col min="12035" max="12035" width="24.42578125" style="22" customWidth="1"/>
    <col min="12036" max="12036" width="6" style="22" customWidth="1"/>
    <col min="12037" max="12037" width="5.5703125" style="22" customWidth="1"/>
    <col min="12038" max="12038" width="13.42578125" style="22" customWidth="1"/>
    <col min="12039" max="12039" width="9" style="22" customWidth="1"/>
    <col min="12040" max="12040" width="13.85546875" style="22" customWidth="1"/>
    <col min="12041" max="12041" width="51" style="22" customWidth="1"/>
    <col min="12042" max="12042" width="46.42578125" style="22" customWidth="1"/>
    <col min="12043" max="12288" width="9.140625" style="22"/>
    <col min="12289" max="12289" width="14" style="22" customWidth="1"/>
    <col min="12290" max="12290" width="21" style="22" customWidth="1"/>
    <col min="12291" max="12291" width="24.42578125" style="22" customWidth="1"/>
    <col min="12292" max="12292" width="6" style="22" customWidth="1"/>
    <col min="12293" max="12293" width="5.5703125" style="22" customWidth="1"/>
    <col min="12294" max="12294" width="13.42578125" style="22" customWidth="1"/>
    <col min="12295" max="12295" width="9" style="22" customWidth="1"/>
    <col min="12296" max="12296" width="13.85546875" style="22" customWidth="1"/>
    <col min="12297" max="12297" width="51" style="22" customWidth="1"/>
    <col min="12298" max="12298" width="46.42578125" style="22" customWidth="1"/>
    <col min="12299" max="12544" width="9.140625" style="22"/>
    <col min="12545" max="12545" width="14" style="22" customWidth="1"/>
    <col min="12546" max="12546" width="21" style="22" customWidth="1"/>
    <col min="12547" max="12547" width="24.42578125" style="22" customWidth="1"/>
    <col min="12548" max="12548" width="6" style="22" customWidth="1"/>
    <col min="12549" max="12549" width="5.5703125" style="22" customWidth="1"/>
    <col min="12550" max="12550" width="13.42578125" style="22" customWidth="1"/>
    <col min="12551" max="12551" width="9" style="22" customWidth="1"/>
    <col min="12552" max="12552" width="13.85546875" style="22" customWidth="1"/>
    <col min="12553" max="12553" width="51" style="22" customWidth="1"/>
    <col min="12554" max="12554" width="46.42578125" style="22" customWidth="1"/>
    <col min="12555" max="12800" width="9.140625" style="22"/>
    <col min="12801" max="12801" width="14" style="22" customWidth="1"/>
    <col min="12802" max="12802" width="21" style="22" customWidth="1"/>
    <col min="12803" max="12803" width="24.42578125" style="22" customWidth="1"/>
    <col min="12804" max="12804" width="6" style="22" customWidth="1"/>
    <col min="12805" max="12805" width="5.5703125" style="22" customWidth="1"/>
    <col min="12806" max="12806" width="13.42578125" style="22" customWidth="1"/>
    <col min="12807" max="12807" width="9" style="22" customWidth="1"/>
    <col min="12808" max="12808" width="13.85546875" style="22" customWidth="1"/>
    <col min="12809" max="12809" width="51" style="22" customWidth="1"/>
    <col min="12810" max="12810" width="46.42578125" style="22" customWidth="1"/>
    <col min="12811" max="13056" width="9.140625" style="22"/>
    <col min="13057" max="13057" width="14" style="22" customWidth="1"/>
    <col min="13058" max="13058" width="21" style="22" customWidth="1"/>
    <col min="13059" max="13059" width="24.42578125" style="22" customWidth="1"/>
    <col min="13060" max="13060" width="6" style="22" customWidth="1"/>
    <col min="13061" max="13061" width="5.5703125" style="22" customWidth="1"/>
    <col min="13062" max="13062" width="13.42578125" style="22" customWidth="1"/>
    <col min="13063" max="13063" width="9" style="22" customWidth="1"/>
    <col min="13064" max="13064" width="13.85546875" style="22" customWidth="1"/>
    <col min="13065" max="13065" width="51" style="22" customWidth="1"/>
    <col min="13066" max="13066" width="46.42578125" style="22" customWidth="1"/>
    <col min="13067" max="13312" width="9.140625" style="22"/>
    <col min="13313" max="13313" width="14" style="22" customWidth="1"/>
    <col min="13314" max="13314" width="21" style="22" customWidth="1"/>
    <col min="13315" max="13315" width="24.42578125" style="22" customWidth="1"/>
    <col min="13316" max="13316" width="6" style="22" customWidth="1"/>
    <col min="13317" max="13317" width="5.5703125" style="22" customWidth="1"/>
    <col min="13318" max="13318" width="13.42578125" style="22" customWidth="1"/>
    <col min="13319" max="13319" width="9" style="22" customWidth="1"/>
    <col min="13320" max="13320" width="13.85546875" style="22" customWidth="1"/>
    <col min="13321" max="13321" width="51" style="22" customWidth="1"/>
    <col min="13322" max="13322" width="46.42578125" style="22" customWidth="1"/>
    <col min="13323" max="13568" width="9.140625" style="22"/>
    <col min="13569" max="13569" width="14" style="22" customWidth="1"/>
    <col min="13570" max="13570" width="21" style="22" customWidth="1"/>
    <col min="13571" max="13571" width="24.42578125" style="22" customWidth="1"/>
    <col min="13572" max="13572" width="6" style="22" customWidth="1"/>
    <col min="13573" max="13573" width="5.5703125" style="22" customWidth="1"/>
    <col min="13574" max="13574" width="13.42578125" style="22" customWidth="1"/>
    <col min="13575" max="13575" width="9" style="22" customWidth="1"/>
    <col min="13576" max="13576" width="13.85546875" style="22" customWidth="1"/>
    <col min="13577" max="13577" width="51" style="22" customWidth="1"/>
    <col min="13578" max="13578" width="46.42578125" style="22" customWidth="1"/>
    <col min="13579" max="13824" width="9.140625" style="22"/>
    <col min="13825" max="13825" width="14" style="22" customWidth="1"/>
    <col min="13826" max="13826" width="21" style="22" customWidth="1"/>
    <col min="13827" max="13827" width="24.42578125" style="22" customWidth="1"/>
    <col min="13828" max="13828" width="6" style="22" customWidth="1"/>
    <col min="13829" max="13829" width="5.5703125" style="22" customWidth="1"/>
    <col min="13830" max="13830" width="13.42578125" style="22" customWidth="1"/>
    <col min="13831" max="13831" width="9" style="22" customWidth="1"/>
    <col min="13832" max="13832" width="13.85546875" style="22" customWidth="1"/>
    <col min="13833" max="13833" width="51" style="22" customWidth="1"/>
    <col min="13834" max="13834" width="46.42578125" style="22" customWidth="1"/>
    <col min="13835" max="14080" width="9.140625" style="22"/>
    <col min="14081" max="14081" width="14" style="22" customWidth="1"/>
    <col min="14082" max="14082" width="21" style="22" customWidth="1"/>
    <col min="14083" max="14083" width="24.42578125" style="22" customWidth="1"/>
    <col min="14084" max="14084" width="6" style="22" customWidth="1"/>
    <col min="14085" max="14085" width="5.5703125" style="22" customWidth="1"/>
    <col min="14086" max="14086" width="13.42578125" style="22" customWidth="1"/>
    <col min="14087" max="14087" width="9" style="22" customWidth="1"/>
    <col min="14088" max="14088" width="13.85546875" style="22" customWidth="1"/>
    <col min="14089" max="14089" width="51" style="22" customWidth="1"/>
    <col min="14090" max="14090" width="46.42578125" style="22" customWidth="1"/>
    <col min="14091" max="14336" width="9.140625" style="22"/>
    <col min="14337" max="14337" width="14" style="22" customWidth="1"/>
    <col min="14338" max="14338" width="21" style="22" customWidth="1"/>
    <col min="14339" max="14339" width="24.42578125" style="22" customWidth="1"/>
    <col min="14340" max="14340" width="6" style="22" customWidth="1"/>
    <col min="14341" max="14341" width="5.5703125" style="22" customWidth="1"/>
    <col min="14342" max="14342" width="13.42578125" style="22" customWidth="1"/>
    <col min="14343" max="14343" width="9" style="22" customWidth="1"/>
    <col min="14344" max="14344" width="13.85546875" style="22" customWidth="1"/>
    <col min="14345" max="14345" width="51" style="22" customWidth="1"/>
    <col min="14346" max="14346" width="46.42578125" style="22" customWidth="1"/>
    <col min="14347" max="14592" width="9.140625" style="22"/>
    <col min="14593" max="14593" width="14" style="22" customWidth="1"/>
    <col min="14594" max="14594" width="21" style="22" customWidth="1"/>
    <col min="14595" max="14595" width="24.42578125" style="22" customWidth="1"/>
    <col min="14596" max="14596" width="6" style="22" customWidth="1"/>
    <col min="14597" max="14597" width="5.5703125" style="22" customWidth="1"/>
    <col min="14598" max="14598" width="13.42578125" style="22" customWidth="1"/>
    <col min="14599" max="14599" width="9" style="22" customWidth="1"/>
    <col min="14600" max="14600" width="13.85546875" style="22" customWidth="1"/>
    <col min="14601" max="14601" width="51" style="22" customWidth="1"/>
    <col min="14602" max="14602" width="46.42578125" style="22" customWidth="1"/>
    <col min="14603" max="14848" width="9.140625" style="22"/>
    <col min="14849" max="14849" width="14" style="22" customWidth="1"/>
    <col min="14850" max="14850" width="21" style="22" customWidth="1"/>
    <col min="14851" max="14851" width="24.42578125" style="22" customWidth="1"/>
    <col min="14852" max="14852" width="6" style="22" customWidth="1"/>
    <col min="14853" max="14853" width="5.5703125" style="22" customWidth="1"/>
    <col min="14854" max="14854" width="13.42578125" style="22" customWidth="1"/>
    <col min="14855" max="14855" width="9" style="22" customWidth="1"/>
    <col min="14856" max="14856" width="13.85546875" style="22" customWidth="1"/>
    <col min="14857" max="14857" width="51" style="22" customWidth="1"/>
    <col min="14858" max="14858" width="46.42578125" style="22" customWidth="1"/>
    <col min="14859" max="15104" width="9.140625" style="22"/>
    <col min="15105" max="15105" width="14" style="22" customWidth="1"/>
    <col min="15106" max="15106" width="21" style="22" customWidth="1"/>
    <col min="15107" max="15107" width="24.42578125" style="22" customWidth="1"/>
    <col min="15108" max="15108" width="6" style="22" customWidth="1"/>
    <col min="15109" max="15109" width="5.5703125" style="22" customWidth="1"/>
    <col min="15110" max="15110" width="13.42578125" style="22" customWidth="1"/>
    <col min="15111" max="15111" width="9" style="22" customWidth="1"/>
    <col min="15112" max="15112" width="13.85546875" style="22" customWidth="1"/>
    <col min="15113" max="15113" width="51" style="22" customWidth="1"/>
    <col min="15114" max="15114" width="46.42578125" style="22" customWidth="1"/>
    <col min="15115" max="15360" width="9.140625" style="22"/>
    <col min="15361" max="15361" width="14" style="22" customWidth="1"/>
    <col min="15362" max="15362" width="21" style="22" customWidth="1"/>
    <col min="15363" max="15363" width="24.42578125" style="22" customWidth="1"/>
    <col min="15364" max="15364" width="6" style="22" customWidth="1"/>
    <col min="15365" max="15365" width="5.5703125" style="22" customWidth="1"/>
    <col min="15366" max="15366" width="13.42578125" style="22" customWidth="1"/>
    <col min="15367" max="15367" width="9" style="22" customWidth="1"/>
    <col min="15368" max="15368" width="13.85546875" style="22" customWidth="1"/>
    <col min="15369" max="15369" width="51" style="22" customWidth="1"/>
    <col min="15370" max="15370" width="46.42578125" style="22" customWidth="1"/>
    <col min="15371" max="15616" width="9.140625" style="22"/>
    <col min="15617" max="15617" width="14" style="22" customWidth="1"/>
    <col min="15618" max="15618" width="21" style="22" customWidth="1"/>
    <col min="15619" max="15619" width="24.42578125" style="22" customWidth="1"/>
    <col min="15620" max="15620" width="6" style="22" customWidth="1"/>
    <col min="15621" max="15621" width="5.5703125" style="22" customWidth="1"/>
    <col min="15622" max="15622" width="13.42578125" style="22" customWidth="1"/>
    <col min="15623" max="15623" width="9" style="22" customWidth="1"/>
    <col min="15624" max="15624" width="13.85546875" style="22" customWidth="1"/>
    <col min="15625" max="15625" width="51" style="22" customWidth="1"/>
    <col min="15626" max="15626" width="46.42578125" style="22" customWidth="1"/>
    <col min="15627" max="15872" width="9.140625" style="22"/>
    <col min="15873" max="15873" width="14" style="22" customWidth="1"/>
    <col min="15874" max="15874" width="21" style="22" customWidth="1"/>
    <col min="15875" max="15875" width="24.42578125" style="22" customWidth="1"/>
    <col min="15876" max="15876" width="6" style="22" customWidth="1"/>
    <col min="15877" max="15877" width="5.5703125" style="22" customWidth="1"/>
    <col min="15878" max="15878" width="13.42578125" style="22" customWidth="1"/>
    <col min="15879" max="15879" width="9" style="22" customWidth="1"/>
    <col min="15880" max="15880" width="13.85546875" style="22" customWidth="1"/>
    <col min="15881" max="15881" width="51" style="22" customWidth="1"/>
    <col min="15882" max="15882" width="46.42578125" style="22" customWidth="1"/>
    <col min="15883" max="16128" width="9.140625" style="22"/>
    <col min="16129" max="16129" width="14" style="22" customWidth="1"/>
    <col min="16130" max="16130" width="21" style="22" customWidth="1"/>
    <col min="16131" max="16131" width="24.42578125" style="22" customWidth="1"/>
    <col min="16132" max="16132" width="6" style="22" customWidth="1"/>
    <col min="16133" max="16133" width="5.5703125" style="22" customWidth="1"/>
    <col min="16134" max="16134" width="13.42578125" style="22" customWidth="1"/>
    <col min="16135" max="16135" width="9" style="22" customWidth="1"/>
    <col min="16136" max="16136" width="13.85546875" style="22" customWidth="1"/>
    <col min="16137" max="16137" width="51" style="22" customWidth="1"/>
    <col min="16138" max="16138" width="46.42578125" style="22" customWidth="1"/>
    <col min="16139" max="16384" width="9.140625" style="22"/>
  </cols>
  <sheetData>
    <row r="1" spans="1:10" ht="26.25" customHeight="1">
      <c r="A1" s="226" t="s">
        <v>51</v>
      </c>
      <c r="B1" s="226"/>
      <c r="C1" s="226"/>
      <c r="D1" s="226"/>
      <c r="E1" s="226"/>
      <c r="F1" s="226"/>
      <c r="G1" s="226"/>
      <c r="H1" s="226"/>
      <c r="I1" s="59"/>
    </row>
    <row r="2" spans="1:10" s="18" customFormat="1" ht="20.100000000000001" customHeight="1">
      <c r="A2" s="24"/>
      <c r="B2" s="25" t="s">
        <v>52</v>
      </c>
      <c r="C2" s="227" t="s">
        <v>53</v>
      </c>
      <c r="D2" s="227"/>
      <c r="E2" s="227"/>
      <c r="F2" s="227"/>
      <c r="G2" s="227"/>
      <c r="H2" s="231"/>
      <c r="I2" s="60"/>
      <c r="J2" s="61"/>
    </row>
    <row r="3" spans="1:10" s="18" customFormat="1" ht="20.100000000000001" customHeight="1">
      <c r="A3" s="24"/>
      <c r="B3" s="25" t="s">
        <v>54</v>
      </c>
      <c r="C3" s="228" t="s">
        <v>22</v>
      </c>
      <c r="D3" s="228"/>
      <c r="E3" s="228"/>
      <c r="F3" s="228"/>
      <c r="G3" s="228"/>
      <c r="H3" s="231"/>
      <c r="I3" s="60"/>
      <c r="J3" s="61"/>
    </row>
    <row r="4" spans="1:10" s="18" customFormat="1" ht="20.100000000000001" customHeight="1">
      <c r="A4" s="24"/>
      <c r="B4" s="26" t="s">
        <v>55</v>
      </c>
      <c r="C4" s="229">
        <v>41817</v>
      </c>
      <c r="D4" s="229"/>
      <c r="E4" s="229"/>
      <c r="F4" s="229"/>
      <c r="G4" s="229"/>
      <c r="H4" s="231"/>
      <c r="I4" s="60"/>
      <c r="J4" s="61"/>
    </row>
    <row r="5" spans="1:10" s="18" customFormat="1" ht="20.100000000000001" customHeight="1">
      <c r="A5" s="24"/>
      <c r="B5" s="27" t="s">
        <v>56</v>
      </c>
      <c r="C5" s="230">
        <v>4</v>
      </c>
      <c r="D5" s="230"/>
      <c r="E5" s="230"/>
      <c r="F5" s="230"/>
      <c r="G5" s="230"/>
      <c r="H5" s="25" t="s">
        <v>57</v>
      </c>
      <c r="I5" s="62"/>
      <c r="J5" s="63"/>
    </row>
    <row r="6" spans="1:10" s="18" customFormat="1" ht="12.75">
      <c r="A6" s="232" t="s">
        <v>58</v>
      </c>
      <c r="B6" s="232"/>
      <c r="C6" s="232"/>
      <c r="D6" s="232"/>
      <c r="E6" s="232"/>
      <c r="F6" s="232"/>
      <c r="G6" s="232"/>
      <c r="H6" s="232"/>
      <c r="I6" s="64"/>
      <c r="J6" s="65"/>
    </row>
    <row r="7" spans="1:10" s="18" customFormat="1" ht="12.75">
      <c r="A7" s="233" t="s">
        <v>59</v>
      </c>
      <c r="B7" s="234"/>
      <c r="C7" s="28" t="s">
        <v>60</v>
      </c>
      <c r="D7" s="233" t="s">
        <v>61</v>
      </c>
      <c r="E7" s="233"/>
      <c r="F7" s="233"/>
      <c r="G7" s="233" t="s">
        <v>36</v>
      </c>
      <c r="H7" s="233"/>
      <c r="I7" s="66" t="s">
        <v>36</v>
      </c>
      <c r="J7" s="65"/>
    </row>
    <row r="8" spans="1:10" s="18" customFormat="1" ht="12.75">
      <c r="A8" s="235" t="s">
        <v>62</v>
      </c>
      <c r="B8" s="236"/>
      <c r="C8" s="161" t="s">
        <v>63</v>
      </c>
      <c r="D8" s="237">
        <f>D29</f>
        <v>183600</v>
      </c>
      <c r="E8" s="238"/>
      <c r="F8" s="239"/>
      <c r="G8" s="240"/>
      <c r="H8" s="241"/>
      <c r="I8" s="67"/>
      <c r="J8" s="67"/>
    </row>
    <row r="9" spans="1:10" s="18" customFormat="1" ht="12.75">
      <c r="A9" s="235" t="s">
        <v>64</v>
      </c>
      <c r="B9" s="236"/>
      <c r="C9" s="161" t="s">
        <v>65</v>
      </c>
      <c r="D9" s="237">
        <f>D42</f>
        <v>161075.49000000002</v>
      </c>
      <c r="E9" s="238"/>
      <c r="F9" s="239"/>
      <c r="G9" s="240"/>
      <c r="H9" s="241"/>
      <c r="I9" s="67"/>
      <c r="J9" s="68"/>
    </row>
    <row r="10" spans="1:10" s="18" customFormat="1" ht="12.75">
      <c r="A10" s="235" t="s">
        <v>66</v>
      </c>
      <c r="B10" s="236"/>
      <c r="C10" s="161" t="s">
        <v>67</v>
      </c>
      <c r="D10" s="237">
        <f>D50</f>
        <v>13887</v>
      </c>
      <c r="E10" s="238"/>
      <c r="F10" s="239"/>
      <c r="G10" s="240"/>
      <c r="H10" s="241"/>
      <c r="I10" s="67"/>
      <c r="J10" s="68"/>
    </row>
    <row r="11" spans="1:10" s="18" customFormat="1" ht="13.5" customHeight="1">
      <c r="A11" s="235" t="s">
        <v>68</v>
      </c>
      <c r="B11" s="236"/>
      <c r="C11" s="161" t="s">
        <v>69</v>
      </c>
      <c r="D11" s="237">
        <f>D57</f>
        <v>0</v>
      </c>
      <c r="E11" s="238"/>
      <c r="F11" s="239"/>
      <c r="G11" s="240"/>
      <c r="H11" s="241"/>
      <c r="I11" s="67" t="s">
        <v>70</v>
      </c>
      <c r="J11" s="67"/>
    </row>
    <row r="12" spans="1:10" s="18" customFormat="1" ht="13.5" customHeight="1">
      <c r="A12" s="235" t="s">
        <v>71</v>
      </c>
      <c r="B12" s="236"/>
      <c r="C12" s="161" t="s">
        <v>72</v>
      </c>
      <c r="D12" s="237">
        <f>D61</f>
        <v>53784.373499999994</v>
      </c>
      <c r="E12" s="238"/>
      <c r="F12" s="239"/>
      <c r="G12" s="240"/>
      <c r="H12" s="241"/>
      <c r="I12" s="69"/>
      <c r="J12" s="67"/>
    </row>
    <row r="13" spans="1:10" s="18" customFormat="1" ht="24.75" customHeight="1">
      <c r="A13" s="242" t="s">
        <v>73</v>
      </c>
      <c r="B13" s="243"/>
      <c r="C13" s="244"/>
      <c r="D13" s="245">
        <f>SUM(D8:D12)</f>
        <v>412346.86349999998</v>
      </c>
      <c r="E13" s="246"/>
      <c r="F13" s="246"/>
      <c r="G13" s="246"/>
      <c r="H13" s="247"/>
      <c r="I13" s="70"/>
      <c r="J13" s="71"/>
    </row>
    <row r="14" spans="1:10" s="18" customFormat="1">
      <c r="A14" s="232" t="s">
        <v>74</v>
      </c>
      <c r="B14" s="232"/>
      <c r="C14" s="232"/>
      <c r="D14" s="232"/>
      <c r="E14" s="232"/>
      <c r="F14" s="232"/>
      <c r="G14" s="232"/>
      <c r="H14" s="232"/>
      <c r="I14" s="64"/>
      <c r="J14" s="63"/>
    </row>
    <row r="15" spans="1:10">
      <c r="A15" s="248" t="s">
        <v>75</v>
      </c>
      <c r="B15" s="248"/>
      <c r="C15" s="248"/>
      <c r="D15" s="248"/>
      <c r="E15" s="248"/>
      <c r="F15" s="248"/>
      <c r="G15" s="248"/>
      <c r="H15" s="248"/>
      <c r="I15" s="72"/>
    </row>
    <row r="16" spans="1:10" s="18" customFormat="1">
      <c r="A16" s="30" t="s">
        <v>59</v>
      </c>
      <c r="B16" s="31" t="s">
        <v>76</v>
      </c>
      <c r="C16" s="249" t="s">
        <v>77</v>
      </c>
      <c r="D16" s="249"/>
      <c r="E16" s="31" t="s">
        <v>78</v>
      </c>
      <c r="F16" s="32" t="s">
        <v>79</v>
      </c>
      <c r="G16" s="32" t="s">
        <v>80</v>
      </c>
      <c r="H16" s="32" t="s">
        <v>81</v>
      </c>
      <c r="I16" s="73" t="s">
        <v>36</v>
      </c>
      <c r="J16" s="63"/>
    </row>
    <row r="17" spans="1:12">
      <c r="A17" s="33" t="s">
        <v>82</v>
      </c>
      <c r="B17" s="34" t="s">
        <v>24</v>
      </c>
      <c r="C17" s="250" t="s">
        <v>83</v>
      </c>
      <c r="D17" s="250"/>
      <c r="E17" s="36">
        <v>4</v>
      </c>
      <c r="F17" s="34">
        <v>6000</v>
      </c>
      <c r="G17" s="150">
        <v>1</v>
      </c>
      <c r="H17" s="151">
        <f>E17*F17*G17</f>
        <v>24000</v>
      </c>
      <c r="I17" s="74"/>
    </row>
    <row r="18" spans="1:12">
      <c r="A18" s="33" t="s">
        <v>84</v>
      </c>
      <c r="B18" s="34" t="s">
        <v>85</v>
      </c>
      <c r="C18" s="250" t="s">
        <v>83</v>
      </c>
      <c r="D18" s="250"/>
      <c r="E18" s="36">
        <v>1</v>
      </c>
      <c r="F18" s="34">
        <v>6000</v>
      </c>
      <c r="G18" s="150">
        <v>0.9</v>
      </c>
      <c r="H18" s="151">
        <f t="shared" ref="H18" si="0">E18*F18*G18</f>
        <v>5400</v>
      </c>
      <c r="I18" s="74"/>
    </row>
    <row r="19" spans="1:12">
      <c r="A19" s="33" t="s">
        <v>86</v>
      </c>
      <c r="B19" s="34" t="s">
        <v>243</v>
      </c>
      <c r="C19" s="250" t="s">
        <v>83</v>
      </c>
      <c r="D19" s="250"/>
      <c r="E19" s="36">
        <v>1</v>
      </c>
      <c r="F19" s="34">
        <v>6000</v>
      </c>
      <c r="G19" s="150">
        <v>0.6</v>
      </c>
      <c r="H19" s="151">
        <f t="shared" ref="H19:H27" si="1">E19*F19*G19</f>
        <v>3600</v>
      </c>
      <c r="I19" s="74"/>
    </row>
    <row r="20" spans="1:12">
      <c r="A20" s="33" t="s">
        <v>87</v>
      </c>
      <c r="B20" s="34" t="s">
        <v>88</v>
      </c>
      <c r="C20" s="250" t="s">
        <v>83</v>
      </c>
      <c r="D20" s="250"/>
      <c r="E20" s="36">
        <v>4</v>
      </c>
      <c r="F20" s="34">
        <v>6000</v>
      </c>
      <c r="G20" s="150">
        <v>0.45</v>
      </c>
      <c r="H20" s="151">
        <f t="shared" si="1"/>
        <v>10800</v>
      </c>
      <c r="I20" s="74"/>
    </row>
    <row r="21" spans="1:12">
      <c r="A21" s="33" t="s">
        <v>89</v>
      </c>
      <c r="B21" s="34" t="s">
        <v>90</v>
      </c>
      <c r="C21" s="250" t="s">
        <v>83</v>
      </c>
      <c r="D21" s="250"/>
      <c r="E21" s="36">
        <v>4</v>
      </c>
      <c r="F21" s="34">
        <v>6000</v>
      </c>
      <c r="G21" s="150">
        <v>1</v>
      </c>
      <c r="H21" s="151">
        <f t="shared" si="1"/>
        <v>24000</v>
      </c>
      <c r="I21" s="74"/>
    </row>
    <row r="22" spans="1:12">
      <c r="A22" s="33" t="s">
        <v>91</v>
      </c>
      <c r="B22" s="34" t="s">
        <v>92</v>
      </c>
      <c r="C22" s="250" t="s">
        <v>83</v>
      </c>
      <c r="D22" s="250"/>
      <c r="E22" s="36">
        <v>1</v>
      </c>
      <c r="F22" s="34">
        <v>6000</v>
      </c>
      <c r="G22" s="150">
        <v>1</v>
      </c>
      <c r="H22" s="151">
        <f t="shared" si="1"/>
        <v>6000</v>
      </c>
      <c r="I22" s="74"/>
    </row>
    <row r="23" spans="1:12">
      <c r="A23" s="33" t="s">
        <v>93</v>
      </c>
      <c r="B23" s="34" t="s">
        <v>94</v>
      </c>
      <c r="C23" s="250" t="s">
        <v>83</v>
      </c>
      <c r="D23" s="250"/>
      <c r="E23" s="36">
        <v>2</v>
      </c>
      <c r="F23" s="34">
        <v>6000</v>
      </c>
      <c r="G23" s="150">
        <v>0.85</v>
      </c>
      <c r="H23" s="151">
        <f t="shared" si="1"/>
        <v>10200</v>
      </c>
      <c r="I23" s="74"/>
    </row>
    <row r="24" spans="1:12">
      <c r="A24" s="33" t="s">
        <v>95</v>
      </c>
      <c r="B24" s="34" t="s">
        <v>96</v>
      </c>
      <c r="C24" s="250" t="s">
        <v>83</v>
      </c>
      <c r="D24" s="250"/>
      <c r="E24" s="36">
        <v>12</v>
      </c>
      <c r="F24" s="34">
        <v>6000</v>
      </c>
      <c r="G24" s="150">
        <v>1</v>
      </c>
      <c r="H24" s="151">
        <f t="shared" si="1"/>
        <v>72000</v>
      </c>
      <c r="I24" s="74"/>
    </row>
    <row r="25" spans="1:12">
      <c r="A25" s="33" t="s">
        <v>97</v>
      </c>
      <c r="B25" s="34" t="s">
        <v>98</v>
      </c>
      <c r="C25" s="250" t="s">
        <v>83</v>
      </c>
      <c r="D25" s="250"/>
      <c r="E25" s="36">
        <v>8</v>
      </c>
      <c r="F25" s="34">
        <v>6000</v>
      </c>
      <c r="G25" s="150">
        <v>0.55000000000000004</v>
      </c>
      <c r="H25" s="151">
        <f t="shared" si="1"/>
        <v>26400.000000000004</v>
      </c>
      <c r="I25" s="74"/>
    </row>
    <row r="26" spans="1:12">
      <c r="A26" s="33" t="s">
        <v>99</v>
      </c>
      <c r="B26" s="34" t="s">
        <v>100</v>
      </c>
      <c r="C26" s="250" t="s">
        <v>83</v>
      </c>
      <c r="D26" s="250"/>
      <c r="E26" s="36">
        <v>1</v>
      </c>
      <c r="F26" s="34">
        <v>6000</v>
      </c>
      <c r="G26" s="150">
        <v>0.2</v>
      </c>
      <c r="H26" s="151">
        <f t="shared" si="1"/>
        <v>1200</v>
      </c>
      <c r="I26" s="74"/>
    </row>
    <row r="27" spans="1:12">
      <c r="A27" s="37" t="s">
        <v>101</v>
      </c>
      <c r="B27" s="34"/>
      <c r="C27" s="250"/>
      <c r="D27" s="250"/>
      <c r="E27" s="36"/>
      <c r="F27" s="34"/>
      <c r="G27" s="150"/>
      <c r="H27" s="151">
        <f t="shared" si="1"/>
        <v>0</v>
      </c>
      <c r="I27" s="74"/>
    </row>
    <row r="28" spans="1:12">
      <c r="A28" s="37"/>
      <c r="B28" s="34"/>
      <c r="C28" s="250"/>
      <c r="D28" s="250"/>
      <c r="E28" s="36"/>
      <c r="F28" s="34"/>
      <c r="G28" s="150"/>
      <c r="H28" s="151"/>
      <c r="I28" s="74"/>
    </row>
    <row r="29" spans="1:12" ht="15">
      <c r="A29" s="251" t="s">
        <v>102</v>
      </c>
      <c r="B29" s="252"/>
      <c r="C29" s="252"/>
      <c r="D29" s="253">
        <f>SUM(H28,H27,H26,H25,H24,H23,H22,H21,H20,H19,H18,H17)</f>
        <v>183600</v>
      </c>
      <c r="E29" s="253"/>
      <c r="F29" s="253"/>
      <c r="G29" s="253"/>
      <c r="H29" s="253"/>
      <c r="I29" s="75"/>
    </row>
    <row r="30" spans="1:12" s="19" customFormat="1" ht="15.75">
      <c r="A30" s="254" t="s">
        <v>103</v>
      </c>
      <c r="B30" s="254"/>
      <c r="C30" s="254"/>
      <c r="D30" s="254"/>
      <c r="E30" s="254"/>
      <c r="F30" s="254"/>
      <c r="G30" s="254"/>
      <c r="H30" s="254"/>
      <c r="I30" s="72"/>
      <c r="J30" s="76"/>
    </row>
    <row r="31" spans="1:12" s="18" customFormat="1">
      <c r="A31" s="29" t="s">
        <v>59</v>
      </c>
      <c r="B31" s="28" t="s">
        <v>76</v>
      </c>
      <c r="C31" s="233" t="s">
        <v>77</v>
      </c>
      <c r="D31" s="233"/>
      <c r="E31" s="28" t="s">
        <v>78</v>
      </c>
      <c r="F31" s="38" t="s">
        <v>79</v>
      </c>
      <c r="G31" s="38" t="s">
        <v>80</v>
      </c>
      <c r="H31" s="38" t="s">
        <v>81</v>
      </c>
      <c r="I31" s="73" t="s">
        <v>36</v>
      </c>
      <c r="J31" s="63"/>
    </row>
    <row r="32" spans="1:12" s="20" customFormat="1" ht="14.25" customHeight="1">
      <c r="A32" s="39">
        <v>1</v>
      </c>
      <c r="B32" s="152" t="s">
        <v>104</v>
      </c>
      <c r="C32" s="255" t="s">
        <v>57</v>
      </c>
      <c r="D32" s="255"/>
      <c r="E32" s="153">
        <v>4</v>
      </c>
      <c r="F32" s="154">
        <f>D29*2%</f>
        <v>3672</v>
      </c>
      <c r="G32" s="155">
        <v>1</v>
      </c>
      <c r="H32" s="156">
        <f t="shared" ref="H32" si="2">F32*G32*E32</f>
        <v>14688</v>
      </c>
      <c r="I32" s="74" t="s">
        <v>105</v>
      </c>
      <c r="J32" s="77"/>
      <c r="K32" s="19"/>
      <c r="L32" s="19"/>
    </row>
    <row r="33" spans="1:15" s="20" customFormat="1" ht="15.75">
      <c r="A33" s="39">
        <v>2</v>
      </c>
      <c r="B33" s="152" t="s">
        <v>106</v>
      </c>
      <c r="C33" s="256" t="s">
        <v>57</v>
      </c>
      <c r="D33" s="256"/>
      <c r="E33" s="153">
        <v>4</v>
      </c>
      <c r="F33" s="154">
        <f>D29*14%</f>
        <v>25704.000000000004</v>
      </c>
      <c r="G33" s="155">
        <v>1</v>
      </c>
      <c r="H33" s="156">
        <f t="shared" ref="H33:H41" si="3">F33*G33*E33</f>
        <v>102816.00000000001</v>
      </c>
      <c r="I33" s="74" t="s">
        <v>107</v>
      </c>
      <c r="J33" s="77"/>
      <c r="K33" s="19"/>
      <c r="L33" s="19"/>
    </row>
    <row r="34" spans="1:15" s="20" customFormat="1" ht="15.75">
      <c r="A34" s="39">
        <v>3</v>
      </c>
      <c r="B34" s="152" t="s">
        <v>108</v>
      </c>
      <c r="C34" s="256" t="s">
        <v>57</v>
      </c>
      <c r="D34" s="256"/>
      <c r="E34" s="153">
        <v>4</v>
      </c>
      <c r="F34" s="154">
        <f>D29*2.5%</f>
        <v>4590</v>
      </c>
      <c r="G34" s="155">
        <v>1</v>
      </c>
      <c r="H34" s="156">
        <f t="shared" si="3"/>
        <v>18360</v>
      </c>
      <c r="I34" s="74" t="s">
        <v>109</v>
      </c>
      <c r="J34" s="77"/>
      <c r="K34" s="19"/>
      <c r="L34" s="19"/>
    </row>
    <row r="35" spans="1:15" s="20" customFormat="1" ht="15.75">
      <c r="A35" s="39">
        <v>4</v>
      </c>
      <c r="B35" s="152" t="s">
        <v>110</v>
      </c>
      <c r="C35" s="256" t="s">
        <v>57</v>
      </c>
      <c r="D35" s="256"/>
      <c r="E35" s="153"/>
      <c r="F35" s="157">
        <v>0</v>
      </c>
      <c r="G35" s="155">
        <v>1</v>
      </c>
      <c r="H35" s="156">
        <f t="shared" si="3"/>
        <v>0</v>
      </c>
      <c r="I35" s="74"/>
      <c r="J35" s="77"/>
      <c r="K35" s="19"/>
      <c r="L35" s="19"/>
    </row>
    <row r="36" spans="1:15" s="20" customFormat="1" ht="15.75">
      <c r="A36" s="39">
        <v>5</v>
      </c>
      <c r="B36" s="152" t="s">
        <v>111</v>
      </c>
      <c r="C36" s="256" t="s">
        <v>57</v>
      </c>
      <c r="D36" s="256"/>
      <c r="E36" s="153"/>
      <c r="F36" s="157">
        <v>0</v>
      </c>
      <c r="G36" s="155">
        <v>1</v>
      </c>
      <c r="H36" s="156">
        <f t="shared" si="3"/>
        <v>0</v>
      </c>
      <c r="I36" s="75"/>
      <c r="J36" s="77"/>
      <c r="K36" s="19"/>
      <c r="L36" s="19"/>
    </row>
    <row r="37" spans="1:15" s="20" customFormat="1" ht="15.75">
      <c r="A37" s="39">
        <v>6</v>
      </c>
      <c r="B37" s="152" t="s">
        <v>112</v>
      </c>
      <c r="C37" s="256" t="s">
        <v>57</v>
      </c>
      <c r="D37" s="256"/>
      <c r="E37" s="153">
        <f>SUM(E17,E18,E19,E20,E21,E23,E24,E25,E26,E27)</f>
        <v>37</v>
      </c>
      <c r="F37" s="157">
        <v>659.77</v>
      </c>
      <c r="G37" s="155">
        <v>1</v>
      </c>
      <c r="H37" s="156">
        <f t="shared" si="3"/>
        <v>24411.489999999998</v>
      </c>
      <c r="I37" s="74" t="s">
        <v>113</v>
      </c>
      <c r="J37" s="77"/>
      <c r="K37" s="19"/>
      <c r="L37" s="19"/>
    </row>
    <row r="38" spans="1:15" s="20" customFormat="1" ht="15.75">
      <c r="A38" s="39">
        <v>7</v>
      </c>
      <c r="B38" s="152" t="s">
        <v>114</v>
      </c>
      <c r="C38" s="256" t="s">
        <v>57</v>
      </c>
      <c r="D38" s="256"/>
      <c r="E38" s="153"/>
      <c r="F38" s="157">
        <v>0</v>
      </c>
      <c r="G38" s="155">
        <v>1</v>
      </c>
      <c r="H38" s="156">
        <f t="shared" si="3"/>
        <v>0</v>
      </c>
      <c r="I38" s="78"/>
      <c r="J38" s="77"/>
      <c r="K38" s="19"/>
      <c r="L38" s="19"/>
      <c r="M38" s="19"/>
    </row>
    <row r="39" spans="1:15" s="20" customFormat="1" ht="14.25" customHeight="1">
      <c r="A39" s="39">
        <v>8</v>
      </c>
      <c r="B39" s="152" t="s">
        <v>115</v>
      </c>
      <c r="C39" s="256" t="s">
        <v>57</v>
      </c>
      <c r="D39" s="256"/>
      <c r="E39" s="158">
        <v>4</v>
      </c>
      <c r="F39" s="157">
        <v>100</v>
      </c>
      <c r="G39" s="155">
        <v>1</v>
      </c>
      <c r="H39" s="156">
        <f t="shared" si="3"/>
        <v>400</v>
      </c>
      <c r="I39" s="79" t="s">
        <v>116</v>
      </c>
      <c r="J39" s="77"/>
      <c r="K39" s="19"/>
      <c r="L39" s="19"/>
      <c r="M39" s="19"/>
    </row>
    <row r="40" spans="1:15" s="20" customFormat="1" ht="15" customHeight="1">
      <c r="A40" s="39">
        <v>9</v>
      </c>
      <c r="B40" s="152" t="s">
        <v>117</v>
      </c>
      <c r="C40" s="256" t="s">
        <v>57</v>
      </c>
      <c r="D40" s="256"/>
      <c r="E40" s="153">
        <v>4</v>
      </c>
      <c r="F40" s="157">
        <f>5*20</f>
        <v>100</v>
      </c>
      <c r="G40" s="155">
        <v>1</v>
      </c>
      <c r="H40" s="156">
        <f t="shared" si="3"/>
        <v>400</v>
      </c>
      <c r="I40" s="79" t="s">
        <v>118</v>
      </c>
      <c r="J40" s="77"/>
      <c r="K40" s="19"/>
      <c r="L40" s="19"/>
      <c r="M40" s="19"/>
    </row>
    <row r="41" spans="1:15" s="20" customFormat="1" ht="12" customHeight="1">
      <c r="A41" s="39">
        <v>10</v>
      </c>
      <c r="B41" s="152" t="s">
        <v>119</v>
      </c>
      <c r="C41" s="256" t="s">
        <v>83</v>
      </c>
      <c r="D41" s="256"/>
      <c r="E41" s="153">
        <v>0</v>
      </c>
      <c r="F41" s="157">
        <v>0</v>
      </c>
      <c r="G41" s="155">
        <v>1</v>
      </c>
      <c r="H41" s="156">
        <f t="shared" si="3"/>
        <v>0</v>
      </c>
      <c r="I41" s="80"/>
      <c r="J41" s="77"/>
      <c r="K41" s="19"/>
      <c r="L41" s="19"/>
      <c r="M41" s="19"/>
    </row>
    <row r="42" spans="1:15" s="19" customFormat="1" ht="15.75" customHeight="1">
      <c r="A42" s="251" t="s">
        <v>120</v>
      </c>
      <c r="B42" s="251"/>
      <c r="C42" s="251"/>
      <c r="D42" s="253">
        <f>SUM(H40,H39,H38,H37,H36,H35,H34,H33,H32)</f>
        <v>161075.49000000002</v>
      </c>
      <c r="E42" s="253"/>
      <c r="F42" s="253"/>
      <c r="G42" s="253"/>
      <c r="H42" s="253"/>
      <c r="I42" s="75"/>
      <c r="J42" s="76"/>
    </row>
    <row r="43" spans="1:15" s="20" customFormat="1" ht="15.75">
      <c r="A43" s="257" t="s">
        <v>121</v>
      </c>
      <c r="B43" s="257"/>
      <c r="C43" s="257"/>
      <c r="D43" s="257"/>
      <c r="E43" s="257"/>
      <c r="F43" s="257"/>
      <c r="G43" s="257"/>
      <c r="H43" s="257"/>
      <c r="I43" s="81"/>
      <c r="J43" s="82"/>
    </row>
    <row r="44" spans="1:15" s="18" customFormat="1">
      <c r="A44" s="29" t="s">
        <v>59</v>
      </c>
      <c r="B44" s="28" t="s">
        <v>76</v>
      </c>
      <c r="C44" s="28" t="s">
        <v>122</v>
      </c>
      <c r="D44" s="28" t="s">
        <v>77</v>
      </c>
      <c r="E44" s="28" t="s">
        <v>78</v>
      </c>
      <c r="F44" s="38" t="s">
        <v>123</v>
      </c>
      <c r="G44" s="38" t="s">
        <v>80</v>
      </c>
      <c r="H44" s="38" t="s">
        <v>81</v>
      </c>
      <c r="I44" s="73" t="s">
        <v>36</v>
      </c>
      <c r="J44" s="63"/>
    </row>
    <row r="45" spans="1:15" s="21" customFormat="1" ht="15">
      <c r="A45" s="39">
        <v>1</v>
      </c>
      <c r="B45" s="40" t="s">
        <v>124</v>
      </c>
      <c r="C45" s="41"/>
      <c r="D45" s="35" t="s">
        <v>125</v>
      </c>
      <c r="E45" s="36">
        <v>1</v>
      </c>
      <c r="F45" s="42">
        <v>10988</v>
      </c>
      <c r="G45" s="43"/>
      <c r="H45" s="42">
        <f>E45*F45</f>
        <v>10988</v>
      </c>
      <c r="I45" s="74" t="s">
        <v>241</v>
      </c>
      <c r="J45" s="83"/>
      <c r="K45" s="22"/>
      <c r="L45" s="22"/>
      <c r="M45" s="22"/>
      <c r="N45" s="22"/>
      <c r="O45" s="22"/>
    </row>
    <row r="46" spans="1:15" s="21" customFormat="1" ht="24">
      <c r="A46" s="39">
        <v>2</v>
      </c>
      <c r="B46" s="40" t="s">
        <v>126</v>
      </c>
      <c r="C46" s="41"/>
      <c r="D46" s="35" t="s">
        <v>125</v>
      </c>
      <c r="E46" s="36">
        <v>1</v>
      </c>
      <c r="F46" s="42">
        <v>2899</v>
      </c>
      <c r="G46" s="43"/>
      <c r="H46" s="42">
        <f>E46*F46</f>
        <v>2899</v>
      </c>
      <c r="I46" s="74" t="s">
        <v>242</v>
      </c>
      <c r="J46" s="83"/>
      <c r="K46" s="22"/>
      <c r="L46" s="22"/>
      <c r="M46" s="22"/>
      <c r="N46" s="22"/>
      <c r="O46" s="22"/>
    </row>
    <row r="47" spans="1:15" s="21" customFormat="1" ht="15.75" hidden="1">
      <c r="A47" s="39"/>
      <c r="B47" s="44"/>
      <c r="C47" s="41"/>
      <c r="D47" s="35"/>
      <c r="E47" s="36"/>
      <c r="F47" s="42"/>
      <c r="G47" s="43"/>
      <c r="H47" s="42"/>
      <c r="I47" s="75"/>
      <c r="J47" s="83"/>
      <c r="K47" s="19"/>
      <c r="L47" s="19"/>
      <c r="M47" s="19"/>
      <c r="N47" s="19"/>
      <c r="O47" s="19"/>
    </row>
    <row r="48" spans="1:15" s="21" customFormat="1" ht="15">
      <c r="A48" s="39">
        <v>3</v>
      </c>
      <c r="B48" s="159"/>
      <c r="C48" s="159"/>
      <c r="D48" s="153"/>
      <c r="E48" s="160"/>
      <c r="F48" s="156"/>
      <c r="G48" s="155"/>
      <c r="H48" s="156"/>
      <c r="I48" s="74"/>
      <c r="J48" s="22"/>
      <c r="K48" s="22"/>
      <c r="L48" s="22"/>
      <c r="M48" s="22"/>
      <c r="N48" s="22"/>
    </row>
    <row r="49" spans="1:16" s="21" customFormat="1" ht="15">
      <c r="A49" s="39">
        <v>4</v>
      </c>
      <c r="B49" s="159"/>
      <c r="C49" s="159"/>
      <c r="D49" s="153"/>
      <c r="E49" s="160"/>
      <c r="F49" s="156"/>
      <c r="G49" s="155"/>
      <c r="H49" s="156"/>
      <c r="I49" s="74"/>
      <c r="J49" s="22"/>
      <c r="K49" s="22"/>
      <c r="L49" s="22"/>
      <c r="M49" s="22"/>
      <c r="N49" s="22"/>
    </row>
    <row r="50" spans="1:16" s="20" customFormat="1" ht="15.75">
      <c r="A50" s="251" t="s">
        <v>120</v>
      </c>
      <c r="B50" s="251"/>
      <c r="C50" s="251"/>
      <c r="D50" s="253">
        <f>SUM(H49,H48,H46,H45)</f>
        <v>13887</v>
      </c>
      <c r="E50" s="253"/>
      <c r="F50" s="253"/>
      <c r="G50" s="253"/>
      <c r="H50" s="253"/>
      <c r="I50" s="75"/>
      <c r="J50" s="82"/>
    </row>
    <row r="51" spans="1:16" s="20" customFormat="1" ht="15.75">
      <c r="A51" s="232" t="s">
        <v>127</v>
      </c>
      <c r="B51" s="232"/>
      <c r="C51" s="232"/>
      <c r="D51" s="232"/>
      <c r="E51" s="232"/>
      <c r="F51" s="232"/>
      <c r="G51" s="232"/>
      <c r="H51" s="232"/>
      <c r="I51" s="64"/>
      <c r="J51" s="84"/>
    </row>
    <row r="52" spans="1:16" s="21" customFormat="1" ht="15.75">
      <c r="A52" s="29" t="s">
        <v>59</v>
      </c>
      <c r="B52" s="28" t="s">
        <v>76</v>
      </c>
      <c r="C52" s="28" t="s">
        <v>46</v>
      </c>
      <c r="D52" s="28" t="s">
        <v>77</v>
      </c>
      <c r="E52" s="28" t="s">
        <v>78</v>
      </c>
      <c r="F52" s="38" t="s">
        <v>128</v>
      </c>
      <c r="G52" s="38" t="s">
        <v>80</v>
      </c>
      <c r="H52" s="38" t="s">
        <v>81</v>
      </c>
      <c r="I52" s="73"/>
      <c r="J52" s="76"/>
      <c r="K52" s="19"/>
      <c r="L52" s="19"/>
      <c r="M52" s="19"/>
      <c r="N52" s="19"/>
      <c r="O52" s="19"/>
      <c r="P52" s="19"/>
    </row>
    <row r="53" spans="1:16" s="20" customFormat="1" ht="15.75" customHeight="1">
      <c r="A53" s="45">
        <v>1</v>
      </c>
      <c r="B53" s="46" t="s">
        <v>129</v>
      </c>
      <c r="C53" s="47"/>
      <c r="D53" s="35" t="s">
        <v>130</v>
      </c>
      <c r="E53" s="36">
        <v>0</v>
      </c>
      <c r="F53" s="48">
        <v>3000</v>
      </c>
      <c r="G53" s="43">
        <v>1</v>
      </c>
      <c r="H53" s="42">
        <f t="shared" ref="H53" si="4">E53*F53*G53</f>
        <v>0</v>
      </c>
      <c r="I53" s="85" t="s">
        <v>131</v>
      </c>
      <c r="J53" s="82"/>
    </row>
    <row r="54" spans="1:16" s="20" customFormat="1" ht="15.75" customHeight="1">
      <c r="A54" s="45">
        <v>2</v>
      </c>
      <c r="B54" s="46" t="s">
        <v>132</v>
      </c>
      <c r="C54" s="49"/>
      <c r="D54" s="35" t="s">
        <v>133</v>
      </c>
      <c r="E54" s="36">
        <v>0</v>
      </c>
      <c r="F54" s="48">
        <v>1200</v>
      </c>
      <c r="G54" s="43">
        <v>1</v>
      </c>
      <c r="H54" s="42">
        <f>E54*F54*G54</f>
        <v>0</v>
      </c>
      <c r="I54" s="85" t="s">
        <v>134</v>
      </c>
      <c r="J54" s="82"/>
    </row>
    <row r="55" spans="1:16" s="20" customFormat="1" ht="15.75" customHeight="1">
      <c r="A55" s="45">
        <v>3</v>
      </c>
      <c r="B55" s="46" t="s">
        <v>135</v>
      </c>
      <c r="C55" s="49"/>
      <c r="D55" s="35" t="s">
        <v>130</v>
      </c>
      <c r="E55" s="36">
        <v>0</v>
      </c>
      <c r="F55" s="48">
        <v>500</v>
      </c>
      <c r="G55" s="43">
        <v>1</v>
      </c>
      <c r="H55" s="42">
        <f>E55*F55*G55</f>
        <v>0</v>
      </c>
      <c r="I55" s="85" t="s">
        <v>136</v>
      </c>
      <c r="J55" s="82"/>
    </row>
    <row r="56" spans="1:16" s="20" customFormat="1" ht="15.75" customHeight="1">
      <c r="A56" s="45"/>
      <c r="B56" s="46"/>
      <c r="C56" s="50"/>
      <c r="D56" s="35"/>
      <c r="E56" s="51"/>
      <c r="F56" s="42">
        <v>0</v>
      </c>
      <c r="G56" s="43"/>
      <c r="H56" s="42">
        <f>E56*F56*G56</f>
        <v>0</v>
      </c>
      <c r="I56" s="74"/>
      <c r="J56" s="82"/>
    </row>
    <row r="57" spans="1:16" s="20" customFormat="1" ht="15.75">
      <c r="A57" s="251" t="s">
        <v>120</v>
      </c>
      <c r="B57" s="251"/>
      <c r="C57" s="251"/>
      <c r="D57" s="253">
        <f>SUM(H53,H54,H56)</f>
        <v>0</v>
      </c>
      <c r="E57" s="253"/>
      <c r="F57" s="253"/>
      <c r="G57" s="253"/>
      <c r="H57" s="253"/>
      <c r="I57" s="75"/>
      <c r="J57" s="82"/>
    </row>
    <row r="58" spans="1:16" s="20" customFormat="1" ht="15.75">
      <c r="A58" s="257" t="s">
        <v>137</v>
      </c>
      <c r="B58" s="257"/>
      <c r="C58" s="257"/>
      <c r="D58" s="257"/>
      <c r="E58" s="257"/>
      <c r="F58" s="257"/>
      <c r="G58" s="257"/>
      <c r="H58" s="257"/>
      <c r="I58" s="81"/>
      <c r="J58" s="84"/>
    </row>
    <row r="59" spans="1:16" s="20" customFormat="1" ht="15.75">
      <c r="A59" s="29" t="s">
        <v>59</v>
      </c>
      <c r="B59" s="28" t="s">
        <v>138</v>
      </c>
      <c r="C59" s="233" t="s">
        <v>77</v>
      </c>
      <c r="D59" s="233"/>
      <c r="E59" s="28" t="s">
        <v>78</v>
      </c>
      <c r="F59" s="38" t="s">
        <v>79</v>
      </c>
      <c r="G59" s="38" t="s">
        <v>80</v>
      </c>
      <c r="H59" s="38" t="s">
        <v>81</v>
      </c>
      <c r="I59" s="81"/>
      <c r="J59" s="84"/>
    </row>
    <row r="60" spans="1:16" s="20" customFormat="1" ht="15.75">
      <c r="A60" s="52">
        <v>1</v>
      </c>
      <c r="B60" s="52" t="s">
        <v>139</v>
      </c>
      <c r="C60" s="258" t="s">
        <v>83</v>
      </c>
      <c r="D60" s="258"/>
      <c r="E60" s="52">
        <v>1</v>
      </c>
      <c r="F60" s="53">
        <f>(D57+D50+D42+D29)</f>
        <v>358562.49</v>
      </c>
      <c r="G60" s="54">
        <v>0.15</v>
      </c>
      <c r="H60" s="52">
        <f>G60*F60*E60</f>
        <v>53784.373499999994</v>
      </c>
      <c r="I60" s="86" t="s">
        <v>140</v>
      </c>
      <c r="J60" s="84"/>
    </row>
    <row r="61" spans="1:16" s="20" customFormat="1" ht="15.75">
      <c r="A61" s="251" t="s">
        <v>120</v>
      </c>
      <c r="B61" s="251"/>
      <c r="C61" s="251"/>
      <c r="D61" s="253">
        <f>SUM(H60)</f>
        <v>53784.373499999994</v>
      </c>
      <c r="E61" s="253"/>
      <c r="F61" s="253"/>
      <c r="G61" s="253"/>
      <c r="H61" s="253"/>
      <c r="I61" s="81"/>
      <c r="J61" s="84"/>
    </row>
    <row r="62" spans="1:16" s="19" customFormat="1" ht="16.5" customHeight="1">
      <c r="A62" s="259" t="s">
        <v>141</v>
      </c>
      <c r="B62" s="259"/>
      <c r="C62" s="259"/>
      <c r="D62" s="260">
        <f>D61+D57+D50+D42+D29</f>
        <v>412346.86349999998</v>
      </c>
      <c r="E62" s="260"/>
      <c r="F62" s="260"/>
      <c r="G62" s="260"/>
      <c r="H62" s="260"/>
      <c r="I62" s="87"/>
      <c r="J62" s="88"/>
    </row>
    <row r="63" spans="1:16">
      <c r="A63" s="55"/>
      <c r="B63" s="55"/>
      <c r="C63" s="55"/>
      <c r="D63" s="55"/>
      <c r="E63" s="55"/>
      <c r="F63" s="55"/>
      <c r="G63" s="55"/>
      <c r="H63" s="55"/>
    </row>
    <row r="64" spans="1:16">
      <c r="A64" s="56"/>
      <c r="B64" s="57"/>
      <c r="C64" s="57"/>
      <c r="D64" s="58"/>
      <c r="E64" s="58"/>
      <c r="F64" s="58"/>
      <c r="G64" s="58"/>
    </row>
    <row r="65" spans="2:7">
      <c r="B65" s="89"/>
      <c r="C65" s="58"/>
      <c r="D65" s="58"/>
      <c r="E65" s="58"/>
      <c r="F65" s="58"/>
      <c r="G65" s="58"/>
    </row>
    <row r="66" spans="2:7">
      <c r="B66" s="89"/>
      <c r="C66" s="58"/>
      <c r="D66" s="58"/>
      <c r="E66" s="58"/>
      <c r="F66" s="58"/>
      <c r="G66" s="58"/>
    </row>
    <row r="67" spans="2:7">
      <c r="B67" s="89"/>
      <c r="C67" s="58"/>
      <c r="D67" s="58"/>
      <c r="E67" s="58"/>
      <c r="F67" s="58"/>
      <c r="G67" s="58"/>
    </row>
    <row r="68" spans="2:7">
      <c r="B68" s="89"/>
      <c r="C68" s="58"/>
      <c r="D68" s="58"/>
      <c r="E68" s="58"/>
      <c r="F68" s="58"/>
      <c r="G68" s="58"/>
    </row>
    <row r="69" spans="2:7">
      <c r="B69" s="89"/>
      <c r="C69" s="58"/>
      <c r="D69" s="58"/>
      <c r="E69" s="58"/>
      <c r="F69" s="58"/>
      <c r="G69" s="58"/>
    </row>
    <row r="70" spans="2:7">
      <c r="B70" s="58"/>
      <c r="C70" s="58"/>
      <c r="D70" s="58"/>
      <c r="E70" s="58"/>
      <c r="F70" s="58"/>
      <c r="G70" s="58"/>
    </row>
    <row r="71" spans="2:7">
      <c r="B71" s="58"/>
      <c r="C71" s="58"/>
      <c r="D71" s="58"/>
      <c r="E71" s="58"/>
      <c r="F71" s="58"/>
      <c r="G71" s="58"/>
    </row>
  </sheetData>
  <protectedRanges>
    <protectedRange sqref="B2:F3" name="区域2_1_1" securityDescriptor=""/>
  </protectedRanges>
  <mergeCells count="71">
    <mergeCell ref="C60:D60"/>
    <mergeCell ref="A61:C61"/>
    <mergeCell ref="D61:H61"/>
    <mergeCell ref="A62:C62"/>
    <mergeCell ref="D62:H62"/>
    <mergeCell ref="A51:H51"/>
    <mergeCell ref="A57:C57"/>
    <mergeCell ref="D57:H57"/>
    <mergeCell ref="A58:H58"/>
    <mergeCell ref="C59:D59"/>
    <mergeCell ref="C41:D41"/>
    <mergeCell ref="A42:C42"/>
    <mergeCell ref="D42:H42"/>
    <mergeCell ref="A43:H43"/>
    <mergeCell ref="A50:C50"/>
    <mergeCell ref="D50:H50"/>
    <mergeCell ref="C36:D36"/>
    <mergeCell ref="C37:D37"/>
    <mergeCell ref="C38:D38"/>
    <mergeCell ref="C39:D39"/>
    <mergeCell ref="C40:D40"/>
    <mergeCell ref="C31:D31"/>
    <mergeCell ref="C32:D32"/>
    <mergeCell ref="C33:D33"/>
    <mergeCell ref="C34:D34"/>
    <mergeCell ref="C35:D35"/>
    <mergeCell ref="C27:D27"/>
    <mergeCell ref="C28:D28"/>
    <mergeCell ref="A29:C29"/>
    <mergeCell ref="D29:H29"/>
    <mergeCell ref="A30:H30"/>
    <mergeCell ref="C22:D22"/>
    <mergeCell ref="C23:D23"/>
    <mergeCell ref="C24:D24"/>
    <mergeCell ref="C25:D25"/>
    <mergeCell ref="C26:D26"/>
    <mergeCell ref="C17:D17"/>
    <mergeCell ref="C18:D18"/>
    <mergeCell ref="C19:D19"/>
    <mergeCell ref="C20:D20"/>
    <mergeCell ref="C21:D21"/>
    <mergeCell ref="A13:C13"/>
    <mergeCell ref="D13:H13"/>
    <mergeCell ref="A14:H14"/>
    <mergeCell ref="A15:H15"/>
    <mergeCell ref="C16:D16"/>
    <mergeCell ref="A11:B11"/>
    <mergeCell ref="D11:F11"/>
    <mergeCell ref="G11:H11"/>
    <mergeCell ref="A12:B12"/>
    <mergeCell ref="D12:F12"/>
    <mergeCell ref="G12:H12"/>
    <mergeCell ref="A9:B9"/>
    <mergeCell ref="D9:F9"/>
    <mergeCell ref="G9:H9"/>
    <mergeCell ref="A10:B10"/>
    <mergeCell ref="D10:F10"/>
    <mergeCell ref="G10:H10"/>
    <mergeCell ref="A6:H6"/>
    <mergeCell ref="A7:B7"/>
    <mergeCell ref="D7:F7"/>
    <mergeCell ref="G7:H7"/>
    <mergeCell ref="A8:B8"/>
    <mergeCell ref="D8:F8"/>
    <mergeCell ref="G8:H8"/>
    <mergeCell ref="A1:H1"/>
    <mergeCell ref="C2:G2"/>
    <mergeCell ref="C3:G3"/>
    <mergeCell ref="C4:G4"/>
    <mergeCell ref="C5:G5"/>
    <mergeCell ref="H2:H4"/>
  </mergeCells>
  <phoneticPr fontId="21" type="noConversion"/>
  <dataValidations count="1">
    <dataValidation type="custom" allowBlank="1" showInputMessage="1" showErrorMessage="1" sqref="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formula1>0.08</formula1>
    </dataValidation>
  </dataValidations>
  <pageMargins left="0.69930555555555596" right="0.69930555555555596" top="0.75" bottom="0.75" header="0.3" footer="0.3"/>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dimension ref="B2:N51"/>
  <sheetViews>
    <sheetView tabSelected="1" workbookViewId="0">
      <selection activeCell="K47" sqref="K47"/>
    </sheetView>
  </sheetViews>
  <sheetFormatPr defaultColWidth="9" defaultRowHeight="12"/>
  <cols>
    <col min="1" max="12" width="10.28515625" style="3" customWidth="1"/>
    <col min="13" max="13" width="12.85546875" style="3" customWidth="1"/>
    <col min="14" max="14" width="37.85546875" style="3" customWidth="1"/>
    <col min="15" max="256" width="9.140625" style="3"/>
    <col min="257" max="268" width="10.28515625" style="3" customWidth="1"/>
    <col min="269" max="269" width="12.85546875" style="3" customWidth="1"/>
    <col min="270" max="270" width="37.85546875" style="3" customWidth="1"/>
    <col min="271" max="512" width="9.140625" style="3"/>
    <col min="513" max="524" width="10.28515625" style="3" customWidth="1"/>
    <col min="525" max="525" width="12.85546875" style="3" customWidth="1"/>
    <col min="526" max="526" width="37.85546875" style="3" customWidth="1"/>
    <col min="527" max="768" width="9.140625" style="3"/>
    <col min="769" max="780" width="10.28515625" style="3" customWidth="1"/>
    <col min="781" max="781" width="12.85546875" style="3" customWidth="1"/>
    <col min="782" max="782" width="37.85546875" style="3" customWidth="1"/>
    <col min="783" max="1024" width="9.140625" style="3"/>
    <col min="1025" max="1036" width="10.28515625" style="3" customWidth="1"/>
    <col min="1037" max="1037" width="12.85546875" style="3" customWidth="1"/>
    <col min="1038" max="1038" width="37.85546875" style="3" customWidth="1"/>
    <col min="1039" max="1280" width="9.140625" style="3"/>
    <col min="1281" max="1292" width="10.28515625" style="3" customWidth="1"/>
    <col min="1293" max="1293" width="12.85546875" style="3" customWidth="1"/>
    <col min="1294" max="1294" width="37.85546875" style="3" customWidth="1"/>
    <col min="1295" max="1536" width="9.140625" style="3"/>
    <col min="1537" max="1548" width="10.28515625" style="3" customWidth="1"/>
    <col min="1549" max="1549" width="12.85546875" style="3" customWidth="1"/>
    <col min="1550" max="1550" width="37.85546875" style="3" customWidth="1"/>
    <col min="1551" max="1792" width="9.140625" style="3"/>
    <col min="1793" max="1804" width="10.28515625" style="3" customWidth="1"/>
    <col min="1805" max="1805" width="12.85546875" style="3" customWidth="1"/>
    <col min="1806" max="1806" width="37.85546875" style="3" customWidth="1"/>
    <col min="1807" max="2048" width="9.140625" style="3"/>
    <col min="2049" max="2060" width="10.28515625" style="3" customWidth="1"/>
    <col min="2061" max="2061" width="12.85546875" style="3" customWidth="1"/>
    <col min="2062" max="2062" width="37.85546875" style="3" customWidth="1"/>
    <col min="2063" max="2304" width="9.140625" style="3"/>
    <col min="2305" max="2316" width="10.28515625" style="3" customWidth="1"/>
    <col min="2317" max="2317" width="12.85546875" style="3" customWidth="1"/>
    <col min="2318" max="2318" width="37.85546875" style="3" customWidth="1"/>
    <col min="2319" max="2560" width="9.140625" style="3"/>
    <col min="2561" max="2572" width="10.28515625" style="3" customWidth="1"/>
    <col min="2573" max="2573" width="12.85546875" style="3" customWidth="1"/>
    <col min="2574" max="2574" width="37.85546875" style="3" customWidth="1"/>
    <col min="2575" max="2816" width="9.140625" style="3"/>
    <col min="2817" max="2828" width="10.28515625" style="3" customWidth="1"/>
    <col min="2829" max="2829" width="12.85546875" style="3" customWidth="1"/>
    <col min="2830" max="2830" width="37.85546875" style="3" customWidth="1"/>
    <col min="2831" max="3072" width="9.140625" style="3"/>
    <col min="3073" max="3084" width="10.28515625" style="3" customWidth="1"/>
    <col min="3085" max="3085" width="12.85546875" style="3" customWidth="1"/>
    <col min="3086" max="3086" width="37.85546875" style="3" customWidth="1"/>
    <col min="3087" max="3328" width="9.140625" style="3"/>
    <col min="3329" max="3340" width="10.28515625" style="3" customWidth="1"/>
    <col min="3341" max="3341" width="12.85546875" style="3" customWidth="1"/>
    <col min="3342" max="3342" width="37.85546875" style="3" customWidth="1"/>
    <col min="3343" max="3584" width="9.140625" style="3"/>
    <col min="3585" max="3596" width="10.28515625" style="3" customWidth="1"/>
    <col min="3597" max="3597" width="12.85546875" style="3" customWidth="1"/>
    <col min="3598" max="3598" width="37.85546875" style="3" customWidth="1"/>
    <col min="3599" max="3840" width="9.140625" style="3"/>
    <col min="3841" max="3852" width="10.28515625" style="3" customWidth="1"/>
    <col min="3853" max="3853" width="12.85546875" style="3" customWidth="1"/>
    <col min="3854" max="3854" width="37.85546875" style="3" customWidth="1"/>
    <col min="3855" max="4096" width="9.140625" style="3"/>
    <col min="4097" max="4108" width="10.28515625" style="3" customWidth="1"/>
    <col min="4109" max="4109" width="12.85546875" style="3" customWidth="1"/>
    <col min="4110" max="4110" width="37.85546875" style="3" customWidth="1"/>
    <col min="4111" max="4352" width="9.140625" style="3"/>
    <col min="4353" max="4364" width="10.28515625" style="3" customWidth="1"/>
    <col min="4365" max="4365" width="12.85546875" style="3" customWidth="1"/>
    <col min="4366" max="4366" width="37.85546875" style="3" customWidth="1"/>
    <col min="4367" max="4608" width="9.140625" style="3"/>
    <col min="4609" max="4620" width="10.28515625" style="3" customWidth="1"/>
    <col min="4621" max="4621" width="12.85546875" style="3" customWidth="1"/>
    <col min="4622" max="4622" width="37.85546875" style="3" customWidth="1"/>
    <col min="4623" max="4864" width="9.140625" style="3"/>
    <col min="4865" max="4876" width="10.28515625" style="3" customWidth="1"/>
    <col min="4877" max="4877" width="12.85546875" style="3" customWidth="1"/>
    <col min="4878" max="4878" width="37.85546875" style="3" customWidth="1"/>
    <col min="4879" max="5120" width="9.140625" style="3"/>
    <col min="5121" max="5132" width="10.28515625" style="3" customWidth="1"/>
    <col min="5133" max="5133" width="12.85546875" style="3" customWidth="1"/>
    <col min="5134" max="5134" width="37.85546875" style="3" customWidth="1"/>
    <col min="5135" max="5376" width="9.140625" style="3"/>
    <col min="5377" max="5388" width="10.28515625" style="3" customWidth="1"/>
    <col min="5389" max="5389" width="12.85546875" style="3" customWidth="1"/>
    <col min="5390" max="5390" width="37.85546875" style="3" customWidth="1"/>
    <col min="5391" max="5632" width="9.140625" style="3"/>
    <col min="5633" max="5644" width="10.28515625" style="3" customWidth="1"/>
    <col min="5645" max="5645" width="12.85546875" style="3" customWidth="1"/>
    <col min="5646" max="5646" width="37.85546875" style="3" customWidth="1"/>
    <col min="5647" max="5888" width="9.140625" style="3"/>
    <col min="5889" max="5900" width="10.28515625" style="3" customWidth="1"/>
    <col min="5901" max="5901" width="12.85546875" style="3" customWidth="1"/>
    <col min="5902" max="5902" width="37.85546875" style="3" customWidth="1"/>
    <col min="5903" max="6144" width="9.140625" style="3"/>
    <col min="6145" max="6156" width="10.28515625" style="3" customWidth="1"/>
    <col min="6157" max="6157" width="12.85546875" style="3" customWidth="1"/>
    <col min="6158" max="6158" width="37.85546875" style="3" customWidth="1"/>
    <col min="6159" max="6400" width="9.140625" style="3"/>
    <col min="6401" max="6412" width="10.28515625" style="3" customWidth="1"/>
    <col min="6413" max="6413" width="12.85546875" style="3" customWidth="1"/>
    <col min="6414" max="6414" width="37.85546875" style="3" customWidth="1"/>
    <col min="6415" max="6656" width="9.140625" style="3"/>
    <col min="6657" max="6668" width="10.28515625" style="3" customWidth="1"/>
    <col min="6669" max="6669" width="12.85546875" style="3" customWidth="1"/>
    <col min="6670" max="6670" width="37.85546875" style="3" customWidth="1"/>
    <col min="6671" max="6912" width="9.140625" style="3"/>
    <col min="6913" max="6924" width="10.28515625" style="3" customWidth="1"/>
    <col min="6925" max="6925" width="12.85546875" style="3" customWidth="1"/>
    <col min="6926" max="6926" width="37.85546875" style="3" customWidth="1"/>
    <col min="6927" max="7168" width="9.140625" style="3"/>
    <col min="7169" max="7180" width="10.28515625" style="3" customWidth="1"/>
    <col min="7181" max="7181" width="12.85546875" style="3" customWidth="1"/>
    <col min="7182" max="7182" width="37.85546875" style="3" customWidth="1"/>
    <col min="7183" max="7424" width="9.140625" style="3"/>
    <col min="7425" max="7436" width="10.28515625" style="3" customWidth="1"/>
    <col min="7437" max="7437" width="12.85546875" style="3" customWidth="1"/>
    <col min="7438" max="7438" width="37.85546875" style="3" customWidth="1"/>
    <col min="7439" max="7680" width="9.140625" style="3"/>
    <col min="7681" max="7692" width="10.28515625" style="3" customWidth="1"/>
    <col min="7693" max="7693" width="12.85546875" style="3" customWidth="1"/>
    <col min="7694" max="7694" width="37.85546875" style="3" customWidth="1"/>
    <col min="7695" max="7936" width="9.140625" style="3"/>
    <col min="7937" max="7948" width="10.28515625" style="3" customWidth="1"/>
    <col min="7949" max="7949" width="12.85546875" style="3" customWidth="1"/>
    <col min="7950" max="7950" width="37.85546875" style="3" customWidth="1"/>
    <col min="7951" max="8192" width="9.140625" style="3"/>
    <col min="8193" max="8204" width="10.28515625" style="3" customWidth="1"/>
    <col min="8205" max="8205" width="12.85546875" style="3" customWidth="1"/>
    <col min="8206" max="8206" width="37.85546875" style="3" customWidth="1"/>
    <col min="8207" max="8448" width="9.140625" style="3"/>
    <col min="8449" max="8460" width="10.28515625" style="3" customWidth="1"/>
    <col min="8461" max="8461" width="12.85546875" style="3" customWidth="1"/>
    <col min="8462" max="8462" width="37.85546875" style="3" customWidth="1"/>
    <col min="8463" max="8704" width="9.140625" style="3"/>
    <col min="8705" max="8716" width="10.28515625" style="3" customWidth="1"/>
    <col min="8717" max="8717" width="12.85546875" style="3" customWidth="1"/>
    <col min="8718" max="8718" width="37.85546875" style="3" customWidth="1"/>
    <col min="8719" max="8960" width="9.140625" style="3"/>
    <col min="8961" max="8972" width="10.28515625" style="3" customWidth="1"/>
    <col min="8973" max="8973" width="12.85546875" style="3" customWidth="1"/>
    <col min="8974" max="8974" width="37.85546875" style="3" customWidth="1"/>
    <col min="8975" max="9216" width="9.140625" style="3"/>
    <col min="9217" max="9228" width="10.28515625" style="3" customWidth="1"/>
    <col min="9229" max="9229" width="12.85546875" style="3" customWidth="1"/>
    <col min="9230" max="9230" width="37.85546875" style="3" customWidth="1"/>
    <col min="9231" max="9472" width="9.140625" style="3"/>
    <col min="9473" max="9484" width="10.28515625" style="3" customWidth="1"/>
    <col min="9485" max="9485" width="12.85546875" style="3" customWidth="1"/>
    <col min="9486" max="9486" width="37.85546875" style="3" customWidth="1"/>
    <col min="9487" max="9728" width="9.140625" style="3"/>
    <col min="9729" max="9740" width="10.28515625" style="3" customWidth="1"/>
    <col min="9741" max="9741" width="12.85546875" style="3" customWidth="1"/>
    <col min="9742" max="9742" width="37.85546875" style="3" customWidth="1"/>
    <col min="9743" max="9984" width="9.140625" style="3"/>
    <col min="9985" max="9996" width="10.28515625" style="3" customWidth="1"/>
    <col min="9997" max="9997" width="12.85546875" style="3" customWidth="1"/>
    <col min="9998" max="9998" width="37.85546875" style="3" customWidth="1"/>
    <col min="9999" max="10240" width="9.140625" style="3"/>
    <col min="10241" max="10252" width="10.28515625" style="3" customWidth="1"/>
    <col min="10253" max="10253" width="12.85546875" style="3" customWidth="1"/>
    <col min="10254" max="10254" width="37.85546875" style="3" customWidth="1"/>
    <col min="10255" max="10496" width="9.140625" style="3"/>
    <col min="10497" max="10508" width="10.28515625" style="3" customWidth="1"/>
    <col min="10509" max="10509" width="12.85546875" style="3" customWidth="1"/>
    <col min="10510" max="10510" width="37.85546875" style="3" customWidth="1"/>
    <col min="10511" max="10752" width="9.140625" style="3"/>
    <col min="10753" max="10764" width="10.28515625" style="3" customWidth="1"/>
    <col min="10765" max="10765" width="12.85546875" style="3" customWidth="1"/>
    <col min="10766" max="10766" width="37.85546875" style="3" customWidth="1"/>
    <col min="10767" max="11008" width="9.140625" style="3"/>
    <col min="11009" max="11020" width="10.28515625" style="3" customWidth="1"/>
    <col min="11021" max="11021" width="12.85546875" style="3" customWidth="1"/>
    <col min="11022" max="11022" width="37.85546875" style="3" customWidth="1"/>
    <col min="11023" max="11264" width="9.140625" style="3"/>
    <col min="11265" max="11276" width="10.28515625" style="3" customWidth="1"/>
    <col min="11277" max="11277" width="12.85546875" style="3" customWidth="1"/>
    <col min="11278" max="11278" width="37.85546875" style="3" customWidth="1"/>
    <col min="11279" max="11520" width="9.140625" style="3"/>
    <col min="11521" max="11532" width="10.28515625" style="3" customWidth="1"/>
    <col min="11533" max="11533" width="12.85546875" style="3" customWidth="1"/>
    <col min="11534" max="11534" width="37.85546875" style="3" customWidth="1"/>
    <col min="11535" max="11776" width="9.140625" style="3"/>
    <col min="11777" max="11788" width="10.28515625" style="3" customWidth="1"/>
    <col min="11789" max="11789" width="12.85546875" style="3" customWidth="1"/>
    <col min="11790" max="11790" width="37.85546875" style="3" customWidth="1"/>
    <col min="11791" max="12032" width="9.140625" style="3"/>
    <col min="12033" max="12044" width="10.28515625" style="3" customWidth="1"/>
    <col min="12045" max="12045" width="12.85546875" style="3" customWidth="1"/>
    <col min="12046" max="12046" width="37.85546875" style="3" customWidth="1"/>
    <col min="12047" max="12288" width="9.140625" style="3"/>
    <col min="12289" max="12300" width="10.28515625" style="3" customWidth="1"/>
    <col min="12301" max="12301" width="12.85546875" style="3" customWidth="1"/>
    <col min="12302" max="12302" width="37.85546875" style="3" customWidth="1"/>
    <col min="12303" max="12544" width="9.140625" style="3"/>
    <col min="12545" max="12556" width="10.28515625" style="3" customWidth="1"/>
    <col min="12557" max="12557" width="12.85546875" style="3" customWidth="1"/>
    <col min="12558" max="12558" width="37.85546875" style="3" customWidth="1"/>
    <col min="12559" max="12800" width="9.140625" style="3"/>
    <col min="12801" max="12812" width="10.28515625" style="3" customWidth="1"/>
    <col min="12813" max="12813" width="12.85546875" style="3" customWidth="1"/>
    <col min="12814" max="12814" width="37.85546875" style="3" customWidth="1"/>
    <col min="12815" max="13056" width="9.140625" style="3"/>
    <col min="13057" max="13068" width="10.28515625" style="3" customWidth="1"/>
    <col min="13069" max="13069" width="12.85546875" style="3" customWidth="1"/>
    <col min="13070" max="13070" width="37.85546875" style="3" customWidth="1"/>
    <col min="13071" max="13312" width="9.140625" style="3"/>
    <col min="13313" max="13324" width="10.28515625" style="3" customWidth="1"/>
    <col min="13325" max="13325" width="12.85546875" style="3" customWidth="1"/>
    <col min="13326" max="13326" width="37.85546875" style="3" customWidth="1"/>
    <col min="13327" max="13568" width="9.140625" style="3"/>
    <col min="13569" max="13580" width="10.28515625" style="3" customWidth="1"/>
    <col min="13581" max="13581" width="12.85546875" style="3" customWidth="1"/>
    <col min="13582" max="13582" width="37.85546875" style="3" customWidth="1"/>
    <col min="13583" max="13824" width="9.140625" style="3"/>
    <col min="13825" max="13836" width="10.28515625" style="3" customWidth="1"/>
    <col min="13837" max="13837" width="12.85546875" style="3" customWidth="1"/>
    <col min="13838" max="13838" width="37.85546875" style="3" customWidth="1"/>
    <col min="13839" max="14080" width="9.140625" style="3"/>
    <col min="14081" max="14092" width="10.28515625" style="3" customWidth="1"/>
    <col min="14093" max="14093" width="12.85546875" style="3" customWidth="1"/>
    <col min="14094" max="14094" width="37.85546875" style="3" customWidth="1"/>
    <col min="14095" max="14336" width="9.140625" style="3"/>
    <col min="14337" max="14348" width="10.28515625" style="3" customWidth="1"/>
    <col min="14349" max="14349" width="12.85546875" style="3" customWidth="1"/>
    <col min="14350" max="14350" width="37.85546875" style="3" customWidth="1"/>
    <col min="14351" max="14592" width="9.140625" style="3"/>
    <col min="14593" max="14604" width="10.28515625" style="3" customWidth="1"/>
    <col min="14605" max="14605" width="12.85546875" style="3" customWidth="1"/>
    <col min="14606" max="14606" width="37.85546875" style="3" customWidth="1"/>
    <col min="14607" max="14848" width="9.140625" style="3"/>
    <col min="14849" max="14860" width="10.28515625" style="3" customWidth="1"/>
    <col min="14861" max="14861" width="12.85546875" style="3" customWidth="1"/>
    <col min="14862" max="14862" width="37.85546875" style="3" customWidth="1"/>
    <col min="14863" max="15104" width="9.140625" style="3"/>
    <col min="15105" max="15116" width="10.28515625" style="3" customWidth="1"/>
    <col min="15117" max="15117" width="12.85546875" style="3" customWidth="1"/>
    <col min="15118" max="15118" width="37.85546875" style="3" customWidth="1"/>
    <col min="15119" max="15360" width="9.140625" style="3"/>
    <col min="15361" max="15372" width="10.28515625" style="3" customWidth="1"/>
    <col min="15373" max="15373" width="12.85546875" style="3" customWidth="1"/>
    <col min="15374" max="15374" width="37.85546875" style="3" customWidth="1"/>
    <col min="15375" max="15616" width="9.140625" style="3"/>
    <col min="15617" max="15628" width="10.28515625" style="3" customWidth="1"/>
    <col min="15629" max="15629" width="12.85546875" style="3" customWidth="1"/>
    <col min="15630" max="15630" width="37.85546875" style="3" customWidth="1"/>
    <col min="15631" max="15872" width="9.140625" style="3"/>
    <col min="15873" max="15884" width="10.28515625" style="3" customWidth="1"/>
    <col min="15885" max="15885" width="12.85546875" style="3" customWidth="1"/>
    <col min="15886" max="15886" width="37.85546875" style="3" customWidth="1"/>
    <col min="15887" max="16128" width="9.140625" style="3"/>
    <col min="16129" max="16140" width="10.28515625" style="3" customWidth="1"/>
    <col min="16141" max="16141" width="12.85546875" style="3" customWidth="1"/>
    <col min="16142" max="16142" width="37.85546875" style="3" customWidth="1"/>
    <col min="16143" max="16384" width="9.140625" style="3"/>
  </cols>
  <sheetData>
    <row r="2" spans="2:6">
      <c r="C2" s="4" t="s">
        <v>142</v>
      </c>
      <c r="D2" s="4"/>
      <c r="E2" s="4"/>
    </row>
    <row r="3" spans="2:6">
      <c r="C3" s="4"/>
      <c r="D3" s="4"/>
      <c r="E3" s="4"/>
    </row>
    <row r="5" spans="2:6" s="1" customFormat="1" ht="12.75">
      <c r="B5" s="5"/>
      <c r="C5" s="6" t="s">
        <v>143</v>
      </c>
      <c r="D5" s="6"/>
      <c r="E5" s="6"/>
      <c r="F5" s="6"/>
    </row>
    <row r="6" spans="2:6" s="1" customFormat="1" ht="12.75">
      <c r="B6" s="7"/>
      <c r="C6" s="8"/>
      <c r="D6" s="9" t="s">
        <v>144</v>
      </c>
      <c r="E6" s="9"/>
    </row>
    <row r="7" spans="2:6" s="2" customFormat="1" ht="12.75">
      <c r="B7" s="5"/>
      <c r="C7" s="8"/>
      <c r="D7" s="9" t="s">
        <v>145</v>
      </c>
      <c r="E7" s="9"/>
    </row>
    <row r="8" spans="2:6" s="2" customFormat="1" ht="12.75">
      <c r="B8" s="5"/>
      <c r="C8" s="8"/>
      <c r="D8" s="9" t="s">
        <v>146</v>
      </c>
      <c r="E8" s="9"/>
    </row>
    <row r="9" spans="2:6" s="2" customFormat="1" ht="12.75">
      <c r="B9" s="5"/>
      <c r="C9" s="8"/>
      <c r="D9" s="9" t="s">
        <v>147</v>
      </c>
      <c r="E9" s="9"/>
    </row>
    <row r="10" spans="2:6" ht="12.75">
      <c r="C10" s="8"/>
      <c r="D10" s="3" t="s">
        <v>148</v>
      </c>
    </row>
    <row r="11" spans="2:6" ht="12.75">
      <c r="C11" s="8"/>
      <c r="D11" s="3" t="s">
        <v>149</v>
      </c>
    </row>
    <row r="12" spans="2:6" ht="12.75">
      <c r="C12" s="8"/>
      <c r="D12" s="3" t="s">
        <v>150</v>
      </c>
    </row>
    <row r="13" spans="2:6" ht="12.75">
      <c r="C13" s="8"/>
      <c r="D13" s="3" t="s">
        <v>151</v>
      </c>
    </row>
    <row r="15" spans="2:6" s="1" customFormat="1" ht="12.75">
      <c r="B15" s="7"/>
      <c r="C15" s="6" t="s">
        <v>152</v>
      </c>
      <c r="D15" s="6"/>
      <c r="E15" s="6"/>
    </row>
    <row r="16" spans="2:6" s="2" customFormat="1" ht="12.75">
      <c r="B16" s="5"/>
      <c r="C16" s="5"/>
      <c r="D16" s="10" t="s">
        <v>153</v>
      </c>
      <c r="E16" s="10"/>
      <c r="F16" s="10" t="s">
        <v>154</v>
      </c>
    </row>
    <row r="17" spans="2:14" s="2" customFormat="1" ht="12.75">
      <c r="B17" s="5"/>
      <c r="C17" s="5"/>
      <c r="D17" s="10" t="s">
        <v>155</v>
      </c>
      <c r="E17" s="10"/>
      <c r="F17" s="10" t="s">
        <v>156</v>
      </c>
    </row>
    <row r="18" spans="2:14" s="2" customFormat="1" ht="12.75">
      <c r="B18" s="5"/>
      <c r="C18" s="5"/>
      <c r="D18" s="10" t="s">
        <v>157</v>
      </c>
      <c r="E18" s="10"/>
      <c r="F18" s="9" t="s">
        <v>158</v>
      </c>
    </row>
    <row r="19" spans="2:14" s="2" customFormat="1" ht="12.75">
      <c r="B19" s="5"/>
      <c r="C19" s="5"/>
      <c r="D19" s="10" t="s">
        <v>159</v>
      </c>
      <c r="E19" s="10"/>
      <c r="F19" s="11" t="s">
        <v>160</v>
      </c>
    </row>
    <row r="20" spans="2:14" s="2" customFormat="1" ht="12.75">
      <c r="B20" s="5"/>
      <c r="C20" s="5"/>
      <c r="D20" s="10" t="s">
        <v>161</v>
      </c>
      <c r="E20" s="10"/>
      <c r="F20" s="12" t="s">
        <v>162</v>
      </c>
    </row>
    <row r="21" spans="2:14" s="2" customFormat="1" ht="12.75">
      <c r="B21" s="5"/>
      <c r="C21" s="5"/>
      <c r="D21" s="10" t="s">
        <v>163</v>
      </c>
      <c r="E21" s="10"/>
      <c r="F21" s="12" t="s">
        <v>164</v>
      </c>
    </row>
    <row r="22" spans="2:14" s="2" customFormat="1" ht="12.75">
      <c r="B22" s="5"/>
      <c r="C22" s="5"/>
      <c r="D22" s="10" t="s">
        <v>165</v>
      </c>
      <c r="E22" s="10"/>
      <c r="F22" s="12" t="s">
        <v>166</v>
      </c>
    </row>
    <row r="24" spans="2:14" ht="12.75">
      <c r="C24" s="6" t="s">
        <v>167</v>
      </c>
      <c r="D24" s="6"/>
      <c r="E24" s="6"/>
    </row>
    <row r="25" spans="2:14">
      <c r="C25" s="270" t="s">
        <v>168</v>
      </c>
      <c r="D25" s="271"/>
      <c r="E25" s="270" t="s">
        <v>169</v>
      </c>
      <c r="F25" s="271"/>
      <c r="G25" s="261" t="s">
        <v>170</v>
      </c>
      <c r="H25" s="261"/>
      <c r="I25" s="261"/>
      <c r="J25" s="262" t="s">
        <v>171</v>
      </c>
      <c r="K25" s="262"/>
      <c r="L25" s="262"/>
      <c r="M25" s="262"/>
      <c r="N25" s="267" t="s">
        <v>36</v>
      </c>
    </row>
    <row r="26" spans="2:14" ht="14.25" customHeight="1">
      <c r="C26" s="272"/>
      <c r="D26" s="273"/>
      <c r="E26" s="272"/>
      <c r="F26" s="273"/>
      <c r="G26" s="13" t="s">
        <v>172</v>
      </c>
      <c r="H26" s="13" t="s">
        <v>173</v>
      </c>
      <c r="I26" s="13" t="s">
        <v>174</v>
      </c>
      <c r="J26" s="265" t="s">
        <v>175</v>
      </c>
      <c r="K26" s="265" t="s">
        <v>176</v>
      </c>
      <c r="L26" s="265" t="s">
        <v>78</v>
      </c>
      <c r="M26" s="266" t="s">
        <v>177</v>
      </c>
      <c r="N26" s="268"/>
    </row>
    <row r="27" spans="2:14">
      <c r="C27" s="274"/>
      <c r="D27" s="275"/>
      <c r="E27" s="274"/>
      <c r="F27" s="275"/>
      <c r="G27" s="13"/>
      <c r="H27" s="13"/>
      <c r="I27" s="13"/>
      <c r="J27" s="265"/>
      <c r="K27" s="265"/>
      <c r="L27" s="265"/>
      <c r="M27" s="266"/>
      <c r="N27" s="269"/>
    </row>
    <row r="28" spans="2:14">
      <c r="C28" s="263" t="s">
        <v>178</v>
      </c>
      <c r="D28" s="264"/>
      <c r="E28" s="263"/>
      <c r="F28" s="264"/>
      <c r="G28" s="14"/>
      <c r="H28" s="14"/>
      <c r="I28" s="14"/>
      <c r="J28" s="15"/>
      <c r="K28" s="15"/>
      <c r="L28" s="15"/>
      <c r="M28" s="16">
        <f t="shared" ref="M28" si="0">(K28+J28)/168*L28</f>
        <v>0</v>
      </c>
      <c r="N28" s="14"/>
    </row>
    <row r="29" spans="2:14">
      <c r="C29" s="263" t="s">
        <v>179</v>
      </c>
      <c r="D29" s="264"/>
      <c r="E29" s="263"/>
      <c r="F29" s="264"/>
      <c r="G29" s="14"/>
      <c r="H29" s="14"/>
      <c r="I29" s="14"/>
      <c r="J29" s="15"/>
      <c r="K29" s="15"/>
      <c r="L29" s="15"/>
      <c r="M29" s="16"/>
      <c r="N29" s="14"/>
    </row>
    <row r="30" spans="2:14">
      <c r="C30" s="263" t="s">
        <v>180</v>
      </c>
      <c r="D30" s="264"/>
      <c r="E30" s="263"/>
      <c r="F30" s="264"/>
      <c r="G30" s="14"/>
      <c r="H30" s="14"/>
      <c r="I30" s="14"/>
      <c r="J30" s="15"/>
      <c r="K30" s="15"/>
      <c r="L30" s="15">
        <v>15</v>
      </c>
      <c r="M30" s="16">
        <f t="shared" ref="M30" si="1">(K30+J30)/168*L30</f>
        <v>0</v>
      </c>
      <c r="N30" s="17" t="s">
        <v>181</v>
      </c>
    </row>
    <row r="31" spans="2:14">
      <c r="C31" s="263" t="s">
        <v>182</v>
      </c>
      <c r="D31" s="264"/>
      <c r="E31" s="263"/>
      <c r="F31" s="264"/>
      <c r="G31" s="14"/>
      <c r="H31" s="14"/>
      <c r="I31" s="14"/>
      <c r="J31" s="15"/>
      <c r="K31" s="15"/>
      <c r="L31" s="15">
        <v>1</v>
      </c>
      <c r="M31" s="16">
        <f>(K31+J31)/168*L31</f>
        <v>0</v>
      </c>
      <c r="N31" s="17" t="s">
        <v>183</v>
      </c>
    </row>
    <row r="32" spans="2:14">
      <c r="C32" s="263" t="s">
        <v>184</v>
      </c>
      <c r="D32" s="264"/>
      <c r="E32" s="263"/>
      <c r="F32" s="264"/>
      <c r="G32" s="14"/>
      <c r="H32" s="14"/>
      <c r="I32" s="14"/>
      <c r="J32" s="15"/>
      <c r="K32" s="15"/>
      <c r="L32" s="15">
        <v>0</v>
      </c>
      <c r="M32" s="16">
        <f>(K32+J32)/168*L32</f>
        <v>0</v>
      </c>
      <c r="N32" s="14"/>
    </row>
    <row r="33" spans="3:14">
      <c r="C33" s="263" t="s">
        <v>185</v>
      </c>
      <c r="D33" s="264"/>
      <c r="E33" s="263"/>
      <c r="F33" s="264"/>
      <c r="G33" s="14"/>
      <c r="H33" s="14"/>
      <c r="I33" s="14"/>
      <c r="J33" s="15"/>
      <c r="K33" s="15"/>
      <c r="L33" s="15"/>
      <c r="M33" s="16"/>
      <c r="N33" s="14"/>
    </row>
    <row r="34" spans="3:14">
      <c r="C34" s="263" t="s">
        <v>186</v>
      </c>
      <c r="D34" s="264"/>
      <c r="E34" s="263"/>
      <c r="F34" s="264"/>
      <c r="G34" s="14"/>
      <c r="H34" s="14"/>
      <c r="I34" s="14"/>
      <c r="J34" s="15"/>
      <c r="K34" s="15"/>
      <c r="L34" s="15">
        <v>2</v>
      </c>
      <c r="M34" s="16">
        <f t="shared" ref="M34" si="2">(K34+J34)/168*L34</f>
        <v>0</v>
      </c>
      <c r="N34" s="14"/>
    </row>
    <row r="35" spans="3:14">
      <c r="C35" s="263" t="s">
        <v>187</v>
      </c>
      <c r="D35" s="264"/>
      <c r="E35" s="263"/>
      <c r="F35" s="264"/>
      <c r="G35" s="14"/>
      <c r="H35" s="14"/>
      <c r="I35" s="14"/>
      <c r="J35" s="15"/>
      <c r="K35" s="15"/>
      <c r="L35" s="15">
        <v>1</v>
      </c>
      <c r="M35" s="16">
        <f>(K35+J35)/168*L35</f>
        <v>0</v>
      </c>
      <c r="N35" s="14"/>
    </row>
    <row r="36" spans="3:14">
      <c r="C36" s="263" t="s">
        <v>188</v>
      </c>
      <c r="D36" s="264"/>
      <c r="E36" s="263"/>
      <c r="F36" s="264"/>
      <c r="G36" s="14"/>
      <c r="H36" s="14"/>
      <c r="I36" s="14"/>
      <c r="J36" s="15"/>
      <c r="K36" s="15"/>
      <c r="L36" s="15">
        <v>0</v>
      </c>
      <c r="M36" s="16">
        <f>(K36+J36)/168*L36</f>
        <v>0</v>
      </c>
      <c r="N36" s="14"/>
    </row>
    <row r="37" spans="3:14">
      <c r="C37" s="263" t="s">
        <v>189</v>
      </c>
      <c r="D37" s="264"/>
      <c r="E37" s="263"/>
      <c r="F37" s="264"/>
      <c r="G37" s="14"/>
      <c r="H37" s="14"/>
      <c r="I37" s="14"/>
      <c r="J37" s="15"/>
      <c r="K37" s="15"/>
      <c r="L37" s="15">
        <v>1</v>
      </c>
      <c r="M37" s="16">
        <f>(K37+J37)/168*L37</f>
        <v>0</v>
      </c>
      <c r="N37" s="14"/>
    </row>
    <row r="38" spans="3:14">
      <c r="C38" s="263" t="s">
        <v>190</v>
      </c>
      <c r="D38" s="264"/>
      <c r="E38" s="263"/>
      <c r="F38" s="264"/>
      <c r="G38" s="14"/>
      <c r="H38" s="14"/>
      <c r="I38" s="14"/>
      <c r="J38" s="15"/>
      <c r="K38" s="15"/>
      <c r="L38" s="15">
        <v>0</v>
      </c>
      <c r="M38" s="16">
        <f>(K38+J38)/168*L38</f>
        <v>0</v>
      </c>
      <c r="N38" s="14"/>
    </row>
    <row r="39" spans="3:14">
      <c r="C39" s="263" t="s">
        <v>191</v>
      </c>
      <c r="D39" s="264"/>
      <c r="E39" s="263"/>
      <c r="F39" s="264"/>
      <c r="G39" s="14"/>
      <c r="H39" s="14"/>
      <c r="I39" s="14"/>
      <c r="J39" s="15"/>
      <c r="K39" s="15"/>
      <c r="L39" s="15"/>
      <c r="M39" s="16"/>
      <c r="N39" s="14"/>
    </row>
    <row r="40" spans="3:14">
      <c r="C40" s="263" t="s">
        <v>192</v>
      </c>
      <c r="D40" s="264"/>
      <c r="E40" s="263"/>
      <c r="F40" s="264"/>
      <c r="G40" s="14"/>
      <c r="H40" s="14"/>
      <c r="I40" s="14"/>
      <c r="J40" s="15"/>
      <c r="K40" s="15"/>
      <c r="L40" s="15">
        <v>4</v>
      </c>
      <c r="M40" s="16">
        <f>(K40+J40)/168*L40*1.2</f>
        <v>0</v>
      </c>
      <c r="N40" s="14" t="s">
        <v>193</v>
      </c>
    </row>
    <row r="41" spans="3:14">
      <c r="C41" s="263" t="s">
        <v>194</v>
      </c>
      <c r="D41" s="264"/>
      <c r="E41" s="263"/>
      <c r="F41" s="264"/>
      <c r="G41" s="14"/>
      <c r="H41" s="14"/>
      <c r="I41" s="14"/>
      <c r="J41" s="15"/>
      <c r="K41" s="15"/>
      <c r="L41" s="15">
        <v>0</v>
      </c>
      <c r="M41" s="16">
        <f t="shared" ref="M41" si="3">(K41+J41)/168*L41</f>
        <v>0</v>
      </c>
      <c r="N41" s="14"/>
    </row>
    <row r="42" spans="3:14">
      <c r="C42" s="263" t="s">
        <v>195</v>
      </c>
      <c r="D42" s="264"/>
      <c r="E42" s="263"/>
      <c r="F42" s="264"/>
      <c r="G42" s="14"/>
      <c r="H42" s="14"/>
      <c r="I42" s="14"/>
      <c r="J42" s="15"/>
      <c r="K42" s="15"/>
      <c r="L42" s="15"/>
      <c r="M42" s="16"/>
      <c r="N42" s="14"/>
    </row>
    <row r="43" spans="3:14">
      <c r="C43" s="263" t="s">
        <v>196</v>
      </c>
      <c r="D43" s="264"/>
      <c r="E43" s="263"/>
      <c r="F43" s="264"/>
      <c r="G43" s="14"/>
      <c r="H43" s="14"/>
      <c r="I43" s="14"/>
      <c r="J43" s="15"/>
      <c r="K43" s="15"/>
      <c r="L43" s="15">
        <v>0</v>
      </c>
      <c r="M43" s="16">
        <f t="shared" ref="M43" si="4">(K43+J43)/168*L43</f>
        <v>0</v>
      </c>
      <c r="N43" s="14"/>
    </row>
    <row r="44" spans="3:14">
      <c r="C44" s="263" t="s">
        <v>197</v>
      </c>
      <c r="D44" s="264"/>
      <c r="E44" s="263"/>
      <c r="F44" s="264"/>
      <c r="G44" s="14"/>
      <c r="H44" s="14"/>
      <c r="I44" s="14"/>
      <c r="J44" s="15"/>
      <c r="K44" s="15"/>
      <c r="L44" s="15">
        <v>0</v>
      </c>
      <c r="M44" s="16">
        <f>(K44+J44)/168*L44</f>
        <v>0</v>
      </c>
      <c r="N44" s="14"/>
    </row>
    <row r="45" spans="3:14">
      <c r="C45" s="263" t="s">
        <v>198</v>
      </c>
      <c r="D45" s="264"/>
      <c r="E45" s="263"/>
      <c r="F45" s="264"/>
      <c r="G45" s="14"/>
      <c r="H45" s="14"/>
      <c r="I45" s="14"/>
      <c r="J45" s="15"/>
      <c r="K45" s="15"/>
      <c r="L45" s="15">
        <v>0</v>
      </c>
      <c r="M45" s="16">
        <f>(K45+J45)/168*L45</f>
        <v>0</v>
      </c>
      <c r="N45" s="14" t="s">
        <v>199</v>
      </c>
    </row>
    <row r="46" spans="3:14">
      <c r="C46" s="263" t="s">
        <v>200</v>
      </c>
      <c r="D46" s="264"/>
      <c r="E46" s="263"/>
      <c r="F46" s="264"/>
      <c r="G46" s="14"/>
      <c r="H46" s="14"/>
      <c r="I46" s="14"/>
      <c r="J46" s="15"/>
      <c r="K46" s="15"/>
      <c r="L46" s="15"/>
      <c r="M46" s="16"/>
      <c r="N46" s="14"/>
    </row>
    <row r="47" spans="3:14" ht="14.25" customHeight="1">
      <c r="C47" s="263" t="s">
        <v>201</v>
      </c>
      <c r="D47" s="264"/>
      <c r="E47" s="263"/>
      <c r="F47" s="264"/>
      <c r="G47" s="14"/>
      <c r="H47" s="14"/>
      <c r="I47" s="14"/>
      <c r="J47" s="15"/>
      <c r="K47" s="15"/>
      <c r="L47" s="15">
        <v>0</v>
      </c>
      <c r="M47" s="16">
        <f>(K47+J47)/168*L47*1.2</f>
        <v>0</v>
      </c>
      <c r="N47" s="17" t="s">
        <v>202</v>
      </c>
    </row>
    <row r="48" spans="3:14" ht="14.25" customHeight="1">
      <c r="C48" s="263" t="s">
        <v>203</v>
      </c>
      <c r="D48" s="264"/>
      <c r="E48" s="263"/>
      <c r="F48" s="264"/>
      <c r="G48" s="14"/>
      <c r="H48" s="14"/>
      <c r="I48" s="14"/>
      <c r="J48" s="15"/>
      <c r="K48" s="15"/>
      <c r="L48" s="15">
        <v>0</v>
      </c>
      <c r="M48" s="16">
        <f>(K48+J48)/168*L48*1.2</f>
        <v>0</v>
      </c>
      <c r="N48" s="17" t="s">
        <v>204</v>
      </c>
    </row>
    <row r="49" spans="3:14">
      <c r="C49" s="263" t="s">
        <v>205</v>
      </c>
      <c r="D49" s="264"/>
      <c r="E49" s="263"/>
      <c r="F49" s="264"/>
      <c r="G49" s="14"/>
      <c r="H49" s="14"/>
      <c r="I49" s="14"/>
      <c r="J49" s="15"/>
      <c r="K49" s="15"/>
      <c r="L49" s="15">
        <v>0</v>
      </c>
      <c r="M49" s="16">
        <f>(K49+J49)/168*L49</f>
        <v>0</v>
      </c>
      <c r="N49" s="14" t="s">
        <v>206</v>
      </c>
    </row>
    <row r="50" spans="3:14">
      <c r="C50" s="263" t="s">
        <v>207</v>
      </c>
      <c r="D50" s="264"/>
      <c r="E50" s="263"/>
      <c r="F50" s="264"/>
      <c r="G50" s="14"/>
      <c r="H50" s="14"/>
      <c r="I50" s="14"/>
      <c r="J50" s="15"/>
      <c r="K50" s="15"/>
      <c r="L50" s="15">
        <v>0</v>
      </c>
      <c r="M50" s="16">
        <f>(K50+J50)/168*L50</f>
        <v>0</v>
      </c>
      <c r="N50" s="14" t="s">
        <v>208</v>
      </c>
    </row>
    <row r="51" spans="3:14">
      <c r="M51" s="3">
        <f>SUM(M28:M50)</f>
        <v>0</v>
      </c>
    </row>
  </sheetData>
  <mergeCells count="55">
    <mergeCell ref="N25:N27"/>
    <mergeCell ref="C25:D27"/>
    <mergeCell ref="E25:F27"/>
    <mergeCell ref="C48:D48"/>
    <mergeCell ref="E48:F48"/>
    <mergeCell ref="C42:D42"/>
    <mergeCell ref="E42:F42"/>
    <mergeCell ref="C43:D43"/>
    <mergeCell ref="E43:F43"/>
    <mergeCell ref="C44:D44"/>
    <mergeCell ref="E44:F44"/>
    <mergeCell ref="C39:D39"/>
    <mergeCell ref="E39:F39"/>
    <mergeCell ref="C40:D40"/>
    <mergeCell ref="E40:F40"/>
    <mergeCell ref="C41:D41"/>
    <mergeCell ref="C49:D49"/>
    <mergeCell ref="E49:F49"/>
    <mergeCell ref="C50:D50"/>
    <mergeCell ref="E50:F50"/>
    <mergeCell ref="C45:D45"/>
    <mergeCell ref="E45:F45"/>
    <mergeCell ref="C46:D46"/>
    <mergeCell ref="E46:F46"/>
    <mergeCell ref="C47:D47"/>
    <mergeCell ref="E47:F47"/>
    <mergeCell ref="E41:F41"/>
    <mergeCell ref="C36:D36"/>
    <mergeCell ref="E36:F36"/>
    <mergeCell ref="C37:D37"/>
    <mergeCell ref="E37:F37"/>
    <mergeCell ref="C38:D38"/>
    <mergeCell ref="E38:F38"/>
    <mergeCell ref="C33:D33"/>
    <mergeCell ref="E33:F33"/>
    <mergeCell ref="C34:D34"/>
    <mergeCell ref="E34:F34"/>
    <mergeCell ref="C35:D35"/>
    <mergeCell ref="E35:F35"/>
    <mergeCell ref="C30:D30"/>
    <mergeCell ref="E30:F30"/>
    <mergeCell ref="C31:D31"/>
    <mergeCell ref="E31:F31"/>
    <mergeCell ref="C32:D32"/>
    <mergeCell ref="E32:F32"/>
    <mergeCell ref="G25:I25"/>
    <mergeCell ref="J25:M25"/>
    <mergeCell ref="C28:D28"/>
    <mergeCell ref="E28:F28"/>
    <mergeCell ref="C29:D29"/>
    <mergeCell ref="E29:F29"/>
    <mergeCell ref="J26:J27"/>
    <mergeCell ref="K26:K27"/>
    <mergeCell ref="L26:L27"/>
    <mergeCell ref="M26:M27"/>
  </mergeCells>
  <phoneticPr fontId="21" type="noConversion"/>
  <pageMargins left="0.69930555555555596" right="0.69930555555555596" top="0.75" bottom="0.75" header="0.3" footer="0.3"/>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首页</vt:lpstr>
      <vt:lpstr>1.项目概况及结果会签</vt:lpstr>
      <vt:lpstr>2.工作量评估明细</vt:lpstr>
      <vt:lpstr>3.研发成本</vt:lpstr>
      <vt:lpstr>4.技术支持服务</vt:lpstr>
      <vt:lpstr>'2.工作量评估明细'!Print_Titles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陈吟靓20130329制定V1.0</dc:title>
  <dc:creator>chenyl</dc:creator>
  <cp:lastModifiedBy>Windows 用户</cp:lastModifiedBy>
  <dcterms:created xsi:type="dcterms:W3CDTF">2014-05-20T14:54:00Z</dcterms:created>
  <dcterms:modified xsi:type="dcterms:W3CDTF">2014-07-01T07:20:11Z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2052-9.1.0.4716</vt:lpwstr>
  </property>
</Properties>
</file>