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odriguez/data/hyperwall/"/>
    </mc:Choice>
  </mc:AlternateContent>
  <xr:revisionPtr revIDLastSave="0" documentId="13_ncr:1_{2A3CA5D1-36CF-504B-BC67-4926BC7CB5B7}" xr6:coauthVersionLast="45" xr6:coauthVersionMax="45" xr10:uidLastSave="{00000000-0000-0000-0000-000000000000}"/>
  <bookViews>
    <workbookView xWindow="4440" yWindow="1600" windowWidth="28040" windowHeight="17440" activeTab="1" xr2:uid="{80839707-F499-4546-A427-4E02420E15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2" l="1"/>
  <c r="E10" i="2"/>
  <c r="B23" i="2" l="1"/>
  <c r="G14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G3" i="2"/>
  <c r="I19" i="1"/>
  <c r="J19" i="1" s="1"/>
  <c r="B25" i="1"/>
  <c r="N3" i="1"/>
  <c r="N6" i="1"/>
  <c r="N12" i="1"/>
  <c r="N15" i="1"/>
  <c r="B24" i="1"/>
  <c r="N4" i="1" s="1"/>
  <c r="N10" i="1" l="1"/>
  <c r="N18" i="1"/>
  <c r="N2" i="1"/>
  <c r="N9" i="1"/>
  <c r="N17" i="1"/>
  <c r="N19" i="1"/>
  <c r="N8" i="1"/>
  <c r="N16" i="1"/>
  <c r="N7" i="1"/>
  <c r="N14" i="1"/>
  <c r="N5" i="1"/>
  <c r="N13" i="1"/>
</calcChain>
</file>

<file path=xl/sharedStrings.xml><?xml version="1.0" encoding="utf-8"?>
<sst xmlns="http://schemas.openxmlformats.org/spreadsheetml/2006/main" count="79" uniqueCount="60">
  <si>
    <t>years</t>
  </si>
  <si>
    <t>notes</t>
  </si>
  <si>
    <t>1978-1996</t>
  </si>
  <si>
    <t>1990, 1995</t>
  </si>
  <si>
    <t>space shuttle</t>
  </si>
  <si>
    <t>1993, 1996</t>
  </si>
  <si>
    <t>1992-2001</t>
  </si>
  <si>
    <t>1999-2007</t>
  </si>
  <si>
    <t>2003-2012</t>
  </si>
  <si>
    <t>77% of sky</t>
  </si>
  <si>
    <t>2009-2013</t>
  </si>
  <si>
    <t>2014-2018</t>
  </si>
  <si>
    <t>FFI not in CAOM</t>
  </si>
  <si>
    <t>1990-present</t>
  </si>
  <si>
    <t>2004-present</t>
  </si>
  <si>
    <t>DR2 in 2019</t>
  </si>
  <si>
    <t>All</t>
  </si>
  <si>
    <t>(no Spitzer)</t>
  </si>
  <si>
    <t>(no Spitzer or PS1)</t>
  </si>
  <si>
    <t>HUT+WUPPE+BEFS+TUES</t>
  </si>
  <si>
    <t>mission</t>
  </si>
  <si>
    <t>percent</t>
  </si>
  <si>
    <t>IUE</t>
  </si>
  <si>
    <t>HUT</t>
  </si>
  <si>
    <t>WUPPE</t>
  </si>
  <si>
    <t>BEFS</t>
  </si>
  <si>
    <t>TUES</t>
  </si>
  <si>
    <t>EUVE</t>
  </si>
  <si>
    <t>FUSE</t>
  </si>
  <si>
    <t>GALEX</t>
  </si>
  <si>
    <t>Kepler</t>
  </si>
  <si>
    <t>K2</t>
  </si>
  <si>
    <t>HST</t>
  </si>
  <si>
    <t>Swift</t>
  </si>
  <si>
    <t>PS1</t>
  </si>
  <si>
    <t>Spitzer</t>
  </si>
  <si>
    <t>HLSP</t>
  </si>
  <si>
    <t>Shuttle</t>
  </si>
  <si>
    <t>scaling factor</t>
  </si>
  <si>
    <t>scaled_percent</t>
  </si>
  <si>
    <t>too high acoording to Rick</t>
  </si>
  <si>
    <t>full sky</t>
  </si>
  <si>
    <t>spatial_sqdeg</t>
  </si>
  <si>
    <t>htm_sq_deg</t>
  </si>
  <si>
    <t>116 sq deg</t>
  </si>
  <si>
    <t>galex</t>
  </si>
  <si>
    <t>kepler</t>
  </si>
  <si>
    <t>collection</t>
  </si>
  <si>
    <t>HLA</t>
  </si>
  <si>
    <t>JWST</t>
  </si>
  <si>
    <t>K2FFI</t>
  </si>
  <si>
    <t>KeplerFFI</t>
  </si>
  <si>
    <t>SPITZER_SHA</t>
  </si>
  <si>
    <t>SWIFT</t>
  </si>
  <si>
    <t>TESS</t>
  </si>
  <si>
    <t>num_observations</t>
  </si>
  <si>
    <t>sum_contentLength</t>
  </si>
  <si>
    <t>as of Nov 5</t>
  </si>
  <si>
    <t>div by 1024^3</t>
  </si>
  <si>
    <t>3 TB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</si>
</sst>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4B45-3DFE-7547-9C8E-92A5FF91CB8F}">
  <dimension ref="A1:N25"/>
  <sheetViews>
    <sheetView workbookViewId="0">
      <selection activeCell="C26" sqref="C26"/>
    </sheetView>
  </sheetViews>
  <sheetFormatPr baseColWidth="10" defaultRowHeight="16" x14ac:dyDescent="0.2"/>
  <cols>
    <col min="2" max="2" width="12.6640625" bestFit="1" customWidth="1"/>
    <col min="9" max="9" width="13.1640625" customWidth="1"/>
    <col min="10" max="10" width="12.1640625" bestFit="1" customWidth="1"/>
  </cols>
  <sheetData>
    <row r="1" spans="1:14" x14ac:dyDescent="0.2">
      <c r="A1" t="s">
        <v>20</v>
      </c>
      <c r="B1" t="s">
        <v>43</v>
      </c>
      <c r="C1" t="s">
        <v>21</v>
      </c>
      <c r="D1" t="s">
        <v>0</v>
      </c>
      <c r="F1" t="s">
        <v>1</v>
      </c>
      <c r="I1" t="s">
        <v>42</v>
      </c>
      <c r="J1" t="s">
        <v>21</v>
      </c>
      <c r="N1" t="s">
        <v>39</v>
      </c>
    </row>
    <row r="2" spans="1:14" x14ac:dyDescent="0.2">
      <c r="A2" t="s">
        <v>22</v>
      </c>
      <c r="B2">
        <v>236.1</v>
      </c>
      <c r="C2">
        <v>0.57199999999999995</v>
      </c>
      <c r="D2" t="s">
        <v>2</v>
      </c>
      <c r="I2">
        <v>0.43343593386691398</v>
      </c>
      <c r="J2" s="1">
        <f>I2/$D$24*100</f>
        <v>1.0506783531158391E-3</v>
      </c>
      <c r="N2" s="3">
        <f t="shared" ref="N2:N10" si="0">C2*$B$24</f>
        <v>0.54696057125116415</v>
      </c>
    </row>
    <row r="3" spans="1:14" x14ac:dyDescent="0.2">
      <c r="A3" t="s">
        <v>23</v>
      </c>
      <c r="B3">
        <v>7.44</v>
      </c>
      <c r="C3">
        <v>1.7999999999999999E-2</v>
      </c>
      <c r="D3" t="s">
        <v>3</v>
      </c>
      <c r="F3" t="s">
        <v>4</v>
      </c>
      <c r="I3">
        <v>6.8614594179313607E-2</v>
      </c>
      <c r="J3" s="1">
        <f t="shared" ref="J3:J19" si="1">I3/$D$24*100</f>
        <v>1.6632646990954975E-4</v>
      </c>
      <c r="N3" s="3">
        <f t="shared" si="0"/>
        <v>1.7212045948463209E-2</v>
      </c>
    </row>
    <row r="4" spans="1:14" x14ac:dyDescent="0.2">
      <c r="A4" t="s">
        <v>24</v>
      </c>
      <c r="B4">
        <v>3.6</v>
      </c>
      <c r="C4">
        <v>8.9999999999999993E-3</v>
      </c>
      <c r="D4" t="s">
        <v>3</v>
      </c>
      <c r="F4" t="s">
        <v>4</v>
      </c>
      <c r="I4">
        <v>2.1204885539279901E-3</v>
      </c>
      <c r="J4" s="1">
        <f t="shared" si="1"/>
        <v>5.1402093079023251E-6</v>
      </c>
      <c r="N4" s="3">
        <f t="shared" si="0"/>
        <v>8.6060229742316047E-3</v>
      </c>
    </row>
    <row r="5" spans="1:14" x14ac:dyDescent="0.2">
      <c r="A5" t="s">
        <v>25</v>
      </c>
      <c r="B5">
        <v>3.31</v>
      </c>
      <c r="C5">
        <v>8.0000000000000002E-3</v>
      </c>
      <c r="D5" t="s">
        <v>5</v>
      </c>
      <c r="F5" t="s">
        <v>4</v>
      </c>
      <c r="I5">
        <v>1.7626030036030399E-3</v>
      </c>
      <c r="J5" s="1">
        <f t="shared" si="1"/>
        <v>4.2726702525575695E-6</v>
      </c>
      <c r="N5" s="3">
        <f t="shared" si="0"/>
        <v>7.6497981993169824E-3</v>
      </c>
    </row>
    <row r="6" spans="1:14" x14ac:dyDescent="0.2">
      <c r="A6" t="s">
        <v>26</v>
      </c>
      <c r="B6">
        <v>1.29</v>
      </c>
      <c r="C6">
        <v>3.0000000000000001E-3</v>
      </c>
      <c r="D6">
        <v>1996</v>
      </c>
      <c r="F6" t="s">
        <v>4</v>
      </c>
      <c r="I6">
        <v>9.5768725838168999E-4</v>
      </c>
      <c r="J6" s="1">
        <f t="shared" si="1"/>
        <v>2.3214994254386306E-6</v>
      </c>
      <c r="N6" s="3">
        <f t="shared" si="0"/>
        <v>2.8686743247438684E-3</v>
      </c>
    </row>
    <row r="7" spans="1:14" x14ac:dyDescent="0.2">
      <c r="A7" t="s">
        <v>27</v>
      </c>
      <c r="B7">
        <v>17.3</v>
      </c>
      <c r="C7">
        <v>4.2000000000000003E-2</v>
      </c>
      <c r="D7" t="s">
        <v>6</v>
      </c>
      <c r="I7">
        <v>0.246800793668977</v>
      </c>
      <c r="J7" s="1">
        <f t="shared" si="1"/>
        <v>5.9826200639705857E-4</v>
      </c>
      <c r="N7" s="3">
        <f t="shared" si="0"/>
        <v>4.0161440546414157E-2</v>
      </c>
    </row>
    <row r="8" spans="1:14" x14ac:dyDescent="0.2">
      <c r="A8" t="s">
        <v>28</v>
      </c>
      <c r="B8">
        <v>53.43</v>
      </c>
      <c r="C8">
        <v>0.13</v>
      </c>
      <c r="D8" t="s">
        <v>7</v>
      </c>
      <c r="I8">
        <v>0.130389167940822</v>
      </c>
      <c r="J8" s="1">
        <f t="shared" si="1"/>
        <v>3.1607226243099689E-4</v>
      </c>
      <c r="N8" s="3">
        <f t="shared" si="0"/>
        <v>0.12430922073890097</v>
      </c>
    </row>
    <row r="9" spans="1:14" x14ac:dyDescent="0.2">
      <c r="A9" t="s">
        <v>29</v>
      </c>
      <c r="B9">
        <v>33218.910000000003</v>
      </c>
      <c r="C9">
        <v>80.525000000000006</v>
      </c>
      <c r="D9" t="s">
        <v>8</v>
      </c>
      <c r="F9" t="s">
        <v>9</v>
      </c>
      <c r="J9" s="1">
        <f t="shared" si="1"/>
        <v>0</v>
      </c>
      <c r="N9" s="3">
        <f t="shared" si="0"/>
        <v>77</v>
      </c>
    </row>
    <row r="10" spans="1:14" x14ac:dyDescent="0.2">
      <c r="A10" t="s">
        <v>30</v>
      </c>
      <c r="B10">
        <v>148.21</v>
      </c>
      <c r="C10">
        <v>0.35899999999999999</v>
      </c>
      <c r="D10" t="s">
        <v>10</v>
      </c>
      <c r="F10" t="s">
        <v>44</v>
      </c>
      <c r="I10">
        <v>122.94196580725099</v>
      </c>
      <c r="J10" s="1">
        <f t="shared" si="1"/>
        <v>0.29801973502928014</v>
      </c>
      <c r="N10" s="3">
        <f t="shared" si="0"/>
        <v>0.34328469419434954</v>
      </c>
    </row>
    <row r="11" spans="1:14" x14ac:dyDescent="0.2">
      <c r="A11" t="s">
        <v>31</v>
      </c>
      <c r="D11" t="s">
        <v>11</v>
      </c>
      <c r="F11" t="s">
        <v>12</v>
      </c>
      <c r="J11" s="1">
        <f t="shared" si="1"/>
        <v>0</v>
      </c>
      <c r="N11" s="3"/>
    </row>
    <row r="12" spans="1:14" x14ac:dyDescent="0.2">
      <c r="A12" t="s">
        <v>32</v>
      </c>
      <c r="B12">
        <v>1041.33</v>
      </c>
      <c r="C12">
        <v>2.524</v>
      </c>
      <c r="D12" t="s">
        <v>13</v>
      </c>
      <c r="F12" t="s">
        <v>40</v>
      </c>
      <c r="J12" s="1">
        <f t="shared" si="1"/>
        <v>0</v>
      </c>
      <c r="N12" s="3">
        <f t="shared" ref="N12:N19" si="2">C12*$B$24</f>
        <v>2.4135113318845081</v>
      </c>
    </row>
    <row r="13" spans="1:14" x14ac:dyDescent="0.2">
      <c r="A13" t="s">
        <v>33</v>
      </c>
      <c r="B13">
        <v>4906.8500000000004</v>
      </c>
      <c r="C13">
        <v>11.895</v>
      </c>
      <c r="D13" t="s">
        <v>14</v>
      </c>
      <c r="J13" s="1">
        <f t="shared" si="1"/>
        <v>0</v>
      </c>
      <c r="N13" s="3">
        <f t="shared" si="2"/>
        <v>11.374293697609437</v>
      </c>
    </row>
    <row r="14" spans="1:14" x14ac:dyDescent="0.2">
      <c r="A14" t="s">
        <v>34</v>
      </c>
      <c r="B14">
        <v>31566.21</v>
      </c>
      <c r="C14">
        <v>76.519000000000005</v>
      </c>
      <c r="F14" t="s">
        <v>15</v>
      </c>
      <c r="J14" s="1">
        <f t="shared" si="1"/>
        <v>0</v>
      </c>
      <c r="N14" s="3">
        <f t="shared" si="2"/>
        <v>73.16936355169203</v>
      </c>
    </row>
    <row r="15" spans="1:14" x14ac:dyDescent="0.2">
      <c r="A15" t="s">
        <v>35</v>
      </c>
      <c r="B15">
        <v>7091.33</v>
      </c>
      <c r="C15">
        <v>17.190000000000001</v>
      </c>
      <c r="J15" s="1">
        <f t="shared" si="1"/>
        <v>0</v>
      </c>
      <c r="N15" s="3">
        <f t="shared" si="2"/>
        <v>16.437503880782366</v>
      </c>
    </row>
    <row r="16" spans="1:14" x14ac:dyDescent="0.2">
      <c r="A16" t="s">
        <v>36</v>
      </c>
      <c r="B16">
        <v>5980.95</v>
      </c>
      <c r="C16">
        <v>14.497999999999999</v>
      </c>
      <c r="J16" s="1">
        <f t="shared" si="1"/>
        <v>0</v>
      </c>
      <c r="N16" s="3">
        <f t="shared" si="2"/>
        <v>13.863346786712201</v>
      </c>
    </row>
    <row r="17" spans="1:14" x14ac:dyDescent="0.2">
      <c r="A17" t="s">
        <v>16</v>
      </c>
      <c r="B17">
        <v>39263.65</v>
      </c>
      <c r="C17">
        <v>95.18</v>
      </c>
      <c r="F17" t="s">
        <v>17</v>
      </c>
      <c r="J17" s="1">
        <f t="shared" si="1"/>
        <v>0</v>
      </c>
      <c r="N17" s="3">
        <f t="shared" si="2"/>
        <v>91.013474076373797</v>
      </c>
    </row>
    <row r="18" spans="1:14" x14ac:dyDescent="0.2">
      <c r="A18" t="s">
        <v>16</v>
      </c>
      <c r="B18">
        <v>35308.32</v>
      </c>
      <c r="C18">
        <v>85.59</v>
      </c>
      <c r="F18" t="s">
        <v>18</v>
      </c>
      <c r="J18" s="1">
        <f t="shared" si="1"/>
        <v>0</v>
      </c>
      <c r="N18" s="3">
        <f t="shared" si="2"/>
        <v>81.843278484942559</v>
      </c>
    </row>
    <row r="19" spans="1:14" x14ac:dyDescent="0.2">
      <c r="A19" t="s">
        <v>37</v>
      </c>
      <c r="B19">
        <v>11.25</v>
      </c>
      <c r="C19">
        <v>2.7E-2</v>
      </c>
      <c r="F19" t="s">
        <v>19</v>
      </c>
      <c r="I19">
        <f>SUM(I3:I6)</f>
        <v>7.3455372995226323E-2</v>
      </c>
      <c r="J19" s="1">
        <f t="shared" si="1"/>
        <v>1.7806084889544828E-4</v>
      </c>
      <c r="N19" s="3">
        <f t="shared" si="2"/>
        <v>2.5818068922694816E-2</v>
      </c>
    </row>
    <row r="23" spans="1:14" x14ac:dyDescent="0.2">
      <c r="B23" t="s">
        <v>38</v>
      </c>
      <c r="D23" t="s">
        <v>41</v>
      </c>
    </row>
    <row r="24" spans="1:14" x14ac:dyDescent="0.2">
      <c r="A24" t="s">
        <v>45</v>
      </c>
      <c r="B24" s="2">
        <f>77/$C$9</f>
        <v>0.95622477491462277</v>
      </c>
      <c r="D24">
        <v>41252.961249419299</v>
      </c>
    </row>
    <row r="25" spans="1:14" x14ac:dyDescent="0.2">
      <c r="A25" t="s">
        <v>46</v>
      </c>
      <c r="B25" s="2">
        <f>116/B10</f>
        <v>0.78267323392483634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5387-2054-2543-91D5-9B957548F840}">
  <dimension ref="A1:I23"/>
  <sheetViews>
    <sheetView tabSelected="1" workbookViewId="0">
      <selection activeCell="J20" sqref="J20"/>
    </sheetView>
  </sheetViews>
  <sheetFormatPr baseColWidth="10" defaultRowHeight="16" x14ac:dyDescent="0.2"/>
  <cols>
    <col min="1" max="1" width="12.1640625" bestFit="1" customWidth="1"/>
    <col min="4" max="4" width="17.6640625" customWidth="1"/>
  </cols>
  <sheetData>
    <row r="1" spans="1:7" x14ac:dyDescent="0.2">
      <c r="A1" t="s">
        <v>47</v>
      </c>
      <c r="B1" t="s">
        <v>55</v>
      </c>
      <c r="D1" t="s">
        <v>56</v>
      </c>
      <c r="E1" t="s">
        <v>58</v>
      </c>
    </row>
    <row r="2" spans="1:7" x14ac:dyDescent="0.2">
      <c r="A2" t="s">
        <v>25</v>
      </c>
      <c r="B2">
        <v>319</v>
      </c>
    </row>
    <row r="3" spans="1:7" x14ac:dyDescent="0.2">
      <c r="A3" t="s">
        <v>27</v>
      </c>
      <c r="B3">
        <v>1367</v>
      </c>
      <c r="G3">
        <f>SUM(B2,B9,B20:B21)</f>
        <v>1396</v>
      </c>
    </row>
    <row r="4" spans="1:7" x14ac:dyDescent="0.2">
      <c r="A4" t="s">
        <v>28</v>
      </c>
      <c r="B4">
        <v>5731</v>
      </c>
    </row>
    <row r="5" spans="1:7" x14ac:dyDescent="0.2">
      <c r="A5" t="s">
        <v>29</v>
      </c>
      <c r="B5">
        <v>274911</v>
      </c>
    </row>
    <row r="6" spans="1:7" x14ac:dyDescent="0.2">
      <c r="A6" t="s">
        <v>48</v>
      </c>
      <c r="B6">
        <v>900019</v>
      </c>
    </row>
    <row r="7" spans="1:7" x14ac:dyDescent="0.2">
      <c r="A7" t="s">
        <v>36</v>
      </c>
      <c r="B7">
        <v>3169946</v>
      </c>
    </row>
    <row r="8" spans="1:7" x14ac:dyDescent="0.2">
      <c r="A8" t="s">
        <v>32</v>
      </c>
      <c r="B8">
        <v>1357515</v>
      </c>
    </row>
    <row r="9" spans="1:7" x14ac:dyDescent="0.2">
      <c r="A9" t="s">
        <v>23</v>
      </c>
      <c r="B9">
        <v>653</v>
      </c>
    </row>
    <row r="10" spans="1:7" x14ac:dyDescent="0.2">
      <c r="A10" t="s">
        <v>22</v>
      </c>
      <c r="B10">
        <v>101971</v>
      </c>
      <c r="D10">
        <v>781273638008</v>
      </c>
      <c r="E10" s="4">
        <f>D10/(1024*1024*1024)</f>
        <v>727.61777602881193</v>
      </c>
    </row>
    <row r="11" spans="1:7" x14ac:dyDescent="0.2">
      <c r="A11" t="s">
        <v>49</v>
      </c>
      <c r="B11">
        <v>27550</v>
      </c>
    </row>
    <row r="12" spans="1:7" x14ac:dyDescent="0.2">
      <c r="A12" t="s">
        <v>31</v>
      </c>
      <c r="B12">
        <v>1492746</v>
      </c>
    </row>
    <row r="13" spans="1:7" x14ac:dyDescent="0.2">
      <c r="A13" t="s">
        <v>50</v>
      </c>
      <c r="B13">
        <v>532</v>
      </c>
    </row>
    <row r="14" spans="1:7" x14ac:dyDescent="0.2">
      <c r="A14" t="s">
        <v>30</v>
      </c>
      <c r="B14">
        <v>212993</v>
      </c>
      <c r="G14">
        <f>SUM(B14:B15)</f>
        <v>217129</v>
      </c>
    </row>
    <row r="15" spans="1:7" x14ac:dyDescent="0.2">
      <c r="A15" t="s">
        <v>51</v>
      </c>
      <c r="B15">
        <v>4136</v>
      </c>
    </row>
    <row r="16" spans="1:7" x14ac:dyDescent="0.2">
      <c r="A16" t="s">
        <v>34</v>
      </c>
      <c r="B16">
        <v>22028142</v>
      </c>
    </row>
    <row r="17" spans="1:9" x14ac:dyDescent="0.2">
      <c r="A17" t="s">
        <v>52</v>
      </c>
      <c r="B17">
        <v>117608</v>
      </c>
    </row>
    <row r="18" spans="1:9" x14ac:dyDescent="0.2">
      <c r="A18" t="s">
        <v>53</v>
      </c>
      <c r="B18">
        <v>266243</v>
      </c>
    </row>
    <row r="19" spans="1:9" x14ac:dyDescent="0.2">
      <c r="A19" t="s">
        <v>54</v>
      </c>
      <c r="B19">
        <v>73664</v>
      </c>
      <c r="D19">
        <v>34821786831339</v>
      </c>
      <c r="E19" s="4">
        <f>D19/(1024*1024*1024)</f>
        <v>32430.316164474003</v>
      </c>
      <c r="F19" t="s">
        <v>57</v>
      </c>
      <c r="I19" t="s">
        <v>59</v>
      </c>
    </row>
    <row r="20" spans="1:9" x14ac:dyDescent="0.2">
      <c r="A20" t="s">
        <v>26</v>
      </c>
      <c r="B20">
        <v>186</v>
      </c>
    </row>
    <row r="21" spans="1:9" x14ac:dyDescent="0.2">
      <c r="A21" t="s">
        <v>24</v>
      </c>
      <c r="B21">
        <v>238</v>
      </c>
    </row>
    <row r="23" spans="1:9" x14ac:dyDescent="0.2">
      <c r="B23">
        <f>SUM(B2:B21)</f>
        <v>30036470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2019-11-01T14:42:03Z</dcterms:created>
  <dcterms:modified xsi:type="dcterms:W3CDTF">2019-11-05T21:39:33Z</dcterms:modified>
</cp:coreProperties>
</file>