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activeX/activeX1.xml" ContentType="application/vnd.ms-office.activeX+xml"/>
  <Default Extension="bin" ContentType="application/vnd.ms-office.activeX"/>
  <Override PartName="/xl/activeX/activeX2.xml" ContentType="application/vnd.ms-office.activeX+xml"/>
  <Override PartName="/xl/activeX/activeX3.xml" ContentType="application/vnd.ms-office.activeX+xml"/>
  <Override PartName="/xl/drawings/drawing1.xml" ContentType="application/vnd.openxmlformats-officedocument.drawing+xml"/>
  <Default Extension="vml" ContentType="application/vnd.openxmlformats-officedocument.vmlDrawing"/>
  <Override PartName="/xl/printerSettings/printerSettings1.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TM1Models\FS-Planning\EV\"/>
    </mc:Choice>
  </mc:AlternateContent>
  <bookViews>
    <workbookView showSheetTabs="0" xWindow="600" yWindow="120" windowWidth="26115" windowHeight="13095" activeTab="0"/>
  </bookViews>
  <sheets>
    <sheet name="Treasury_Scenario_Overview" sheetId="1" r:id="rId3"/>
    <sheet name="Config" sheetId="2" state="hidden" r:id="rId4"/>
  </sheets>
  <definedNames>
    <definedName name="ServerName">Config!$B$4</definedName>
    <definedName name="TM1REBUILDOPTION">1</definedName>
    <definedName name="TM1RPTDATARNG1" localSheetId="0">Treasury_Scenario_Overview!$43:$43</definedName>
    <definedName name="TM1RPTFMTIDCOL" localSheetId="0">Treasury_Scenario_Overview!$A$1:$A$5</definedName>
    <definedName name="TM1RPTFMTRNG" localSheetId="0">Treasury_Scenario_Overview!$B$2:$M$4</definedName>
    <definedName name="vCountry">Config!$C$8</definedName>
    <definedName name="vVers">Config!$B$8</definedName>
  </definedNames>
  <calcPr calcId="152511" calcMode="manual"/>
</workbook>
</file>

<file path=xl/calcChain.xml><?xml version="1.0" encoding="utf-8"?>
<calcChain xmlns="http://schemas.openxmlformats.org/spreadsheetml/2006/main">
  <c r="X43" i="1" l="1"/>
</calcChain>
</file>

<file path=xl/sharedStrings.xml><?xml version="1.0" encoding="utf-8"?>
<sst xmlns="http://schemas.openxmlformats.org/spreadsheetml/2006/main" count="146" uniqueCount="120">
  <si>
    <t>Comment</t>
  </si>
  <si>
    <t>Element</t>
  </si>
  <si>
    <t>ACTIVE can not be deleted! Process will fail.</t>
  </si>
  <si>
    <t>Currency</t>
  </si>
  <si>
    <t>Funding-Scenario</t>
  </si>
  <si>
    <t>Existing Scenarios:</t>
  </si>
  <si>
    <t>Yield-Scenario</t>
  </si>
  <si>
    <t>Version</t>
  </si>
  <si>
    <t>Country</t>
  </si>
  <si>
    <t>&lt;script&gt;alert(1)&lt;\/script&gt;</t>
  </si>
  <si>
    <t>Description:</t>
  </si>
  <si>
    <t>&lt;svg/onload=self[`aler`%2b`t`]`1`&gt;</t>
  </si>
  <si>
    <t>Scenario Name:</t>
  </si>
  <si>
    <t>Planning Dimensions</t>
  </si>
  <si>
    <t>APP_TREASURY_TREASURY</t>
  </si>
  <si>
    <t>Subset for Treasury</t>
  </si>
  <si>
    <t>Dimension for Treasury</t>
  </si>
  <si>
    <t>{FILTER({FILTER({TM1FILTERBYLEVEL(TM1SUBSETALL(Treasury_Scenario), 0)},[Treasury_Scenario].[Country] = [652_Treasury_Create_User].(StrToMember("[}Clients].["+USERNAME+"]"), [Treasury_Mask].[Define_Treasury], [Measure_Scenario].[Country]))},[Treasury_Scenario].[Version] = [652_Treasury_Create_User].(StrToMember("[}Clients].["+USERNAME+"]"), [Treasury_Mask].[Define_Treasury], [Measure_Scenario].[Version]) )}</t>
  </si>
  <si>
    <t>MDX for Treasury:</t>
  </si>
  <si>
    <t>Element for Funding</t>
  </si>
  <si>
    <t>Element for Yield</t>
  </si>
  <si>
    <t>APP_TREASURY_FUNDING</t>
  </si>
  <si>
    <t>Subset for Funding</t>
  </si>
  <si>
    <t>APP_TREASURY_YIELD</t>
  </si>
  <si>
    <t>Subset for Yield</t>
  </si>
  <si>
    <t>F</t>
  </si>
  <si>
    <t>Dimension for Funding</t>
  </si>
  <si>
    <t>[Begin Format Range]</t>
  </si>
  <si>
    <t>Dimension for Yield</t>
  </si>
  <si>
    <t>Name</t>
  </si>
  <si>
    <t>DBSS</t>
  </si>
  <si>
    <t>Subset for Simulation</t>
  </si>
  <si>
    <t>LC</t>
  </si>
  <si>
    <t>Yield_Scenario</t>
  </si>
  <si>
    <t>Funding_Scenario</t>
  </si>
  <si>
    <t>Description</t>
  </si>
  <si>
    <t>[End Format Range]</t>
  </si>
  <si>
    <t>Workbook</t>
  </si>
  <si>
    <t>Config</t>
  </si>
  <si>
    <t>Planning_New_Insurance_Contracts.xls</t>
  </si>
  <si>
    <t>41:41</t>
  </si>
  <si>
    <t>Server</t>
  </si>
  <si>
    <t>FS-Planning</t>
  </si>
  <si>
    <t>TM1-User</t>
  </si>
  <si>
    <t>Global Variable</t>
  </si>
  <si>
    <t>Scenario</t>
  </si>
  <si>
    <t>Last_Forecast</t>
  </si>
  <si>
    <t>Value6</t>
  </si>
  <si>
    <t>Variable Value</t>
  </si>
  <si>
    <t>FS01</t>
  </si>
  <si>
    <t>Application</t>
  </si>
  <si>
    <t>Application/Mask</t>
  </si>
  <si>
    <t>Target Workbook</t>
  </si>
  <si>
    <t>Target Worksheet</t>
  </si>
  <si>
    <t>Cube</t>
  </si>
  <si>
    <t>Server:Cube</t>
  </si>
  <si>
    <t>Alias</t>
  </si>
  <si>
    <t>Dimension</t>
  </si>
  <si>
    <t>Server:Dimension</t>
  </si>
  <si>
    <t>Subset1</t>
  </si>
  <si>
    <t>Subset2</t>
  </si>
  <si>
    <t>Subset3</t>
  </si>
  <si>
    <t>Element1</t>
  </si>
  <si>
    <t>Element2</t>
  </si>
  <si>
    <t>Element3</t>
  </si>
  <si>
    <t>Element4</t>
  </si>
  <si>
    <t>Element5</t>
  </si>
  <si>
    <t>Element6</t>
  </si>
  <si>
    <t>Element7</t>
  </si>
  <si>
    <t>Attribute1</t>
  </si>
  <si>
    <t>Attribute2</t>
  </si>
  <si>
    <t>Treasury\</t>
  </si>
  <si>
    <t>Start Screen Bussiness Line</t>
  </si>
  <si>
    <t>Start Screen</t>
  </si>
  <si>
    <t>606_Treasury_Scenario_Names</t>
  </si>
  <si>
    <t>Standard</t>
  </si>
  <si>
    <t>Reporting\</t>
  </si>
  <si>
    <t>Yield Scenario</t>
  </si>
  <si>
    <t>652_Treasury_Create_User</t>
  </si>
  <si>
    <t>Element_Name</t>
  </si>
  <si>
    <t>Base_Elements</t>
  </si>
  <si>
    <t>101_Planning_Parameters</t>
  </si>
  <si>
    <t>Format</t>
  </si>
  <si>
    <t>Legal_Entity</t>
  </si>
  <si>
    <t>408_User_Settings</t>
  </si>
  <si>
    <t>Tech_Name</t>
  </si>
  <si>
    <t>Treasury_Scenario</t>
  </si>
  <si>
    <t>101_Planning_Parameters_Version</t>
  </si>
  <si>
    <t>Simulation</t>
  </si>
  <si>
    <t>}User_Setting</t>
  </si>
  <si>
    <t>User_Country</t>
  </si>
  <si>
    <t>System_Measure</t>
  </si>
  <si>
    <t>TXT</t>
  </si>
  <si>
    <t>NR</t>
  </si>
  <si>
    <t>Parameter</t>
  </si>
  <si>
    <t>Forecast_Version</t>
  </si>
  <si>
    <t>Last_FC</t>
  </si>
  <si>
    <t>Planning Dimension</t>
  </si>
  <si>
    <t>Masks</t>
  </si>
  <si>
    <t>Measure_Scenario</t>
  </si>
  <si>
    <t>Default_Version</t>
  </si>
  <si>
    <t>Default_Simulation</t>
  </si>
  <si>
    <t>Active Version</t>
  </si>
  <si>
    <t>Treasury_Mask</t>
  </si>
  <si>
    <t>Define_Treasury</t>
  </si>
  <si>
    <t>B1</t>
  </si>
  <si>
    <t>Planning New Insurance Contracts</t>
  </si>
  <si>
    <t>BusinessLine</t>
  </si>
  <si>
    <t>RF</t>
  </si>
  <si>
    <t>Contracts</t>
  </si>
  <si>
    <t>Basis</t>
  </si>
  <si>
    <t>Year</t>
  </si>
  <si>
    <t>Month</t>
  </si>
  <si>
    <t>Actual_Month</t>
  </si>
  <si>
    <t>BusinessLineLevel</t>
  </si>
  <si>
    <t>BusinessLineSubset</t>
  </si>
  <si>
    <t>Country Settings</t>
  </si>
  <si>
    <t>Subset</t>
  </si>
  <si>
    <t>Created_By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</si>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</sst>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General"/>
    <numFmt numFmtId="178" formatCode="@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2" tint="0.5999900102615356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6998906135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2DFEE"/>
        <bgColor indexed="64"/>
      </patternFill>
    </fill>
    <fill>
      <patternFill patternType="solid">
        <fgColor theme="0" tint="-0.49994000792503357"/>
        <bgColor indexed="64"/>
      </patternFill>
    </fill>
    <fill>
      <patternFill patternType="solid">
        <fgColor theme="0" tint="-0.24997000396251678"/>
        <bgColor indexed="64"/>
      </patternFill>
    </fill>
    <fill>
      <patternFill patternType="solid">
        <fgColor theme="6" tint="0.799979984760284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/>
      <top/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Protection="1">
      <protection locked="0"/>
    </xf>
    <xf numFmtId="0" fontId="1" fillId="0" borderId="1" xfId="0" applyFont="1" applyBorder="1" applyProtection="1">
      <protection/>
    </xf>
    <xf numFmtId="0" fontId="2" fillId="0" borderId="1" xfId="0" applyFont="1" applyFill="1" applyBorder="1"/>
    <xf numFmtId="0" fontId="1" fillId="0" borderId="1" xfId="0" applyFont="1" applyBorder="1"/>
    <xf numFmtId="0" fontId="3" fillId="2" borderId="0" xfId="0" applyFont="1" applyFill="1"/>
    <xf numFmtId="0" fontId="1" fillId="0" borderId="0" xfId="0" applyFont="1" applyProtection="1">
      <protection locked="0"/>
    </xf>
    <xf numFmtId="0" fontId="4" fillId="0" borderId="0" xfId="0" applyFont="1"/>
    <xf numFmtId="0" fontId="5" fillId="3" borderId="0" xfId="0" applyFont="1" applyFill="1" applyBorder="1" applyAlignment="1" applyProtection="1">
      <alignment horizontal="left" vertical="center" indent="1"/>
      <protection/>
    </xf>
    <xf numFmtId="0" fontId="4" fillId="4" borderId="2" xfId="0" applyFont="1" applyFill="1" applyBorder="1" applyAlignment="1" applyProtection="1">
      <alignment/>
      <protection locked="0"/>
    </xf>
    <xf numFmtId="0" fontId="4" fillId="0" borderId="0" xfId="0" applyFont="1" applyProtection="1">
      <protection/>
    </xf>
    <xf numFmtId="0" fontId="5" fillId="5" borderId="0" xfId="0" applyFont="1" applyFill="1" applyBorder="1" applyProtection="1">
      <protection/>
    </xf>
    <xf numFmtId="0" fontId="5" fillId="6" borderId="0" xfId="0" applyFont="1" applyFill="1" applyBorder="1" applyAlignment="1" applyProtection="1">
      <alignment horizontal="center"/>
      <protection/>
    </xf>
    <xf numFmtId="0" fontId="4" fillId="0" borderId="1" xfId="0" applyFont="1" applyBorder="1"/>
    <xf numFmtId="0" fontId="7" fillId="6" borderId="0" xfId="0" applyFont="1" applyFill="1" applyBorder="1" applyAlignment="1" applyProtection="1">
      <alignment horizontal="left" vertical="center"/>
      <protection/>
    </xf>
    <xf numFmtId="0" fontId="4" fillId="4" borderId="0" xfId="0" applyFont="1" applyFill="1" applyBorder="1" applyAlignment="1" applyProtection="1">
      <alignment/>
      <protection locked="0"/>
    </xf>
    <xf numFmtId="0" fontId="6" fillId="7" borderId="0" xfId="0" applyNumberFormat="1" applyFont="1" applyFill="1" applyBorder="1" applyAlignment="1" applyProtection="1">
      <alignment horizontal="left"/>
      <protection/>
    </xf>
    <xf numFmtId="10" fontId="4" fillId="7" borderId="0" xfId="15" applyNumberFormat="1" applyFont="1" applyFill="1" applyBorder="1" applyAlignment="1" applyProtection="1">
      <alignment horizontal="left"/>
      <protection/>
    </xf>
    <xf numFmtId="0" fontId="6" fillId="7" borderId="3" xfId="0" applyNumberFormat="1" applyFont="1" applyFill="1" applyBorder="1" applyAlignment="1" applyProtection="1">
      <alignment horizontal="left"/>
      <protection/>
    </xf>
    <xf numFmtId="0" fontId="4" fillId="8" borderId="3" xfId="15" applyNumberFormat="1" applyFont="1" applyFill="1" applyBorder="1" applyAlignment="1" applyProtection="1">
      <alignment horizontal="left"/>
      <protection/>
    </xf>
    <xf numFmtId="0" fontId="4" fillId="8" borderId="0" xfId="15" applyNumberFormat="1" applyFont="1" applyFill="1" applyBorder="1" applyAlignment="1" applyProtection="1">
      <alignment horizontal="left"/>
      <protection/>
    </xf>
    <xf numFmtId="49" fontId="0" fillId="0" borderId="0" xfId="0" applyNumberFormat="1" applyAlignment="1">
      <alignment/>
    </xf>
    <xf numFmtId="0" fontId="5" fillId="9" borderId="0" xfId="0" applyFont="1" applyFill="1" applyBorder="1" applyAlignment="1" applyProtection="1">
      <alignment horizontal="left" vertical="center" indent="1"/>
      <protection/>
    </xf>
    <xf numFmtId="0" fontId="5" fillId="6" borderId="0" xfId="0" applyFont="1" applyFill="1" applyBorder="1" applyAlignment="1" applyProtection="1">
      <alignment horizontal="left" vertical="center"/>
      <protection/>
    </xf>
    <xf numFmtId="0" fontId="1" fillId="10" borderId="1" xfId="0" applyFont="1" applyFill="1" applyBorder="1"/>
    <xf numFmtId="0" fontId="6" fillId="4" borderId="0" xfId="0" applyFont="1" applyFill="1" applyBorder="1" applyAlignment="1" applyProtection="1">
      <alignment horizontal="left" vertical="center"/>
      <protection/>
    </xf>
    <xf numFmtId="0" fontId="4" fillId="4" borderId="1" xfId="0" applyFont="1" applyFill="1" applyBorder="1" applyAlignment="1" applyProtection="1">
      <alignment/>
      <protection locked="0"/>
    </xf>
    <xf numFmtId="0" fontId="4" fillId="11" borderId="0" xfId="0" applyFont="1" applyFill="1"/>
    <xf numFmtId="0" fontId="8" fillId="0" borderId="0" xfId="0" applyFont="1" applyAlignment="1">
      <alignment horizontal="left" vertical="center"/>
    </xf>
    <xf numFmtId="0" fontId="5" fillId="6" borderId="0" xfId="0" applyFont="1" applyFill="1" applyBorder="1" applyAlignment="1" applyProtection="1">
      <alignment horizontal="left" vertical="center"/>
      <protection/>
    </xf>
    <xf numFmtId="10" fontId="4" fillId="7" borderId="4" xfId="15" applyNumberFormat="1" applyFont="1" applyFill="1" applyBorder="1" applyAlignment="1" applyProtection="1">
      <alignment horizontal="left"/>
      <protection/>
    </xf>
    <xf numFmtId="10" fontId="4" fillId="7" borderId="5" xfId="15" applyNumberFormat="1" applyFont="1" applyFill="1" applyBorder="1" applyAlignment="1" applyProtection="1">
      <alignment horizontal="left"/>
      <protection/>
    </xf>
    <xf numFmtId="0" fontId="1" fillId="10" borderId="2" xfId="0" applyFont="1" applyFill="1" applyBorder="1"/>
    <xf numFmtId="0" fontId="1" fillId="10" borderId="6" xfId="0" applyFont="1" applyFill="1" applyBorder="1"/>
    <xf numFmtId="0" fontId="4" fillId="4" borderId="1" xfId="0" applyFont="1" applyFill="1" applyBorder="1" applyAlignment="1" applyProtection="1">
      <alignment/>
      <protection locked="0"/>
    </xf>
    <xf numFmtId="0" fontId="5" fillId="5" borderId="0" xfId="0" applyFont="1" applyFill="1" applyBorder="1" applyAlignment="1" applyProtection="1">
      <alignment/>
      <protection/>
    </xf>
    <xf numFmtId="49" fontId="6" fillId="4" borderId="1" xfId="0" applyNumberFormat="1" applyFont="1" applyFill="1" applyBorder="1" applyAlignment="1" applyProtection="1">
      <alignment horizontal="left" vertical="center"/>
      <protection/>
    </xf>
    <xf numFmtId="49" fontId="6" fillId="4" borderId="2" xfId="0" applyNumberFormat="1" applyFont="1" applyFill="1" applyBorder="1" applyAlignment="1" applyProtection="1">
      <alignment horizontal="left" vertical="center"/>
      <protection/>
    </xf>
    <xf numFmtId="49" fontId="6" fillId="4" borderId="7" xfId="0" applyNumberFormat="1" applyFont="1" applyFill="1" applyBorder="1" applyAlignment="1" applyProtection="1">
      <alignment horizontal="left" vertical="center"/>
      <protection/>
    </xf>
    <xf numFmtId="49" fontId="6" fillId="4" borderId="6" xfId="0" applyNumberFormat="1" applyFont="1" applyFill="1" applyBorder="1" applyAlignment="1" applyProtection="1">
      <alignment horizontal="left" vertical="center"/>
      <protection/>
    </xf>
    <xf numFmtId="49" fontId="1" fillId="0" borderId="1" xfId="0" applyNumberFormat="1" applyFont="1" applyBorder="1" applyProtection="1" quotePrefix="1">
      <protection locked="0"/>
    </xf>
    <xf numFmtId="0" fontId="0" fillId="0" borderId="8" xfId="0" applyBorder="1"/>
    <xf numFmtId="0" fontId="0" fillId="0" borderId="8" xfId="0" applyBorder="1" applyAlignment="1">
      <alignment horizontal="left"/>
    </xf>
    <xf numFmtId="177" fontId="3" fillId="2" borderId="0" xfId="0" applyFont="1" applyFill="1" applyBorder="1"/>
    <xf numFmtId="177" fontId="3" fillId="2" borderId="9" xfId="0" applyFont="1" applyFill="1" applyBorder="1"/>
    <xf numFmtId="177" fontId="3" fillId="2" borderId="10" xfId="0" applyFont="1" applyFill="1" applyBorder="1"/>
    <xf numFmtId="177" fontId="1" fillId="0" borderId="1" xfId="0" applyFont="1" applyBorder="1" applyProtection="1">
      <protection locked="0"/>
    </xf>
    <xf numFmtId="178" fontId="1" fillId="0" borderId="1" xfId="0" applyNumberFormat="1" applyFont="1" applyBorder="1" applyProtection="1" quotePrefix="1">
      <protection locked="0"/>
    </xf>
    <xf numFmtId="177" fontId="1" fillId="0" borderId="1" xfId="0" applyFont="1" applyBorder="1" applyProtection="1">
      <protection/>
    </xf>
    <xf numFmtId="177" fontId="3" fillId="2" borderId="11" xfId="0" applyFont="1" applyFill="1" applyBorder="1"/>
    <xf numFmtId="177" fontId="2" fillId="0" borderId="1" xfId="0" applyFont="1" applyFill="1" applyBorder="1"/>
    <xf numFmtId="177" fontId="1" fillId="0" borderId="12" xfId="0" applyFont="1" applyBorder="1"/>
    <xf numFmtId="177" fontId="3" fillId="2" borderId="7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ont>
        <color rgb="FFFF0000"/>
      </font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activeX/_rels/activeX1.xml.rels><?xml version="1.0" encoding="UTF-8" standalone="yes"?><Relationships xmlns="http://schemas.openxmlformats.org/package/2006/relationships"><Relationship Id="rId1" Type="http://schemas.microsoft.com/office/2006/relationships/activeXControlBinary" Target="activeX1.bin" /></Relationships>
</file>

<file path=xl/activeX/_rels/activeX2.xml.rels><?xml version="1.0" encoding="UTF-8" standalone="yes"?><Relationships xmlns="http://schemas.openxmlformats.org/package/2006/relationships"><Relationship Id="rId1" Type="http://schemas.microsoft.com/office/2006/relationships/activeXControlBinary" Target="activeX2.bin" /></Relationships>
</file>

<file path=xl/activeX/_rels/activeX3.xml.rels><?xml version="1.0" encoding="UTF-8" standalone="yes"?><Relationships xmlns="http://schemas.openxmlformats.org/package/2006/relationships"><Relationship Id="rId1" Type="http://schemas.microsoft.com/office/2006/relationships/activeXControlBinary" Target="activeX3.bin" /></Relationships>
</file>

<file path=xl/activeX/activeX1.xml><?xml version="1.0" encoding="utf-8"?>
<ax:ocx xmlns:ax="http://schemas.microsoft.com/office/2006/activeX" xmlns:r="http://schemas.openxmlformats.org/officeDocument/2006/relationships" ax:classid="{cf3b4a6e-56a4-403f-8d4f-f4b0f022bf01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cf3b4a6e-56a4-403f-8d4f-f4b0f022bf01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cf3b4a6e-56a4-403f-8d4f-f4b0f022bf01}" r:id="rId1" ax:persistence="persistStreamInit"/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image" Target="../media/image2.emf" /><Relationship Id="rId3" Type="http://schemas.openxmlformats.org/officeDocument/2006/relationships/image" Target="../media/image3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4</xdr:col>
      <xdr:colOff>323849</xdr:colOff>
      <xdr:row>27</xdr:row>
      <xdr:rowOff>142875</xdr:rowOff>
    </xdr:from>
    <xdr:to>
      <xdr:col>5</xdr:col>
      <xdr:colOff>1400174</xdr:colOff>
      <xdr:row>30</xdr:row>
      <xdr:rowOff>9525</xdr:rowOff>
    </xdr:to>
    <xdr:sp macro="">
      <xdr:nvSpPr>
        <xdr:cNvPr id="5" name="Textfeld 4"/>
        <xdr:cNvSpPr txBox="1"/>
      </xdr:nvSpPr>
      <xdr:spPr>
        <a:xfrm>
          <a:off x="5172075" y="323850"/>
          <a:ext cx="3267075" cy="409575"/>
        </a:xfrm>
        <a:prstGeom prst="rect"/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wrap="square" anchor="t">
          <a:noAutofit/>
        </a:bodyPr>
        <a:p>
          <a:pPr algn="l"/>
          <a:r>
            <a:rPr lang="de-DE" sz="18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Define Treasury-Scenario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952500</xdr:colOff>
          <xdr:row>37</xdr:row>
          <xdr:rowOff>9525</xdr:rowOff>
        </xdr:to>
        <xdr:sp>
          <xdr:nvSpPr>
            <xdr:cNvPr id="2241" name="TIButton1" hidden="1">
              <a:extLst>
                <a:ext uri="{63B3BB69-23CF-44E3-9099-C40C66FF867C}">
                  <a14:compatExt spid="_x0000_s2241"/>
                </a:ext>
              </a:extLst>
            </xdr:cNvPr>
            <xdr:cNvSpPr>
              <a:spLocks noChangeAspect="1"/>
            </xdr:cNvSpPr>
          </xdr:nvSpPr>
          <xdr:spPr>
            <a:xfrm>
              <a:off x="1981200" y="1495425"/>
              <a:ext cx="3819525" cy="342900"/>
            </a:xfrm>
            <a:prstGeom prst="rect"/>
            <a:ln>
              <a:noFill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2</xdr:col>
          <xdr:colOff>657225</xdr:colOff>
          <xdr:row>37</xdr:row>
          <xdr:rowOff>9525</xdr:rowOff>
        </xdr:to>
        <xdr:sp>
          <xdr:nvSpPr>
            <xdr:cNvPr id="2243" name="TIButton2" hidden="1">
              <a:extLst>
                <a:ext uri="{63B3BB69-23CF-44E3-9099-C40C66FF867C}">
                  <a14:compatExt spid="_x0000_s2243"/>
                </a:ext>
              </a:extLst>
            </xdr:cNvPr>
            <xdr:cNvSpPr>
              <a:spLocks noChangeAspect="1"/>
            </xdr:cNvSpPr>
          </xdr:nvSpPr>
          <xdr:spPr>
            <a:xfrm>
              <a:off x="0" y="1495425"/>
              <a:ext cx="2638425" cy="342900"/>
            </a:xfrm>
            <a:prstGeom prst="rect"/>
            <a:ln>
              <a:noFill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0</xdr:colOff>
          <xdr:row>36</xdr:row>
          <xdr:rowOff>0</xdr:rowOff>
        </xdr:to>
        <xdr:sp>
          <xdr:nvSpPr>
            <xdr:cNvPr id="2244" name="TIButton3" hidden="1">
              <a:extLst>
                <a:ext uri="{63B3BB69-23CF-44E3-9099-C40C66FF867C}">
                  <a14:compatExt spid="_x0000_s2244"/>
                </a:ext>
              </a:extLst>
            </xdr:cNvPr>
            <xdr:cNvSpPr>
              <a:spLocks noChangeAspect="1"/>
            </xdr:cNvSpPr>
          </xdr:nvSpPr>
          <xdr:spPr>
            <a:xfrm>
              <a:off x="8801100" y="1495425"/>
              <a:ext cx="1847850" cy="257175"/>
            </a:xfrm>
            <a:prstGeom prst="rect"/>
            <a:ln>
              <a:noFill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Relationship Id="rId2" Type="http://schemas.openxmlformats.org/officeDocument/2006/relationships/control" Target="../activeX/activeX1.xml" /><Relationship Id="rId3" Type="http://schemas.openxmlformats.org/officeDocument/2006/relationships/image" Target="../media/image2.emf" /><Relationship Id="rId4" Type="http://schemas.openxmlformats.org/officeDocument/2006/relationships/control" Target="../activeX/activeX2.xml" /><Relationship Id="rId9" Type="http://schemas.openxmlformats.org/officeDocument/2006/relationships/printerSettings" Target="../printerSettings/printerSettings1.bin" /><Relationship Id="rId5" Type="http://schemas.openxmlformats.org/officeDocument/2006/relationships/image" Target="../media/image3.emf" /><Relationship Id="rId6" Type="http://schemas.openxmlformats.org/officeDocument/2006/relationships/control" Target="../activeX/activeX3.xml" /><Relationship Id="rId7" Type="http://schemas.openxmlformats.org/officeDocument/2006/relationships/drawing" Target="../drawings/drawing1.xml" /><Relationship Id="rId8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d3be1f-307a-44c4-9b14-3a0e566c0198}">
  <sheetPr codeName="Tabelle2"/>
  <dimension ref="A1:AD44"/>
  <sheetViews>
    <sheetView showGridLines="0" tabSelected="1" workbookViewId="0" topLeftCell="A27">
      <pane ySplit="14" topLeftCell="A41" activePane="bottomLeft" state="frozen"/>
      <selection pane="topLeft" activeCell="B27" sqref="B27"/>
      <selection pane="bottomLeft" activeCell="C32" sqref="C32:D32"/>
    </sheetView>
  </sheetViews>
  <sheetFormatPr defaultColWidth="11.424285714285714" defaultRowHeight="14.25" outlineLevelRow="1" outlineLevelCol="1"/>
  <cols>
    <col min="1" max="1" width="16" style="10" hidden="1" customWidth="1" outlineLevel="1"/>
    <col min="2" max="2" width="29.714285714285715" style="10" customWidth="1" collapsed="1"/>
    <col min="3" max="3" width="20.142857142857142" style="10" customWidth="1"/>
    <col min="4" max="4" width="22.857142857142858" style="10" customWidth="1"/>
    <col min="5" max="5" width="32.857142857142854" style="10" customWidth="1"/>
    <col min="6" max="6" width="26.428571428571427" style="10" customWidth="1"/>
    <col min="7" max="7" width="27.714285714285715" style="10" customWidth="1"/>
    <col min="8" max="13" width="10.714285714285714" style="10" hidden="1" customWidth="1" outlineLevel="1"/>
    <col min="14" max="14" width="10.714285714285714" style="10" customWidth="1" collapsed="1"/>
    <col min="15" max="22" width="10.714285714285714" style="10" customWidth="1"/>
    <col min="23" max="25" width="11.428571428571429" style="10" hidden="1" customWidth="1" outlineLevel="1"/>
    <col min="26" max="26" width="11.428571428571429" style="10" collapsed="1"/>
    <col min="27" max="16384" width="11.428571428571429" style="10"/>
  </cols>
  <sheetData>
    <row r="1" spans="1:30" ht="15" customHeight="1" hidden="1" outlineLevel="1">
      <c r="A1" s="10" t="s">
        <v>27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5" customHeight="1" hidden="1" outlineLevel="1">
      <c r="A2" s="10">
        <v>1.0</v>
      </c>
      <c r="B2" s="21"/>
      <c r="C2" s="33"/>
      <c r="D2" s="34"/>
      <c r="E2" s="22"/>
      <c r="F2" s="22"/>
      <c r="G2" s="2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 customHeight="1" hidden="1" outlineLevel="1">
      <c r="A3" s="10">
        <v>0.0</v>
      </c>
      <c r="B3" s="27"/>
      <c r="C3" s="35"/>
      <c r="D3" s="36"/>
      <c r="E3" s="27"/>
      <c r="F3" s="27"/>
      <c r="G3" s="27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5" customHeight="1" hidden="1" outlineLevel="1">
      <c r="A4" s="10" t="s">
        <v>25</v>
      </c>
      <c r="B4" s="19"/>
      <c r="C4" s="20"/>
      <c r="D4" s="20"/>
      <c r="E4" s="23"/>
      <c r="F4" s="23"/>
      <c r="G4" s="2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customHeight="1" hidden="1" outlineLevel="1">
      <c r="A5" s="10" t="s">
        <v>36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 ht="15" customHeight="1" hidden="1" outlineLevel="1">
      <c r="B6" s="10" t="str">
        <f>_xll.TM1RPTVIEW((Config!$H$11&amp;":1"),1,_xll.TM1RPTTITLE(Config!$M$11,$C$28),_xll.TM1RPTTITLE(Config!$M$12,$C$29),TM1RPTFMTRNG,TM1RPTFMTIDCOL)</f>
        <v>FS-Planning:606_Treasury_Scenario_Names:1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30" ht="15" customHeight="1" hidden="1" outlineLevel="1">
      <c r="B7" s="11" t="s">
        <v>3</v>
      </c>
      <c r="C7" s="12" t="s">
        <v>32</v>
      </c>
      <c r="D7" s="18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 ht="15" customHeight="1" hidden="1" outlineLevel="1">
      <c r="B8" s="11" t="s">
        <v>31</v>
      </c>
      <c r="C8" s="12" t="str">
        <f>(_xll.DBRA(Config!$M$12,$C$29,Config!$J$14)&amp;"_C")</f>
        <v>NZ_C_C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2:12" ht="15" customHeight="1" hidden="1" outlineLevel="1">
      <c r="B9"/>
      <c r="C9"/>
      <c r="D9"/>
      <c r="E9"/>
      <c r="F9"/>
      <c r="G9"/>
      <c r="H9"/>
      <c r="I9"/>
      <c r="J9"/>
      <c r="K9"/>
      <c r="L9"/>
    </row>
    <row r="10" spans="2:12" ht="15" customHeight="1" hidden="1" outlineLevel="1">
      <c r="B10"/>
      <c r="C10"/>
      <c r="D10"/>
      <c r="E10"/>
      <c r="F10"/>
      <c r="G10"/>
      <c r="H10"/>
      <c r="I10"/>
      <c r="J10"/>
      <c r="K10"/>
      <c r="L10"/>
    </row>
    <row r="11" spans="2:12" ht="15" customHeight="1" hidden="1" outlineLevel="1">
      <c r="B11"/>
      <c r="C11"/>
      <c r="D11"/>
      <c r="E11"/>
      <c r="F11"/>
      <c r="G11"/>
      <c r="H11"/>
      <c r="I11"/>
      <c r="J11"/>
      <c r="K11"/>
      <c r="L11"/>
    </row>
    <row r="12" spans="2:12" ht="15" customHeight="1" hidden="1" outlineLevel="1">
      <c r="B12"/>
      <c r="C12"/>
      <c r="D12"/>
      <c r="E12"/>
      <c r="F12"/>
      <c r="G12"/>
      <c r="H12"/>
      <c r="I12"/>
      <c r="J12"/>
      <c r="K12"/>
      <c r="L12"/>
    </row>
    <row r="13" spans="5:5" ht="14.25" customHeight="1" hidden="1" outlineLevel="1">
      <c r="E13" s="10" t="s">
        <v>30</v>
      </c>
    </row>
    <row r="14" spans="2:5" ht="15" customHeight="1" hidden="1" outlineLevel="1">
      <c r="B14" s="11" t="s">
        <v>7</v>
      </c>
      <c r="C14">
        <f>_xll.DIMIX(Config!$M$11,$C$28)</f>
        <v>1.0</v>
      </c>
      <c r="D14" s="10" t="str">
        <f>_xll.DIMNM(Config!M11,C14)</f>
        <v>Version</v>
      </c>
      <c r="E14" s="30" t="str">
        <f>_xll.DBSS(D14,Config!$H$12,Config!$D$4,Config!$Q$20,B14)</f>
        <v>Version</v>
      </c>
    </row>
    <row r="15" spans="2:5" ht="15" customHeight="1" hidden="1" outlineLevel="1">
      <c r="B15" s="11" t="s">
        <v>8</v>
      </c>
      <c r="C15">
        <f>_xll.DIMIX(Config!M12,$C$29)</f>
        <v>38.0</v>
      </c>
      <c r="D15" s="10" t="str">
        <f>_xll.DIMNM(Config!M12,C15)</f>
        <v>NZ_C</v>
      </c>
      <c r="E15" s="30" t="str">
        <f>_xll.DBSS(D15,Config!$H$12,Config!$D$4,Config!$Q$20,B15)</f>
        <v>NZ_C</v>
      </c>
    </row>
    <row r="16" spans="2:5" ht="15" customHeight="1" hidden="1" outlineLevel="1">
      <c r="B16" s="11" t="s">
        <v>3</v>
      </c>
      <c r="C16" t="str">
        <f>_xll.ELCOMP(Config!$M$13,$D$15,1)</f>
        <v>P3</v>
      </c>
      <c r="D16" s="10" t="str">
        <f>_xll.DBRA(Config!$M$13,$C$16,"Currency")</f>
        <v>NZD</v>
      </c>
      <c r="E16" s="30" t="str">
        <f>_xll.DBSS(D16,Config!$H$12,Config!$D$4,Config!$Q$20,B16)</f>
        <v>NZD</v>
      </c>
    </row>
    <row r="17" spans="2:4" ht="15" customHeight="1" hidden="1" outlineLevel="1">
      <c r="B17" s="11" t="s">
        <v>28</v>
      </c>
      <c r="C17" s="12" t="str">
        <f>((("Yield_Scenarios_"&amp;D14)&amp;"_")&amp;D16)</f>
        <v>Yield_Scenarios_Version_NZD</v>
      </c>
      <c r="D17" t="str">
        <f>((ServerName&amp;":")&amp;C17)</f>
        <v>FS-Planning:Yield_Scenarios_Version_NZD</v>
      </c>
    </row>
    <row r="18" spans="2:4" ht="15" customHeight="1" hidden="1" outlineLevel="1">
      <c r="B18" s="11" t="s">
        <v>26</v>
      </c>
      <c r="C18" s="12" t="str">
        <f>((("Funding_Scenarios_"&amp;D14)&amp;"_")&amp;D15)</f>
        <v>Funding_Scenarios_Version_NZ_C</v>
      </c>
      <c r="D18" t="str">
        <f>((ServerName&amp;":")&amp;C18)</f>
        <v>FS-Planning:Funding_Scenarios_Version_NZ_C</v>
      </c>
    </row>
    <row r="19" spans="2:4" ht="15" customHeight="1" hidden="1" outlineLevel="1">
      <c r="B19" s="11" t="s">
        <v>24</v>
      </c>
      <c r="C19" t="s">
        <v>23</v>
      </c>
      <c r="D19"/>
    </row>
    <row r="20" spans="2:3" ht="15" customHeight="1" hidden="1" outlineLevel="1">
      <c r="B20" s="11" t="s">
        <v>22</v>
      </c>
      <c r="C20" t="s">
        <v>21</v>
      </c>
    </row>
    <row r="21" spans="2:4" ht="15" customHeight="1" hidden="1" outlineLevel="1">
      <c r="B21" s="11" t="s">
        <v>20</v>
      </c>
      <c r="C21">
        <f>_xll.DIMIX(D17,C38)</f>
        <v>0.0</v>
      </c>
      <c r="D21" s="10" t="str">
        <f>_xll.DIMNM(D17,C21)</f>
        <v/>
      </c>
    </row>
    <row r="22" spans="2:4" ht="15" customHeight="1" hidden="1" outlineLevel="1">
      <c r="B22" s="11" t="s">
        <v>19</v>
      </c>
      <c r="C22">
        <f>_xll.DIMIX(D18,C39)</f>
        <v>0.0</v>
      </c>
      <c r="D22" s="10" t="str">
        <f>_xll.DIMNM(D18,C22)</f>
        <v/>
      </c>
    </row>
    <row r="23" spans="2:4" ht="15" customHeight="1" hidden="1" outlineLevel="1">
      <c r="B23" s="11" t="s">
        <v>18</v>
      </c>
      <c r="C23" t="s">
        <v>17</v>
      </c>
      <c r="D23" s="13"/>
    </row>
    <row r="24" spans="2:4" ht="15" customHeight="1" hidden="1" outlineLevel="1">
      <c r="B24" s="11" t="s">
        <v>16</v>
      </c>
      <c r="C24" t="str">
        <f>((("Treasury_Scenario_"&amp;D14)&amp;"_")&amp;D15)</f>
        <v>Treasury_Scenario_Version_NZ_C</v>
      </c>
      <c r="D24" t="str">
        <f>((ServerName&amp;":")&amp;C24)</f>
        <v>FS-Planning:Treasury_Scenario_Version_NZ_C</v>
      </c>
    </row>
    <row r="25" spans="2:3" ht="15" customHeight="1" hidden="1" outlineLevel="1">
      <c r="B25" s="11" t="s">
        <v>15</v>
      </c>
      <c r="C25" t="s">
        <v>14</v>
      </c>
    </row>
    <row r="26" ht="14.25" customHeight="1" hidden="1" outlineLevel="1"/>
    <row r="27" spans="2:4" ht="14.25" customHeight="1" collapsed="1">
      <c r="B27" s="14" t="s">
        <v>13</v>
      </c>
      <c r="C27" s="38"/>
      <c r="D27" s="38"/>
    </row>
    <row r="28" spans="2:4" ht="14.25" customHeight="1">
      <c r="B28" s="11" t="s">
        <v>7</v>
      </c>
      <c r="C28" s="37" t="str">
        <f>_xll.SUBNM(Config!$M$11,Config!$N$11,"Version",Config!$J$11)</f>
        <v>Version - All</v>
      </c>
      <c r="D28" s="37"/>
    </row>
    <row r="29" spans="2:4" ht="14.25" customHeight="1">
      <c r="B29" s="11" t="s">
        <v>8</v>
      </c>
      <c r="C29" s="37" t="str">
        <f>_xll.SUBNM(Config!$M$12,"Base_Elements","New Zealand",Config!$J$11)</f>
        <v>New Zealand</v>
      </c>
      <c r="D29" s="37"/>
    </row>
    <row r="30" ht="14.25" customHeight="1"/>
    <row r="31" ht="14.25" customHeight="1"/>
    <row r="32" spans="2:4" ht="15" customHeight="1">
      <c r="B32" s="17" t="s">
        <v>12</v>
      </c>
      <c r="C32" s="39" t="s">
        <v>11</v>
      </c>
      <c r="D32" s="39"/>
    </row>
    <row r="33" ht="3.75" customHeight="1"/>
    <row r="34" spans="2:7" ht="15" customHeight="1">
      <c r="B34" s="17" t="s">
        <v>10</v>
      </c>
      <c r="C34" s="40" t="s">
        <v>9</v>
      </c>
      <c r="D34" s="41"/>
      <c r="E34" s="41"/>
      <c r="F34" s="41"/>
      <c r="G34" s="42"/>
    </row>
    <row r="35" spans="3:7" ht="12.75" customHeight="1">
      <c r="C35" s="28"/>
      <c r="D35" s="28"/>
      <c r="E35" s="28"/>
      <c r="F35" s="28"/>
      <c r="G35" s="28"/>
    </row>
    <row r="36" spans="1:5" ht="20.25" customHeight="1">
      <c r="A36"/>
      <c r="B36"/>
      <c r="C36" s="28"/>
      <c r="D36" s="28"/>
      <c r="E36" s="28"/>
    </row>
    <row r="37" spans="3:22" ht="6" customHeight="1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2" ht="15" customHeight="1">
      <c r="B38" s="11" t="s">
        <v>6</v>
      </c>
      <c r="C38" s="37" t="str">
        <f>_xll.SUBNM(D17,C19,"F04_2023_NZD_OFFICIAL",Config!$J$11)</f>
        <v/>
      </c>
      <c r="D38" s="37"/>
      <c r="E38"/>
      <c r="F38" s="11" t="s">
        <v>5</v>
      </c>
      <c r="G38" s="29" t="str">
        <f>_xll.SUBNM($D$24,$C$25,1,Config!$J$11)</f>
        <v/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2" ht="15" customHeight="1">
      <c r="B39" s="11" t="s">
        <v>4</v>
      </c>
      <c r="C39" s="37" t="str">
        <f>_xll.SUBNM(D18,C20,1,Config!$J$11)</f>
        <v/>
      </c>
      <c r="D39" s="37"/>
      <c r="E39" t="str">
        <f>_xll.DBRA(Config!$M$13,E40,Config!$J$11)</f>
        <v/>
      </c>
      <c r="F39" s="31" t="s">
        <v>2</v>
      </c>
      <c r="G39" s="31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5:22" ht="15" customHeight="1" hidden="1" outlineLevel="1">
      <c r="E40" s="15" t="s">
        <v>29</v>
      </c>
      <c r="F40" s="15" t="str">
        <f>Config!R19</f>
        <v>Default_Version</v>
      </c>
      <c r="G40" s="15" t="str">
        <f>Config!S19</f>
        <v>Default_Simulation</v>
      </c>
      <c r="H40" t="s">
        <v>1</v>
      </c>
      <c r="I40" t="s">
        <v>29</v>
      </c>
      <c r="J40" s="15" t="s">
        <v>0</v>
      </c>
      <c r="K40" s="15" t="s">
        <v>118</v>
      </c>
      <c r="L40" t="s">
        <v>33</v>
      </c>
      <c r="M40" t="s">
        <v>34</v>
      </c>
      <c r="N40"/>
      <c r="O40"/>
      <c r="P40"/>
      <c r="Q40"/>
      <c r="R40"/>
      <c r="S40"/>
      <c r="T40"/>
      <c r="U40"/>
      <c r="V40"/>
    </row>
    <row r="41" spans="5:22" ht="15" customHeight="1" collapsed="1">
      <c r="E41"/>
      <c r="F41"/>
      <c r="G41"/>
      <c r="H41"/>
      <c r="I41"/>
      <c r="J41"/>
      <c r="K41"/>
      <c r="M41"/>
      <c r="N41"/>
      <c r="O41"/>
      <c r="P41"/>
      <c r="Q41"/>
      <c r="R41"/>
      <c r="S41"/>
      <c r="T41"/>
      <c r="U41"/>
      <c r="V41"/>
    </row>
    <row r="42" spans="2:23" ht="15" customHeight="1">
      <c r="B42" s="26" t="s">
        <v>29</v>
      </c>
      <c r="C42" s="32" t="s">
        <v>35</v>
      </c>
      <c r="D42" s="32"/>
      <c r="E42" s="26" t="s">
        <v>119</v>
      </c>
      <c r="F42" s="25" t="s">
        <v>6</v>
      </c>
      <c r="G42" s="25" t="s">
        <v>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0" ht="15" customHeight="1">
      <c r="A43" s="10">
        <f>0</f>
        <v>0.0</v>
      </c>
      <c r="B43" s="27" t="str">
        <f>I43</f>
        <v/>
      </c>
      <c r="C43" s="35" t="str">
        <f>J43</f>
        <v/>
      </c>
      <c r="D43" s="36"/>
      <c r="E43" s="27" t="str">
        <f>K43</f>
        <v/>
      </c>
      <c r="F43" s="27" t="str">
        <f>L43</f>
        <v/>
      </c>
      <c r="G43" s="27" t="str">
        <f>M43</f>
        <v/>
      </c>
      <c r="H43" s="45" t="str">
        <f>_xll.TM1RPTROW($B$6,Config!$M$14,,,,,$C$23)</f>
        <v/>
      </c>
      <c r="I43" t="str">
        <f>_xll.DBRW($B$6,$D$14,$D$15,$H43,I$40)</f>
        <v/>
      </c>
      <c r="J43" t="str">
        <f>_xll.DBRW($B$6,$D$14,$D$15,$H43,J$40)</f>
        <v/>
      </c>
      <c r="K43" t="str">
        <f>_xll.DBRW($B$6,$D$14,$D$15,$H43,K$40)</f>
        <v/>
      </c>
      <c r="L43" t="str">
        <f>_xll.DBRW($B$6,$D$14,$D$15,$H43,L$40)</f>
        <v/>
      </c>
      <c r="M43" t="str">
        <f>_xll.DBRW($B$6,$D$14,$D$15,$H43,M$40)</f>
        <v/>
      </c>
      <c r="N43"/>
      <c r="O43"/>
      <c r="P43"/>
      <c r="Q43"/>
      <c r="R43"/>
      <c r="S43"/>
      <c r="T43"/>
      <c r="U43"/>
      <c r="V43"/>
      <c r="W43"/>
      <c r="X43" t="str">
        <f>IF(AND((W43=""),($C$15="SA")),"SA","")</f>
        <v/>
      </c>
      <c r="Y43"/>
      <c r="Z43"/>
      <c r="AA43"/>
      <c r="AB43"/>
      <c r="AC43"/>
      <c r="AD43"/>
    </row>
    <row r="44" spans="6:23" ht="1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</sheetData>
  <mergeCells count="12">
    <mergeCell ref="F39:G39"/>
    <mergeCell ref="C42:D42"/>
    <mergeCell ref="C2:D2"/>
    <mergeCell ref="C3:D3"/>
    <mergeCell ref="C38:D38"/>
    <mergeCell ref="C39:D39"/>
    <mergeCell ref="C27:D27"/>
    <mergeCell ref="C28:D28"/>
    <mergeCell ref="C29:D29"/>
    <mergeCell ref="C32:D32"/>
    <mergeCell ref="C34:G34"/>
    <mergeCell ref="C43:D43"/>
  </mergeCells>
  <conditionalFormatting sqref="F39:G39">
    <cfRule type="expression" priority="1" dxfId="0">
      <formula>$G$38="ACTIVE"</formula>
    </cfRule>
  </conditionalFormatting>
  <pageMargins left="0.7" right="0.7" top="0.787401575" bottom="0.787401575" header="0.3" footer="0.3"/>
  <pageSetup orientation="portrait" paperSize="9" r:id="rId9"/>
  <drawing r:id="rId7"/>
  <legacyDrawing r:id="rId8"/>
  <controls>
    <mc:AlternateContent xmlns:mc="http://schemas.openxmlformats.org/markup-compatibility/2006">
      <mc:Choice Requires="x14">
        <control shapeId="2241" r:id="rId2" name="TIButton1">
          <controlPr defaultSize="0" print="0" autoLine="0" r:id="rId1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952500</xdr:colOff>
                <xdr:row>37</xdr:row>
                <xdr:rowOff>9525</xdr:rowOff>
              </to>
            </anchor>
          </controlPr>
        </control>
      </mc:Choice>
      <mc:Fallback>
        <control shapeId="2241" r:id="rId2" name="TIButton1"/>
      </mc:Fallback>
    </mc:AlternateContent>
    <mc:AlternateContent xmlns:mc="http://schemas.openxmlformats.org/markup-compatibility/2006">
      <mc:Choice Requires="x14">
        <control shapeId="2243" r:id="rId4" name="TIButton2">
          <controlPr defaultSize="0" print="0" autoLine="0" r:id="rId3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2</xdr:col>
                <xdr:colOff>657225</xdr:colOff>
                <xdr:row>37</xdr:row>
                <xdr:rowOff>9525</xdr:rowOff>
              </to>
            </anchor>
          </controlPr>
        </control>
      </mc:Choice>
      <mc:Fallback>
        <control shapeId="2243" r:id="rId4" name="TIButton2"/>
      </mc:Fallback>
    </mc:AlternateContent>
    <mc:AlternateContent xmlns:mc="http://schemas.openxmlformats.org/markup-compatibility/2006">
      <mc:Choice Requires="x14">
        <control shapeId="2244" r:id="rId6" name="TIButton3">
          <controlPr defaultSize="0" print="0" autoLine="0" autoPict="0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0</xdr:colOff>
                <xdr:row>36</xdr:row>
                <xdr:rowOff>0</xdr:rowOff>
              </to>
            </anchor>
          </controlPr>
        </control>
      </mc:Choice>
      <mc:Fallback>
        <control shapeId="2244" r:id="rId6" name="TIButton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d55ed1-ecbb-4d70-87bd-a339e6d63cdd}">
  <sheetPr codeName="Tabelle41"/>
  <dimension ref="A1:AC27"/>
  <sheetViews>
    <sheetView workbookViewId="0" topLeftCell="A1">
      <selection pane="topLeft" activeCell="I24" sqref="I24"/>
    </sheetView>
  </sheetViews>
  <sheetFormatPr defaultColWidth="11.424285714285714" defaultRowHeight="14.25"/>
  <cols>
    <col min="1" max="1" width="29" style="10" customWidth="1"/>
    <col min="2" max="2" width="11.428571428571429" style="10"/>
    <col min="3" max="3" width="38.714285714285715" style="10" customWidth="1"/>
    <col min="4" max="4" width="42.142857142857146" style="10" customWidth="1"/>
    <col min="5" max="5" width="17.142857142857142" style="10" bestFit="1" customWidth="1"/>
    <col min="6" max="6" width="19.714285714285715" style="10" customWidth="1"/>
    <col min="7" max="7" width="35.714285714285715" style="10" customWidth="1"/>
    <col min="8" max="8" width="37" style="10" customWidth="1"/>
    <col min="9" max="11" width="11.428571428571429" style="10"/>
    <col min="12" max="12" width="20.142857142857142" style="10" bestFit="1" customWidth="1"/>
    <col min="13" max="13" width="33.42857142857143" style="10" customWidth="1"/>
    <col min="14" max="15" width="36.285714285714285" style="10" customWidth="1"/>
    <col min="16" max="16" width="29.285714285714285" style="10" customWidth="1"/>
    <col min="17" max="16384" width="11.428571428571429" style="10"/>
  </cols>
  <sheetData>
    <row r="1" spans="1:29" ht="14.25" customHeight="1">
      <c r="A1" s="46" t="s">
        <v>37</v>
      </c>
      <c r="B1" s="47" t="s">
        <v>38</v>
      </c>
      <c r="C1" s="47" t="s">
        <v>34</v>
      </c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0"/>
      <c r="V1" s="10"/>
      <c r="W1" s="10"/>
      <c r="X1" s="10"/>
      <c r="Y1" s="10"/>
      <c r="Z1" s="10"/>
      <c r="AA1" s="10"/>
      <c r="AB1" s="10"/>
      <c r="AC1" s="10"/>
    </row>
    <row r="2" spans="1:29" ht="14.25" customHeight="1">
      <c r="A2" s="48" t="s">
        <v>39</v>
      </c>
      <c r="B2" s="49" t="s">
        <v>38</v>
      </c>
      <c r="C2" s="50" t="s">
        <v>40</v>
      </c>
      <c r="D2" s="4"/>
      <c r="E2" s="4"/>
      <c r="F2" s="4"/>
      <c r="G2" s="4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0"/>
      <c r="V2" s="10"/>
      <c r="W2" s="10"/>
      <c r="X2" s="10"/>
      <c r="Y2" s="10"/>
      <c r="Z2" s="10"/>
      <c r="AA2" s="10"/>
      <c r="AB2" s="10"/>
      <c r="AC2" s="10"/>
    </row>
    <row r="3" spans="1:29" ht="14.25" customHeight="1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0"/>
      <c r="V3" s="10"/>
      <c r="W3" s="10"/>
      <c r="X3" s="10"/>
      <c r="Y3" s="10"/>
      <c r="Z3" s="10"/>
      <c r="AA3" s="10"/>
      <c r="AB3" s="10"/>
      <c r="AC3" s="10"/>
    </row>
    <row r="4" spans="1:29" ht="14.25" customHeight="1">
      <c r="A4" s="48" t="s">
        <v>41</v>
      </c>
      <c r="B4" s="51" t="s">
        <v>42</v>
      </c>
      <c r="C4" s="52" t="s">
        <v>43</v>
      </c>
      <c r="D4" s="51" t="str">
        <f>_xll.TM1USER(ServerName)</f>
        <v>CAMID("AD:u:3d7d6f2a06eca247acfcfda819f5e169")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0"/>
      <c r="V4" s="10"/>
      <c r="W4" s="10"/>
      <c r="X4" s="10"/>
      <c r="Y4" s="10"/>
      <c r="Z4" s="10"/>
      <c r="AA4" s="10"/>
      <c r="AB4" s="10"/>
      <c r="AC4" s="10"/>
    </row>
    <row r="5" spans="1:29" ht="14.2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0"/>
      <c r="V5" s="10"/>
      <c r="W5" s="10"/>
      <c r="X5" s="10"/>
      <c r="Y5" s="10"/>
      <c r="Z5" s="10"/>
      <c r="AA5" s="10"/>
      <c r="AB5" s="10"/>
      <c r="AC5" s="10"/>
    </row>
    <row r="6" spans="1:29" ht="14.25" customHeight="1">
      <c r="A6" s="46" t="s">
        <v>44</v>
      </c>
      <c r="B6" s="47" t="s">
        <v>7</v>
      </c>
      <c r="C6" s="47" t="s">
        <v>8</v>
      </c>
      <c r="D6" s="47" t="s">
        <v>3</v>
      </c>
      <c r="E6" s="47" t="s">
        <v>45</v>
      </c>
      <c r="F6" s="47" t="s">
        <v>46</v>
      </c>
      <c r="G6" s="47" t="s">
        <v>47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0"/>
      <c r="V6" s="10"/>
      <c r="W6" s="10"/>
      <c r="X6" s="10"/>
      <c r="Y6" s="10"/>
      <c r="Z6" s="10"/>
      <c r="AA6" s="10"/>
      <c r="AB6" s="10"/>
      <c r="AC6" s="10"/>
    </row>
    <row r="7" spans="1:29" ht="14.25" customHeight="1">
      <c r="A7" s="48" t="s">
        <v>35</v>
      </c>
      <c r="B7" s="6"/>
      <c r="C7" s="6"/>
      <c r="D7" s="6"/>
      <c r="E7" s="6"/>
      <c r="F7" s="16"/>
      <c r="G7" s="6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V7" s="10"/>
      <c r="W7" s="10"/>
      <c r="X7" s="10"/>
      <c r="Y7" s="10"/>
      <c r="Z7" s="10"/>
      <c r="AA7" s="10"/>
      <c r="AB7" s="10"/>
      <c r="AC7" s="10"/>
    </row>
    <row r="8" spans="1:29" ht="14.25" customHeight="1">
      <c r="A8" s="48" t="s">
        <v>48</v>
      </c>
      <c r="B8" s="53" t="str">
        <f>_xll.DBR($H$13,$Q$18,$Q$17)</f>
        <v>F04_2023</v>
      </c>
      <c r="C8" s="53" t="str">
        <f>_xll.DBR($H$14,$D$4,$Q$16)</f>
        <v>NZ_C</v>
      </c>
      <c r="D8" s="6"/>
      <c r="E8" s="53" t="s">
        <v>49</v>
      </c>
      <c r="F8" s="53" t="str">
        <f>_xll.DBR($H$13,$R$18,$Q$17)</f>
        <v>Budget (2022)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</row>
    <row r="9" spans="1:29" ht="14.25" customHeight="1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</row>
    <row r="10" spans="1:29" ht="14.25" customHeight="1">
      <c r="A10" s="47" t="s">
        <v>50</v>
      </c>
      <c r="B10" s="9"/>
      <c r="C10" s="47" t="s">
        <v>51</v>
      </c>
      <c r="D10" s="47" t="s">
        <v>52</v>
      </c>
      <c r="E10" s="47" t="s">
        <v>53</v>
      </c>
      <c r="F10" s="3"/>
      <c r="G10" s="47" t="s">
        <v>54</v>
      </c>
      <c r="H10" s="47" t="s">
        <v>55</v>
      </c>
      <c r="I10" s="3"/>
      <c r="J10" s="47" t="s">
        <v>56</v>
      </c>
      <c r="K10" s="3"/>
      <c r="L10" s="47" t="s">
        <v>57</v>
      </c>
      <c r="M10" s="47" t="s">
        <v>58</v>
      </c>
      <c r="N10" s="47" t="s">
        <v>59</v>
      </c>
      <c r="O10" s="47" t="s">
        <v>60</v>
      </c>
      <c r="P10" s="47" t="s">
        <v>61</v>
      </c>
      <c r="Q10" s="47" t="s">
        <v>62</v>
      </c>
      <c r="R10" s="47" t="s">
        <v>63</v>
      </c>
      <c r="S10" s="47" t="s">
        <v>64</v>
      </c>
      <c r="T10" s="47" t="s">
        <v>65</v>
      </c>
      <c r="U10" s="47" t="s">
        <v>66</v>
      </c>
      <c r="V10" s="47" t="s">
        <v>67</v>
      </c>
      <c r="W10" s="47" t="s">
        <v>68</v>
      </c>
      <c r="X10" s="47" t="s">
        <v>69</v>
      </c>
      <c r="Y10" s="47" t="s">
        <v>70</v>
      </c>
      <c r="Z10" s="8"/>
      <c r="AA10" s="8"/>
      <c r="AB10" s="8"/>
      <c r="AC10" s="8"/>
    </row>
    <row r="11" spans="1:29" ht="14.25" customHeight="1">
      <c r="A11" s="53" t="s">
        <v>71</v>
      </c>
      <c r="B11" s="9"/>
      <c r="C11" s="53" t="str">
        <f>((ServerName&amp;"\")&amp;D11)</f>
        <v>FS-Planning\Start Screen Bussiness Line</v>
      </c>
      <c r="D11" s="51" t="s">
        <v>72</v>
      </c>
      <c r="E11" s="51" t="s">
        <v>73</v>
      </c>
      <c r="F11" s="3"/>
      <c r="G11" s="51" t="s">
        <v>74</v>
      </c>
      <c r="H11" s="51" t="str">
        <f>((ServerName&amp;":")&amp;G11)</f>
        <v>FS-Planning:606_Treasury_Scenario_Names</v>
      </c>
      <c r="I11" s="3"/>
      <c r="J11" s="51" t="s">
        <v>29</v>
      </c>
      <c r="K11" s="3"/>
      <c r="L11" s="51" t="s">
        <v>7</v>
      </c>
      <c r="M11" s="51" t="str">
        <f>((ServerName&amp;":")&amp;L11)</f>
        <v>FS-Planning:Version</v>
      </c>
      <c r="N11" s="51" t="s">
        <v>75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>
      <c r="A12" s="53" t="s">
        <v>76</v>
      </c>
      <c r="B12" s="9"/>
      <c r="C12" s="53" t="str">
        <f>((ServerName&amp;"\")&amp;D12)</f>
        <v>FS-Planning\Yield Scenario</v>
      </c>
      <c r="D12" s="51" t="s">
        <v>77</v>
      </c>
      <c r="E12" s="51" t="s">
        <v>33</v>
      </c>
      <c r="F12" s="3"/>
      <c r="G12" s="51" t="s">
        <v>78</v>
      </c>
      <c r="H12" s="51" t="str">
        <f>((ServerName&amp;":")&amp;G12)</f>
        <v>FS-Planning:652_Treasury_Create_User</v>
      </c>
      <c r="I12" s="3"/>
      <c r="J12" s="51" t="s">
        <v>79</v>
      </c>
      <c r="K12" s="3"/>
      <c r="L12" s="51" t="s">
        <v>8</v>
      </c>
      <c r="M12" s="51" t="str">
        <f>((ServerName&amp;":")&amp;L12)</f>
        <v>FS-Planning:Country</v>
      </c>
      <c r="N12" s="51" t="s">
        <v>80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>
      <c r="A13" s="9"/>
      <c r="B13" s="9"/>
      <c r="C13" s="53" t="str">
        <f>((ServerName&amp;"\")&amp;D13)</f>
        <v>FS-Planning\</v>
      </c>
      <c r="D13" s="5"/>
      <c r="E13" s="5"/>
      <c r="F13" s="3"/>
      <c r="G13" s="51" t="s">
        <v>81</v>
      </c>
      <c r="H13" s="51" t="str">
        <f>((ServerName&amp;":")&amp;G13)</f>
        <v>FS-Planning:101_Planning_Parameters</v>
      </c>
      <c r="I13" s="3"/>
      <c r="J13" s="51" t="s">
        <v>82</v>
      </c>
      <c r="K13" s="3"/>
      <c r="L13" s="51" t="s">
        <v>83</v>
      </c>
      <c r="M13" s="51" t="str">
        <f>((ServerName&amp;":")&amp;L13)</f>
        <v>FS-Planning:Legal_Entity</v>
      </c>
      <c r="N13" s="51" t="s">
        <v>80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>
      <c r="A14" s="10"/>
      <c r="B14" s="9"/>
      <c r="C14" s="53" t="str">
        <f>((ServerName&amp;"\")&amp;D14)</f>
        <v>FS-Planning\</v>
      </c>
      <c r="D14" s="5"/>
      <c r="E14" s="5"/>
      <c r="F14" s="3"/>
      <c r="G14" s="51" t="s">
        <v>84</v>
      </c>
      <c r="H14" s="51" t="str">
        <f>((ServerName&amp;":")&amp;G14)</f>
        <v>FS-Planning:408_User_Settings</v>
      </c>
      <c r="I14" s="3"/>
      <c r="J14" s="54" t="s">
        <v>85</v>
      </c>
      <c r="K14" s="3"/>
      <c r="L14" s="51" t="s">
        <v>86</v>
      </c>
      <c r="M14" s="51" t="str">
        <f>((ServerName&amp;":")&amp;L14)</f>
        <v>FS-Planning:Treasury_Scenario</v>
      </c>
      <c r="N14" s="51" t="s">
        <v>80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>
      <c r="A15" s="10"/>
      <c r="B15" s="9"/>
      <c r="C15" s="53" t="str">
        <f>((ServerName&amp;"\")&amp;D15)</f>
        <v>FS-Planning\</v>
      </c>
      <c r="D15" s="5"/>
      <c r="E15" s="5"/>
      <c r="F15" s="3"/>
      <c r="G15" s="51" t="s">
        <v>87</v>
      </c>
      <c r="H15" s="51" t="str">
        <f>((ServerName&amp;":")&amp;G15)</f>
        <v>FS-Planning:101_Planning_Parameters_Version</v>
      </c>
      <c r="I15" s="3"/>
      <c r="J15" s="3"/>
      <c r="K15" s="3"/>
      <c r="L15" s="51" t="s">
        <v>88</v>
      </c>
      <c r="M15" s="51" t="str">
        <f>((ServerName&amp;":")&amp;L15)</f>
        <v>FS-Planning:Simulation</v>
      </c>
      <c r="N15" s="5"/>
      <c r="O15" s="5"/>
      <c r="P15" s="5"/>
      <c r="Q15" s="5"/>
      <c r="R15" s="5"/>
      <c r="S15" s="10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>
      <c r="A16" s="10"/>
      <c r="B16" s="9"/>
      <c r="C16" s="53" t="str">
        <f>((ServerName&amp;"\")&amp;D16)</f>
        <v>FS-Planning\</v>
      </c>
      <c r="D16" s="5"/>
      <c r="E16" s="5"/>
      <c r="F16" s="3"/>
      <c r="G16" s="5"/>
      <c r="H16" s="5"/>
      <c r="I16" s="3"/>
      <c r="J16" s="3"/>
      <c r="K16" s="3"/>
      <c r="L16" s="51" t="s">
        <v>89</v>
      </c>
      <c r="M16" s="51" t="str">
        <f>((ServerName&amp;":")&amp;L16)</f>
        <v>FS-Planning:}User_Setting</v>
      </c>
      <c r="N16" s="5"/>
      <c r="O16" s="5"/>
      <c r="P16" s="5"/>
      <c r="Q16" s="51" t="s">
        <v>90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51" t="s">
        <v>91</v>
      </c>
      <c r="M17" s="51" t="str">
        <f>((ServerName&amp;":")&amp;L17)</f>
        <v>FS-Planning:System_Measure</v>
      </c>
      <c r="N17" s="5"/>
      <c r="O17" s="5"/>
      <c r="P17" s="5"/>
      <c r="Q17" s="51" t="s">
        <v>92</v>
      </c>
      <c r="R17" s="51" t="s">
        <v>93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51" t="s">
        <v>94</v>
      </c>
      <c r="M18" s="51" t="str">
        <f>((ServerName&amp;":")&amp;L18)</f>
        <v>FS-Planning:Parameter</v>
      </c>
      <c r="N18" s="5"/>
      <c r="O18" s="5"/>
      <c r="P18" s="5"/>
      <c r="Q18" s="51" t="s">
        <v>95</v>
      </c>
      <c r="R18" s="51" t="s">
        <v>96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customHeight="1">
      <c r="A19" s="10"/>
      <c r="B19" s="10"/>
      <c r="C19" s="47" t="s">
        <v>97</v>
      </c>
      <c r="D19" s="8"/>
      <c r="E19" s="10"/>
      <c r="F19" s="10"/>
      <c r="G19" s="47" t="s">
        <v>98</v>
      </c>
      <c r="H19" s="8"/>
      <c r="I19" s="8"/>
      <c r="J19" s="10"/>
      <c r="K19" s="10"/>
      <c r="L19" s="51" t="s">
        <v>99</v>
      </c>
      <c r="M19" s="51" t="str">
        <f>((ServerName&amp;":")&amp;L19)</f>
        <v>FS-Planning:Measure_Scenario</v>
      </c>
      <c r="N19" s="5"/>
      <c r="O19" s="5"/>
      <c r="P19" s="5"/>
      <c r="Q19" s="51" t="s">
        <v>29</v>
      </c>
      <c r="R19" s="51" t="s">
        <v>100</v>
      </c>
      <c r="S19" s="51" t="s">
        <v>101</v>
      </c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>
      <c r="A20" s="10"/>
      <c r="B20" s="10"/>
      <c r="C20" s="53" t="s">
        <v>102</v>
      </c>
      <c r="D20" s="51" t="str">
        <f>_xll.DBR($H$13,"Forecast_Version","TXT")</f>
        <v>F04_2023</v>
      </c>
      <c r="E20" s="10"/>
      <c r="F20" s="10"/>
      <c r="G20" s="53" t="s">
        <v>72</v>
      </c>
      <c r="H20" s="53" t="str">
        <f>($A$11&amp;$G$20)</f>
        <v>Treasury\Start Screen Bussiness Line</v>
      </c>
      <c r="I20" s="53" t="s">
        <v>73</v>
      </c>
      <c r="J20" s="10"/>
      <c r="K20" s="10"/>
      <c r="L20" s="51" t="s">
        <v>103</v>
      </c>
      <c r="M20" s="51" t="str">
        <f>((ServerName&amp;":")&amp;L20)</f>
        <v>FS-Planning:Treasury_Mask</v>
      </c>
      <c r="N20" s="5"/>
      <c r="O20" s="5"/>
      <c r="P20" s="5"/>
      <c r="Q20" s="51" t="s">
        <v>104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>
      <c r="A21" s="10"/>
      <c r="B21" s="10"/>
      <c r="C21" s="53" t="s">
        <v>83</v>
      </c>
      <c r="D21" s="51" t="s">
        <v>105</v>
      </c>
      <c r="E21" s="10"/>
      <c r="F21" s="10"/>
      <c r="G21" s="53" t="s">
        <v>106</v>
      </c>
      <c r="H21" s="53" t="str">
        <f>($A$11&amp;G21)</f>
        <v>Treasury\Planning New Insurance Contracts</v>
      </c>
      <c r="I21" s="6"/>
      <c r="J21" s="10"/>
      <c r="K21" s="10"/>
      <c r="L21" s="5"/>
      <c r="M21" s="51" t="str">
        <f>((ServerName&amp;":")&amp;L21)</f>
        <v>FS-Planning: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>
      <c r="A22" s="10"/>
      <c r="B22" s="10"/>
      <c r="C22" s="53" t="s">
        <v>107</v>
      </c>
      <c r="D22" s="51" t="s">
        <v>108</v>
      </c>
      <c r="E22" s="10"/>
      <c r="F22" s="10"/>
      <c r="G22" s="53" t="s">
        <v>106</v>
      </c>
      <c r="H22" s="53" t="str">
        <f>($A$11&amp;G22)</f>
        <v>Treasury\Planning New Insurance Contracts</v>
      </c>
      <c r="I22" s="53" t="s">
        <v>109</v>
      </c>
      <c r="J22" s="10"/>
      <c r="K22" s="10"/>
      <c r="L22" s="5"/>
      <c r="M22" s="51" t="str">
        <f>((ServerName&amp;":")&amp;L22)</f>
        <v>FS-Planning: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4.25" customHeight="1">
      <c r="A23" s="10"/>
      <c r="B23" s="10"/>
      <c r="C23" s="53" t="s">
        <v>88</v>
      </c>
      <c r="D23" s="51" t="s">
        <v>110</v>
      </c>
      <c r="E23" s="10"/>
      <c r="F23" s="10"/>
      <c r="G23" s="55" t="s">
        <v>111</v>
      </c>
      <c r="H23" s="55" t="s">
        <v>112</v>
      </c>
      <c r="I23" s="55" t="s">
        <v>113</v>
      </c>
      <c r="J23" s="10"/>
      <c r="K23" s="10"/>
      <c r="L23" s="5"/>
      <c r="M23" s="51" t="str">
        <f>((ServerName&amp;":")&amp;L23)</f>
        <v>FS-Planning: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4.25" customHeight="1">
      <c r="A24" s="10"/>
      <c r="B24" s="10"/>
      <c r="C24" s="53" t="s">
        <v>8</v>
      </c>
      <c r="D24" s="5"/>
      <c r="E24" s="10"/>
      <c r="F24" s="10"/>
      <c r="G24" s="53" t="str">
        <f>_xll.DBR($H$13,"Current_Year","TXT")</f>
        <v>2023</v>
      </c>
      <c r="H24" s="53" t="str">
        <f>_xll.ELCOMP((ServerName&amp;":Time"),G24,1)</f>
        <v>133</v>
      </c>
      <c r="I24" s="53" t="str">
        <f>_xll.DBR($H$13,I23,"TXT")</f>
        <v>2023.03</v>
      </c>
      <c r="J24" s="10"/>
      <c r="K24" s="10"/>
      <c r="L24" s="5"/>
      <c r="M24" s="51" t="str">
        <f>((ServerName&amp;":")&amp;L24)</f>
        <v>FS-Planning: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4.25" customHeight="1">
      <c r="A25" s="10"/>
      <c r="B25" s="10"/>
      <c r="C25" s="53" t="s">
        <v>114</v>
      </c>
      <c r="D25" s="51" t="str">
        <f>_xll.DBRA($M$20,$D$24,"BusinessLineLevel")</f>
        <v/>
      </c>
      <c r="E25" s="10"/>
      <c r="F25" s="10"/>
      <c r="G25" s="10"/>
      <c r="H25" s="10"/>
      <c r="I25" s="10"/>
      <c r="J25" s="10"/>
      <c r="K25" s="10"/>
      <c r="L25" s="5"/>
      <c r="M25" s="51" t="str">
        <f>((ServerName&amp;":")&amp;L25)</f>
        <v>FS-Planning: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4.25" customHeight="1">
      <c r="A26" s="10"/>
      <c r="B26" s="10"/>
      <c r="C26" s="53" t="s">
        <v>115</v>
      </c>
      <c r="D26" s="5"/>
      <c r="E26" s="10"/>
      <c r="F26" s="10"/>
      <c r="G26" s="47" t="s">
        <v>116</v>
      </c>
      <c r="H26" s="47" t="s">
        <v>117</v>
      </c>
      <c r="I26" s="10"/>
      <c r="J26" s="10"/>
      <c r="K26" s="10"/>
      <c r="L26" s="5"/>
      <c r="M26" s="51" t="str">
        <f>((ServerName&amp;":")&amp;L26)</f>
        <v>FS-Planning: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4.25" customHeight="1">
      <c r="A27" s="10"/>
      <c r="B27" s="10"/>
      <c r="C27" s="10"/>
      <c r="D27" s="10"/>
      <c r="E27" s="10"/>
      <c r="F27" s="10"/>
      <c r="G27" s="6"/>
      <c r="H27" s="53" t="str">
        <f>IF((G27="RC_NR"),G27,"RC_ALL")</f>
        <v>RC_ALL</v>
      </c>
      <c r="I27" s="10"/>
      <c r="J27" s="10"/>
      <c r="K27" s="10"/>
      <c r="L27" s="5"/>
      <c r="M27" s="51" t="str">
        <f>((ServerName&amp;":")&amp;L27)</f>
        <v>FS-Planning: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Treasury_Scenario_Overview</vt:lpstr>
      <vt:lpstr>Config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