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data" sheetId="1" r:id="rId1"/>
    <sheet name="inducers" sheetId="3" r:id="rId2"/>
    <sheet name="sequences" sheetId="2" r:id="rId3"/>
    <sheet name="201212" sheetId="13" r:id="rId4"/>
    <sheet name="201125" sheetId="12" r:id="rId5"/>
    <sheet name="191114" sheetId="11" r:id="rId6"/>
    <sheet name="191011" sheetId="10" r:id="rId7"/>
    <sheet name="190428" sheetId="8" r:id="rId8"/>
    <sheet name="190308" sheetId="7" r:id="rId9"/>
    <sheet name="190228" sheetId="6" r:id="rId10"/>
    <sheet name="190207" sheetId="4" r:id="rId11"/>
    <sheet name="other seq" sheetId="5" r:id="rId12"/>
  </sheets>
  <calcPr calcId="152511"/>
</workbook>
</file>

<file path=xl/calcChain.xml><?xml version="1.0" encoding="utf-8"?>
<calcChain xmlns="http://schemas.openxmlformats.org/spreadsheetml/2006/main">
  <c r="C13" i="13" l="1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D12" i="13"/>
  <c r="C12" i="13"/>
  <c r="H3" i="3"/>
  <c r="I3" i="3" s="1"/>
  <c r="H4" i="3"/>
  <c r="I4" i="3" s="1"/>
  <c r="H5" i="3"/>
  <c r="H6" i="3"/>
  <c r="H7" i="3"/>
  <c r="H8" i="3"/>
  <c r="I8" i="3" s="1"/>
  <c r="H9" i="3"/>
  <c r="H10" i="3"/>
  <c r="H11" i="3"/>
  <c r="H12" i="3"/>
  <c r="I12" i="3" s="1"/>
  <c r="I5" i="3"/>
  <c r="I7" i="3"/>
  <c r="I9" i="3"/>
  <c r="I10" i="3"/>
  <c r="I11" i="3"/>
  <c r="I2" i="3"/>
  <c r="H2" i="3"/>
  <c r="C12" i="12" l="1"/>
  <c r="B12" i="12"/>
  <c r="C11" i="12"/>
  <c r="B11" i="12"/>
  <c r="C10" i="12"/>
  <c r="B10" i="12"/>
  <c r="C9" i="12"/>
  <c r="B9" i="12"/>
  <c r="C8" i="12"/>
  <c r="B8" i="12"/>
  <c r="C7" i="12"/>
  <c r="B7" i="12"/>
  <c r="D27" i="11"/>
  <c r="E27" i="11" s="1"/>
  <c r="D26" i="11"/>
  <c r="E26" i="11" s="1"/>
  <c r="D25" i="11"/>
  <c r="D24" i="11"/>
  <c r="E24" i="11" s="1"/>
  <c r="D23" i="11"/>
  <c r="D22" i="11"/>
  <c r="D21" i="11"/>
  <c r="E21" i="11" s="1"/>
  <c r="D20" i="11"/>
  <c r="E20" i="11" s="1"/>
  <c r="D19" i="11"/>
  <c r="D18" i="11"/>
  <c r="E18" i="11" s="1"/>
  <c r="E25" i="11"/>
  <c r="E23" i="11"/>
  <c r="E19" i="11"/>
  <c r="E22" i="11"/>
  <c r="D17" i="11"/>
  <c r="E17" i="11" s="1"/>
  <c r="D16" i="11"/>
  <c r="E16" i="11" s="1"/>
  <c r="D15" i="11"/>
  <c r="E15" i="11"/>
  <c r="D14" i="11"/>
  <c r="E14" i="11" s="1"/>
  <c r="D13" i="11"/>
  <c r="E13" i="11" s="1"/>
  <c r="E9" i="11"/>
  <c r="E10" i="11"/>
  <c r="E11" i="11"/>
  <c r="E12" i="11"/>
  <c r="E8" i="11"/>
  <c r="B27" i="10"/>
  <c r="C27" i="10"/>
  <c r="D27" i="10"/>
  <c r="B28" i="10"/>
  <c r="C28" i="10"/>
  <c r="D28" i="10"/>
  <c r="C26" i="10"/>
  <c r="D26" i="10"/>
  <c r="B26" i="10"/>
  <c r="B21" i="10"/>
  <c r="C21" i="10"/>
  <c r="D21" i="10"/>
  <c r="B22" i="10"/>
  <c r="C22" i="10"/>
  <c r="D22" i="10"/>
  <c r="C20" i="10"/>
  <c r="D20" i="10"/>
  <c r="B20" i="10"/>
  <c r="B17" i="10"/>
  <c r="B18" i="10"/>
  <c r="C18" i="10"/>
  <c r="D18" i="10"/>
  <c r="B19" i="10"/>
  <c r="C19" i="10"/>
  <c r="D19" i="10"/>
  <c r="B23" i="10"/>
  <c r="C23" i="10"/>
  <c r="D23" i="10"/>
  <c r="B24" i="10"/>
  <c r="C24" i="10"/>
  <c r="D24" i="10"/>
  <c r="B25" i="10"/>
  <c r="C25" i="10"/>
  <c r="D25" i="10"/>
  <c r="C17" i="10"/>
  <c r="D17" i="10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C57" i="8"/>
  <c r="B57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C31" i="8"/>
  <c r="B31" i="8"/>
  <c r="E17" i="8"/>
  <c r="E18" i="8"/>
  <c r="E19" i="8"/>
  <c r="E20" i="8"/>
  <c r="E21" i="8"/>
  <c r="E22" i="8"/>
  <c r="E23" i="8"/>
  <c r="E24" i="8"/>
  <c r="E25" i="8"/>
  <c r="E26" i="8"/>
  <c r="E27" i="8"/>
  <c r="E16" i="8"/>
  <c r="E4" i="8"/>
  <c r="E5" i="8"/>
  <c r="E6" i="8"/>
  <c r="E7" i="8"/>
  <c r="E8" i="8"/>
  <c r="E9" i="8"/>
  <c r="E10" i="8"/>
  <c r="E11" i="8"/>
  <c r="E12" i="8"/>
  <c r="E13" i="8"/>
  <c r="E14" i="8"/>
  <c r="E3" i="8"/>
  <c r="D17" i="8"/>
  <c r="D18" i="8"/>
  <c r="D19" i="8"/>
  <c r="D16" i="8"/>
  <c r="D21" i="8"/>
  <c r="D22" i="8"/>
  <c r="D23" i="8"/>
  <c r="D24" i="8"/>
  <c r="D25" i="8"/>
  <c r="D26" i="8"/>
  <c r="D27" i="8"/>
  <c r="D20" i="8"/>
  <c r="D8" i="8"/>
  <c r="D9" i="8"/>
  <c r="D10" i="8"/>
  <c r="D11" i="8"/>
  <c r="D12" i="8"/>
  <c r="D13" i="8"/>
  <c r="D14" i="8"/>
  <c r="D7" i="8"/>
  <c r="D4" i="8"/>
  <c r="D5" i="8"/>
  <c r="D6" i="8"/>
  <c r="D3" i="8"/>
  <c r="I6" i="3"/>
  <c r="D27" i="7" l="1"/>
  <c r="E27" i="7"/>
  <c r="D28" i="7"/>
  <c r="E28" i="7"/>
  <c r="D29" i="7"/>
  <c r="E29" i="7"/>
  <c r="D30" i="7"/>
  <c r="E30" i="7"/>
  <c r="E26" i="7"/>
  <c r="D22" i="7"/>
  <c r="E22" i="7"/>
  <c r="D23" i="7"/>
  <c r="E23" i="7"/>
  <c r="D24" i="7"/>
  <c r="E24" i="7"/>
  <c r="D25" i="7"/>
  <c r="E25" i="7"/>
  <c r="E21" i="7"/>
  <c r="D26" i="7"/>
  <c r="D21" i="7"/>
  <c r="D17" i="7"/>
  <c r="E17" i="7"/>
  <c r="D18" i="7"/>
  <c r="E18" i="7"/>
  <c r="D19" i="7"/>
  <c r="E19" i="7"/>
  <c r="D20" i="7"/>
  <c r="E20" i="7"/>
  <c r="E16" i="7"/>
  <c r="D16" i="7"/>
  <c r="C27" i="7"/>
  <c r="C28" i="7"/>
  <c r="C29" i="7"/>
  <c r="C30" i="7"/>
  <c r="C26" i="7"/>
  <c r="C22" i="7"/>
  <c r="C23" i="7"/>
  <c r="C24" i="7"/>
  <c r="C25" i="7"/>
  <c r="C21" i="7"/>
  <c r="C17" i="7"/>
  <c r="C18" i="7"/>
  <c r="C19" i="7"/>
  <c r="C20" i="7"/>
  <c r="C16" i="7"/>
  <c r="F6" i="7"/>
  <c r="F7" i="7"/>
  <c r="F8" i="7"/>
  <c r="F4" i="7"/>
  <c r="F5" i="7"/>
  <c r="F3" i="7"/>
  <c r="C4" i="7"/>
  <c r="C5" i="7"/>
  <c r="C6" i="7"/>
  <c r="C3" i="7"/>
  <c r="B27" i="7"/>
  <c r="B28" i="7"/>
  <c r="B29" i="7"/>
  <c r="B30" i="7"/>
  <c r="B26" i="7"/>
  <c r="B22" i="7"/>
  <c r="B23" i="7"/>
  <c r="B24" i="7"/>
  <c r="B25" i="7"/>
  <c r="B21" i="7"/>
  <c r="B17" i="7"/>
  <c r="B18" i="7"/>
  <c r="B19" i="7"/>
  <c r="B20" i="7"/>
  <c r="B16" i="7"/>
  <c r="E47" i="6" l="1"/>
  <c r="F47" i="6"/>
  <c r="E48" i="6"/>
  <c r="F48" i="6"/>
  <c r="F46" i="6"/>
  <c r="E44" i="6"/>
  <c r="F44" i="6"/>
  <c r="E45" i="6"/>
  <c r="F45" i="6"/>
  <c r="F43" i="6"/>
  <c r="E41" i="6"/>
  <c r="F41" i="6"/>
  <c r="E42" i="6"/>
  <c r="F42" i="6"/>
  <c r="F40" i="6"/>
  <c r="E38" i="6"/>
  <c r="F38" i="6"/>
  <c r="E39" i="6"/>
  <c r="F39" i="6"/>
  <c r="F37" i="6"/>
  <c r="E46" i="6"/>
  <c r="E43" i="6"/>
  <c r="E40" i="6"/>
  <c r="E37" i="6"/>
  <c r="E35" i="6"/>
  <c r="F35" i="6"/>
  <c r="E36" i="6"/>
  <c r="F36" i="6"/>
  <c r="F34" i="6"/>
  <c r="E34" i="6"/>
  <c r="L28" i="6"/>
  <c r="L27" i="6"/>
  <c r="L26" i="6"/>
  <c r="L24" i="6"/>
  <c r="L25" i="6"/>
  <c r="L23" i="6"/>
  <c r="C44" i="6"/>
  <c r="D44" i="6"/>
  <c r="C45" i="6"/>
  <c r="D45" i="6"/>
  <c r="D43" i="6"/>
  <c r="C41" i="6"/>
  <c r="D41" i="6"/>
  <c r="C42" i="6"/>
  <c r="D42" i="6"/>
  <c r="D40" i="6"/>
  <c r="C40" i="6"/>
  <c r="C43" i="6"/>
  <c r="C47" i="6"/>
  <c r="D47" i="6"/>
  <c r="C48" i="6"/>
  <c r="D48" i="6"/>
  <c r="D46" i="6"/>
  <c r="C46" i="6"/>
  <c r="C37" i="6"/>
  <c r="C35" i="6"/>
  <c r="D35" i="6"/>
  <c r="C36" i="6"/>
  <c r="D36" i="6"/>
  <c r="D34" i="6"/>
  <c r="C34" i="6"/>
  <c r="C38" i="6"/>
  <c r="D38" i="6"/>
  <c r="C39" i="6"/>
  <c r="D39" i="6"/>
  <c r="D37" i="6"/>
  <c r="L22" i="6"/>
  <c r="L21" i="6"/>
  <c r="L20" i="6"/>
  <c r="L19" i="6"/>
  <c r="L18" i="6"/>
  <c r="L17" i="6"/>
  <c r="C20" i="6"/>
  <c r="C19" i="6"/>
  <c r="C18" i="6"/>
  <c r="C25" i="6"/>
  <c r="D25" i="6"/>
  <c r="B25" i="6"/>
  <c r="F25" i="6"/>
  <c r="G25" i="6"/>
  <c r="E25" i="6"/>
  <c r="D40" i="4"/>
  <c r="E40" i="4"/>
  <c r="F40" i="4"/>
  <c r="D41" i="4"/>
  <c r="E41" i="4"/>
  <c r="F41" i="4"/>
  <c r="D42" i="4"/>
  <c r="E42" i="4"/>
  <c r="F42" i="4"/>
  <c r="D43" i="4"/>
  <c r="E43" i="4"/>
  <c r="F43" i="4"/>
  <c r="F39" i="4"/>
  <c r="E39" i="4"/>
  <c r="D39" i="4"/>
  <c r="D35" i="4"/>
  <c r="E35" i="4"/>
  <c r="F35" i="4"/>
  <c r="D36" i="4"/>
  <c r="E36" i="4"/>
  <c r="F36" i="4"/>
  <c r="D37" i="4"/>
  <c r="E37" i="4"/>
  <c r="F37" i="4"/>
  <c r="D38" i="4"/>
  <c r="E38" i="4"/>
  <c r="F38" i="4"/>
  <c r="F34" i="4"/>
  <c r="E34" i="4"/>
  <c r="D34" i="4"/>
  <c r="D30" i="4"/>
  <c r="E30" i="4"/>
  <c r="F30" i="4"/>
  <c r="D31" i="4"/>
  <c r="E31" i="4"/>
  <c r="F31" i="4"/>
  <c r="D32" i="4"/>
  <c r="E32" i="4"/>
  <c r="F32" i="4"/>
  <c r="D33" i="4"/>
  <c r="E33" i="4"/>
  <c r="F33" i="4"/>
  <c r="F29" i="4"/>
  <c r="E29" i="4"/>
  <c r="D29" i="4"/>
  <c r="D25" i="4"/>
  <c r="E25" i="4"/>
  <c r="F25" i="4"/>
  <c r="D26" i="4"/>
  <c r="E26" i="4"/>
  <c r="F26" i="4"/>
  <c r="D27" i="4"/>
  <c r="E27" i="4"/>
  <c r="F27" i="4"/>
  <c r="D28" i="4"/>
  <c r="E28" i="4"/>
  <c r="F28" i="4"/>
  <c r="F24" i="4"/>
  <c r="E24" i="4"/>
  <c r="D24" i="4"/>
  <c r="D20" i="4"/>
  <c r="E20" i="4"/>
  <c r="F20" i="4"/>
  <c r="D21" i="4"/>
  <c r="E21" i="4"/>
  <c r="F21" i="4"/>
  <c r="D22" i="4"/>
  <c r="E22" i="4"/>
  <c r="F22" i="4"/>
  <c r="D23" i="4"/>
  <c r="E23" i="4"/>
  <c r="F23" i="4"/>
  <c r="F19" i="4"/>
  <c r="E19" i="4"/>
  <c r="D19" i="4"/>
  <c r="E15" i="4"/>
  <c r="F15" i="4"/>
  <c r="E16" i="4"/>
  <c r="F16" i="4"/>
  <c r="E17" i="4"/>
  <c r="F17" i="4"/>
  <c r="E18" i="4"/>
  <c r="F18" i="4"/>
  <c r="F14" i="4"/>
  <c r="E14" i="4"/>
  <c r="D15" i="4"/>
  <c r="D16" i="4"/>
  <c r="D17" i="4"/>
  <c r="D18" i="4"/>
  <c r="D14" i="4"/>
  <c r="D25" i="3"/>
  <c r="D24" i="3"/>
  <c r="D21" i="3"/>
  <c r="D20" i="3"/>
  <c r="D16" i="3"/>
  <c r="D15" i="3"/>
</calcChain>
</file>

<file path=xl/sharedStrings.xml><?xml version="1.0" encoding="utf-8"?>
<sst xmlns="http://schemas.openxmlformats.org/spreadsheetml/2006/main" count="3195" uniqueCount="508">
  <si>
    <t>date_sequenced</t>
  </si>
  <si>
    <t>barcode</t>
  </si>
  <si>
    <t>genome</t>
  </si>
  <si>
    <t>plasmid1</t>
  </si>
  <si>
    <t>plasmid2</t>
  </si>
  <si>
    <t>L10R49</t>
  </si>
  <si>
    <t>Bcsoo</t>
  </si>
  <si>
    <t>Bpcpc</t>
  </si>
  <si>
    <t>L10R126</t>
  </si>
  <si>
    <t>L10L10</t>
  </si>
  <si>
    <t>R49R49</t>
  </si>
  <si>
    <t>L10R56</t>
  </si>
  <si>
    <t>name</t>
  </si>
  <si>
    <t>sequence</t>
  </si>
  <si>
    <t>circular</t>
  </si>
  <si>
    <t>B_gen</t>
  </si>
  <si>
    <t>type</t>
  </si>
  <si>
    <t>plasmid</t>
  </si>
  <si>
    <t>np_barcode</t>
  </si>
  <si>
    <t>npbc1</t>
  </si>
  <si>
    <t>npbc2</t>
  </si>
  <si>
    <t>npbc3</t>
  </si>
  <si>
    <t>npbc4</t>
  </si>
  <si>
    <t>npbc5</t>
  </si>
  <si>
    <t>npbc7</t>
  </si>
  <si>
    <t>npbc8</t>
  </si>
  <si>
    <t>npbc9</t>
  </si>
  <si>
    <t>npbc10</t>
  </si>
  <si>
    <t>npbc11</t>
  </si>
  <si>
    <t>UIgenIU</t>
  </si>
  <si>
    <t>i48</t>
  </si>
  <si>
    <t>i57</t>
  </si>
  <si>
    <t>int_control</t>
  </si>
  <si>
    <t>s22</t>
  </si>
  <si>
    <t>u22</t>
  </si>
  <si>
    <t>c1</t>
  </si>
  <si>
    <t>c2</t>
  </si>
  <si>
    <t>c3</t>
  </si>
  <si>
    <t>c4</t>
  </si>
  <si>
    <t>primerf</t>
  </si>
  <si>
    <t>primerr</t>
  </si>
  <si>
    <t>UintF</t>
  </si>
  <si>
    <t>see</t>
  </si>
  <si>
    <t>REC38</t>
  </si>
  <si>
    <t>REC39-1</t>
  </si>
  <si>
    <t>inducer</t>
  </si>
  <si>
    <t>atc</t>
  </si>
  <si>
    <t>stock</t>
  </si>
  <si>
    <t>working</t>
  </si>
  <si>
    <t>unit</t>
  </si>
  <si>
    <t>atc (1:10)</t>
  </si>
  <si>
    <t>nM</t>
  </si>
  <si>
    <t>iptg</t>
  </si>
  <si>
    <t>mM</t>
  </si>
  <si>
    <t>ara</t>
  </si>
  <si>
    <t>cin</t>
  </si>
  <si>
    <t>uM</t>
  </si>
  <si>
    <t>sal</t>
  </si>
  <si>
    <t>cin (1:10)</t>
  </si>
  <si>
    <t>Rpa</t>
  </si>
  <si>
    <t>las</t>
  </si>
  <si>
    <t>ttr</t>
  </si>
  <si>
    <t>lux</t>
  </si>
  <si>
    <t>atc1</t>
  </si>
  <si>
    <t>sal1</t>
  </si>
  <si>
    <t>final concentration</t>
  </si>
  <si>
    <t>npbc6</t>
  </si>
  <si>
    <t>atc2</t>
  </si>
  <si>
    <t>cin1</t>
  </si>
  <si>
    <t>cin2</t>
  </si>
  <si>
    <t>npbc12</t>
  </si>
  <si>
    <t>volume</t>
  </si>
  <si>
    <t>amt</t>
  </si>
  <si>
    <t>conc</t>
  </si>
  <si>
    <t>25,[atc2]</t>
  </si>
  <si>
    <t>25,[atc1]</t>
  </si>
  <si>
    <t>25,[]</t>
  </si>
  <si>
    <t>4,[sal1]</t>
  </si>
  <si>
    <t>25,[sal1]</t>
  </si>
  <si>
    <t>4,[atc1]</t>
  </si>
  <si>
    <t>.5,[]</t>
  </si>
  <si>
    <t>1,[cin,sal]</t>
  </si>
  <si>
    <t>.5,[cin,sal]</t>
  </si>
  <si>
    <t>.5,[atc,ara,sal]</t>
  </si>
  <si>
    <t>.5,[ara,sal]</t>
  </si>
  <si>
    <t>1,[ara,sal]</t>
  </si>
  <si>
    <t>.5,[atc,sal]</t>
  </si>
  <si>
    <t>.5,[sal]</t>
  </si>
  <si>
    <t>1,[sal]</t>
  </si>
  <si>
    <t>24.5,[]</t>
  </si>
  <si>
    <t>24.5,[atc,ara,sal]</t>
  </si>
  <si>
    <t>24.5,[atc,sal]</t>
  </si>
  <si>
    <t>24,[]</t>
  </si>
  <si>
    <t>21,[]</t>
  </si>
  <si>
    <t>3,[cin,sal</t>
  </si>
  <si>
    <t>3,[ara,sal]</t>
  </si>
  <si>
    <t>3,[sal]</t>
  </si>
  <si>
    <t>24,[atc,ara,sal]</t>
  </si>
  <si>
    <t>21,[atc,ara,sal]</t>
  </si>
  <si>
    <t>24,[atc,sal]</t>
  </si>
  <si>
    <t>21,[atc,sal]</t>
  </si>
  <si>
    <t>25,[atc]</t>
  </si>
  <si>
    <t>4,[sal1,atc,ara]</t>
  </si>
  <si>
    <t>25,[sal1,atc,cin]</t>
  </si>
  <si>
    <t>4,[atc,ara,sal1]</t>
  </si>
  <si>
    <t>4,[atc,cin,sal1]</t>
  </si>
  <si>
    <t>4,[sal,atc1,ara]</t>
  </si>
  <si>
    <t>25,[sal,atc1,cin]</t>
  </si>
  <si>
    <t>4,[atc1,ara,sal]</t>
  </si>
  <si>
    <t>4,[atc1,cin,sal]</t>
  </si>
  <si>
    <t>sal2</t>
  </si>
  <si>
    <t>sal3</t>
  </si>
  <si>
    <t>atc3</t>
  </si>
  <si>
    <t>ind1</t>
  </si>
  <si>
    <t>ind2</t>
  </si>
  <si>
    <t>ind3</t>
  </si>
  <si>
    <t>rec38</t>
  </si>
  <si>
    <t>rec39</t>
  </si>
  <si>
    <t>sal3,atc</t>
  </si>
  <si>
    <t>sal3,atc1</t>
  </si>
  <si>
    <t>sal3,atc3</t>
  </si>
  <si>
    <t>sal3,atc2</t>
  </si>
  <si>
    <t>atc3,sal</t>
  </si>
  <si>
    <t>atc3,sal1</t>
  </si>
  <si>
    <t>atc3,sal2</t>
  </si>
  <si>
    <t>atc3,sal3</t>
  </si>
  <si>
    <t>atc3,ara</t>
  </si>
  <si>
    <t>atc3,ara,sal</t>
  </si>
  <si>
    <t>atc3,ara,sal1</t>
  </si>
  <si>
    <t>atc3,ara,sal2</t>
  </si>
  <si>
    <t>atc3,ara,sal3</t>
  </si>
  <si>
    <t>atc3,cin</t>
  </si>
  <si>
    <t>sal3,cin</t>
  </si>
  <si>
    <t>atc3,cin,sal</t>
  </si>
  <si>
    <t>atc3,cin,sal1</t>
  </si>
  <si>
    <t>atc3,cin,sal2</t>
  </si>
  <si>
    <t>atc3,cin,sal3</t>
  </si>
  <si>
    <t>sal3,ara,atc</t>
  </si>
  <si>
    <t>sal3,ara,atc1</t>
  </si>
  <si>
    <t>sal3,ara,atc2</t>
  </si>
  <si>
    <t>sal3,ara,atc3</t>
  </si>
  <si>
    <t>sal3,cin,atc</t>
  </si>
  <si>
    <t>sal3,cin,atc1</t>
  </si>
  <si>
    <t>sal3,cin,atc2</t>
  </si>
  <si>
    <t>sal3,cin,atc3</t>
  </si>
  <si>
    <t>pcr1</t>
  </si>
  <si>
    <t>pcr2</t>
  </si>
  <si>
    <t>pcr3</t>
  </si>
  <si>
    <t>pcr4</t>
  </si>
  <si>
    <t>pcr5</t>
  </si>
  <si>
    <t>pcr6</t>
  </si>
  <si>
    <t>pcr7</t>
  </si>
  <si>
    <t>pcr8</t>
  </si>
  <si>
    <t>pcr9</t>
  </si>
  <si>
    <t>pcr10</t>
  </si>
  <si>
    <t>pcr11</t>
  </si>
  <si>
    <t>pcr12</t>
  </si>
  <si>
    <t>pcr13</t>
  </si>
  <si>
    <t>pcr14</t>
  </si>
  <si>
    <t>pcr15</t>
  </si>
  <si>
    <t>pcr16</t>
  </si>
  <si>
    <t>pcr17</t>
  </si>
  <si>
    <t>pcr18</t>
  </si>
  <si>
    <t>pcr19</t>
  </si>
  <si>
    <t>pcr20</t>
  </si>
  <si>
    <t>pcr21</t>
  </si>
  <si>
    <t>pcr22</t>
  </si>
  <si>
    <t>pcr23</t>
  </si>
  <si>
    <t>pcr24</t>
  </si>
  <si>
    <t>pcr25</t>
  </si>
  <si>
    <t>pcr26</t>
  </si>
  <si>
    <t>pcr27</t>
  </si>
  <si>
    <t>pcr28</t>
  </si>
  <si>
    <t>pcr29</t>
  </si>
  <si>
    <t>pcr30</t>
  </si>
  <si>
    <t>npbc13</t>
  </si>
  <si>
    <t>npbc14</t>
  </si>
  <si>
    <t>npbc15</t>
  </si>
  <si>
    <t>6,[atc3,sal1]</t>
  </si>
  <si>
    <t>6,[atc3,ara,sal1]</t>
  </si>
  <si>
    <t>42[,atc3,cin,sal1]</t>
  </si>
  <si>
    <t>6,[atc3,sal2]</t>
  </si>
  <si>
    <t>6,[atc3,ara,sal2]</t>
  </si>
  <si>
    <t>42[,atc3,cin,sal2]</t>
  </si>
  <si>
    <t>6,[atc3,sal3]</t>
  </si>
  <si>
    <t>6,[atc3,ara,sal3]</t>
  </si>
  <si>
    <t>42[,atc3,cin,sal3]</t>
  </si>
  <si>
    <t>6,[atc3,cin,sal1]</t>
  </si>
  <si>
    <t>42,[atc3,ara,sal1]</t>
  </si>
  <si>
    <t>6,[atc3,cin,sal2]</t>
  </si>
  <si>
    <t>42,[atc3,ara,sal2]</t>
  </si>
  <si>
    <t>6,[atc3,cin,sal3]</t>
  </si>
  <si>
    <t>42,[atc3,ara,sal3]</t>
  </si>
  <si>
    <t>42,[atc3,sal1]</t>
  </si>
  <si>
    <t>42,[atc3,sal2]</t>
  </si>
  <si>
    <t>42,[atc3,sal3]</t>
  </si>
  <si>
    <t>6,[sal3]</t>
  </si>
  <si>
    <t>42,[sal3,cin]</t>
  </si>
  <si>
    <t>6,[sal3,atc]</t>
  </si>
  <si>
    <t>6,[sal3,ara,atc]</t>
  </si>
  <si>
    <t>42,[sal3,cin,atc]</t>
  </si>
  <si>
    <t>6,[sal3,cin]</t>
  </si>
  <si>
    <t>42,[sal3]</t>
  </si>
  <si>
    <t>6,[sal3,cin,atc]</t>
  </si>
  <si>
    <t>42,[sal3,ara,atc]</t>
  </si>
  <si>
    <t>42,[sal3,atc]</t>
  </si>
  <si>
    <t>i57_p15aF</t>
  </si>
  <si>
    <t>u21R</t>
  </si>
  <si>
    <t>hrs</t>
  </si>
  <si>
    <t>inducers</t>
  </si>
  <si>
    <t>n</t>
  </si>
  <si>
    <t>g1</t>
  </si>
  <si>
    <t>g2</t>
  </si>
  <si>
    <t>atc1,ara</t>
  </si>
  <si>
    <t>atc1,cin</t>
  </si>
  <si>
    <t>sal1,ara</t>
  </si>
  <si>
    <t>sal1,cin</t>
  </si>
  <si>
    <t>preind</t>
  </si>
  <si>
    <t>postind</t>
  </si>
  <si>
    <t>r38</t>
  </si>
  <si>
    <t>r39</t>
  </si>
  <si>
    <t>39,[]</t>
  </si>
  <si>
    <t>7.2,[sal1]</t>
  </si>
  <si>
    <t>0.16,[sal1,atc]</t>
  </si>
  <si>
    <t>7.2,[sal1,ara]</t>
  </si>
  <si>
    <t>0.16,[sal1,ara,atc]</t>
  </si>
  <si>
    <t>7.2,[sal1,cin]</t>
  </si>
  <si>
    <t>0.16,[sal1,cin,atc]</t>
  </si>
  <si>
    <t>6.5,[sal1]</t>
  </si>
  <si>
    <t>0.86,[sal1,atc]</t>
  </si>
  <si>
    <t>6.5,[sal1,ara]</t>
  </si>
  <si>
    <t>0.86,[sal1,ara,atc]</t>
  </si>
  <si>
    <t>6.5,[sal1,cin]</t>
  </si>
  <si>
    <t>0.86,[sal1,cin,atc]</t>
  </si>
  <si>
    <t>5,[atc1]</t>
  </si>
  <si>
    <t>2.36,[atc1,sal]</t>
  </si>
  <si>
    <t>5,[atc1,ara]</t>
  </si>
  <si>
    <t>2.36,[atc1,ara,sal]</t>
  </si>
  <si>
    <t>5,[atc1,cin]</t>
  </si>
  <si>
    <t>2.36,[atc1,cin,sal]</t>
  </si>
  <si>
    <t>REC39-2</t>
  </si>
  <si>
    <t>time</t>
  </si>
  <si>
    <t>ara,sal</t>
  </si>
  <si>
    <t>cin,sal</t>
  </si>
  <si>
    <t>15,[]</t>
  </si>
  <si>
    <t>4,[sal]</t>
  </si>
  <si>
    <t>1,[sal,atc]</t>
  </si>
  <si>
    <t>4.25,[sal]</t>
  </si>
  <si>
    <t>0.75,[sal,atc]</t>
  </si>
  <si>
    <t>4.5,[sal]</t>
  </si>
  <si>
    <t>0.5,[sal,atc]</t>
  </si>
  <si>
    <t>4.83,[sal]</t>
  </si>
  <si>
    <t>0.17,[sal,atc]</t>
  </si>
  <si>
    <t>4.92,[sal]</t>
  </si>
  <si>
    <t>0.08,[sal,atc]</t>
  </si>
  <si>
    <t>4,[ara,sal]</t>
  </si>
  <si>
    <t>1,[ara,sal,atc]</t>
  </si>
  <si>
    <t>4,[cin,sal]</t>
  </si>
  <si>
    <t>1,[cin,sal,atc]</t>
  </si>
  <si>
    <t>4.25,[ara,sal]</t>
  </si>
  <si>
    <t>0.75,[ara,sal,atc]</t>
  </si>
  <si>
    <t>4.25,[cin,sal]</t>
  </si>
  <si>
    <t>0.75,[cin,sal,atc]</t>
  </si>
  <si>
    <t>4.5,[ara,sal]</t>
  </si>
  <si>
    <t>0.5,[ara,sal,atc]</t>
  </si>
  <si>
    <t>4.5,[cin,sal]</t>
  </si>
  <si>
    <t>0.5,[cin,sal,atc]</t>
  </si>
  <si>
    <t>4.83,[ara,sal]</t>
  </si>
  <si>
    <t>0.17,[ara,sal,atc]</t>
  </si>
  <si>
    <t>4.83,[cin,sal]</t>
  </si>
  <si>
    <t>0.17,[cin,sal,atc]</t>
  </si>
  <si>
    <t>4.92,[ara,sal]</t>
  </si>
  <si>
    <t>0.08,[ara,sal,atc]</t>
  </si>
  <si>
    <t>4.92,[cin,sal]</t>
  </si>
  <si>
    <t>0.08,[cin,sal,atc]</t>
  </si>
  <si>
    <t>inducername</t>
  </si>
  <si>
    <t>P</t>
  </si>
  <si>
    <t>J</t>
  </si>
  <si>
    <t>TTTCAATTTAATCATCCGGCTCGTATAATGTGTGGA</t>
  </si>
  <si>
    <t>CTGACAGCTAGCTCAGTCCTAGGTATAATGCTAGC</t>
  </si>
  <si>
    <t>plasbc1</t>
  </si>
  <si>
    <t>plasbc2</t>
  </si>
  <si>
    <t>ACCAATGGAGCAGGAATAGTTACTCATCAGCTGGTGAG</t>
  </si>
  <si>
    <t>CTAGTTAGATGATAAACTAGTTGCTTGGAACGAACCGG</t>
  </si>
  <si>
    <t>AAGAAAGTTGTCGGTGTCTTTGT</t>
  </si>
  <si>
    <t>TCGATTCCGTTTGTAGTCGTCTG</t>
  </si>
  <si>
    <t>GAGTCTTGTGTCCCAGTTACCAG</t>
  </si>
  <si>
    <t>TTCGGATTCTATCGTGTTTCCCT</t>
  </si>
  <si>
    <t>CTTGTCCAGGGTTTGTGTAACCT</t>
  </si>
  <si>
    <t>TTCTCGCAAAGGCAGAAAGTAGT</t>
  </si>
  <si>
    <t>GTGTTACCGTGGGAATGAATCCT</t>
  </si>
  <si>
    <t>TTCAGGGAACAAACCAAGTTACG</t>
  </si>
  <si>
    <t>AACTAGGCACAGCGAGTCTTGGT</t>
  </si>
  <si>
    <t>AAGCGTTGAAACCTTTGTCCTCT</t>
  </si>
  <si>
    <t>GTTTCATCTATCGGAGGGAATGG</t>
  </si>
  <si>
    <t>CAGGTAGAAAGAAGCAGAATCGG</t>
  </si>
  <si>
    <t>chlorchunk</t>
  </si>
  <si>
    <t>CTTGTCGACGACGGCGTGCTCCGTCGTCAGGATCATACCTGCTGGGAGTTCGTAGACGGACCTCAGATGACCGATCAGGCATTACCCTGTTATCCCTAGGCAACGAAGCGCTAACCGTTTTTATCAGGCTCTGGGAGGCAGAA</t>
  </si>
  <si>
    <t>carbchunk</t>
  </si>
  <si>
    <t>GGCTTGTCGACGACGGCGTGCTCCGTCGTCAGGATCATACCTAACAAACGCAGAATCCAAGCCCTCAGATGACCGATCAGGCATTACCCTGTTATCCCTAGGCATAAGGGATTTTGGTCATGAGATTATCAAAAAGGATCTTCACCTAGATCCT</t>
  </si>
  <si>
    <t>AGAACGACTTCCATACTCGTGTG</t>
  </si>
  <si>
    <t>AACGAGTCTCTTGGGACCCATAG</t>
  </si>
  <si>
    <t>AGGTCTACCTCGCTAACACCACT</t>
  </si>
  <si>
    <t>npbc49</t>
  </si>
  <si>
    <t>GAGTCTTGTGTCATTAGCTGGG</t>
  </si>
  <si>
    <t>npbc126</t>
  </si>
  <si>
    <t>GAGTCTTGTGTCTGTTTACCGAC</t>
  </si>
  <si>
    <t>uintf</t>
  </si>
  <si>
    <t>TGTGGCCTCTGATTGGTGTC</t>
  </si>
  <si>
    <t>u21r</t>
  </si>
  <si>
    <t>u22r</t>
  </si>
  <si>
    <t>TCCGTCTACGAACTCCCAGC</t>
  </si>
  <si>
    <t>GCTTGGATTCTGCGTTTGTT</t>
  </si>
  <si>
    <t>newplasmend1</t>
  </si>
  <si>
    <t>GATAAAAACGGTTAGCGCTTCGTTGCCTAGGGATAACAGGGTAATGCCTG</t>
  </si>
  <si>
    <t>newplasmend2</t>
  </si>
  <si>
    <t>TAATCTCATGACCAAAATCCCTTATGCCTAGGGATAACAGGGTAATGCCT</t>
  </si>
  <si>
    <t>CTCACCAGCTGATGAGTAACTATTCCTGCTCCATTGGT</t>
  </si>
  <si>
    <t>plasbc1_rc</t>
  </si>
  <si>
    <t>plasbc2_rc</t>
  </si>
  <si>
    <t>CCGGTTCGTTCCAAGCAACTAGTTTATCATCTAACTAG</t>
  </si>
  <si>
    <t>genomechunk</t>
  </si>
  <si>
    <t>CAAGCCCATTATTACCCTGTTATCCCTAGACACCAATCAGAGGCCACA</t>
  </si>
  <si>
    <t>prefix</t>
  </si>
  <si>
    <t>suffix</t>
  </si>
  <si>
    <t>REC38-2</t>
  </si>
  <si>
    <t>variable1</t>
  </si>
  <si>
    <t>variable2</t>
  </si>
  <si>
    <t>attBnoU</t>
  </si>
  <si>
    <t>AGGTATGATCCTGACGACGGAGCACGCCGTCGTCGACAAGCC</t>
  </si>
  <si>
    <t>sal4</t>
  </si>
  <si>
    <t>atc4</t>
  </si>
  <si>
    <t>4,[]</t>
  </si>
  <si>
    <t>27,[sal2]</t>
  </si>
  <si>
    <t>4,[atc]</t>
  </si>
  <si>
    <t>27,[atc,sal2]</t>
  </si>
  <si>
    <t>27,[atc1,sal2]</t>
  </si>
  <si>
    <t>4,[atc3]</t>
  </si>
  <si>
    <t>27,[atc3,sal2]</t>
  </si>
  <si>
    <t>4,[atc4]</t>
  </si>
  <si>
    <t>27,[atc4,sal2]</t>
  </si>
  <si>
    <t>4,[atc,ara]</t>
  </si>
  <si>
    <t>27,[atc,ara,sal2]</t>
  </si>
  <si>
    <t>4,[atc1,ara]</t>
  </si>
  <si>
    <t>27,[atc1,ara,sal2]</t>
  </si>
  <si>
    <t>4,[atc3,ara]</t>
  </si>
  <si>
    <t>27,[atc3,ara,sal2]</t>
  </si>
  <si>
    <t>4,[atc4,ara]</t>
  </si>
  <si>
    <t>27,[atc4,ara,sal2]</t>
  </si>
  <si>
    <t>4,[atc,cin]</t>
  </si>
  <si>
    <t>27,[atc,cin,sal2]</t>
  </si>
  <si>
    <t>4,[atc1,cin]</t>
  </si>
  <si>
    <t>27,[atc1,cin,sal2]</t>
  </si>
  <si>
    <t>4,[atc3,cin]</t>
  </si>
  <si>
    <t>27,[atc3,cin,sal2]</t>
  </si>
  <si>
    <t>4,[atc4,cin]</t>
  </si>
  <si>
    <t>27,[atc4,cin,sal2]</t>
  </si>
  <si>
    <t>27,[atc2]</t>
  </si>
  <si>
    <t>27,[sal,atc2]</t>
  </si>
  <si>
    <t>27,[sal1,atc2]</t>
  </si>
  <si>
    <t>4,[sal3]</t>
  </si>
  <si>
    <t>27,[sal3,atc2]</t>
  </si>
  <si>
    <t>4,[sal4]</t>
  </si>
  <si>
    <t>27,[sal4,atc2]</t>
  </si>
  <si>
    <t>4,[sal,ara]</t>
  </si>
  <si>
    <t>27,[sal,ara,atc2]</t>
  </si>
  <si>
    <t>4,[sal1,ara]</t>
  </si>
  <si>
    <t>27,[sal1,ara,atc2]</t>
  </si>
  <si>
    <t>4,[sal3,ara]</t>
  </si>
  <si>
    <t>27,[sal3,ara,atc2]</t>
  </si>
  <si>
    <t>4,[sal4,ara]</t>
  </si>
  <si>
    <t>27,[sal4,ara,atc2]</t>
  </si>
  <si>
    <t>4,[sal,cin]</t>
  </si>
  <si>
    <t>27,[sal,cin,atc2]</t>
  </si>
  <si>
    <t>4,[sal1,cin]</t>
  </si>
  <si>
    <t>27,[sal1,cin,atc2]</t>
  </si>
  <si>
    <t>4,[sal3,cin]</t>
  </si>
  <si>
    <t>27,[sal3,cin,atc2]</t>
  </si>
  <si>
    <t>4,[sal4,cin]</t>
  </si>
  <si>
    <t>27,[sal4,cin,atc2]</t>
  </si>
  <si>
    <t>190428_1</t>
  </si>
  <si>
    <t>190428_2</t>
  </si>
  <si>
    <t>atc,sal2</t>
  </si>
  <si>
    <t>atc,cin</t>
  </si>
  <si>
    <t>atc,ara</t>
  </si>
  <si>
    <t>atc,cin,sal2</t>
  </si>
  <si>
    <t>atc,ara,sal2</t>
  </si>
  <si>
    <t>9,[]</t>
  </si>
  <si>
    <t>9,[sal]</t>
  </si>
  <si>
    <t>48,[sal]</t>
  </si>
  <si>
    <t>9,[sal1]</t>
  </si>
  <si>
    <t>48,[sal1]</t>
  </si>
  <si>
    <t>9,[sal2]</t>
  </si>
  <si>
    <t>48,[sal2]</t>
  </si>
  <si>
    <t>9,[atc]</t>
  </si>
  <si>
    <t>9,[atc,sal2]</t>
  </si>
  <si>
    <t>48,[atc,sal2]</t>
  </si>
  <si>
    <t>9,[atc,cin]</t>
  </si>
  <si>
    <t>9,[atc,cin,sal2]</t>
  </si>
  <si>
    <t>48,[atc,cin,sal2]</t>
  </si>
  <si>
    <t>9,[atc,ara]</t>
  </si>
  <si>
    <t>9,[atc,ara,sal2]</t>
  </si>
  <si>
    <t>48,[atc,ara,sal2]</t>
  </si>
  <si>
    <t>REC48</t>
  </si>
  <si>
    <t>i69</t>
  </si>
  <si>
    <t>i72</t>
  </si>
  <si>
    <t>atc,sal</t>
  </si>
  <si>
    <t>atc,ara,sal</t>
  </si>
  <si>
    <t>atc,cin,sal</t>
  </si>
  <si>
    <t>14.5,[]</t>
  </si>
  <si>
    <t>11,[]</t>
  </si>
  <si>
    <t>12.4,[]</t>
  </si>
  <si>
    <t>13.2,[]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</si>
  <si>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</si>
  <si>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</si>
  <si>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</si>
  <si>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</si>
  <si>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</si>
  <si>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</si>
  <si>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</si>
  <si>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</si>
  <si>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</si>
  <si>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</si>
  <si>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</si>
  <si>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</si>
  <si>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</si>
  <si>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</si>
  <si>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</si>
  <si>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</si>
  <si>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</si>
  <si>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</si>
  <si>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</si>
  <si>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</si>
  <si>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39,[sal]</t>
  </si>
  <si>
    <t>37.6,[sal]</t>
  </si>
  <si>
    <t>36.8,[sal]</t>
  </si>
  <si>
    <t>12,[atc]</t>
  </si>
  <si>
    <t>38,[atc,sal]</t>
  </si>
  <si>
    <t>17.5,[atc]</t>
  </si>
  <si>
    <t>32.5,[atc,sal]</t>
  </si>
  <si>
    <t>18.8,[atc]</t>
  </si>
  <si>
    <t>31.2,[atc,sal]</t>
  </si>
  <si>
    <t>12.4,[atc,ara]</t>
  </si>
  <si>
    <t>37.6,[atc,ara,sal]</t>
  </si>
  <si>
    <t>18,[atc,ara]</t>
  </si>
  <si>
    <t>32,[atc,ara,sal]</t>
  </si>
  <si>
    <t>19.3,[atc,ara]</t>
  </si>
  <si>
    <t>30.7,[atc,ara,sal]</t>
  </si>
  <si>
    <t>11.5,[atc,cin]</t>
  </si>
  <si>
    <t>38.5,[atc,cin,sal]</t>
  </si>
  <si>
    <t>15.8,[atc,cin]</t>
  </si>
  <si>
    <t>34.2,[atc,cin,sal]</t>
  </si>
  <si>
    <t>17.5,[atc,cin]</t>
  </si>
  <si>
    <t>32.5,[atc,cin,sal]</t>
  </si>
  <si>
    <t>u22R</t>
  </si>
  <si>
    <t>i70</t>
  </si>
  <si>
    <t>i71-2</t>
  </si>
  <si>
    <t>i71</t>
  </si>
  <si>
    <t>5,[]</t>
  </si>
  <si>
    <t>15,[sal]</t>
  </si>
  <si>
    <t>5,[atc]</t>
  </si>
  <si>
    <t>15,[atc,sal]</t>
  </si>
  <si>
    <t>5,[atc,cin]</t>
  </si>
  <si>
    <t>5,[atc,ara]</t>
  </si>
  <si>
    <t>15,[atc,cin,sal]</t>
  </si>
  <si>
    <t>15,[atc,ara,sal]</t>
  </si>
  <si>
    <t>note</t>
  </si>
  <si>
    <t>purified_genome</t>
  </si>
  <si>
    <t>LM samples</t>
  </si>
  <si>
    <t>attLN</t>
  </si>
  <si>
    <t>sal,atc,cin</t>
  </si>
  <si>
    <t>sal,atc,ara</t>
  </si>
  <si>
    <t>E9</t>
  </si>
  <si>
    <t>E12</t>
  </si>
  <si>
    <t>F12</t>
  </si>
  <si>
    <t>G9</t>
  </si>
  <si>
    <t>G12</t>
  </si>
  <si>
    <t>1,[sal,atc,cin]</t>
  </si>
  <si>
    <t>22,[sal,atc,cin]</t>
  </si>
  <si>
    <t>1,[sal,atc,ara]</t>
  </si>
  <si>
    <t>22,[sal,atc,ara]</t>
  </si>
  <si>
    <t>chlorR</t>
  </si>
  <si>
    <t>TATTCTGCCTCCCAGAGCCT</t>
  </si>
  <si>
    <t>GATCTAGGTGAAGATCCTTTTTGA</t>
  </si>
  <si>
    <t>carbR</t>
  </si>
  <si>
    <t>REC49</t>
  </si>
  <si>
    <t>[newplasmend2,newplasmend1]</t>
  </si>
  <si>
    <t>conc/100</t>
  </si>
  <si>
    <t>sal1,atc,cin</t>
  </si>
  <si>
    <t>sal1,atc,ara</t>
  </si>
  <si>
    <t>5,[sal]</t>
  </si>
  <si>
    <t>25,[sal]</t>
  </si>
  <si>
    <t>25,[sal,atc,cin]</t>
  </si>
  <si>
    <t>5,[sal,atc,ara]</t>
  </si>
  <si>
    <t>25,[sal,atc,ara]</t>
  </si>
  <si>
    <t>5,[sal,atc,cin]</t>
  </si>
  <si>
    <t>5,[sal1]</t>
  </si>
  <si>
    <t>5,[sal1,atc,ara]</t>
  </si>
  <si>
    <t>25,[sal1,atc,ara]</t>
  </si>
  <si>
    <t>5,[sal1,atc,cin]</t>
  </si>
  <si>
    <t>GCAGGGCGGTTTTTCGAAGGTTCTCTGAGCTACCAACTCTTTGAACCG</t>
  </si>
  <si>
    <t>i57_chunk</t>
  </si>
  <si>
    <t>u21attb</t>
  </si>
  <si>
    <t>u22attb</t>
  </si>
  <si>
    <t>TCCGTCTACGAACTCCCAGCAGGTAGGTATGATCCTGACGACGGAGCACGCCGTCGTCGACAAGCC</t>
  </si>
  <si>
    <t>GCTTGGATTCTGCGTTTGTTAGGTATGATCCTGACGACGGAGCACGCCGTCGTCGACAAGCC</t>
  </si>
  <si>
    <t>[genomechunk,i57_chunk]</t>
  </si>
  <si>
    <t>int_inducer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</si>
</sst>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49" fontId="0" fillId="0" borderId="0" xfId="0" applyNumberForma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70059</xdr:colOff>
      <xdr:row>0</xdr:row>
      <xdr:rowOff>28574</xdr:rowOff>
    </xdr:from>
    <xdr:to>
      <xdr:col>17</xdr:col>
      <xdr:colOff>333375</xdr:colOff>
      <xdr:row>29</xdr:row>
      <xdr:rowOff>48885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659" y="28574"/>
          <a:ext cx="4530516" cy="5544811"/>
        </a:xfrm>
        <a:prstGeom prst="rect">
          <a:avLst/>
        </a:prstGeom>
      </xdr:spPr>
    </xdr:pic>
    <xdr:clientData/>
  </xdr:twoCellAnchor>
  <xdr:oneCellAnchor>
    <xdr:from>
      <xdr:col>11</xdr:col>
      <xdr:colOff>133350</xdr:colOff>
      <xdr:row>2</xdr:row>
      <xdr:rowOff>76200</xdr:rowOff>
    </xdr:from>
    <xdr:ext cx="339773" cy="264560"/>
    <xdr:sp macro="" textlink="">
      <xdr:nvSpPr>
        <xdr:cNvPr id="3" name="TextBox 2"/>
        <xdr:cNvSpPr txBox="1"/>
      </xdr:nvSpPr>
      <xdr:spPr>
        <a:xfrm>
          <a:off x="6838950" y="457200"/>
          <a:ext cx="339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sal</a:t>
          </a:r>
        </a:p>
      </xdr:txBody>
    </xdr:sp>
    <xdr:clientData/>
  </xdr:oneCellAnchor>
  <xdr:oneCellAnchor>
    <xdr:from>
      <xdr:col>13</xdr:col>
      <xdr:colOff>38100</xdr:colOff>
      <xdr:row>7</xdr:row>
      <xdr:rowOff>57150</xdr:rowOff>
    </xdr:from>
    <xdr:ext cx="359137" cy="264560"/>
    <xdr:sp macro="" textlink="">
      <xdr:nvSpPr>
        <xdr:cNvPr id="4" name="TextBox 3"/>
        <xdr:cNvSpPr txBox="1"/>
      </xdr:nvSpPr>
      <xdr:spPr>
        <a:xfrm>
          <a:off x="7962900" y="1390650"/>
          <a:ext cx="359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atc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15</xdr:col>
      <xdr:colOff>522408</xdr:colOff>
      <xdr:row>14</xdr:row>
      <xdr:rowOff>141266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525"/>
          <a:ext cx="10609383" cy="2798741"/>
        </a:xfrm>
        <a:prstGeom prst="rect">
          <a:avLst/>
        </a:prstGeom>
      </xdr:spPr>
    </xdr:pic>
    <xdr:clientData/>
  </xdr:twoCellAnchor>
  <xdr:oneCellAnchor>
    <xdr:from>
      <xdr:col>2</xdr:col>
      <xdr:colOff>409575</xdr:colOff>
      <xdr:row>2</xdr:row>
      <xdr:rowOff>0</xdr:rowOff>
    </xdr:from>
    <xdr:ext cx="436914" cy="264560"/>
    <xdr:sp macro="" textlink="">
      <xdr:nvSpPr>
        <xdr:cNvPr id="3" name="TextBox 2"/>
        <xdr:cNvSpPr txBox="1"/>
      </xdr:nvSpPr>
      <xdr:spPr>
        <a:xfrm>
          <a:off x="1628775" y="381000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5:00</a:t>
          </a:r>
        </a:p>
      </xdr:txBody>
    </xdr:sp>
    <xdr:clientData/>
  </xdr:oneCellAnchor>
  <xdr:oneCellAnchor>
    <xdr:from>
      <xdr:col>3</xdr:col>
      <xdr:colOff>200025</xdr:colOff>
      <xdr:row>1</xdr:row>
      <xdr:rowOff>114300</xdr:rowOff>
    </xdr:from>
    <xdr:ext cx="436914" cy="264560"/>
    <xdr:sp macro="" textlink="">
      <xdr:nvSpPr>
        <xdr:cNvPr id="4" name="TextBox 3"/>
        <xdr:cNvSpPr txBox="1"/>
      </xdr:nvSpPr>
      <xdr:spPr>
        <a:xfrm>
          <a:off x="2028825" y="304800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6:30</a:t>
          </a:r>
        </a:p>
      </xdr:txBody>
    </xdr:sp>
    <xdr:clientData/>
  </xdr:oneCellAnchor>
  <xdr:oneCellAnchor>
    <xdr:from>
      <xdr:col>3</xdr:col>
      <xdr:colOff>523875</xdr:colOff>
      <xdr:row>1</xdr:row>
      <xdr:rowOff>66675</xdr:rowOff>
    </xdr:from>
    <xdr:ext cx="436914" cy="264560"/>
    <xdr:sp macro="" textlink="">
      <xdr:nvSpPr>
        <xdr:cNvPr id="5" name="TextBox 4"/>
        <xdr:cNvSpPr txBox="1"/>
      </xdr:nvSpPr>
      <xdr:spPr>
        <a:xfrm>
          <a:off x="2352675" y="257175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7:40</a:t>
          </a:r>
        </a:p>
      </xdr:txBody>
    </xdr:sp>
    <xdr:clientData/>
  </xdr:oneCellAnchor>
  <xdr:oneCellAnchor>
    <xdr:from>
      <xdr:col>5</xdr:col>
      <xdr:colOff>495300</xdr:colOff>
      <xdr:row>2</xdr:row>
      <xdr:rowOff>76200</xdr:rowOff>
    </xdr:from>
    <xdr:ext cx="508409" cy="264560"/>
    <xdr:sp macro="" textlink="">
      <xdr:nvSpPr>
        <xdr:cNvPr id="6" name="TextBox 5"/>
        <xdr:cNvSpPr txBox="1"/>
      </xdr:nvSpPr>
      <xdr:spPr>
        <a:xfrm>
          <a:off x="3543300" y="457200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12:30</a:t>
          </a:r>
        </a:p>
      </xdr:txBody>
    </xdr:sp>
    <xdr:clientData/>
  </xdr:oneCellAnchor>
  <xdr:oneCellAnchor>
    <xdr:from>
      <xdr:col>6</xdr:col>
      <xdr:colOff>266700</xdr:colOff>
      <xdr:row>1</xdr:row>
      <xdr:rowOff>85725</xdr:rowOff>
    </xdr:from>
    <xdr:ext cx="508409" cy="264560"/>
    <xdr:sp macro="" textlink="">
      <xdr:nvSpPr>
        <xdr:cNvPr id="7" name="TextBox 6"/>
        <xdr:cNvSpPr txBox="1"/>
      </xdr:nvSpPr>
      <xdr:spPr>
        <a:xfrm>
          <a:off x="3924300" y="276225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14:00</a:t>
          </a:r>
        </a:p>
      </xdr:txBody>
    </xdr:sp>
    <xdr:clientData/>
  </xdr:oneCellAnchor>
  <xdr:oneCellAnchor>
    <xdr:from>
      <xdr:col>7</xdr:col>
      <xdr:colOff>38100</xdr:colOff>
      <xdr:row>1</xdr:row>
      <xdr:rowOff>9525</xdr:rowOff>
    </xdr:from>
    <xdr:ext cx="508409" cy="264560"/>
    <xdr:sp macro="" textlink="">
      <xdr:nvSpPr>
        <xdr:cNvPr id="8" name="TextBox 7"/>
        <xdr:cNvSpPr txBox="1"/>
      </xdr:nvSpPr>
      <xdr:spPr>
        <a:xfrm>
          <a:off x="4305300" y="200025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15:27</a:t>
          </a:r>
        </a:p>
      </xdr:txBody>
    </xdr:sp>
    <xdr:clientData/>
  </xdr:oneCellAnchor>
  <xdr:oneCellAnchor>
    <xdr:from>
      <xdr:col>7</xdr:col>
      <xdr:colOff>523875</xdr:colOff>
      <xdr:row>3</xdr:row>
      <xdr:rowOff>171450</xdr:rowOff>
    </xdr:from>
    <xdr:ext cx="859979" cy="436786"/>
    <xdr:sp macro="" textlink="">
      <xdr:nvSpPr>
        <xdr:cNvPr id="9" name="TextBox 8"/>
        <xdr:cNvSpPr txBox="1"/>
      </xdr:nvSpPr>
      <xdr:spPr>
        <a:xfrm>
          <a:off x="4791075" y="742950"/>
          <a:ext cx="85997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39 hrs</a:t>
          </a:r>
        </a:p>
        <a:p>
          <a:r>
            <a:rPr lang="en-US" sz="1100"/>
            <a:t>--------------&gt;</a:t>
          </a:r>
        </a:p>
      </xdr:txBody>
    </xdr:sp>
    <xdr:clientData/>
  </xdr:oneCellAnchor>
  <xdr:oneCellAnchor>
    <xdr:from>
      <xdr:col>2</xdr:col>
      <xdr:colOff>476250</xdr:colOff>
      <xdr:row>10</xdr:row>
      <xdr:rowOff>180975</xdr:rowOff>
    </xdr:from>
    <xdr:ext cx="1079783" cy="264560"/>
    <xdr:sp macro="" textlink="">
      <xdr:nvSpPr>
        <xdr:cNvPr id="11" name="TextBox 10"/>
        <xdr:cNvSpPr txBox="1"/>
      </xdr:nvSpPr>
      <xdr:spPr>
        <a:xfrm>
          <a:off x="1695450" y="2085975"/>
          <a:ext cx="1079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1           2</a:t>
          </a:r>
          <a:r>
            <a:rPr lang="en-US" sz="1100" baseline="0"/>
            <a:t>     3 dil</a:t>
          </a:r>
          <a:endParaRPr lang="en-US" sz="1100"/>
        </a:p>
      </xdr:txBody>
    </xdr:sp>
    <xdr:clientData/>
  </xdr:oneCellAnchor>
  <xdr:oneCellAnchor>
    <xdr:from>
      <xdr:col>6</xdr:col>
      <xdr:colOff>28575</xdr:colOff>
      <xdr:row>11</xdr:row>
      <xdr:rowOff>19050</xdr:rowOff>
    </xdr:from>
    <xdr:ext cx="1079783" cy="264560"/>
    <xdr:sp macro="" textlink="">
      <xdr:nvSpPr>
        <xdr:cNvPr id="12" name="TextBox 11"/>
        <xdr:cNvSpPr txBox="1"/>
      </xdr:nvSpPr>
      <xdr:spPr>
        <a:xfrm>
          <a:off x="3686175" y="2114550"/>
          <a:ext cx="1079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4           5 </a:t>
          </a:r>
          <a:r>
            <a:rPr lang="en-US" sz="1100" baseline="0"/>
            <a:t>    6 dil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3"/>
  <sheetViews>
    <sheetView tabSelected="1" workbookViewId="0">
      <pane ySplit="1" topLeftCell="A170" activePane="bottomLeft" state="frozen"/>
      <selection pane="bottomLeft" activeCell="U180" sqref="U180"/>
    </sheetView>
  </sheetViews>
  <sheetFormatPr defaultRowHeight="15" x14ac:dyDescent="0.25"/>
  <cols>
    <col min="1" max="1" width="9.140625" style="17"/>
    <col min="9" max="9" width="14.42578125" customWidth="1"/>
    <col min="13" max="13" width="10.7109375" bestFit="1" customWidth="1"/>
  </cols>
  <sheetData>
    <row r="1" spans="1:19" x14ac:dyDescent="0.25">
      <c r="A1" s="17" t="s">
        <v>0</v>
      </c>
      <c r="B1" t="s">
        <v>1</v>
      </c>
      <c r="C1" t="s">
        <v>2</v>
      </c>
      <c r="D1" t="s">
        <v>32</v>
      </c>
      <c r="E1" t="s">
        <v>3</v>
      </c>
      <c r="F1" t="s">
        <v>4</v>
      </c>
      <c r="G1" t="s">
        <v>39</v>
      </c>
      <c r="H1" t="s">
        <v>40</v>
      </c>
      <c r="I1" t="s">
        <v>35</v>
      </c>
      <c r="J1" t="s">
        <v>36</v>
      </c>
      <c r="K1" t="s">
        <v>37</v>
      </c>
      <c r="L1" t="s">
        <v>38</v>
      </c>
      <c r="M1" t="s">
        <v>42</v>
      </c>
      <c r="N1" t="s">
        <v>323</v>
      </c>
      <c r="O1" t="s">
        <v>326</v>
      </c>
      <c r="P1" t="s">
        <v>327</v>
      </c>
      <c r="Q1" t="s">
        <v>324</v>
      </c>
      <c r="R1" t="s">
        <v>466</v>
      </c>
      <c r="S1" t="s">
        <v>507</v>
      </c>
    </row>
    <row r="2" spans="1:19" x14ac:dyDescent="0.25">
      <c r="A2" s="17">
        <v>180201</v>
      </c>
      <c r="B2" t="s">
        <v>5</v>
      </c>
      <c r="C2" t="s">
        <v>15</v>
      </c>
      <c r="D2" t="s">
        <v>33</v>
      </c>
      <c r="E2" t="s">
        <v>6</v>
      </c>
      <c r="G2" t="s">
        <v>41</v>
      </c>
      <c r="I2" t="s">
        <v>74</v>
      </c>
      <c r="S2" t="s">
        <v>46</v>
      </c>
    </row>
    <row r="3" spans="1:19" x14ac:dyDescent="0.25">
      <c r="A3" s="17">
        <v>180201</v>
      </c>
      <c r="B3" t="s">
        <v>8</v>
      </c>
      <c r="C3" t="s">
        <v>15</v>
      </c>
      <c r="D3" t="s">
        <v>33</v>
      </c>
      <c r="E3" t="s">
        <v>6</v>
      </c>
      <c r="G3" t="s">
        <v>41</v>
      </c>
      <c r="I3" t="s">
        <v>75</v>
      </c>
      <c r="S3" t="s">
        <v>46</v>
      </c>
    </row>
    <row r="4" spans="1:19" x14ac:dyDescent="0.25">
      <c r="A4" s="17">
        <v>180201</v>
      </c>
      <c r="B4" t="s">
        <v>9</v>
      </c>
      <c r="C4" t="s">
        <v>15</v>
      </c>
      <c r="D4" t="s">
        <v>33</v>
      </c>
      <c r="E4" t="s">
        <v>6</v>
      </c>
      <c r="G4" t="s">
        <v>41</v>
      </c>
      <c r="I4" t="s">
        <v>101</v>
      </c>
      <c r="S4" t="s">
        <v>46</v>
      </c>
    </row>
    <row r="5" spans="1:19" x14ac:dyDescent="0.25">
      <c r="A5" s="17">
        <v>180201</v>
      </c>
      <c r="B5" t="s">
        <v>10</v>
      </c>
      <c r="C5" t="s">
        <v>15</v>
      </c>
      <c r="D5" t="s">
        <v>33</v>
      </c>
      <c r="E5" t="s">
        <v>6</v>
      </c>
      <c r="G5" t="s">
        <v>41</v>
      </c>
      <c r="I5" t="s">
        <v>76</v>
      </c>
      <c r="S5" t="s">
        <v>46</v>
      </c>
    </row>
    <row r="6" spans="1:19" x14ac:dyDescent="0.25">
      <c r="A6" s="17">
        <v>180201</v>
      </c>
      <c r="B6" t="s">
        <v>5</v>
      </c>
      <c r="C6" t="s">
        <v>15</v>
      </c>
      <c r="D6" t="s">
        <v>33</v>
      </c>
      <c r="E6" t="s">
        <v>7</v>
      </c>
      <c r="G6" t="s">
        <v>41</v>
      </c>
      <c r="I6" t="s">
        <v>74</v>
      </c>
      <c r="S6" t="s">
        <v>46</v>
      </c>
    </row>
    <row r="7" spans="1:19" x14ac:dyDescent="0.25">
      <c r="A7" s="17">
        <v>180201</v>
      </c>
      <c r="B7" t="s">
        <v>11</v>
      </c>
      <c r="C7" t="s">
        <v>15</v>
      </c>
      <c r="D7" t="s">
        <v>33</v>
      </c>
      <c r="E7" t="s">
        <v>7</v>
      </c>
      <c r="G7" t="s">
        <v>41</v>
      </c>
      <c r="I7" t="s">
        <v>75</v>
      </c>
      <c r="S7" t="s">
        <v>46</v>
      </c>
    </row>
    <row r="8" spans="1:19" x14ac:dyDescent="0.25">
      <c r="A8" s="17">
        <v>180201</v>
      </c>
      <c r="B8" t="s">
        <v>8</v>
      </c>
      <c r="C8" t="s">
        <v>15</v>
      </c>
      <c r="D8" t="s">
        <v>33</v>
      </c>
      <c r="E8" t="s">
        <v>7</v>
      </c>
      <c r="G8" t="s">
        <v>41</v>
      </c>
      <c r="I8" t="s">
        <v>101</v>
      </c>
      <c r="S8" t="s">
        <v>46</v>
      </c>
    </row>
    <row r="9" spans="1:19" x14ac:dyDescent="0.25">
      <c r="A9" s="17">
        <v>180201</v>
      </c>
      <c r="B9" t="s">
        <v>5</v>
      </c>
      <c r="C9" t="s">
        <v>15</v>
      </c>
      <c r="D9" t="s">
        <v>33</v>
      </c>
      <c r="E9" t="s">
        <v>7</v>
      </c>
      <c r="G9" t="s">
        <v>41</v>
      </c>
      <c r="I9" t="s">
        <v>76</v>
      </c>
      <c r="S9" t="s">
        <v>46</v>
      </c>
    </row>
    <row r="10" spans="1:19" x14ac:dyDescent="0.25">
      <c r="A10" s="17">
        <v>181113</v>
      </c>
      <c r="B10" t="s">
        <v>19</v>
      </c>
      <c r="C10" t="s">
        <v>29</v>
      </c>
      <c r="D10" t="s">
        <v>43</v>
      </c>
      <c r="E10" t="s">
        <v>30</v>
      </c>
      <c r="F10" t="s">
        <v>31</v>
      </c>
      <c r="G10" t="s">
        <v>41</v>
      </c>
      <c r="H10" t="s">
        <v>207</v>
      </c>
      <c r="I10" t="s">
        <v>77</v>
      </c>
      <c r="J10" t="s">
        <v>77</v>
      </c>
      <c r="K10" t="s">
        <v>77</v>
      </c>
      <c r="L10" t="s">
        <v>78</v>
      </c>
      <c r="M10" s="1">
        <v>43412</v>
      </c>
      <c r="N10" s="18" t="s">
        <v>502</v>
      </c>
      <c r="O10" t="s">
        <v>277</v>
      </c>
      <c r="P10" t="s">
        <v>276</v>
      </c>
      <c r="Q10" t="s">
        <v>321</v>
      </c>
      <c r="S10" t="s">
        <v>46</v>
      </c>
    </row>
    <row r="11" spans="1:19" x14ac:dyDescent="0.25">
      <c r="A11" s="17">
        <v>181113</v>
      </c>
      <c r="B11" t="s">
        <v>20</v>
      </c>
      <c r="C11" t="s">
        <v>29</v>
      </c>
      <c r="D11" t="s">
        <v>44</v>
      </c>
      <c r="E11" t="s">
        <v>30</v>
      </c>
      <c r="F11" t="s">
        <v>31</v>
      </c>
      <c r="G11" t="s">
        <v>41</v>
      </c>
      <c r="H11" t="s">
        <v>207</v>
      </c>
      <c r="I11" t="s">
        <v>79</v>
      </c>
      <c r="J11" t="s">
        <v>79</v>
      </c>
      <c r="K11" t="s">
        <v>79</v>
      </c>
      <c r="L11" t="s">
        <v>75</v>
      </c>
      <c r="M11" s="1">
        <v>43412</v>
      </c>
      <c r="N11" s="18" t="s">
        <v>502</v>
      </c>
      <c r="O11" t="s">
        <v>277</v>
      </c>
      <c r="P11" t="s">
        <v>276</v>
      </c>
      <c r="Q11" t="s">
        <v>321</v>
      </c>
      <c r="S11" t="s">
        <v>57</v>
      </c>
    </row>
    <row r="12" spans="1:19" x14ac:dyDescent="0.25">
      <c r="A12" s="17">
        <v>181113</v>
      </c>
      <c r="B12" t="s">
        <v>21</v>
      </c>
      <c r="C12" t="s">
        <v>29</v>
      </c>
      <c r="D12" t="s">
        <v>240</v>
      </c>
      <c r="E12" t="s">
        <v>30</v>
      </c>
      <c r="F12" t="s">
        <v>31</v>
      </c>
      <c r="G12" t="s">
        <v>41</v>
      </c>
      <c r="H12" t="s">
        <v>207</v>
      </c>
      <c r="I12" t="s">
        <v>79</v>
      </c>
      <c r="J12" t="s">
        <v>79</v>
      </c>
      <c r="K12" t="s">
        <v>79</v>
      </c>
      <c r="L12" t="s">
        <v>75</v>
      </c>
      <c r="M12" s="1">
        <v>43412</v>
      </c>
      <c r="N12" s="18" t="s">
        <v>502</v>
      </c>
      <c r="O12" t="s">
        <v>277</v>
      </c>
      <c r="P12" t="s">
        <v>276</v>
      </c>
      <c r="Q12" t="s">
        <v>321</v>
      </c>
      <c r="S12" t="s">
        <v>57</v>
      </c>
    </row>
    <row r="13" spans="1:19" x14ac:dyDescent="0.25">
      <c r="A13" s="17">
        <v>181113</v>
      </c>
      <c r="B13" t="s">
        <v>22</v>
      </c>
      <c r="C13" t="s">
        <v>29</v>
      </c>
      <c r="D13" t="s">
        <v>43</v>
      </c>
      <c r="E13" t="s">
        <v>30</v>
      </c>
      <c r="F13" t="s">
        <v>31</v>
      </c>
      <c r="G13" t="s">
        <v>41</v>
      </c>
      <c r="H13" t="s">
        <v>207</v>
      </c>
      <c r="I13" t="s">
        <v>102</v>
      </c>
      <c r="J13" t="s">
        <v>102</v>
      </c>
      <c r="K13" t="s">
        <v>102</v>
      </c>
      <c r="L13" t="s">
        <v>103</v>
      </c>
      <c r="M13" s="1">
        <v>43412</v>
      </c>
      <c r="N13" s="18" t="s">
        <v>502</v>
      </c>
      <c r="O13" t="s">
        <v>277</v>
      </c>
      <c r="P13" t="s">
        <v>276</v>
      </c>
      <c r="Q13" t="s">
        <v>321</v>
      </c>
      <c r="S13" t="s">
        <v>46</v>
      </c>
    </row>
    <row r="14" spans="1:19" x14ac:dyDescent="0.25">
      <c r="A14" s="17">
        <v>181113</v>
      </c>
      <c r="B14" t="s">
        <v>23</v>
      </c>
      <c r="C14" t="s">
        <v>29</v>
      </c>
      <c r="D14" t="s">
        <v>44</v>
      </c>
      <c r="E14" t="s">
        <v>30</v>
      </c>
      <c r="F14" t="s">
        <v>31</v>
      </c>
      <c r="G14" t="s">
        <v>41</v>
      </c>
      <c r="H14" t="s">
        <v>207</v>
      </c>
      <c r="I14" t="s">
        <v>106</v>
      </c>
      <c r="J14" t="s">
        <v>106</v>
      </c>
      <c r="K14" t="s">
        <v>106</v>
      </c>
      <c r="L14" t="s">
        <v>107</v>
      </c>
      <c r="M14" s="1">
        <v>43412</v>
      </c>
      <c r="N14" s="18" t="s">
        <v>502</v>
      </c>
      <c r="O14" t="s">
        <v>277</v>
      </c>
      <c r="P14" t="s">
        <v>276</v>
      </c>
      <c r="Q14" t="s">
        <v>321</v>
      </c>
      <c r="S14" t="s">
        <v>57</v>
      </c>
    </row>
    <row r="15" spans="1:19" x14ac:dyDescent="0.25">
      <c r="A15" s="17">
        <v>181113</v>
      </c>
      <c r="B15" t="s">
        <v>24</v>
      </c>
      <c r="C15" t="s">
        <v>29</v>
      </c>
      <c r="D15" t="s">
        <v>43</v>
      </c>
      <c r="E15" t="s">
        <v>30</v>
      </c>
      <c r="F15" t="s">
        <v>31</v>
      </c>
      <c r="G15" t="s">
        <v>41</v>
      </c>
      <c r="H15" t="s">
        <v>34</v>
      </c>
      <c r="I15" t="s">
        <v>77</v>
      </c>
      <c r="J15" t="s">
        <v>77</v>
      </c>
      <c r="K15" t="s">
        <v>77</v>
      </c>
      <c r="L15" t="s">
        <v>78</v>
      </c>
      <c r="M15" s="1">
        <v>43412</v>
      </c>
      <c r="N15" s="18" t="s">
        <v>503</v>
      </c>
      <c r="O15" t="s">
        <v>277</v>
      </c>
      <c r="P15" t="s">
        <v>276</v>
      </c>
      <c r="Q15" t="s">
        <v>321</v>
      </c>
      <c r="S15" t="s">
        <v>46</v>
      </c>
    </row>
    <row r="16" spans="1:19" x14ac:dyDescent="0.25">
      <c r="A16" s="17">
        <v>181113</v>
      </c>
      <c r="B16" t="s">
        <v>25</v>
      </c>
      <c r="C16" t="s">
        <v>29</v>
      </c>
      <c r="D16" t="s">
        <v>44</v>
      </c>
      <c r="E16" t="s">
        <v>30</v>
      </c>
      <c r="F16" t="s">
        <v>31</v>
      </c>
      <c r="G16" t="s">
        <v>41</v>
      </c>
      <c r="H16" t="s">
        <v>34</v>
      </c>
      <c r="I16" t="s">
        <v>79</v>
      </c>
      <c r="J16" t="s">
        <v>79</v>
      </c>
      <c r="K16" t="s">
        <v>79</v>
      </c>
      <c r="L16" t="s">
        <v>79</v>
      </c>
      <c r="M16" s="1">
        <v>43412</v>
      </c>
      <c r="N16" s="18" t="s">
        <v>503</v>
      </c>
      <c r="O16" t="s">
        <v>277</v>
      </c>
      <c r="P16" t="s">
        <v>276</v>
      </c>
      <c r="Q16" t="s">
        <v>321</v>
      </c>
      <c r="S16" t="s">
        <v>57</v>
      </c>
    </row>
    <row r="17" spans="1:19" x14ac:dyDescent="0.25">
      <c r="A17" s="17">
        <v>181113</v>
      </c>
      <c r="B17" t="s">
        <v>26</v>
      </c>
      <c r="C17" t="s">
        <v>29</v>
      </c>
      <c r="D17" t="s">
        <v>240</v>
      </c>
      <c r="E17" t="s">
        <v>30</v>
      </c>
      <c r="F17" t="s">
        <v>31</v>
      </c>
      <c r="G17" t="s">
        <v>41</v>
      </c>
      <c r="H17" t="s">
        <v>34</v>
      </c>
      <c r="I17" t="s">
        <v>79</v>
      </c>
      <c r="J17" t="s">
        <v>79</v>
      </c>
      <c r="K17" t="s">
        <v>79</v>
      </c>
      <c r="L17" t="s">
        <v>79</v>
      </c>
      <c r="M17" s="1">
        <v>43412</v>
      </c>
      <c r="N17" s="18" t="s">
        <v>503</v>
      </c>
      <c r="O17" t="s">
        <v>277</v>
      </c>
      <c r="P17" t="s">
        <v>276</v>
      </c>
      <c r="Q17" t="s">
        <v>321</v>
      </c>
      <c r="S17" t="s">
        <v>57</v>
      </c>
    </row>
    <row r="18" spans="1:19" x14ac:dyDescent="0.25">
      <c r="A18" s="17">
        <v>181113</v>
      </c>
      <c r="B18" t="s">
        <v>27</v>
      </c>
      <c r="C18" t="s">
        <v>29</v>
      </c>
      <c r="D18" t="s">
        <v>43</v>
      </c>
      <c r="E18" t="s">
        <v>30</v>
      </c>
      <c r="F18" t="s">
        <v>31</v>
      </c>
      <c r="G18" t="s">
        <v>41</v>
      </c>
      <c r="H18" t="s">
        <v>34</v>
      </c>
      <c r="I18" t="s">
        <v>102</v>
      </c>
      <c r="J18" t="s">
        <v>102</v>
      </c>
      <c r="K18" t="s">
        <v>102</v>
      </c>
      <c r="L18" t="s">
        <v>103</v>
      </c>
      <c r="M18" s="1">
        <v>43412</v>
      </c>
      <c r="N18" s="18" t="s">
        <v>503</v>
      </c>
      <c r="O18" t="s">
        <v>277</v>
      </c>
      <c r="P18" t="s">
        <v>276</v>
      </c>
      <c r="Q18" t="s">
        <v>321</v>
      </c>
      <c r="S18" t="s">
        <v>46</v>
      </c>
    </row>
    <row r="19" spans="1:19" x14ac:dyDescent="0.25">
      <c r="A19" s="17">
        <v>181113</v>
      </c>
      <c r="B19" t="s">
        <v>28</v>
      </c>
      <c r="C19" t="s">
        <v>29</v>
      </c>
      <c r="D19" t="s">
        <v>44</v>
      </c>
      <c r="E19" t="s">
        <v>30</v>
      </c>
      <c r="F19" t="s">
        <v>31</v>
      </c>
      <c r="G19" t="s">
        <v>41</v>
      </c>
      <c r="H19" t="s">
        <v>34</v>
      </c>
      <c r="I19" t="s">
        <v>106</v>
      </c>
      <c r="J19" t="s">
        <v>106</v>
      </c>
      <c r="K19" t="s">
        <v>106</v>
      </c>
      <c r="L19" t="s">
        <v>107</v>
      </c>
      <c r="M19" s="1">
        <v>43412</v>
      </c>
      <c r="N19" s="18" t="s">
        <v>503</v>
      </c>
      <c r="O19" t="s">
        <v>277</v>
      </c>
      <c r="P19" t="s">
        <v>276</v>
      </c>
      <c r="Q19" t="s">
        <v>321</v>
      </c>
      <c r="S19" t="s">
        <v>57</v>
      </c>
    </row>
    <row r="20" spans="1:19" x14ac:dyDescent="0.25">
      <c r="A20" s="17">
        <v>181203</v>
      </c>
      <c r="B20" t="s">
        <v>19</v>
      </c>
      <c r="C20" t="s">
        <v>29</v>
      </c>
      <c r="D20" t="s">
        <v>43</v>
      </c>
      <c r="E20" t="s">
        <v>30</v>
      </c>
      <c r="F20" t="s">
        <v>31</v>
      </c>
      <c r="G20" t="s">
        <v>41</v>
      </c>
      <c r="H20" t="s">
        <v>34</v>
      </c>
      <c r="I20" t="s">
        <v>77</v>
      </c>
      <c r="J20" t="s">
        <v>77</v>
      </c>
      <c r="K20" t="s">
        <v>77</v>
      </c>
      <c r="L20" t="s">
        <v>77</v>
      </c>
      <c r="M20" s="1">
        <v>43418</v>
      </c>
      <c r="N20" s="18" t="s">
        <v>503</v>
      </c>
      <c r="O20" t="s">
        <v>277</v>
      </c>
      <c r="P20" t="s">
        <v>276</v>
      </c>
      <c r="Q20" t="s">
        <v>321</v>
      </c>
      <c r="S20" t="s">
        <v>46</v>
      </c>
    </row>
    <row r="21" spans="1:19" x14ac:dyDescent="0.25">
      <c r="A21" s="17">
        <v>181203</v>
      </c>
      <c r="B21" t="s">
        <v>20</v>
      </c>
      <c r="C21" t="s">
        <v>29</v>
      </c>
      <c r="D21" t="s">
        <v>43</v>
      </c>
      <c r="E21" t="s">
        <v>30</v>
      </c>
      <c r="F21" t="s">
        <v>31</v>
      </c>
      <c r="G21" t="s">
        <v>41</v>
      </c>
      <c r="H21" t="s">
        <v>34</v>
      </c>
      <c r="I21" t="s">
        <v>104</v>
      </c>
      <c r="J21" t="s">
        <v>104</v>
      </c>
      <c r="K21" t="s">
        <v>104</v>
      </c>
      <c r="L21" t="s">
        <v>104</v>
      </c>
      <c r="M21" s="1">
        <v>43418</v>
      </c>
      <c r="N21" s="18" t="s">
        <v>503</v>
      </c>
      <c r="O21" t="s">
        <v>277</v>
      </c>
      <c r="P21" t="s">
        <v>276</v>
      </c>
      <c r="Q21" t="s">
        <v>321</v>
      </c>
      <c r="S21" t="s">
        <v>46</v>
      </c>
    </row>
    <row r="22" spans="1:19" x14ac:dyDescent="0.25">
      <c r="A22" s="17">
        <v>181203</v>
      </c>
      <c r="B22" t="s">
        <v>21</v>
      </c>
      <c r="C22" t="s">
        <v>29</v>
      </c>
      <c r="D22" t="s">
        <v>43</v>
      </c>
      <c r="E22" t="s">
        <v>30</v>
      </c>
      <c r="F22" t="s">
        <v>31</v>
      </c>
      <c r="G22" t="s">
        <v>41</v>
      </c>
      <c r="H22" t="s">
        <v>34</v>
      </c>
      <c r="I22" t="s">
        <v>105</v>
      </c>
      <c r="J22" t="s">
        <v>105</v>
      </c>
      <c r="K22" t="s">
        <v>105</v>
      </c>
      <c r="L22" t="s">
        <v>105</v>
      </c>
      <c r="M22" s="1">
        <v>43418</v>
      </c>
      <c r="N22" s="18" t="s">
        <v>503</v>
      </c>
      <c r="O22" t="s">
        <v>277</v>
      </c>
      <c r="P22" t="s">
        <v>276</v>
      </c>
      <c r="Q22" t="s">
        <v>321</v>
      </c>
      <c r="S22" t="s">
        <v>46</v>
      </c>
    </row>
    <row r="23" spans="1:19" x14ac:dyDescent="0.25">
      <c r="A23" s="17">
        <v>181203</v>
      </c>
      <c r="B23" t="s">
        <v>22</v>
      </c>
      <c r="C23" t="s">
        <v>29</v>
      </c>
      <c r="D23" t="s">
        <v>43</v>
      </c>
      <c r="E23" t="s">
        <v>30</v>
      </c>
      <c r="F23" t="s">
        <v>31</v>
      </c>
      <c r="G23" t="s">
        <v>41</v>
      </c>
      <c r="H23" t="s">
        <v>34</v>
      </c>
      <c r="I23" t="s">
        <v>104</v>
      </c>
      <c r="J23" t="s">
        <v>104</v>
      </c>
      <c r="K23" t="s">
        <v>105</v>
      </c>
      <c r="L23" t="s">
        <v>105</v>
      </c>
      <c r="M23" s="1">
        <v>43418</v>
      </c>
      <c r="N23" s="18" t="s">
        <v>503</v>
      </c>
      <c r="O23" t="s">
        <v>277</v>
      </c>
      <c r="P23" t="s">
        <v>276</v>
      </c>
      <c r="Q23" t="s">
        <v>321</v>
      </c>
      <c r="S23" t="s">
        <v>46</v>
      </c>
    </row>
    <row r="24" spans="1:19" x14ac:dyDescent="0.25">
      <c r="A24" s="17">
        <v>181203</v>
      </c>
      <c r="B24" t="s">
        <v>23</v>
      </c>
      <c r="C24" t="s">
        <v>29</v>
      </c>
      <c r="D24" t="s">
        <v>43</v>
      </c>
      <c r="E24" t="s">
        <v>30</v>
      </c>
      <c r="F24" t="s">
        <v>31</v>
      </c>
      <c r="G24" t="s">
        <v>41</v>
      </c>
      <c r="H24" t="s">
        <v>34</v>
      </c>
      <c r="I24" t="s">
        <v>104</v>
      </c>
      <c r="J24" t="s">
        <v>104</v>
      </c>
      <c r="K24" t="s">
        <v>105</v>
      </c>
      <c r="L24" t="s">
        <v>104</v>
      </c>
      <c r="M24" s="1">
        <v>43418</v>
      </c>
      <c r="N24" s="18" t="s">
        <v>503</v>
      </c>
      <c r="O24" t="s">
        <v>277</v>
      </c>
      <c r="P24" t="s">
        <v>276</v>
      </c>
      <c r="Q24" t="s">
        <v>321</v>
      </c>
      <c r="S24" t="s">
        <v>46</v>
      </c>
    </row>
    <row r="25" spans="1:19" x14ac:dyDescent="0.25">
      <c r="A25" s="17">
        <v>181203</v>
      </c>
      <c r="B25" t="s">
        <v>66</v>
      </c>
      <c r="C25" t="s">
        <v>29</v>
      </c>
      <c r="D25" t="s">
        <v>44</v>
      </c>
      <c r="E25" t="s">
        <v>30</v>
      </c>
      <c r="F25" t="s">
        <v>31</v>
      </c>
      <c r="G25" t="s">
        <v>41</v>
      </c>
      <c r="H25" t="s">
        <v>34</v>
      </c>
      <c r="I25" t="s">
        <v>79</v>
      </c>
      <c r="J25" t="s">
        <v>79</v>
      </c>
      <c r="K25" t="s">
        <v>79</v>
      </c>
      <c r="L25" t="s">
        <v>79</v>
      </c>
      <c r="M25" s="1">
        <v>43418</v>
      </c>
      <c r="N25" s="18" t="s">
        <v>503</v>
      </c>
      <c r="O25" t="s">
        <v>277</v>
      </c>
      <c r="P25" t="s">
        <v>276</v>
      </c>
      <c r="Q25" t="s">
        <v>321</v>
      </c>
      <c r="S25" t="s">
        <v>57</v>
      </c>
    </row>
    <row r="26" spans="1:19" x14ac:dyDescent="0.25">
      <c r="A26" s="17">
        <v>181203</v>
      </c>
      <c r="B26" t="s">
        <v>24</v>
      </c>
      <c r="C26" t="s">
        <v>29</v>
      </c>
      <c r="D26" t="s">
        <v>44</v>
      </c>
      <c r="E26" t="s">
        <v>30</v>
      </c>
      <c r="F26" t="s">
        <v>31</v>
      </c>
      <c r="G26" t="s">
        <v>41</v>
      </c>
      <c r="H26" t="s">
        <v>34</v>
      </c>
      <c r="I26" t="s">
        <v>108</v>
      </c>
      <c r="J26" t="s">
        <v>108</v>
      </c>
      <c r="K26" t="s">
        <v>108</v>
      </c>
      <c r="L26" t="s">
        <v>108</v>
      </c>
      <c r="M26" s="1">
        <v>43418</v>
      </c>
      <c r="N26" s="18" t="s">
        <v>503</v>
      </c>
      <c r="O26" t="s">
        <v>277</v>
      </c>
      <c r="P26" t="s">
        <v>276</v>
      </c>
      <c r="Q26" t="s">
        <v>321</v>
      </c>
      <c r="S26" t="s">
        <v>57</v>
      </c>
    </row>
    <row r="27" spans="1:19" x14ac:dyDescent="0.25">
      <c r="A27" s="17">
        <v>181203</v>
      </c>
      <c r="B27" t="s">
        <v>25</v>
      </c>
      <c r="C27" t="s">
        <v>29</v>
      </c>
      <c r="D27" t="s">
        <v>44</v>
      </c>
      <c r="E27" t="s">
        <v>30</v>
      </c>
      <c r="F27" t="s">
        <v>31</v>
      </c>
      <c r="G27" t="s">
        <v>41</v>
      </c>
      <c r="H27" t="s">
        <v>34</v>
      </c>
      <c r="I27" t="s">
        <v>109</v>
      </c>
      <c r="J27" t="s">
        <v>109</v>
      </c>
      <c r="K27" t="s">
        <v>109</v>
      </c>
      <c r="L27" t="s">
        <v>109</v>
      </c>
      <c r="M27" s="1">
        <v>43418</v>
      </c>
      <c r="N27" s="18" t="s">
        <v>503</v>
      </c>
      <c r="O27" t="s">
        <v>277</v>
      </c>
      <c r="P27" t="s">
        <v>276</v>
      </c>
      <c r="Q27" t="s">
        <v>321</v>
      </c>
      <c r="S27" t="s">
        <v>57</v>
      </c>
    </row>
    <row r="28" spans="1:19" x14ac:dyDescent="0.25">
      <c r="A28" s="17">
        <v>181203</v>
      </c>
      <c r="B28" t="s">
        <v>26</v>
      </c>
      <c r="C28" t="s">
        <v>29</v>
      </c>
      <c r="D28" t="s">
        <v>44</v>
      </c>
      <c r="E28" t="s">
        <v>30</v>
      </c>
      <c r="F28" t="s">
        <v>31</v>
      </c>
      <c r="G28" t="s">
        <v>41</v>
      </c>
      <c r="H28" t="s">
        <v>34</v>
      </c>
      <c r="I28" t="s">
        <v>108</v>
      </c>
      <c r="J28" t="s">
        <v>108</v>
      </c>
      <c r="K28" t="s">
        <v>109</v>
      </c>
      <c r="L28" t="s">
        <v>109</v>
      </c>
      <c r="M28" s="1">
        <v>43418</v>
      </c>
      <c r="N28" s="18" t="s">
        <v>503</v>
      </c>
      <c r="O28" t="s">
        <v>277</v>
      </c>
      <c r="P28" t="s">
        <v>276</v>
      </c>
      <c r="Q28" t="s">
        <v>321</v>
      </c>
      <c r="S28" t="s">
        <v>57</v>
      </c>
    </row>
    <row r="29" spans="1:19" x14ac:dyDescent="0.25">
      <c r="A29" s="17">
        <v>181203</v>
      </c>
      <c r="B29" t="s">
        <v>27</v>
      </c>
      <c r="C29" t="s">
        <v>29</v>
      </c>
      <c r="D29" t="s">
        <v>44</v>
      </c>
      <c r="E29" t="s">
        <v>30</v>
      </c>
      <c r="F29" t="s">
        <v>31</v>
      </c>
      <c r="G29" t="s">
        <v>41</v>
      </c>
      <c r="H29" t="s">
        <v>34</v>
      </c>
      <c r="I29" t="s">
        <v>108</v>
      </c>
      <c r="J29" t="s">
        <v>108</v>
      </c>
      <c r="K29" t="s">
        <v>109</v>
      </c>
      <c r="L29" t="s">
        <v>108</v>
      </c>
      <c r="M29" s="1">
        <v>43418</v>
      </c>
      <c r="N29" s="18" t="s">
        <v>503</v>
      </c>
      <c r="O29" t="s">
        <v>277</v>
      </c>
      <c r="P29" t="s">
        <v>276</v>
      </c>
      <c r="Q29" t="s">
        <v>321</v>
      </c>
      <c r="S29" t="s">
        <v>57</v>
      </c>
    </row>
    <row r="30" spans="1:19" x14ac:dyDescent="0.25">
      <c r="A30" s="17">
        <v>190118</v>
      </c>
      <c r="B30" t="s">
        <v>19</v>
      </c>
      <c r="C30" t="s">
        <v>29</v>
      </c>
      <c r="D30" t="s">
        <v>44</v>
      </c>
      <c r="E30" t="s">
        <v>30</v>
      </c>
      <c r="F30" t="s">
        <v>31</v>
      </c>
      <c r="G30" t="s">
        <v>41</v>
      </c>
      <c r="H30" t="s">
        <v>34</v>
      </c>
      <c r="I30" t="s">
        <v>80</v>
      </c>
      <c r="J30" t="s">
        <v>89</v>
      </c>
      <c r="M30" s="1">
        <v>43479</v>
      </c>
      <c r="N30" s="18" t="s">
        <v>503</v>
      </c>
      <c r="O30" t="s">
        <v>277</v>
      </c>
      <c r="P30" t="s">
        <v>276</v>
      </c>
      <c r="Q30" t="s">
        <v>321</v>
      </c>
      <c r="S30" t="s">
        <v>57</v>
      </c>
    </row>
    <row r="31" spans="1:19" x14ac:dyDescent="0.25">
      <c r="A31" s="17">
        <v>190118</v>
      </c>
      <c r="B31" t="s">
        <v>20</v>
      </c>
      <c r="C31" t="s">
        <v>29</v>
      </c>
      <c r="D31" t="s">
        <v>44</v>
      </c>
      <c r="E31" t="s">
        <v>30</v>
      </c>
      <c r="F31" t="s">
        <v>31</v>
      </c>
      <c r="G31" t="s">
        <v>41</v>
      </c>
      <c r="H31" t="s">
        <v>34</v>
      </c>
      <c r="I31" t="s">
        <v>82</v>
      </c>
      <c r="J31" t="s">
        <v>89</v>
      </c>
      <c r="M31" s="1">
        <v>43479</v>
      </c>
      <c r="N31" s="18" t="s">
        <v>503</v>
      </c>
      <c r="O31" t="s">
        <v>277</v>
      </c>
      <c r="P31" t="s">
        <v>276</v>
      </c>
      <c r="Q31" t="s">
        <v>321</v>
      </c>
      <c r="S31" t="s">
        <v>57</v>
      </c>
    </row>
    <row r="32" spans="1:19" x14ac:dyDescent="0.25">
      <c r="A32" s="17">
        <v>190118</v>
      </c>
      <c r="B32" t="s">
        <v>21</v>
      </c>
      <c r="C32" t="s">
        <v>29</v>
      </c>
      <c r="D32" t="s">
        <v>44</v>
      </c>
      <c r="E32" t="s">
        <v>30</v>
      </c>
      <c r="F32" t="s">
        <v>31</v>
      </c>
      <c r="G32" t="s">
        <v>41</v>
      </c>
      <c r="H32" t="s">
        <v>34</v>
      </c>
      <c r="I32" t="s">
        <v>81</v>
      </c>
      <c r="J32" t="s">
        <v>92</v>
      </c>
      <c r="M32" s="1">
        <v>43479</v>
      </c>
      <c r="N32" s="18" t="s">
        <v>503</v>
      </c>
      <c r="O32" t="s">
        <v>277</v>
      </c>
      <c r="P32" t="s">
        <v>276</v>
      </c>
      <c r="Q32" t="s">
        <v>321</v>
      </c>
      <c r="S32" t="s">
        <v>57</v>
      </c>
    </row>
    <row r="33" spans="1:19" x14ac:dyDescent="0.25">
      <c r="A33" s="17">
        <v>190118</v>
      </c>
      <c r="B33" t="s">
        <v>22</v>
      </c>
      <c r="C33" t="s">
        <v>29</v>
      </c>
      <c r="D33" t="s">
        <v>44</v>
      </c>
      <c r="E33" t="s">
        <v>30</v>
      </c>
      <c r="F33" t="s">
        <v>31</v>
      </c>
      <c r="G33" t="s">
        <v>41</v>
      </c>
      <c r="H33" t="s">
        <v>34</v>
      </c>
      <c r="I33" t="s">
        <v>94</v>
      </c>
      <c r="J33" t="s">
        <v>93</v>
      </c>
      <c r="M33" s="1">
        <v>43479</v>
      </c>
      <c r="N33" s="18" t="s">
        <v>503</v>
      </c>
      <c r="O33" t="s">
        <v>277</v>
      </c>
      <c r="P33" t="s">
        <v>276</v>
      </c>
      <c r="Q33" t="s">
        <v>321</v>
      </c>
      <c r="S33" t="s">
        <v>57</v>
      </c>
    </row>
    <row r="34" spans="1:19" x14ac:dyDescent="0.25">
      <c r="A34" s="17">
        <v>190118</v>
      </c>
      <c r="B34" t="s">
        <v>23</v>
      </c>
      <c r="C34" t="s">
        <v>29</v>
      </c>
      <c r="D34" t="s">
        <v>44</v>
      </c>
      <c r="E34" t="s">
        <v>30</v>
      </c>
      <c r="F34" t="s">
        <v>31</v>
      </c>
      <c r="G34" t="s">
        <v>41</v>
      </c>
      <c r="H34" t="s">
        <v>34</v>
      </c>
      <c r="I34" t="s">
        <v>83</v>
      </c>
      <c r="J34" t="s">
        <v>90</v>
      </c>
      <c r="M34" s="1">
        <v>43479</v>
      </c>
      <c r="N34" s="18" t="s">
        <v>503</v>
      </c>
      <c r="O34" t="s">
        <v>277</v>
      </c>
      <c r="P34" t="s">
        <v>276</v>
      </c>
      <c r="Q34" t="s">
        <v>321</v>
      </c>
      <c r="S34" t="s">
        <v>57</v>
      </c>
    </row>
    <row r="35" spans="1:19" x14ac:dyDescent="0.25">
      <c r="A35" s="17">
        <v>190118</v>
      </c>
      <c r="B35" t="s">
        <v>66</v>
      </c>
      <c r="C35" t="s">
        <v>29</v>
      </c>
      <c r="D35" t="s">
        <v>44</v>
      </c>
      <c r="E35" t="s">
        <v>30</v>
      </c>
      <c r="F35" t="s">
        <v>31</v>
      </c>
      <c r="G35" t="s">
        <v>41</v>
      </c>
      <c r="H35" t="s">
        <v>34</v>
      </c>
      <c r="I35" t="s">
        <v>84</v>
      </c>
      <c r="J35" t="s">
        <v>90</v>
      </c>
      <c r="M35" s="1">
        <v>43479</v>
      </c>
      <c r="N35" s="18" t="s">
        <v>503</v>
      </c>
      <c r="O35" t="s">
        <v>277</v>
      </c>
      <c r="P35" t="s">
        <v>276</v>
      </c>
      <c r="Q35" t="s">
        <v>321</v>
      </c>
      <c r="S35" t="s">
        <v>57</v>
      </c>
    </row>
    <row r="36" spans="1:19" x14ac:dyDescent="0.25">
      <c r="A36" s="17">
        <v>190118</v>
      </c>
      <c r="B36" t="s">
        <v>24</v>
      </c>
      <c r="C36" t="s">
        <v>29</v>
      </c>
      <c r="D36" t="s">
        <v>44</v>
      </c>
      <c r="E36" t="s">
        <v>30</v>
      </c>
      <c r="F36" t="s">
        <v>31</v>
      </c>
      <c r="G36" t="s">
        <v>41</v>
      </c>
      <c r="H36" t="s">
        <v>34</v>
      </c>
      <c r="I36" t="s">
        <v>85</v>
      </c>
      <c r="J36" t="s">
        <v>97</v>
      </c>
      <c r="M36" s="1">
        <v>43479</v>
      </c>
      <c r="N36" s="18" t="s">
        <v>503</v>
      </c>
      <c r="O36" t="s">
        <v>277</v>
      </c>
      <c r="P36" t="s">
        <v>276</v>
      </c>
      <c r="Q36" t="s">
        <v>321</v>
      </c>
      <c r="S36" t="s">
        <v>57</v>
      </c>
    </row>
    <row r="37" spans="1:19" x14ac:dyDescent="0.25">
      <c r="A37" s="17">
        <v>190118</v>
      </c>
      <c r="B37" t="s">
        <v>25</v>
      </c>
      <c r="C37" t="s">
        <v>29</v>
      </c>
      <c r="D37" t="s">
        <v>44</v>
      </c>
      <c r="E37" t="s">
        <v>30</v>
      </c>
      <c r="F37" t="s">
        <v>31</v>
      </c>
      <c r="G37" t="s">
        <v>41</v>
      </c>
      <c r="H37" t="s">
        <v>34</v>
      </c>
      <c r="I37" t="s">
        <v>95</v>
      </c>
      <c r="J37" t="s">
        <v>98</v>
      </c>
      <c r="M37" s="1">
        <v>43479</v>
      </c>
      <c r="N37" s="18" t="s">
        <v>503</v>
      </c>
      <c r="O37" t="s">
        <v>277</v>
      </c>
      <c r="P37" t="s">
        <v>276</v>
      </c>
      <c r="Q37" t="s">
        <v>321</v>
      </c>
      <c r="S37" t="s">
        <v>57</v>
      </c>
    </row>
    <row r="38" spans="1:19" x14ac:dyDescent="0.25">
      <c r="A38" s="17">
        <v>190118</v>
      </c>
      <c r="B38" t="s">
        <v>26</v>
      </c>
      <c r="C38" t="s">
        <v>29</v>
      </c>
      <c r="D38" t="s">
        <v>44</v>
      </c>
      <c r="E38" t="s">
        <v>30</v>
      </c>
      <c r="F38" t="s">
        <v>31</v>
      </c>
      <c r="G38" t="s">
        <v>41</v>
      </c>
      <c r="H38" t="s">
        <v>34</v>
      </c>
      <c r="I38" t="s">
        <v>86</v>
      </c>
      <c r="J38" t="s">
        <v>91</v>
      </c>
      <c r="M38" s="1">
        <v>43479</v>
      </c>
      <c r="N38" s="18" t="s">
        <v>503</v>
      </c>
      <c r="O38" t="s">
        <v>277</v>
      </c>
      <c r="P38" t="s">
        <v>276</v>
      </c>
      <c r="Q38" t="s">
        <v>321</v>
      </c>
      <c r="S38" t="s">
        <v>57</v>
      </c>
    </row>
    <row r="39" spans="1:19" x14ac:dyDescent="0.25">
      <c r="A39" s="17">
        <v>190118</v>
      </c>
      <c r="B39" t="s">
        <v>27</v>
      </c>
      <c r="C39" t="s">
        <v>29</v>
      </c>
      <c r="D39" t="s">
        <v>44</v>
      </c>
      <c r="E39" t="s">
        <v>30</v>
      </c>
      <c r="F39" t="s">
        <v>31</v>
      </c>
      <c r="G39" t="s">
        <v>41</v>
      </c>
      <c r="H39" t="s">
        <v>34</v>
      </c>
      <c r="I39" t="s">
        <v>87</v>
      </c>
      <c r="J39" t="s">
        <v>91</v>
      </c>
      <c r="M39" s="1">
        <v>43479</v>
      </c>
      <c r="N39" s="18" t="s">
        <v>503</v>
      </c>
      <c r="O39" t="s">
        <v>277</v>
      </c>
      <c r="P39" t="s">
        <v>276</v>
      </c>
      <c r="Q39" t="s">
        <v>321</v>
      </c>
      <c r="S39" t="s">
        <v>57</v>
      </c>
    </row>
    <row r="40" spans="1:19" x14ac:dyDescent="0.25">
      <c r="A40" s="17">
        <v>190118</v>
      </c>
      <c r="B40" t="s">
        <v>28</v>
      </c>
      <c r="C40" t="s">
        <v>29</v>
      </c>
      <c r="D40" t="s">
        <v>44</v>
      </c>
      <c r="E40" t="s">
        <v>30</v>
      </c>
      <c r="F40" t="s">
        <v>31</v>
      </c>
      <c r="G40" t="s">
        <v>41</v>
      </c>
      <c r="H40" t="s">
        <v>34</v>
      </c>
      <c r="I40" t="s">
        <v>88</v>
      </c>
      <c r="J40" t="s">
        <v>99</v>
      </c>
      <c r="M40" s="1">
        <v>43479</v>
      </c>
      <c r="N40" s="18" t="s">
        <v>503</v>
      </c>
      <c r="O40" t="s">
        <v>277</v>
      </c>
      <c r="P40" t="s">
        <v>276</v>
      </c>
      <c r="Q40" t="s">
        <v>321</v>
      </c>
      <c r="S40" t="s">
        <v>57</v>
      </c>
    </row>
    <row r="41" spans="1:19" x14ac:dyDescent="0.25">
      <c r="A41" s="17">
        <v>190118</v>
      </c>
      <c r="B41" t="s">
        <v>70</v>
      </c>
      <c r="C41" t="s">
        <v>29</v>
      </c>
      <c r="D41" t="s">
        <v>44</v>
      </c>
      <c r="E41" t="s">
        <v>30</v>
      </c>
      <c r="F41" t="s">
        <v>31</v>
      </c>
      <c r="G41" t="s">
        <v>41</v>
      </c>
      <c r="H41" t="s">
        <v>34</v>
      </c>
      <c r="I41" t="s">
        <v>96</v>
      </c>
      <c r="J41" t="s">
        <v>100</v>
      </c>
      <c r="M41" s="1">
        <v>43479</v>
      </c>
      <c r="N41" s="18" t="s">
        <v>503</v>
      </c>
      <c r="O41" t="s">
        <v>277</v>
      </c>
      <c r="P41" t="s">
        <v>276</v>
      </c>
      <c r="Q41" t="s">
        <v>321</v>
      </c>
      <c r="S41" t="s">
        <v>57</v>
      </c>
    </row>
    <row r="42" spans="1:19" x14ac:dyDescent="0.25">
      <c r="A42" s="17">
        <v>190207</v>
      </c>
      <c r="B42" t="s">
        <v>19</v>
      </c>
      <c r="C42" t="s">
        <v>29</v>
      </c>
      <c r="D42" t="s">
        <v>43</v>
      </c>
      <c r="E42" t="s">
        <v>30</v>
      </c>
      <c r="F42" t="s">
        <v>31</v>
      </c>
      <c r="G42" t="s">
        <v>41</v>
      </c>
      <c r="H42" t="s">
        <v>207</v>
      </c>
      <c r="I42" t="s">
        <v>178</v>
      </c>
      <c r="J42" t="s">
        <v>179</v>
      </c>
      <c r="K42" t="s">
        <v>180</v>
      </c>
      <c r="M42" s="1">
        <v>43496</v>
      </c>
      <c r="N42" s="18" t="s">
        <v>502</v>
      </c>
      <c r="O42" t="s">
        <v>277</v>
      </c>
      <c r="P42" t="s">
        <v>276</v>
      </c>
      <c r="Q42" t="s">
        <v>321</v>
      </c>
      <c r="S42" t="s">
        <v>46</v>
      </c>
    </row>
    <row r="43" spans="1:19" x14ac:dyDescent="0.25">
      <c r="A43" s="17">
        <v>190207</v>
      </c>
      <c r="B43" t="s">
        <v>20</v>
      </c>
      <c r="C43" t="s">
        <v>29</v>
      </c>
      <c r="D43" t="s">
        <v>43</v>
      </c>
      <c r="E43" t="s">
        <v>30</v>
      </c>
      <c r="F43" t="s">
        <v>31</v>
      </c>
      <c r="G43" t="s">
        <v>41</v>
      </c>
      <c r="H43" t="s">
        <v>207</v>
      </c>
      <c r="I43" t="s">
        <v>181</v>
      </c>
      <c r="J43" t="s">
        <v>182</v>
      </c>
      <c r="K43" t="s">
        <v>183</v>
      </c>
      <c r="M43" s="1">
        <v>43496</v>
      </c>
      <c r="N43" s="18" t="s">
        <v>502</v>
      </c>
      <c r="O43" t="s">
        <v>277</v>
      </c>
      <c r="P43" t="s">
        <v>276</v>
      </c>
      <c r="Q43" t="s">
        <v>321</v>
      </c>
      <c r="S43" t="s">
        <v>46</v>
      </c>
    </row>
    <row r="44" spans="1:19" x14ac:dyDescent="0.25">
      <c r="A44" s="17">
        <v>190207</v>
      </c>
      <c r="B44" t="s">
        <v>21</v>
      </c>
      <c r="C44" t="s">
        <v>29</v>
      </c>
      <c r="D44" t="s">
        <v>43</v>
      </c>
      <c r="E44" t="s">
        <v>30</v>
      </c>
      <c r="F44" t="s">
        <v>31</v>
      </c>
      <c r="G44" t="s">
        <v>41</v>
      </c>
      <c r="H44" t="s">
        <v>207</v>
      </c>
      <c r="I44" t="s">
        <v>184</v>
      </c>
      <c r="J44" t="s">
        <v>185</v>
      </c>
      <c r="K44" t="s">
        <v>186</v>
      </c>
      <c r="M44" s="1">
        <v>43496</v>
      </c>
      <c r="N44" s="18" t="s">
        <v>502</v>
      </c>
      <c r="O44" t="s">
        <v>277</v>
      </c>
      <c r="P44" t="s">
        <v>276</v>
      </c>
      <c r="Q44" t="s">
        <v>321</v>
      </c>
      <c r="S44" t="s">
        <v>46</v>
      </c>
    </row>
    <row r="45" spans="1:19" x14ac:dyDescent="0.25">
      <c r="A45" s="17">
        <v>190207</v>
      </c>
      <c r="B45" t="s">
        <v>22</v>
      </c>
      <c r="C45" t="s">
        <v>29</v>
      </c>
      <c r="D45" t="s">
        <v>43</v>
      </c>
      <c r="E45" t="s">
        <v>30</v>
      </c>
      <c r="F45" t="s">
        <v>31</v>
      </c>
      <c r="G45" t="s">
        <v>41</v>
      </c>
      <c r="H45" t="s">
        <v>207</v>
      </c>
      <c r="I45" t="s">
        <v>178</v>
      </c>
      <c r="J45" t="s">
        <v>187</v>
      </c>
      <c r="K45" t="s">
        <v>188</v>
      </c>
      <c r="M45" s="1">
        <v>43496</v>
      </c>
      <c r="N45" s="18" t="s">
        <v>502</v>
      </c>
      <c r="O45" t="s">
        <v>277</v>
      </c>
      <c r="P45" t="s">
        <v>276</v>
      </c>
      <c r="Q45" t="s">
        <v>321</v>
      </c>
      <c r="S45" t="s">
        <v>46</v>
      </c>
    </row>
    <row r="46" spans="1:19" x14ac:dyDescent="0.25">
      <c r="A46" s="17">
        <v>190207</v>
      </c>
      <c r="B46" t="s">
        <v>23</v>
      </c>
      <c r="C46" t="s">
        <v>29</v>
      </c>
      <c r="D46" t="s">
        <v>43</v>
      </c>
      <c r="E46" t="s">
        <v>30</v>
      </c>
      <c r="F46" t="s">
        <v>31</v>
      </c>
      <c r="G46" t="s">
        <v>41</v>
      </c>
      <c r="H46" t="s">
        <v>207</v>
      </c>
      <c r="I46" t="s">
        <v>181</v>
      </c>
      <c r="J46" t="s">
        <v>189</v>
      </c>
      <c r="K46" t="s">
        <v>190</v>
      </c>
      <c r="M46" s="1">
        <v>43496</v>
      </c>
      <c r="N46" s="18" t="s">
        <v>502</v>
      </c>
      <c r="O46" t="s">
        <v>277</v>
      </c>
      <c r="P46" t="s">
        <v>276</v>
      </c>
      <c r="Q46" t="s">
        <v>321</v>
      </c>
      <c r="S46" t="s">
        <v>46</v>
      </c>
    </row>
    <row r="47" spans="1:19" x14ac:dyDescent="0.25">
      <c r="A47" s="17">
        <v>190207</v>
      </c>
      <c r="B47" t="s">
        <v>66</v>
      </c>
      <c r="C47" t="s">
        <v>29</v>
      </c>
      <c r="D47" t="s">
        <v>43</v>
      </c>
      <c r="E47" t="s">
        <v>30</v>
      </c>
      <c r="F47" t="s">
        <v>31</v>
      </c>
      <c r="G47" t="s">
        <v>41</v>
      </c>
      <c r="H47" t="s">
        <v>207</v>
      </c>
      <c r="I47" t="s">
        <v>184</v>
      </c>
      <c r="J47" t="s">
        <v>191</v>
      </c>
      <c r="K47" t="s">
        <v>192</v>
      </c>
      <c r="M47" s="1">
        <v>43496</v>
      </c>
      <c r="N47" s="18" t="s">
        <v>502</v>
      </c>
      <c r="O47" t="s">
        <v>277</v>
      </c>
      <c r="P47" t="s">
        <v>276</v>
      </c>
      <c r="Q47" t="s">
        <v>321</v>
      </c>
      <c r="S47" t="s">
        <v>46</v>
      </c>
    </row>
    <row r="48" spans="1:19" x14ac:dyDescent="0.25">
      <c r="A48" s="17">
        <v>190207</v>
      </c>
      <c r="B48" t="s">
        <v>24</v>
      </c>
      <c r="C48" t="s">
        <v>29</v>
      </c>
      <c r="D48" t="s">
        <v>43</v>
      </c>
      <c r="E48" t="s">
        <v>30</v>
      </c>
      <c r="F48" t="s">
        <v>31</v>
      </c>
      <c r="G48" t="s">
        <v>41</v>
      </c>
      <c r="H48" t="s">
        <v>207</v>
      </c>
      <c r="I48" t="s">
        <v>178</v>
      </c>
      <c r="J48" t="s">
        <v>178</v>
      </c>
      <c r="K48" t="s">
        <v>193</v>
      </c>
      <c r="M48" s="1">
        <v>43496</v>
      </c>
      <c r="N48" s="18" t="s">
        <v>502</v>
      </c>
      <c r="O48" t="s">
        <v>277</v>
      </c>
      <c r="P48" t="s">
        <v>276</v>
      </c>
      <c r="Q48" t="s">
        <v>321</v>
      </c>
      <c r="S48" t="s">
        <v>46</v>
      </c>
    </row>
    <row r="49" spans="1:19" x14ac:dyDescent="0.25">
      <c r="A49" s="17">
        <v>190207</v>
      </c>
      <c r="B49" t="s">
        <v>25</v>
      </c>
      <c r="C49" t="s">
        <v>29</v>
      </c>
      <c r="D49" t="s">
        <v>43</v>
      </c>
      <c r="E49" t="s">
        <v>30</v>
      </c>
      <c r="F49" t="s">
        <v>31</v>
      </c>
      <c r="G49" t="s">
        <v>41</v>
      </c>
      <c r="H49" t="s">
        <v>207</v>
      </c>
      <c r="I49" t="s">
        <v>181</v>
      </c>
      <c r="J49" t="s">
        <v>181</v>
      </c>
      <c r="K49" t="s">
        <v>194</v>
      </c>
      <c r="M49" s="1">
        <v>43496</v>
      </c>
      <c r="N49" s="18" t="s">
        <v>502</v>
      </c>
      <c r="O49" t="s">
        <v>277</v>
      </c>
      <c r="P49" t="s">
        <v>276</v>
      </c>
      <c r="Q49" t="s">
        <v>321</v>
      </c>
      <c r="S49" t="s">
        <v>46</v>
      </c>
    </row>
    <row r="50" spans="1:19" x14ac:dyDescent="0.25">
      <c r="A50" s="17">
        <v>190207</v>
      </c>
      <c r="B50" t="s">
        <v>26</v>
      </c>
      <c r="C50" t="s">
        <v>29</v>
      </c>
      <c r="D50" t="s">
        <v>43</v>
      </c>
      <c r="E50" t="s">
        <v>30</v>
      </c>
      <c r="F50" t="s">
        <v>31</v>
      </c>
      <c r="G50" t="s">
        <v>41</v>
      </c>
      <c r="H50" t="s">
        <v>207</v>
      </c>
      <c r="I50" t="s">
        <v>184</v>
      </c>
      <c r="J50" t="s">
        <v>184</v>
      </c>
      <c r="K50" t="s">
        <v>195</v>
      </c>
      <c r="M50" s="1">
        <v>43496</v>
      </c>
      <c r="N50" s="18" t="s">
        <v>502</v>
      </c>
      <c r="O50" t="s">
        <v>277</v>
      </c>
      <c r="P50" t="s">
        <v>276</v>
      </c>
      <c r="Q50" t="s">
        <v>321</v>
      </c>
      <c r="S50" t="s">
        <v>46</v>
      </c>
    </row>
    <row r="51" spans="1:19" x14ac:dyDescent="0.25">
      <c r="A51" s="17">
        <v>190207</v>
      </c>
      <c r="B51" t="s">
        <v>27</v>
      </c>
      <c r="C51" t="s">
        <v>29</v>
      </c>
      <c r="D51" t="s">
        <v>44</v>
      </c>
      <c r="E51" t="s">
        <v>30</v>
      </c>
      <c r="F51" t="s">
        <v>31</v>
      </c>
      <c r="G51" t="s">
        <v>41</v>
      </c>
      <c r="H51" t="s">
        <v>207</v>
      </c>
      <c r="I51" t="s">
        <v>196</v>
      </c>
      <c r="J51" t="s">
        <v>196</v>
      </c>
      <c r="K51" t="s">
        <v>197</v>
      </c>
      <c r="M51" s="1">
        <v>43496</v>
      </c>
      <c r="N51" s="18" t="s">
        <v>502</v>
      </c>
      <c r="O51" t="s">
        <v>277</v>
      </c>
      <c r="P51" t="s">
        <v>276</v>
      </c>
      <c r="Q51" t="s">
        <v>321</v>
      </c>
      <c r="S51" t="s">
        <v>57</v>
      </c>
    </row>
    <row r="52" spans="1:19" x14ac:dyDescent="0.25">
      <c r="A52" s="17">
        <v>190207</v>
      </c>
      <c r="B52" t="s">
        <v>28</v>
      </c>
      <c r="C52" t="s">
        <v>29</v>
      </c>
      <c r="D52" t="s">
        <v>44</v>
      </c>
      <c r="E52" t="s">
        <v>30</v>
      </c>
      <c r="F52" t="s">
        <v>31</v>
      </c>
      <c r="G52" t="s">
        <v>41</v>
      </c>
      <c r="H52" t="s">
        <v>207</v>
      </c>
      <c r="I52" t="s">
        <v>198</v>
      </c>
      <c r="J52" t="s">
        <v>199</v>
      </c>
      <c r="K52" t="s">
        <v>200</v>
      </c>
      <c r="M52" s="1">
        <v>43496</v>
      </c>
      <c r="N52" s="18" t="s">
        <v>502</v>
      </c>
      <c r="O52" t="s">
        <v>277</v>
      </c>
      <c r="P52" t="s">
        <v>276</v>
      </c>
      <c r="Q52" t="s">
        <v>321</v>
      </c>
      <c r="S52" t="s">
        <v>57</v>
      </c>
    </row>
    <row r="53" spans="1:19" x14ac:dyDescent="0.25">
      <c r="A53" s="17">
        <v>190207</v>
      </c>
      <c r="B53" t="s">
        <v>70</v>
      </c>
      <c r="C53" t="s">
        <v>29</v>
      </c>
      <c r="D53" t="s">
        <v>44</v>
      </c>
      <c r="E53" t="s">
        <v>30</v>
      </c>
      <c r="F53" t="s">
        <v>31</v>
      </c>
      <c r="G53" t="s">
        <v>41</v>
      </c>
      <c r="H53" t="s">
        <v>207</v>
      </c>
      <c r="I53" t="s">
        <v>196</v>
      </c>
      <c r="J53" t="s">
        <v>201</v>
      </c>
      <c r="K53" t="s">
        <v>202</v>
      </c>
      <c r="M53" s="1">
        <v>43496</v>
      </c>
      <c r="N53" s="18" t="s">
        <v>502</v>
      </c>
      <c r="O53" t="s">
        <v>277</v>
      </c>
      <c r="P53" t="s">
        <v>276</v>
      </c>
      <c r="Q53" t="s">
        <v>321</v>
      </c>
      <c r="S53" t="s">
        <v>57</v>
      </c>
    </row>
    <row r="54" spans="1:19" x14ac:dyDescent="0.25">
      <c r="A54" s="17">
        <v>190207</v>
      </c>
      <c r="B54" t="s">
        <v>175</v>
      </c>
      <c r="C54" t="s">
        <v>29</v>
      </c>
      <c r="D54" t="s">
        <v>44</v>
      </c>
      <c r="E54" t="s">
        <v>30</v>
      </c>
      <c r="F54" t="s">
        <v>31</v>
      </c>
      <c r="G54" t="s">
        <v>41</v>
      </c>
      <c r="H54" t="s">
        <v>207</v>
      </c>
      <c r="I54" t="s">
        <v>198</v>
      </c>
      <c r="J54" t="s">
        <v>203</v>
      </c>
      <c r="K54" t="s">
        <v>204</v>
      </c>
      <c r="M54" s="1">
        <v>43496</v>
      </c>
      <c r="N54" s="18" t="s">
        <v>502</v>
      </c>
      <c r="O54" t="s">
        <v>277</v>
      </c>
      <c r="P54" t="s">
        <v>276</v>
      </c>
      <c r="Q54" t="s">
        <v>321</v>
      </c>
      <c r="S54" t="s">
        <v>57</v>
      </c>
    </row>
    <row r="55" spans="1:19" x14ac:dyDescent="0.25">
      <c r="A55" s="17">
        <v>190207</v>
      </c>
      <c r="B55" t="s">
        <v>176</v>
      </c>
      <c r="C55" t="s">
        <v>29</v>
      </c>
      <c r="D55" t="s">
        <v>44</v>
      </c>
      <c r="E55" t="s">
        <v>30</v>
      </c>
      <c r="F55" t="s">
        <v>31</v>
      </c>
      <c r="G55" t="s">
        <v>41</v>
      </c>
      <c r="H55" t="s">
        <v>207</v>
      </c>
      <c r="I55" t="s">
        <v>196</v>
      </c>
      <c r="J55" t="s">
        <v>196</v>
      </c>
      <c r="K55" t="s">
        <v>202</v>
      </c>
      <c r="M55" s="1">
        <v>43496</v>
      </c>
      <c r="N55" s="18" t="s">
        <v>502</v>
      </c>
      <c r="O55" t="s">
        <v>277</v>
      </c>
      <c r="P55" t="s">
        <v>276</v>
      </c>
      <c r="Q55" t="s">
        <v>321</v>
      </c>
      <c r="S55" t="s">
        <v>57</v>
      </c>
    </row>
    <row r="56" spans="1:19" x14ac:dyDescent="0.25">
      <c r="A56" s="17">
        <v>190207</v>
      </c>
      <c r="B56" t="s">
        <v>177</v>
      </c>
      <c r="C56" t="s">
        <v>29</v>
      </c>
      <c r="D56" t="s">
        <v>44</v>
      </c>
      <c r="E56" t="s">
        <v>30</v>
      </c>
      <c r="F56" t="s">
        <v>31</v>
      </c>
      <c r="G56" t="s">
        <v>41</v>
      </c>
      <c r="H56" t="s">
        <v>207</v>
      </c>
      <c r="I56" t="s">
        <v>198</v>
      </c>
      <c r="J56" t="s">
        <v>198</v>
      </c>
      <c r="K56" t="s">
        <v>205</v>
      </c>
      <c r="M56" s="1">
        <v>43496</v>
      </c>
      <c r="N56" s="18" t="s">
        <v>502</v>
      </c>
      <c r="O56" t="s">
        <v>277</v>
      </c>
      <c r="P56" t="s">
        <v>276</v>
      </c>
      <c r="Q56" t="s">
        <v>321</v>
      </c>
      <c r="S56" t="s">
        <v>57</v>
      </c>
    </row>
    <row r="57" spans="1:19" x14ac:dyDescent="0.25">
      <c r="A57" s="17">
        <v>190220</v>
      </c>
      <c r="B57" t="s">
        <v>21</v>
      </c>
      <c r="C57" t="s">
        <v>29</v>
      </c>
      <c r="D57" t="s">
        <v>43</v>
      </c>
      <c r="E57" t="s">
        <v>30</v>
      </c>
      <c r="F57" t="s">
        <v>31</v>
      </c>
      <c r="G57" t="s">
        <v>206</v>
      </c>
      <c r="H57" t="s">
        <v>207</v>
      </c>
      <c r="I57" t="s">
        <v>178</v>
      </c>
      <c r="J57" t="s">
        <v>179</v>
      </c>
      <c r="K57" t="s">
        <v>180</v>
      </c>
      <c r="M57" s="1">
        <v>43515</v>
      </c>
      <c r="N57" s="18" t="s">
        <v>502</v>
      </c>
      <c r="O57" t="s">
        <v>277</v>
      </c>
      <c r="P57" t="s">
        <v>276</v>
      </c>
      <c r="Q57" t="s">
        <v>501</v>
      </c>
      <c r="S57" t="s">
        <v>46</v>
      </c>
    </row>
    <row r="58" spans="1:19" x14ac:dyDescent="0.25">
      <c r="A58" s="17">
        <v>190220</v>
      </c>
      <c r="B58" t="s">
        <v>22</v>
      </c>
      <c r="C58" t="s">
        <v>29</v>
      </c>
      <c r="D58" t="s">
        <v>43</v>
      </c>
      <c r="E58" t="s">
        <v>30</v>
      </c>
      <c r="F58" t="s">
        <v>31</v>
      </c>
      <c r="G58" t="s">
        <v>206</v>
      </c>
      <c r="H58" t="s">
        <v>207</v>
      </c>
      <c r="I58" t="s">
        <v>181</v>
      </c>
      <c r="J58" t="s">
        <v>182</v>
      </c>
      <c r="K58" t="s">
        <v>183</v>
      </c>
      <c r="M58" s="1">
        <v>43515</v>
      </c>
      <c r="N58" s="18" t="s">
        <v>502</v>
      </c>
      <c r="O58" t="s">
        <v>277</v>
      </c>
      <c r="P58" t="s">
        <v>276</v>
      </c>
      <c r="Q58" t="s">
        <v>501</v>
      </c>
      <c r="S58" t="s">
        <v>46</v>
      </c>
    </row>
    <row r="59" spans="1:19" x14ac:dyDescent="0.25">
      <c r="A59" s="17">
        <v>190220</v>
      </c>
      <c r="B59" t="s">
        <v>23</v>
      </c>
      <c r="C59" t="s">
        <v>29</v>
      </c>
      <c r="D59" t="s">
        <v>43</v>
      </c>
      <c r="E59" t="s">
        <v>30</v>
      </c>
      <c r="F59" t="s">
        <v>31</v>
      </c>
      <c r="G59" t="s">
        <v>206</v>
      </c>
      <c r="H59" t="s">
        <v>207</v>
      </c>
      <c r="I59" t="s">
        <v>184</v>
      </c>
      <c r="J59" t="s">
        <v>185</v>
      </c>
      <c r="K59" t="s">
        <v>186</v>
      </c>
      <c r="M59" s="1">
        <v>43515</v>
      </c>
      <c r="N59" s="18" t="s">
        <v>502</v>
      </c>
      <c r="O59" t="s">
        <v>277</v>
      </c>
      <c r="P59" t="s">
        <v>276</v>
      </c>
      <c r="Q59" t="s">
        <v>501</v>
      </c>
      <c r="S59" t="s">
        <v>46</v>
      </c>
    </row>
    <row r="60" spans="1:19" x14ac:dyDescent="0.25">
      <c r="A60" s="17">
        <v>190220</v>
      </c>
      <c r="B60" t="s">
        <v>25</v>
      </c>
      <c r="C60" t="s">
        <v>29</v>
      </c>
      <c r="D60" t="s">
        <v>43</v>
      </c>
      <c r="E60" t="s">
        <v>30</v>
      </c>
      <c r="F60" t="s">
        <v>31</v>
      </c>
      <c r="G60" t="s">
        <v>206</v>
      </c>
      <c r="H60" t="s">
        <v>207</v>
      </c>
      <c r="I60" t="s">
        <v>178</v>
      </c>
      <c r="J60" t="s">
        <v>187</v>
      </c>
      <c r="K60" t="s">
        <v>188</v>
      </c>
      <c r="M60" s="1">
        <v>43515</v>
      </c>
      <c r="N60" s="18" t="s">
        <v>502</v>
      </c>
      <c r="O60" t="s">
        <v>277</v>
      </c>
      <c r="P60" t="s">
        <v>276</v>
      </c>
      <c r="Q60" t="s">
        <v>501</v>
      </c>
      <c r="S60" t="s">
        <v>46</v>
      </c>
    </row>
    <row r="61" spans="1:19" x14ac:dyDescent="0.25">
      <c r="A61" s="17">
        <v>190220</v>
      </c>
      <c r="B61" t="s">
        <v>26</v>
      </c>
      <c r="C61" t="s">
        <v>29</v>
      </c>
      <c r="D61" t="s">
        <v>43</v>
      </c>
      <c r="E61" t="s">
        <v>30</v>
      </c>
      <c r="F61" t="s">
        <v>31</v>
      </c>
      <c r="G61" t="s">
        <v>206</v>
      </c>
      <c r="H61" t="s">
        <v>207</v>
      </c>
      <c r="I61" t="s">
        <v>181</v>
      </c>
      <c r="J61" t="s">
        <v>189</v>
      </c>
      <c r="K61" t="s">
        <v>190</v>
      </c>
      <c r="M61" s="1">
        <v>43515</v>
      </c>
      <c r="N61" s="18" t="s">
        <v>502</v>
      </c>
      <c r="O61" t="s">
        <v>277</v>
      </c>
      <c r="P61" t="s">
        <v>276</v>
      </c>
      <c r="Q61" t="s">
        <v>501</v>
      </c>
      <c r="S61" t="s">
        <v>46</v>
      </c>
    </row>
    <row r="62" spans="1:19" x14ac:dyDescent="0.25">
      <c r="A62" s="17">
        <v>190220</v>
      </c>
      <c r="B62" t="s">
        <v>27</v>
      </c>
      <c r="C62" t="s">
        <v>29</v>
      </c>
      <c r="D62" t="s">
        <v>43</v>
      </c>
      <c r="E62" t="s">
        <v>30</v>
      </c>
      <c r="F62" t="s">
        <v>31</v>
      </c>
      <c r="G62" t="s">
        <v>206</v>
      </c>
      <c r="H62" t="s">
        <v>207</v>
      </c>
      <c r="I62" t="s">
        <v>184</v>
      </c>
      <c r="J62" t="s">
        <v>191</v>
      </c>
      <c r="K62" t="s">
        <v>192</v>
      </c>
      <c r="M62" s="1">
        <v>43515</v>
      </c>
      <c r="N62" s="18" t="s">
        <v>502</v>
      </c>
      <c r="O62" t="s">
        <v>277</v>
      </c>
      <c r="P62" t="s">
        <v>276</v>
      </c>
      <c r="Q62" t="s">
        <v>501</v>
      </c>
      <c r="S62" t="s">
        <v>46</v>
      </c>
    </row>
    <row r="63" spans="1:19" x14ac:dyDescent="0.25">
      <c r="A63" s="17">
        <v>190220</v>
      </c>
      <c r="B63" t="s">
        <v>175</v>
      </c>
      <c r="C63" t="s">
        <v>29</v>
      </c>
      <c r="D63" t="s">
        <v>43</v>
      </c>
      <c r="E63" t="s">
        <v>30</v>
      </c>
      <c r="F63" t="s">
        <v>31</v>
      </c>
      <c r="G63" t="s">
        <v>206</v>
      </c>
      <c r="H63" t="s">
        <v>207</v>
      </c>
      <c r="I63" t="s">
        <v>178</v>
      </c>
      <c r="J63" t="s">
        <v>178</v>
      </c>
      <c r="K63" t="s">
        <v>193</v>
      </c>
      <c r="M63" s="1">
        <v>43515</v>
      </c>
      <c r="N63" s="18" t="s">
        <v>502</v>
      </c>
      <c r="O63" t="s">
        <v>277</v>
      </c>
      <c r="P63" t="s">
        <v>276</v>
      </c>
      <c r="Q63" t="s">
        <v>501</v>
      </c>
      <c r="S63" t="s">
        <v>46</v>
      </c>
    </row>
    <row r="64" spans="1:19" x14ac:dyDescent="0.25">
      <c r="A64" s="17">
        <v>190220</v>
      </c>
      <c r="B64" t="s">
        <v>176</v>
      </c>
      <c r="C64" t="s">
        <v>29</v>
      </c>
      <c r="D64" t="s">
        <v>43</v>
      </c>
      <c r="E64" t="s">
        <v>30</v>
      </c>
      <c r="F64" t="s">
        <v>31</v>
      </c>
      <c r="G64" t="s">
        <v>206</v>
      </c>
      <c r="H64" t="s">
        <v>207</v>
      </c>
      <c r="I64" t="s">
        <v>181</v>
      </c>
      <c r="J64" t="s">
        <v>181</v>
      </c>
      <c r="K64" t="s">
        <v>194</v>
      </c>
      <c r="M64" s="1">
        <v>43515</v>
      </c>
      <c r="N64" s="18" t="s">
        <v>502</v>
      </c>
      <c r="O64" t="s">
        <v>277</v>
      </c>
      <c r="P64" t="s">
        <v>276</v>
      </c>
      <c r="Q64" t="s">
        <v>501</v>
      </c>
      <c r="S64" t="s">
        <v>46</v>
      </c>
    </row>
    <row r="65" spans="1:19" x14ac:dyDescent="0.25">
      <c r="A65" s="17">
        <v>190220</v>
      </c>
      <c r="B65" t="s">
        <v>177</v>
      </c>
      <c r="C65" t="s">
        <v>29</v>
      </c>
      <c r="D65" t="s">
        <v>43</v>
      </c>
      <c r="E65" t="s">
        <v>30</v>
      </c>
      <c r="F65" t="s">
        <v>31</v>
      </c>
      <c r="G65" t="s">
        <v>206</v>
      </c>
      <c r="H65" t="s">
        <v>207</v>
      </c>
      <c r="I65" t="s">
        <v>184</v>
      </c>
      <c r="J65" t="s">
        <v>184</v>
      </c>
      <c r="K65" t="s">
        <v>195</v>
      </c>
      <c r="M65" s="1">
        <v>43515</v>
      </c>
      <c r="N65" s="18" t="s">
        <v>502</v>
      </c>
      <c r="O65" t="s">
        <v>277</v>
      </c>
      <c r="P65" t="s">
        <v>276</v>
      </c>
      <c r="Q65" t="s">
        <v>501</v>
      </c>
      <c r="S65" t="s">
        <v>46</v>
      </c>
    </row>
    <row r="66" spans="1:19" x14ac:dyDescent="0.25">
      <c r="A66" s="17">
        <v>190228</v>
      </c>
      <c r="B66" t="s">
        <v>24</v>
      </c>
      <c r="C66" t="s">
        <v>29</v>
      </c>
      <c r="D66" t="s">
        <v>44</v>
      </c>
      <c r="E66" t="s">
        <v>30</v>
      </c>
      <c r="F66" t="s">
        <v>31</v>
      </c>
      <c r="G66" t="s">
        <v>41</v>
      </c>
      <c r="H66" t="s">
        <v>207</v>
      </c>
      <c r="I66" t="s">
        <v>222</v>
      </c>
      <c r="J66" t="s">
        <v>223</v>
      </c>
      <c r="K66" t="s">
        <v>222</v>
      </c>
      <c r="L66" t="s">
        <v>223</v>
      </c>
      <c r="M66" s="1">
        <v>43523</v>
      </c>
      <c r="N66" s="18" t="s">
        <v>502</v>
      </c>
      <c r="O66" t="s">
        <v>277</v>
      </c>
      <c r="P66" t="s">
        <v>276</v>
      </c>
      <c r="Q66" t="s">
        <v>321</v>
      </c>
      <c r="S66" t="s">
        <v>57</v>
      </c>
    </row>
    <row r="67" spans="1:19" x14ac:dyDescent="0.25">
      <c r="A67" s="17">
        <v>190228</v>
      </c>
      <c r="B67" t="s">
        <v>25</v>
      </c>
      <c r="C67" t="s">
        <v>29</v>
      </c>
      <c r="D67" t="s">
        <v>44</v>
      </c>
      <c r="E67" t="s">
        <v>30</v>
      </c>
      <c r="F67" t="s">
        <v>31</v>
      </c>
      <c r="G67" t="s">
        <v>41</v>
      </c>
      <c r="H67" t="s">
        <v>207</v>
      </c>
      <c r="I67" t="s">
        <v>224</v>
      </c>
      <c r="J67" t="s">
        <v>225</v>
      </c>
      <c r="K67" t="s">
        <v>226</v>
      </c>
      <c r="L67" t="s">
        <v>227</v>
      </c>
      <c r="M67" s="1">
        <v>43523</v>
      </c>
      <c r="N67" s="18" t="s">
        <v>502</v>
      </c>
      <c r="O67" t="s">
        <v>277</v>
      </c>
      <c r="P67" t="s">
        <v>276</v>
      </c>
      <c r="Q67" t="s">
        <v>321</v>
      </c>
      <c r="S67" t="s">
        <v>57</v>
      </c>
    </row>
    <row r="68" spans="1:19" x14ac:dyDescent="0.25">
      <c r="A68" s="17">
        <v>190228</v>
      </c>
      <c r="B68" t="s">
        <v>26</v>
      </c>
      <c r="C68" t="s">
        <v>29</v>
      </c>
      <c r="D68" t="s">
        <v>44</v>
      </c>
      <c r="E68" t="s">
        <v>30</v>
      </c>
      <c r="F68" t="s">
        <v>31</v>
      </c>
      <c r="G68" t="s">
        <v>41</v>
      </c>
      <c r="H68" t="s">
        <v>207</v>
      </c>
      <c r="I68" t="s">
        <v>226</v>
      </c>
      <c r="J68" t="s">
        <v>227</v>
      </c>
      <c r="K68" t="s">
        <v>224</v>
      </c>
      <c r="L68" t="s">
        <v>225</v>
      </c>
      <c r="M68" s="1">
        <v>43523</v>
      </c>
      <c r="N68" s="18" t="s">
        <v>502</v>
      </c>
      <c r="O68" t="s">
        <v>277</v>
      </c>
      <c r="P68" t="s">
        <v>276</v>
      </c>
      <c r="Q68" t="s">
        <v>321</v>
      </c>
      <c r="S68" t="s">
        <v>57</v>
      </c>
    </row>
    <row r="69" spans="1:19" x14ac:dyDescent="0.25">
      <c r="A69" s="17">
        <v>190228</v>
      </c>
      <c r="B69" t="s">
        <v>27</v>
      </c>
      <c r="C69" t="s">
        <v>29</v>
      </c>
      <c r="D69" t="s">
        <v>44</v>
      </c>
      <c r="E69" t="s">
        <v>30</v>
      </c>
      <c r="F69" t="s">
        <v>31</v>
      </c>
      <c r="G69" t="s">
        <v>41</v>
      </c>
      <c r="H69" t="s">
        <v>207</v>
      </c>
      <c r="I69" t="s">
        <v>228</v>
      </c>
      <c r="J69" t="s">
        <v>229</v>
      </c>
      <c r="K69" t="s">
        <v>228</v>
      </c>
      <c r="L69" t="s">
        <v>229</v>
      </c>
      <c r="M69" s="1">
        <v>43523</v>
      </c>
      <c r="N69" s="18" t="s">
        <v>502</v>
      </c>
      <c r="O69" t="s">
        <v>277</v>
      </c>
      <c r="P69" t="s">
        <v>276</v>
      </c>
      <c r="Q69" t="s">
        <v>321</v>
      </c>
      <c r="S69" t="s">
        <v>57</v>
      </c>
    </row>
    <row r="70" spans="1:19" x14ac:dyDescent="0.25">
      <c r="A70" s="17">
        <v>190228</v>
      </c>
      <c r="B70" t="s">
        <v>28</v>
      </c>
      <c r="C70" t="s">
        <v>29</v>
      </c>
      <c r="D70" t="s">
        <v>44</v>
      </c>
      <c r="E70" t="s">
        <v>30</v>
      </c>
      <c r="F70" t="s">
        <v>31</v>
      </c>
      <c r="G70" t="s">
        <v>41</v>
      </c>
      <c r="H70" t="s">
        <v>207</v>
      </c>
      <c r="I70" t="s">
        <v>230</v>
      </c>
      <c r="J70" t="s">
        <v>231</v>
      </c>
      <c r="K70" t="s">
        <v>232</v>
      </c>
      <c r="L70" t="s">
        <v>233</v>
      </c>
      <c r="M70" s="1">
        <v>43523</v>
      </c>
      <c r="N70" s="18" t="s">
        <v>502</v>
      </c>
      <c r="O70" t="s">
        <v>277</v>
      </c>
      <c r="P70" t="s">
        <v>276</v>
      </c>
      <c r="Q70" t="s">
        <v>321</v>
      </c>
      <c r="S70" t="s">
        <v>57</v>
      </c>
    </row>
    <row r="71" spans="1:19" x14ac:dyDescent="0.25">
      <c r="A71" s="17">
        <v>190228</v>
      </c>
      <c r="B71" t="s">
        <v>70</v>
      </c>
      <c r="C71" t="s">
        <v>29</v>
      </c>
      <c r="D71" t="s">
        <v>44</v>
      </c>
      <c r="E71" t="s">
        <v>30</v>
      </c>
      <c r="F71" t="s">
        <v>31</v>
      </c>
      <c r="G71" t="s">
        <v>41</v>
      </c>
      <c r="H71" t="s">
        <v>207</v>
      </c>
      <c r="I71" t="s">
        <v>232</v>
      </c>
      <c r="J71" t="s">
        <v>233</v>
      </c>
      <c r="K71" t="s">
        <v>230</v>
      </c>
      <c r="L71" t="s">
        <v>231</v>
      </c>
      <c r="M71" s="1">
        <v>43523</v>
      </c>
      <c r="N71" s="18" t="s">
        <v>502</v>
      </c>
      <c r="O71" t="s">
        <v>277</v>
      </c>
      <c r="P71" t="s">
        <v>276</v>
      </c>
      <c r="Q71" t="s">
        <v>321</v>
      </c>
      <c r="S71" t="s">
        <v>57</v>
      </c>
    </row>
    <row r="72" spans="1:19" x14ac:dyDescent="0.25">
      <c r="A72" s="17">
        <v>190228</v>
      </c>
      <c r="B72" t="s">
        <v>175</v>
      </c>
      <c r="C72" t="s">
        <v>29</v>
      </c>
      <c r="D72" t="s">
        <v>44</v>
      </c>
      <c r="E72" t="s">
        <v>30</v>
      </c>
      <c r="F72" t="s">
        <v>31</v>
      </c>
      <c r="G72" t="s">
        <v>41</v>
      </c>
      <c r="H72" t="s">
        <v>207</v>
      </c>
      <c r="I72" t="s">
        <v>234</v>
      </c>
      <c r="J72" t="s">
        <v>235</v>
      </c>
      <c r="K72" t="s">
        <v>234</v>
      </c>
      <c r="L72" t="s">
        <v>235</v>
      </c>
      <c r="M72" s="1">
        <v>43523</v>
      </c>
      <c r="N72" s="18" t="s">
        <v>502</v>
      </c>
      <c r="O72" t="s">
        <v>277</v>
      </c>
      <c r="P72" t="s">
        <v>276</v>
      </c>
      <c r="Q72" t="s">
        <v>321</v>
      </c>
      <c r="S72" t="s">
        <v>57</v>
      </c>
    </row>
    <row r="73" spans="1:19" x14ac:dyDescent="0.25">
      <c r="A73" s="17">
        <v>190228</v>
      </c>
      <c r="B73" t="s">
        <v>176</v>
      </c>
      <c r="C73" t="s">
        <v>29</v>
      </c>
      <c r="D73" t="s">
        <v>44</v>
      </c>
      <c r="E73" t="s">
        <v>30</v>
      </c>
      <c r="F73" t="s">
        <v>31</v>
      </c>
      <c r="G73" t="s">
        <v>41</v>
      </c>
      <c r="H73" t="s">
        <v>207</v>
      </c>
      <c r="I73" t="s">
        <v>236</v>
      </c>
      <c r="J73" t="s">
        <v>237</v>
      </c>
      <c r="K73" t="s">
        <v>238</v>
      </c>
      <c r="L73" t="s">
        <v>239</v>
      </c>
      <c r="M73" s="1">
        <v>43523</v>
      </c>
      <c r="N73" s="18" t="s">
        <v>502</v>
      </c>
      <c r="O73" t="s">
        <v>277</v>
      </c>
      <c r="P73" t="s">
        <v>276</v>
      </c>
      <c r="Q73" t="s">
        <v>321</v>
      </c>
      <c r="S73" t="s">
        <v>57</v>
      </c>
    </row>
    <row r="74" spans="1:19" x14ac:dyDescent="0.25">
      <c r="A74" s="17">
        <v>190228</v>
      </c>
      <c r="B74" t="s">
        <v>177</v>
      </c>
      <c r="C74" t="s">
        <v>29</v>
      </c>
      <c r="D74" t="s">
        <v>44</v>
      </c>
      <c r="E74" t="s">
        <v>30</v>
      </c>
      <c r="F74" t="s">
        <v>31</v>
      </c>
      <c r="G74" t="s">
        <v>41</v>
      </c>
      <c r="H74" t="s">
        <v>207</v>
      </c>
      <c r="I74" t="s">
        <v>238</v>
      </c>
      <c r="J74" t="s">
        <v>239</v>
      </c>
      <c r="K74" t="s">
        <v>236</v>
      </c>
      <c r="L74" t="s">
        <v>237</v>
      </c>
      <c r="M74" s="1">
        <v>43523</v>
      </c>
      <c r="N74" s="18" t="s">
        <v>502</v>
      </c>
      <c r="O74" t="s">
        <v>277</v>
      </c>
      <c r="P74" t="s">
        <v>276</v>
      </c>
      <c r="Q74" t="s">
        <v>321</v>
      </c>
      <c r="S74" t="s">
        <v>57</v>
      </c>
    </row>
    <row r="75" spans="1:19" x14ac:dyDescent="0.25">
      <c r="A75" s="17">
        <v>190308</v>
      </c>
      <c r="B75" t="s">
        <v>19</v>
      </c>
      <c r="C75" t="s">
        <v>29</v>
      </c>
      <c r="D75" t="s">
        <v>44</v>
      </c>
      <c r="E75" t="s">
        <v>30</v>
      </c>
      <c r="F75" t="s">
        <v>31</v>
      </c>
      <c r="G75" t="s">
        <v>41</v>
      </c>
      <c r="H75" t="s">
        <v>207</v>
      </c>
      <c r="I75" t="s">
        <v>245</v>
      </c>
      <c r="J75" t="s">
        <v>246</v>
      </c>
      <c r="K75" t="s">
        <v>245</v>
      </c>
      <c r="L75" t="s">
        <v>246</v>
      </c>
      <c r="M75" s="1">
        <v>43531</v>
      </c>
      <c r="N75" s="18" t="s">
        <v>502</v>
      </c>
      <c r="O75" t="s">
        <v>277</v>
      </c>
      <c r="P75" t="s">
        <v>276</v>
      </c>
      <c r="Q75" t="s">
        <v>506</v>
      </c>
      <c r="S75" t="s">
        <v>57</v>
      </c>
    </row>
    <row r="76" spans="1:19" x14ac:dyDescent="0.25">
      <c r="A76" s="17">
        <v>190308</v>
      </c>
      <c r="B76" t="s">
        <v>20</v>
      </c>
      <c r="C76" t="s">
        <v>29</v>
      </c>
      <c r="D76" t="s">
        <v>44</v>
      </c>
      <c r="E76" t="s">
        <v>30</v>
      </c>
      <c r="F76" t="s">
        <v>31</v>
      </c>
      <c r="G76" t="s">
        <v>41</v>
      </c>
      <c r="H76" t="s">
        <v>207</v>
      </c>
      <c r="I76" t="s">
        <v>247</v>
      </c>
      <c r="J76" t="s">
        <v>248</v>
      </c>
      <c r="K76" t="s">
        <v>247</v>
      </c>
      <c r="L76" t="s">
        <v>248</v>
      </c>
      <c r="M76" s="1">
        <v>43531</v>
      </c>
      <c r="N76" s="18" t="s">
        <v>502</v>
      </c>
      <c r="O76" t="s">
        <v>277</v>
      </c>
      <c r="P76" t="s">
        <v>276</v>
      </c>
      <c r="Q76" t="s">
        <v>506</v>
      </c>
      <c r="S76" t="s">
        <v>57</v>
      </c>
    </row>
    <row r="77" spans="1:19" x14ac:dyDescent="0.25">
      <c r="A77" s="17">
        <v>190308</v>
      </c>
      <c r="B77" t="s">
        <v>21</v>
      </c>
      <c r="C77" t="s">
        <v>29</v>
      </c>
      <c r="D77" t="s">
        <v>44</v>
      </c>
      <c r="E77" t="s">
        <v>30</v>
      </c>
      <c r="F77" t="s">
        <v>31</v>
      </c>
      <c r="G77" t="s">
        <v>41</v>
      </c>
      <c r="H77" t="s">
        <v>207</v>
      </c>
      <c r="I77" t="s">
        <v>249</v>
      </c>
      <c r="J77" t="s">
        <v>250</v>
      </c>
      <c r="K77" t="s">
        <v>249</v>
      </c>
      <c r="L77" t="s">
        <v>250</v>
      </c>
      <c r="M77" s="1">
        <v>43531</v>
      </c>
      <c r="N77" s="18" t="s">
        <v>502</v>
      </c>
      <c r="O77" t="s">
        <v>277</v>
      </c>
      <c r="P77" t="s">
        <v>276</v>
      </c>
      <c r="Q77" t="s">
        <v>506</v>
      </c>
      <c r="S77" t="s">
        <v>57</v>
      </c>
    </row>
    <row r="78" spans="1:19" x14ac:dyDescent="0.25">
      <c r="A78" s="17">
        <v>190308</v>
      </c>
      <c r="B78" t="s">
        <v>22</v>
      </c>
      <c r="C78" t="s">
        <v>29</v>
      </c>
      <c r="D78" t="s">
        <v>44</v>
      </c>
      <c r="E78" t="s">
        <v>30</v>
      </c>
      <c r="F78" t="s">
        <v>31</v>
      </c>
      <c r="G78" t="s">
        <v>41</v>
      </c>
      <c r="H78" t="s">
        <v>207</v>
      </c>
      <c r="I78" t="s">
        <v>251</v>
      </c>
      <c r="J78" t="s">
        <v>252</v>
      </c>
      <c r="K78" t="s">
        <v>251</v>
      </c>
      <c r="L78" t="s">
        <v>252</v>
      </c>
      <c r="M78" s="1">
        <v>43531</v>
      </c>
      <c r="N78" s="18" t="s">
        <v>502</v>
      </c>
      <c r="O78" t="s">
        <v>277</v>
      </c>
      <c r="P78" t="s">
        <v>276</v>
      </c>
      <c r="Q78" t="s">
        <v>506</v>
      </c>
      <c r="S78" t="s">
        <v>57</v>
      </c>
    </row>
    <row r="79" spans="1:19" x14ac:dyDescent="0.25">
      <c r="A79" s="17">
        <v>190308</v>
      </c>
      <c r="B79" t="s">
        <v>23</v>
      </c>
      <c r="C79" t="s">
        <v>29</v>
      </c>
      <c r="D79" t="s">
        <v>44</v>
      </c>
      <c r="E79" t="s">
        <v>30</v>
      </c>
      <c r="F79" t="s">
        <v>31</v>
      </c>
      <c r="G79" t="s">
        <v>41</v>
      </c>
      <c r="H79" t="s">
        <v>207</v>
      </c>
      <c r="I79" t="s">
        <v>253</v>
      </c>
      <c r="J79" t="s">
        <v>254</v>
      </c>
      <c r="K79" t="s">
        <v>253</v>
      </c>
      <c r="L79" t="s">
        <v>254</v>
      </c>
      <c r="M79" s="1">
        <v>43531</v>
      </c>
      <c r="N79" s="18" t="s">
        <v>502</v>
      </c>
      <c r="O79" t="s">
        <v>277</v>
      </c>
      <c r="P79" t="s">
        <v>276</v>
      </c>
      <c r="Q79" t="s">
        <v>506</v>
      </c>
      <c r="S79" t="s">
        <v>57</v>
      </c>
    </row>
    <row r="80" spans="1:19" x14ac:dyDescent="0.25">
      <c r="A80" s="17">
        <v>190308</v>
      </c>
      <c r="B80" t="s">
        <v>66</v>
      </c>
      <c r="C80" t="s">
        <v>29</v>
      </c>
      <c r="D80" t="s">
        <v>44</v>
      </c>
      <c r="E80" t="s">
        <v>30</v>
      </c>
      <c r="F80" t="s">
        <v>31</v>
      </c>
      <c r="G80" t="s">
        <v>41</v>
      </c>
      <c r="H80" t="s">
        <v>207</v>
      </c>
      <c r="I80" t="s">
        <v>255</v>
      </c>
      <c r="J80" t="s">
        <v>256</v>
      </c>
      <c r="K80" t="s">
        <v>257</v>
      </c>
      <c r="L80" t="s">
        <v>258</v>
      </c>
      <c r="M80" s="1">
        <v>43531</v>
      </c>
      <c r="N80" s="18" t="s">
        <v>502</v>
      </c>
      <c r="O80" t="s">
        <v>277</v>
      </c>
      <c r="P80" t="s">
        <v>276</v>
      </c>
      <c r="Q80" t="s">
        <v>506</v>
      </c>
      <c r="S80" t="s">
        <v>57</v>
      </c>
    </row>
    <row r="81" spans="1:19" x14ac:dyDescent="0.25">
      <c r="A81" s="17">
        <v>190308</v>
      </c>
      <c r="B81" t="s">
        <v>24</v>
      </c>
      <c r="C81" t="s">
        <v>29</v>
      </c>
      <c r="D81" t="s">
        <v>44</v>
      </c>
      <c r="E81" t="s">
        <v>30</v>
      </c>
      <c r="F81" t="s">
        <v>31</v>
      </c>
      <c r="G81" t="s">
        <v>41</v>
      </c>
      <c r="H81" t="s">
        <v>207</v>
      </c>
      <c r="I81" t="s">
        <v>259</v>
      </c>
      <c r="J81" t="s">
        <v>260</v>
      </c>
      <c r="K81" t="s">
        <v>261</v>
      </c>
      <c r="L81" t="s">
        <v>262</v>
      </c>
      <c r="M81" s="1">
        <v>43531</v>
      </c>
      <c r="N81" s="18" t="s">
        <v>502</v>
      </c>
      <c r="O81" t="s">
        <v>277</v>
      </c>
      <c r="P81" t="s">
        <v>276</v>
      </c>
      <c r="Q81" t="s">
        <v>506</v>
      </c>
      <c r="S81" t="s">
        <v>57</v>
      </c>
    </row>
    <row r="82" spans="1:19" x14ac:dyDescent="0.25">
      <c r="A82" s="17">
        <v>190308</v>
      </c>
      <c r="B82" t="s">
        <v>25</v>
      </c>
      <c r="C82" t="s">
        <v>29</v>
      </c>
      <c r="D82" t="s">
        <v>44</v>
      </c>
      <c r="E82" t="s">
        <v>30</v>
      </c>
      <c r="F82" t="s">
        <v>31</v>
      </c>
      <c r="G82" t="s">
        <v>41</v>
      </c>
      <c r="H82" t="s">
        <v>207</v>
      </c>
      <c r="I82" t="s">
        <v>263</v>
      </c>
      <c r="J82" t="s">
        <v>264</v>
      </c>
      <c r="K82" t="s">
        <v>265</v>
      </c>
      <c r="L82" t="s">
        <v>266</v>
      </c>
      <c r="M82" s="1">
        <v>43531</v>
      </c>
      <c r="N82" s="18" t="s">
        <v>502</v>
      </c>
      <c r="O82" t="s">
        <v>277</v>
      </c>
      <c r="P82" t="s">
        <v>276</v>
      </c>
      <c r="Q82" t="s">
        <v>506</v>
      </c>
      <c r="S82" t="s">
        <v>57</v>
      </c>
    </row>
    <row r="83" spans="1:19" x14ac:dyDescent="0.25">
      <c r="A83" s="17">
        <v>190308</v>
      </c>
      <c r="B83" t="s">
        <v>26</v>
      </c>
      <c r="C83" t="s">
        <v>29</v>
      </c>
      <c r="D83" t="s">
        <v>44</v>
      </c>
      <c r="E83" t="s">
        <v>30</v>
      </c>
      <c r="F83" t="s">
        <v>31</v>
      </c>
      <c r="G83" t="s">
        <v>41</v>
      </c>
      <c r="H83" t="s">
        <v>207</v>
      </c>
      <c r="I83" t="s">
        <v>267</v>
      </c>
      <c r="J83" t="s">
        <v>268</v>
      </c>
      <c r="K83" t="s">
        <v>269</v>
      </c>
      <c r="L83" t="s">
        <v>270</v>
      </c>
      <c r="M83" s="1">
        <v>43531</v>
      </c>
      <c r="N83" s="18" t="s">
        <v>502</v>
      </c>
      <c r="O83" t="s">
        <v>277</v>
      </c>
      <c r="P83" t="s">
        <v>276</v>
      </c>
      <c r="Q83" t="s">
        <v>506</v>
      </c>
      <c r="S83" t="s">
        <v>57</v>
      </c>
    </row>
    <row r="84" spans="1:19" x14ac:dyDescent="0.25">
      <c r="A84" s="17">
        <v>190308</v>
      </c>
      <c r="B84" t="s">
        <v>27</v>
      </c>
      <c r="C84" t="s">
        <v>29</v>
      </c>
      <c r="D84" t="s">
        <v>44</v>
      </c>
      <c r="E84" t="s">
        <v>30</v>
      </c>
      <c r="F84" t="s">
        <v>31</v>
      </c>
      <c r="G84" t="s">
        <v>41</v>
      </c>
      <c r="H84" t="s">
        <v>207</v>
      </c>
      <c r="I84" t="s">
        <v>271</v>
      </c>
      <c r="J84" t="s">
        <v>272</v>
      </c>
      <c r="K84" t="s">
        <v>273</v>
      </c>
      <c r="L84" t="s">
        <v>274</v>
      </c>
      <c r="M84" s="1">
        <v>43531</v>
      </c>
      <c r="N84" s="18" t="s">
        <v>502</v>
      </c>
      <c r="O84" t="s">
        <v>277</v>
      </c>
      <c r="P84" t="s">
        <v>276</v>
      </c>
      <c r="Q84" t="s">
        <v>506</v>
      </c>
      <c r="S84" t="s">
        <v>57</v>
      </c>
    </row>
    <row r="85" spans="1:19" x14ac:dyDescent="0.25">
      <c r="A85" s="17">
        <v>190308</v>
      </c>
      <c r="B85" t="s">
        <v>28</v>
      </c>
      <c r="C85" t="s">
        <v>29</v>
      </c>
      <c r="D85" t="s">
        <v>44</v>
      </c>
      <c r="E85" t="s">
        <v>30</v>
      </c>
      <c r="F85" t="s">
        <v>31</v>
      </c>
      <c r="G85" t="s">
        <v>41</v>
      </c>
      <c r="H85" t="s">
        <v>207</v>
      </c>
      <c r="I85" t="s">
        <v>257</v>
      </c>
      <c r="J85" t="s">
        <v>258</v>
      </c>
      <c r="K85" t="s">
        <v>255</v>
      </c>
      <c r="L85" t="s">
        <v>256</v>
      </c>
      <c r="M85" s="1">
        <v>43531</v>
      </c>
      <c r="N85" s="18" t="s">
        <v>502</v>
      </c>
      <c r="O85" t="s">
        <v>277</v>
      </c>
      <c r="P85" t="s">
        <v>276</v>
      </c>
      <c r="Q85" t="s">
        <v>506</v>
      </c>
      <c r="S85" t="s">
        <v>57</v>
      </c>
    </row>
    <row r="86" spans="1:19" x14ac:dyDescent="0.25">
      <c r="A86" s="17">
        <v>190308</v>
      </c>
      <c r="B86" t="s">
        <v>70</v>
      </c>
      <c r="C86" t="s">
        <v>29</v>
      </c>
      <c r="D86" t="s">
        <v>44</v>
      </c>
      <c r="E86" t="s">
        <v>30</v>
      </c>
      <c r="F86" t="s">
        <v>31</v>
      </c>
      <c r="G86" t="s">
        <v>41</v>
      </c>
      <c r="H86" t="s">
        <v>207</v>
      </c>
      <c r="I86" t="s">
        <v>261</v>
      </c>
      <c r="J86" t="s">
        <v>262</v>
      </c>
      <c r="K86" t="s">
        <v>259</v>
      </c>
      <c r="L86" t="s">
        <v>260</v>
      </c>
      <c r="M86" s="1">
        <v>43531</v>
      </c>
      <c r="N86" s="18" t="s">
        <v>502</v>
      </c>
      <c r="O86" t="s">
        <v>277</v>
      </c>
      <c r="P86" t="s">
        <v>276</v>
      </c>
      <c r="Q86" t="s">
        <v>506</v>
      </c>
      <c r="S86" t="s">
        <v>57</v>
      </c>
    </row>
    <row r="87" spans="1:19" x14ac:dyDescent="0.25">
      <c r="A87" s="17">
        <v>190308</v>
      </c>
      <c r="B87" t="s">
        <v>175</v>
      </c>
      <c r="C87" t="s">
        <v>29</v>
      </c>
      <c r="D87" t="s">
        <v>44</v>
      </c>
      <c r="E87" t="s">
        <v>30</v>
      </c>
      <c r="F87" t="s">
        <v>31</v>
      </c>
      <c r="G87" t="s">
        <v>41</v>
      </c>
      <c r="H87" t="s">
        <v>207</v>
      </c>
      <c r="I87" t="s">
        <v>265</v>
      </c>
      <c r="J87" t="s">
        <v>266</v>
      </c>
      <c r="K87" t="s">
        <v>263</v>
      </c>
      <c r="L87" t="s">
        <v>264</v>
      </c>
      <c r="M87" s="1">
        <v>43531</v>
      </c>
      <c r="N87" s="18" t="s">
        <v>502</v>
      </c>
      <c r="O87" t="s">
        <v>277</v>
      </c>
      <c r="P87" t="s">
        <v>276</v>
      </c>
      <c r="Q87" t="s">
        <v>506</v>
      </c>
      <c r="S87" t="s">
        <v>57</v>
      </c>
    </row>
    <row r="88" spans="1:19" x14ac:dyDescent="0.25">
      <c r="A88" s="17">
        <v>190308</v>
      </c>
      <c r="B88" t="s">
        <v>176</v>
      </c>
      <c r="C88" t="s">
        <v>29</v>
      </c>
      <c r="D88" t="s">
        <v>44</v>
      </c>
      <c r="E88" t="s">
        <v>30</v>
      </c>
      <c r="F88" t="s">
        <v>31</v>
      </c>
      <c r="G88" t="s">
        <v>41</v>
      </c>
      <c r="H88" t="s">
        <v>207</v>
      </c>
      <c r="I88" t="s">
        <v>269</v>
      </c>
      <c r="J88" t="s">
        <v>270</v>
      </c>
      <c r="K88" t="s">
        <v>267</v>
      </c>
      <c r="L88" t="s">
        <v>268</v>
      </c>
      <c r="M88" s="1">
        <v>43531</v>
      </c>
      <c r="N88" s="18" t="s">
        <v>502</v>
      </c>
      <c r="O88" t="s">
        <v>277</v>
      </c>
      <c r="P88" t="s">
        <v>276</v>
      </c>
      <c r="Q88" t="s">
        <v>506</v>
      </c>
      <c r="S88" t="s">
        <v>57</v>
      </c>
    </row>
    <row r="89" spans="1:19" x14ac:dyDescent="0.25">
      <c r="A89" s="17">
        <v>190308</v>
      </c>
      <c r="B89" t="s">
        <v>177</v>
      </c>
      <c r="C89" t="s">
        <v>29</v>
      </c>
      <c r="D89" t="s">
        <v>44</v>
      </c>
      <c r="E89" t="s">
        <v>30</v>
      </c>
      <c r="F89" t="s">
        <v>31</v>
      </c>
      <c r="G89" t="s">
        <v>41</v>
      </c>
      <c r="H89" t="s">
        <v>207</v>
      </c>
      <c r="I89" t="s">
        <v>273</v>
      </c>
      <c r="J89" t="s">
        <v>274</v>
      </c>
      <c r="K89" t="s">
        <v>271</v>
      </c>
      <c r="L89" t="s">
        <v>272</v>
      </c>
      <c r="M89" s="1">
        <v>43531</v>
      </c>
      <c r="N89" s="18" t="s">
        <v>502</v>
      </c>
      <c r="O89" t="s">
        <v>277</v>
      </c>
      <c r="P89" t="s">
        <v>276</v>
      </c>
      <c r="Q89" t="s">
        <v>506</v>
      </c>
      <c r="S89" t="s">
        <v>57</v>
      </c>
    </row>
    <row r="90" spans="1:19" x14ac:dyDescent="0.25">
      <c r="A90" s="17" t="s">
        <v>380</v>
      </c>
      <c r="B90" t="s">
        <v>19</v>
      </c>
      <c r="C90" t="s">
        <v>29</v>
      </c>
      <c r="D90" t="s">
        <v>325</v>
      </c>
      <c r="E90" t="s">
        <v>30</v>
      </c>
      <c r="F90" t="s">
        <v>31</v>
      </c>
      <c r="G90" t="s">
        <v>41</v>
      </c>
      <c r="H90" t="s">
        <v>207</v>
      </c>
      <c r="I90" t="s">
        <v>332</v>
      </c>
      <c r="J90" t="s">
        <v>333</v>
      </c>
      <c r="N90" s="18" t="s">
        <v>502</v>
      </c>
      <c r="O90" t="s">
        <v>277</v>
      </c>
      <c r="P90" t="s">
        <v>276</v>
      </c>
      <c r="Q90" t="s">
        <v>506</v>
      </c>
      <c r="S90" t="s">
        <v>46</v>
      </c>
    </row>
    <row r="91" spans="1:19" x14ac:dyDescent="0.25">
      <c r="A91" s="17" t="s">
        <v>380</v>
      </c>
      <c r="B91" t="s">
        <v>20</v>
      </c>
      <c r="C91" t="s">
        <v>29</v>
      </c>
      <c r="D91" t="s">
        <v>325</v>
      </c>
      <c r="E91" t="s">
        <v>30</v>
      </c>
      <c r="F91" t="s">
        <v>31</v>
      </c>
      <c r="G91" t="s">
        <v>41</v>
      </c>
      <c r="H91" t="s">
        <v>207</v>
      </c>
      <c r="I91" t="s">
        <v>334</v>
      </c>
      <c r="J91" t="s">
        <v>335</v>
      </c>
      <c r="N91" s="18" t="s">
        <v>502</v>
      </c>
      <c r="O91" t="s">
        <v>277</v>
      </c>
      <c r="P91" t="s">
        <v>276</v>
      </c>
      <c r="Q91" t="s">
        <v>506</v>
      </c>
      <c r="S91" t="s">
        <v>46</v>
      </c>
    </row>
    <row r="92" spans="1:19" x14ac:dyDescent="0.25">
      <c r="A92" s="17" t="s">
        <v>380</v>
      </c>
      <c r="B92" t="s">
        <v>21</v>
      </c>
      <c r="C92" t="s">
        <v>29</v>
      </c>
      <c r="D92" t="s">
        <v>325</v>
      </c>
      <c r="E92" t="s">
        <v>30</v>
      </c>
      <c r="F92" t="s">
        <v>31</v>
      </c>
      <c r="G92" t="s">
        <v>41</v>
      </c>
      <c r="H92" t="s">
        <v>207</v>
      </c>
      <c r="I92" t="s">
        <v>79</v>
      </c>
      <c r="J92" t="s">
        <v>336</v>
      </c>
      <c r="N92" s="18" t="s">
        <v>502</v>
      </c>
      <c r="O92" t="s">
        <v>277</v>
      </c>
      <c r="P92" t="s">
        <v>276</v>
      </c>
      <c r="Q92" t="s">
        <v>506</v>
      </c>
      <c r="S92" t="s">
        <v>46</v>
      </c>
    </row>
    <row r="93" spans="1:19" x14ac:dyDescent="0.25">
      <c r="A93" s="17" t="s">
        <v>380</v>
      </c>
      <c r="B93" t="s">
        <v>22</v>
      </c>
      <c r="C93" t="s">
        <v>29</v>
      </c>
      <c r="D93" t="s">
        <v>325</v>
      </c>
      <c r="E93" t="s">
        <v>30</v>
      </c>
      <c r="F93" t="s">
        <v>31</v>
      </c>
      <c r="G93" t="s">
        <v>41</v>
      </c>
      <c r="H93" t="s">
        <v>207</v>
      </c>
      <c r="I93" t="s">
        <v>337</v>
      </c>
      <c r="J93" t="s">
        <v>338</v>
      </c>
      <c r="N93" s="18" t="s">
        <v>502</v>
      </c>
      <c r="O93" t="s">
        <v>277</v>
      </c>
      <c r="P93" t="s">
        <v>276</v>
      </c>
      <c r="Q93" t="s">
        <v>506</v>
      </c>
      <c r="S93" t="s">
        <v>46</v>
      </c>
    </row>
    <row r="94" spans="1:19" x14ac:dyDescent="0.25">
      <c r="A94" s="17" t="s">
        <v>380</v>
      </c>
      <c r="B94" t="s">
        <v>23</v>
      </c>
      <c r="C94" t="s">
        <v>29</v>
      </c>
      <c r="D94" t="s">
        <v>325</v>
      </c>
      <c r="E94" t="s">
        <v>30</v>
      </c>
      <c r="F94" t="s">
        <v>31</v>
      </c>
      <c r="G94" t="s">
        <v>41</v>
      </c>
      <c r="H94" t="s">
        <v>207</v>
      </c>
      <c r="I94" t="s">
        <v>339</v>
      </c>
      <c r="J94" t="s">
        <v>340</v>
      </c>
      <c r="N94" s="18" t="s">
        <v>502</v>
      </c>
      <c r="O94" t="s">
        <v>277</v>
      </c>
      <c r="P94" t="s">
        <v>276</v>
      </c>
      <c r="Q94" t="s">
        <v>506</v>
      </c>
      <c r="S94" t="s">
        <v>46</v>
      </c>
    </row>
    <row r="95" spans="1:19" x14ac:dyDescent="0.25">
      <c r="A95" s="17" t="s">
        <v>380</v>
      </c>
      <c r="B95" t="s">
        <v>66</v>
      </c>
      <c r="C95" t="s">
        <v>29</v>
      </c>
      <c r="D95" t="s">
        <v>325</v>
      </c>
      <c r="E95" t="s">
        <v>30</v>
      </c>
      <c r="F95" t="s">
        <v>31</v>
      </c>
      <c r="G95" t="s">
        <v>41</v>
      </c>
      <c r="H95" t="s">
        <v>207</v>
      </c>
      <c r="I95" t="s">
        <v>341</v>
      </c>
      <c r="J95" t="s">
        <v>342</v>
      </c>
      <c r="N95" s="18" t="s">
        <v>502</v>
      </c>
      <c r="O95" t="s">
        <v>277</v>
      </c>
      <c r="P95" t="s">
        <v>276</v>
      </c>
      <c r="Q95" t="s">
        <v>506</v>
      </c>
      <c r="S95" t="s">
        <v>46</v>
      </c>
    </row>
    <row r="96" spans="1:19" x14ac:dyDescent="0.25">
      <c r="A96" s="17" t="s">
        <v>380</v>
      </c>
      <c r="B96" t="s">
        <v>24</v>
      </c>
      <c r="C96" t="s">
        <v>29</v>
      </c>
      <c r="D96" t="s">
        <v>325</v>
      </c>
      <c r="E96" t="s">
        <v>30</v>
      </c>
      <c r="F96" t="s">
        <v>31</v>
      </c>
      <c r="G96" t="s">
        <v>41</v>
      </c>
      <c r="H96" t="s">
        <v>207</v>
      </c>
      <c r="I96" t="s">
        <v>343</v>
      </c>
      <c r="J96" t="s">
        <v>344</v>
      </c>
      <c r="N96" s="18" t="s">
        <v>502</v>
      </c>
      <c r="O96" t="s">
        <v>277</v>
      </c>
      <c r="P96" t="s">
        <v>276</v>
      </c>
      <c r="Q96" t="s">
        <v>506</v>
      </c>
      <c r="S96" t="s">
        <v>46</v>
      </c>
    </row>
    <row r="97" spans="1:19" x14ac:dyDescent="0.25">
      <c r="A97" s="17" t="s">
        <v>380</v>
      </c>
      <c r="B97" t="s">
        <v>25</v>
      </c>
      <c r="C97" t="s">
        <v>29</v>
      </c>
      <c r="D97" t="s">
        <v>325</v>
      </c>
      <c r="E97" t="s">
        <v>30</v>
      </c>
      <c r="F97" t="s">
        <v>31</v>
      </c>
      <c r="G97" t="s">
        <v>41</v>
      </c>
      <c r="H97" t="s">
        <v>207</v>
      </c>
      <c r="I97" t="s">
        <v>345</v>
      </c>
      <c r="J97" t="s">
        <v>346</v>
      </c>
      <c r="N97" s="18" t="s">
        <v>502</v>
      </c>
      <c r="O97" t="s">
        <v>277</v>
      </c>
      <c r="P97" t="s">
        <v>276</v>
      </c>
      <c r="Q97" t="s">
        <v>506</v>
      </c>
      <c r="S97" t="s">
        <v>46</v>
      </c>
    </row>
    <row r="98" spans="1:19" x14ac:dyDescent="0.25">
      <c r="A98" s="17" t="s">
        <v>380</v>
      </c>
      <c r="B98" t="s">
        <v>26</v>
      </c>
      <c r="C98" t="s">
        <v>29</v>
      </c>
      <c r="D98" t="s">
        <v>325</v>
      </c>
      <c r="E98" t="s">
        <v>30</v>
      </c>
      <c r="F98" t="s">
        <v>31</v>
      </c>
      <c r="G98" t="s">
        <v>41</v>
      </c>
      <c r="H98" t="s">
        <v>207</v>
      </c>
      <c r="I98" t="s">
        <v>347</v>
      </c>
      <c r="J98" t="s">
        <v>348</v>
      </c>
      <c r="N98" s="18" t="s">
        <v>502</v>
      </c>
      <c r="O98" t="s">
        <v>277</v>
      </c>
      <c r="P98" t="s">
        <v>276</v>
      </c>
      <c r="Q98" t="s">
        <v>506</v>
      </c>
      <c r="S98" t="s">
        <v>46</v>
      </c>
    </row>
    <row r="99" spans="1:19" x14ac:dyDescent="0.25">
      <c r="A99" s="17" t="s">
        <v>380</v>
      </c>
      <c r="B99" t="s">
        <v>27</v>
      </c>
      <c r="C99" t="s">
        <v>29</v>
      </c>
      <c r="D99" t="s">
        <v>325</v>
      </c>
      <c r="E99" t="s">
        <v>30</v>
      </c>
      <c r="F99" t="s">
        <v>31</v>
      </c>
      <c r="G99" t="s">
        <v>41</v>
      </c>
      <c r="H99" t="s">
        <v>207</v>
      </c>
      <c r="I99" t="s">
        <v>349</v>
      </c>
      <c r="J99" t="s">
        <v>350</v>
      </c>
      <c r="N99" s="18" t="s">
        <v>502</v>
      </c>
      <c r="O99" t="s">
        <v>277</v>
      </c>
      <c r="P99" t="s">
        <v>276</v>
      </c>
      <c r="Q99" t="s">
        <v>506</v>
      </c>
      <c r="S99" t="s">
        <v>46</v>
      </c>
    </row>
    <row r="100" spans="1:19" x14ac:dyDescent="0.25">
      <c r="A100" s="17" t="s">
        <v>380</v>
      </c>
      <c r="B100" t="s">
        <v>28</v>
      </c>
      <c r="C100" t="s">
        <v>29</v>
      </c>
      <c r="D100" t="s">
        <v>325</v>
      </c>
      <c r="E100" t="s">
        <v>30</v>
      </c>
      <c r="F100" t="s">
        <v>31</v>
      </c>
      <c r="G100" t="s">
        <v>41</v>
      </c>
      <c r="H100" t="s">
        <v>207</v>
      </c>
      <c r="I100" t="s">
        <v>351</v>
      </c>
      <c r="J100" t="s">
        <v>352</v>
      </c>
      <c r="N100" s="18" t="s">
        <v>502</v>
      </c>
      <c r="O100" t="s">
        <v>277</v>
      </c>
      <c r="P100" t="s">
        <v>276</v>
      </c>
      <c r="Q100" t="s">
        <v>506</v>
      </c>
      <c r="S100" t="s">
        <v>46</v>
      </c>
    </row>
    <row r="101" spans="1:19" x14ac:dyDescent="0.25">
      <c r="A101" s="17" t="s">
        <v>380</v>
      </c>
      <c r="B101" t="s">
        <v>70</v>
      </c>
      <c r="C101" t="s">
        <v>29</v>
      </c>
      <c r="D101" t="s">
        <v>325</v>
      </c>
      <c r="E101" t="s">
        <v>30</v>
      </c>
      <c r="F101" t="s">
        <v>31</v>
      </c>
      <c r="G101" t="s">
        <v>41</v>
      </c>
      <c r="H101" t="s">
        <v>207</v>
      </c>
      <c r="I101" t="s">
        <v>353</v>
      </c>
      <c r="J101" t="s">
        <v>354</v>
      </c>
      <c r="N101" s="18" t="s">
        <v>502</v>
      </c>
      <c r="O101" t="s">
        <v>277</v>
      </c>
      <c r="P101" t="s">
        <v>276</v>
      </c>
      <c r="Q101" t="s">
        <v>506</v>
      </c>
      <c r="S101" t="s">
        <v>46</v>
      </c>
    </row>
    <row r="102" spans="1:19" x14ac:dyDescent="0.25">
      <c r="A102" s="17" t="s">
        <v>380</v>
      </c>
      <c r="B102" t="s">
        <v>175</v>
      </c>
      <c r="C102" t="s">
        <v>29</v>
      </c>
      <c r="D102" t="s">
        <v>325</v>
      </c>
      <c r="E102" t="s">
        <v>30</v>
      </c>
      <c r="F102" t="s">
        <v>31</v>
      </c>
      <c r="G102" t="s">
        <v>41</v>
      </c>
      <c r="H102" t="s">
        <v>207</v>
      </c>
      <c r="I102" t="s">
        <v>355</v>
      </c>
      <c r="J102" t="s">
        <v>356</v>
      </c>
      <c r="N102" s="18" t="s">
        <v>502</v>
      </c>
      <c r="O102" t="s">
        <v>277</v>
      </c>
      <c r="P102" t="s">
        <v>276</v>
      </c>
      <c r="Q102" t="s">
        <v>506</v>
      </c>
      <c r="S102" t="s">
        <v>46</v>
      </c>
    </row>
    <row r="103" spans="1:19" x14ac:dyDescent="0.25">
      <c r="A103" s="17" t="s">
        <v>381</v>
      </c>
      <c r="B103" t="s">
        <v>19</v>
      </c>
      <c r="C103" t="s">
        <v>29</v>
      </c>
      <c r="D103" t="s">
        <v>240</v>
      </c>
      <c r="E103" t="s">
        <v>30</v>
      </c>
      <c r="F103" t="s">
        <v>31</v>
      </c>
      <c r="G103" t="s">
        <v>41</v>
      </c>
      <c r="H103" t="s">
        <v>207</v>
      </c>
      <c r="I103" t="s">
        <v>332</v>
      </c>
      <c r="J103" t="s">
        <v>357</v>
      </c>
      <c r="N103" s="18" t="s">
        <v>502</v>
      </c>
      <c r="O103" t="s">
        <v>277</v>
      </c>
      <c r="P103" t="s">
        <v>276</v>
      </c>
      <c r="Q103" t="s">
        <v>506</v>
      </c>
      <c r="S103" t="s">
        <v>57</v>
      </c>
    </row>
    <row r="104" spans="1:19" x14ac:dyDescent="0.25">
      <c r="A104" s="17" t="s">
        <v>381</v>
      </c>
      <c r="B104" t="s">
        <v>20</v>
      </c>
      <c r="C104" t="s">
        <v>29</v>
      </c>
      <c r="D104" t="s">
        <v>240</v>
      </c>
      <c r="E104" t="s">
        <v>30</v>
      </c>
      <c r="F104" t="s">
        <v>31</v>
      </c>
      <c r="G104" t="s">
        <v>41</v>
      </c>
      <c r="H104" t="s">
        <v>207</v>
      </c>
      <c r="I104" t="s">
        <v>245</v>
      </c>
      <c r="J104" t="s">
        <v>358</v>
      </c>
      <c r="N104" s="18" t="s">
        <v>502</v>
      </c>
      <c r="O104" t="s">
        <v>277</v>
      </c>
      <c r="P104" t="s">
        <v>276</v>
      </c>
      <c r="Q104" t="s">
        <v>506</v>
      </c>
      <c r="S104" t="s">
        <v>57</v>
      </c>
    </row>
    <row r="105" spans="1:19" x14ac:dyDescent="0.25">
      <c r="A105" s="17" t="s">
        <v>381</v>
      </c>
      <c r="B105" t="s">
        <v>21</v>
      </c>
      <c r="C105" t="s">
        <v>29</v>
      </c>
      <c r="D105" t="s">
        <v>240</v>
      </c>
      <c r="E105" t="s">
        <v>30</v>
      </c>
      <c r="F105" t="s">
        <v>31</v>
      </c>
      <c r="G105" t="s">
        <v>41</v>
      </c>
      <c r="H105" t="s">
        <v>207</v>
      </c>
      <c r="I105" t="s">
        <v>77</v>
      </c>
      <c r="J105" t="s">
        <v>359</v>
      </c>
      <c r="N105" s="18" t="s">
        <v>502</v>
      </c>
      <c r="O105" t="s">
        <v>277</v>
      </c>
      <c r="P105" t="s">
        <v>276</v>
      </c>
      <c r="Q105" t="s">
        <v>506</v>
      </c>
      <c r="S105" t="s">
        <v>57</v>
      </c>
    </row>
    <row r="106" spans="1:19" x14ac:dyDescent="0.25">
      <c r="A106" s="17" t="s">
        <v>381</v>
      </c>
      <c r="B106" t="s">
        <v>22</v>
      </c>
      <c r="C106" t="s">
        <v>29</v>
      </c>
      <c r="D106" t="s">
        <v>240</v>
      </c>
      <c r="E106" t="s">
        <v>30</v>
      </c>
      <c r="F106" t="s">
        <v>31</v>
      </c>
      <c r="G106" t="s">
        <v>41</v>
      </c>
      <c r="H106" t="s">
        <v>207</v>
      </c>
      <c r="I106" t="s">
        <v>360</v>
      </c>
      <c r="J106" t="s">
        <v>361</v>
      </c>
      <c r="N106" s="18" t="s">
        <v>502</v>
      </c>
      <c r="O106" t="s">
        <v>277</v>
      </c>
      <c r="P106" t="s">
        <v>276</v>
      </c>
      <c r="Q106" t="s">
        <v>506</v>
      </c>
      <c r="S106" t="s">
        <v>57</v>
      </c>
    </row>
    <row r="107" spans="1:19" x14ac:dyDescent="0.25">
      <c r="A107" s="17" t="s">
        <v>381</v>
      </c>
      <c r="B107" t="s">
        <v>23</v>
      </c>
      <c r="C107" t="s">
        <v>29</v>
      </c>
      <c r="D107" t="s">
        <v>240</v>
      </c>
      <c r="E107" t="s">
        <v>30</v>
      </c>
      <c r="F107" t="s">
        <v>31</v>
      </c>
      <c r="G107" t="s">
        <v>41</v>
      </c>
      <c r="H107" t="s">
        <v>207</v>
      </c>
      <c r="I107" t="s">
        <v>362</v>
      </c>
      <c r="J107" t="s">
        <v>363</v>
      </c>
      <c r="N107" s="18" t="s">
        <v>502</v>
      </c>
      <c r="O107" t="s">
        <v>277</v>
      </c>
      <c r="P107" t="s">
        <v>276</v>
      </c>
      <c r="Q107" t="s">
        <v>506</v>
      </c>
      <c r="S107" t="s">
        <v>57</v>
      </c>
    </row>
    <row r="108" spans="1:19" x14ac:dyDescent="0.25">
      <c r="A108" s="17" t="s">
        <v>381</v>
      </c>
      <c r="B108" t="s">
        <v>66</v>
      </c>
      <c r="C108" t="s">
        <v>29</v>
      </c>
      <c r="D108" t="s">
        <v>240</v>
      </c>
      <c r="E108" t="s">
        <v>30</v>
      </c>
      <c r="F108" t="s">
        <v>31</v>
      </c>
      <c r="G108" t="s">
        <v>41</v>
      </c>
      <c r="H108" t="s">
        <v>207</v>
      </c>
      <c r="I108" t="s">
        <v>364</v>
      </c>
      <c r="J108" t="s">
        <v>365</v>
      </c>
      <c r="N108" s="18" t="s">
        <v>502</v>
      </c>
      <c r="O108" t="s">
        <v>277</v>
      </c>
      <c r="P108" t="s">
        <v>276</v>
      </c>
      <c r="Q108" t="s">
        <v>506</v>
      </c>
      <c r="S108" t="s">
        <v>57</v>
      </c>
    </row>
    <row r="109" spans="1:19" x14ac:dyDescent="0.25">
      <c r="A109" s="17" t="s">
        <v>381</v>
      </c>
      <c r="B109" t="s">
        <v>24</v>
      </c>
      <c r="C109" t="s">
        <v>29</v>
      </c>
      <c r="D109" t="s">
        <v>240</v>
      </c>
      <c r="E109" t="s">
        <v>30</v>
      </c>
      <c r="F109" t="s">
        <v>31</v>
      </c>
      <c r="G109" t="s">
        <v>41</v>
      </c>
      <c r="H109" t="s">
        <v>207</v>
      </c>
      <c r="I109" t="s">
        <v>366</v>
      </c>
      <c r="J109" t="s">
        <v>367</v>
      </c>
      <c r="N109" s="18" t="s">
        <v>502</v>
      </c>
      <c r="O109" t="s">
        <v>277</v>
      </c>
      <c r="P109" t="s">
        <v>276</v>
      </c>
      <c r="Q109" t="s">
        <v>506</v>
      </c>
      <c r="S109" t="s">
        <v>57</v>
      </c>
    </row>
    <row r="110" spans="1:19" x14ac:dyDescent="0.25">
      <c r="A110" s="17" t="s">
        <v>381</v>
      </c>
      <c r="B110" t="s">
        <v>25</v>
      </c>
      <c r="C110" t="s">
        <v>29</v>
      </c>
      <c r="D110" t="s">
        <v>240</v>
      </c>
      <c r="E110" t="s">
        <v>30</v>
      </c>
      <c r="F110" t="s">
        <v>31</v>
      </c>
      <c r="G110" t="s">
        <v>41</v>
      </c>
      <c r="H110" t="s">
        <v>207</v>
      </c>
      <c r="I110" t="s">
        <v>368</v>
      </c>
      <c r="J110" t="s">
        <v>369</v>
      </c>
      <c r="N110" s="18" t="s">
        <v>502</v>
      </c>
      <c r="O110" t="s">
        <v>277</v>
      </c>
      <c r="P110" t="s">
        <v>276</v>
      </c>
      <c r="Q110" t="s">
        <v>506</v>
      </c>
      <c r="S110" t="s">
        <v>57</v>
      </c>
    </row>
    <row r="111" spans="1:19" x14ac:dyDescent="0.25">
      <c r="A111" s="17" t="s">
        <v>381</v>
      </c>
      <c r="B111" t="s">
        <v>26</v>
      </c>
      <c r="C111" t="s">
        <v>29</v>
      </c>
      <c r="D111" t="s">
        <v>240</v>
      </c>
      <c r="E111" t="s">
        <v>30</v>
      </c>
      <c r="F111" t="s">
        <v>31</v>
      </c>
      <c r="G111" t="s">
        <v>41</v>
      </c>
      <c r="H111" t="s">
        <v>207</v>
      </c>
      <c r="I111" t="s">
        <v>370</v>
      </c>
      <c r="J111" t="s">
        <v>371</v>
      </c>
      <c r="N111" s="18" t="s">
        <v>502</v>
      </c>
      <c r="O111" t="s">
        <v>277</v>
      </c>
      <c r="P111" t="s">
        <v>276</v>
      </c>
      <c r="Q111" t="s">
        <v>506</v>
      </c>
      <c r="S111" t="s">
        <v>57</v>
      </c>
    </row>
    <row r="112" spans="1:19" x14ac:dyDescent="0.25">
      <c r="A112" s="17" t="s">
        <v>381</v>
      </c>
      <c r="B112" t="s">
        <v>27</v>
      </c>
      <c r="C112" t="s">
        <v>29</v>
      </c>
      <c r="D112" t="s">
        <v>240</v>
      </c>
      <c r="E112" t="s">
        <v>30</v>
      </c>
      <c r="F112" t="s">
        <v>31</v>
      </c>
      <c r="G112" t="s">
        <v>41</v>
      </c>
      <c r="H112" t="s">
        <v>207</v>
      </c>
      <c r="I112" t="s">
        <v>372</v>
      </c>
      <c r="J112" t="s">
        <v>373</v>
      </c>
      <c r="N112" s="18" t="s">
        <v>502</v>
      </c>
      <c r="O112" t="s">
        <v>277</v>
      </c>
      <c r="P112" t="s">
        <v>276</v>
      </c>
      <c r="Q112" t="s">
        <v>506</v>
      </c>
      <c r="S112" t="s">
        <v>57</v>
      </c>
    </row>
    <row r="113" spans="1:19" x14ac:dyDescent="0.25">
      <c r="A113" s="17" t="s">
        <v>381</v>
      </c>
      <c r="B113" t="s">
        <v>28</v>
      </c>
      <c r="C113" t="s">
        <v>29</v>
      </c>
      <c r="D113" t="s">
        <v>240</v>
      </c>
      <c r="E113" t="s">
        <v>30</v>
      </c>
      <c r="F113" t="s">
        <v>31</v>
      </c>
      <c r="G113" t="s">
        <v>41</v>
      </c>
      <c r="H113" t="s">
        <v>207</v>
      </c>
      <c r="I113" t="s">
        <v>374</v>
      </c>
      <c r="J113" t="s">
        <v>375</v>
      </c>
      <c r="N113" s="18" t="s">
        <v>502</v>
      </c>
      <c r="O113" t="s">
        <v>277</v>
      </c>
      <c r="P113" t="s">
        <v>276</v>
      </c>
      <c r="Q113" t="s">
        <v>506</v>
      </c>
      <c r="S113" t="s">
        <v>57</v>
      </c>
    </row>
    <row r="114" spans="1:19" x14ac:dyDescent="0.25">
      <c r="A114" s="17" t="s">
        <v>381</v>
      </c>
      <c r="B114" t="s">
        <v>70</v>
      </c>
      <c r="C114" t="s">
        <v>29</v>
      </c>
      <c r="D114" t="s">
        <v>240</v>
      </c>
      <c r="E114" t="s">
        <v>30</v>
      </c>
      <c r="F114" t="s">
        <v>31</v>
      </c>
      <c r="G114" t="s">
        <v>41</v>
      </c>
      <c r="H114" t="s">
        <v>207</v>
      </c>
      <c r="I114" t="s">
        <v>376</v>
      </c>
      <c r="J114" t="s">
        <v>377</v>
      </c>
      <c r="N114" s="18" t="s">
        <v>502</v>
      </c>
      <c r="O114" t="s">
        <v>277</v>
      </c>
      <c r="P114" t="s">
        <v>276</v>
      </c>
      <c r="Q114" t="s">
        <v>506</v>
      </c>
      <c r="S114" t="s">
        <v>57</v>
      </c>
    </row>
    <row r="115" spans="1:19" x14ac:dyDescent="0.25">
      <c r="A115" s="17" t="s">
        <v>381</v>
      </c>
      <c r="B115" t="s">
        <v>175</v>
      </c>
      <c r="C115" t="s">
        <v>29</v>
      </c>
      <c r="D115" t="s">
        <v>240</v>
      </c>
      <c r="E115" t="s">
        <v>30</v>
      </c>
      <c r="F115" t="s">
        <v>31</v>
      </c>
      <c r="G115" t="s">
        <v>41</v>
      </c>
      <c r="H115" t="s">
        <v>207</v>
      </c>
      <c r="I115" t="s">
        <v>378</v>
      </c>
      <c r="J115" t="s">
        <v>379</v>
      </c>
      <c r="N115" s="18" t="s">
        <v>502</v>
      </c>
      <c r="O115" t="s">
        <v>277</v>
      </c>
      <c r="P115" t="s">
        <v>276</v>
      </c>
      <c r="Q115" t="s">
        <v>506</v>
      </c>
      <c r="S115" t="s">
        <v>57</v>
      </c>
    </row>
    <row r="116" spans="1:19" x14ac:dyDescent="0.25">
      <c r="A116" s="17">
        <v>191011</v>
      </c>
      <c r="B116" t="s">
        <v>19</v>
      </c>
      <c r="C116" t="s">
        <v>29</v>
      </c>
      <c r="D116" t="s">
        <v>403</v>
      </c>
      <c r="E116" t="s">
        <v>404</v>
      </c>
      <c r="F116" t="s">
        <v>405</v>
      </c>
      <c r="G116" t="s">
        <v>41</v>
      </c>
      <c r="H116" t="s">
        <v>207</v>
      </c>
      <c r="I116" t="s">
        <v>387</v>
      </c>
      <c r="J116" t="s">
        <v>388</v>
      </c>
      <c r="K116" t="s">
        <v>389</v>
      </c>
      <c r="N116" s="18" t="s">
        <v>502</v>
      </c>
      <c r="O116" t="s">
        <v>281</v>
      </c>
      <c r="P116" t="s">
        <v>280</v>
      </c>
      <c r="Q116" t="s">
        <v>506</v>
      </c>
      <c r="S116" t="s">
        <v>46</v>
      </c>
    </row>
    <row r="117" spans="1:19" x14ac:dyDescent="0.25">
      <c r="A117" s="17">
        <v>191011</v>
      </c>
      <c r="B117" t="s">
        <v>20</v>
      </c>
      <c r="C117" t="s">
        <v>29</v>
      </c>
      <c r="D117" t="s">
        <v>403</v>
      </c>
      <c r="E117" t="s">
        <v>404</v>
      </c>
      <c r="F117" t="s">
        <v>405</v>
      </c>
      <c r="G117" t="s">
        <v>41</v>
      </c>
      <c r="H117" t="s">
        <v>207</v>
      </c>
      <c r="I117" t="s">
        <v>387</v>
      </c>
      <c r="J117" t="s">
        <v>390</v>
      </c>
      <c r="K117" t="s">
        <v>391</v>
      </c>
      <c r="N117" s="18" t="s">
        <v>502</v>
      </c>
      <c r="O117" t="s">
        <v>281</v>
      </c>
      <c r="P117" t="s">
        <v>280</v>
      </c>
      <c r="Q117" t="s">
        <v>506</v>
      </c>
      <c r="S117" t="s">
        <v>46</v>
      </c>
    </row>
    <row r="118" spans="1:19" x14ac:dyDescent="0.25">
      <c r="A118" s="17">
        <v>191011</v>
      </c>
      <c r="B118" t="s">
        <v>21</v>
      </c>
      <c r="C118" t="s">
        <v>29</v>
      </c>
      <c r="D118" t="s">
        <v>403</v>
      </c>
      <c r="E118" t="s">
        <v>404</v>
      </c>
      <c r="F118" t="s">
        <v>405</v>
      </c>
      <c r="G118" t="s">
        <v>41</v>
      </c>
      <c r="H118" t="s">
        <v>207</v>
      </c>
      <c r="I118" t="s">
        <v>387</v>
      </c>
      <c r="J118" t="s">
        <v>392</v>
      </c>
      <c r="K118" t="s">
        <v>393</v>
      </c>
      <c r="N118" s="18" t="s">
        <v>502</v>
      </c>
      <c r="O118" t="s">
        <v>281</v>
      </c>
      <c r="P118" t="s">
        <v>280</v>
      </c>
      <c r="Q118" t="s">
        <v>506</v>
      </c>
      <c r="S118" t="s">
        <v>46</v>
      </c>
    </row>
    <row r="119" spans="1:19" x14ac:dyDescent="0.25">
      <c r="A119" s="17">
        <v>191011</v>
      </c>
      <c r="B119" t="s">
        <v>22</v>
      </c>
      <c r="C119" t="s">
        <v>29</v>
      </c>
      <c r="D119" t="s">
        <v>403</v>
      </c>
      <c r="E119" t="s">
        <v>455</v>
      </c>
      <c r="F119" t="s">
        <v>457</v>
      </c>
      <c r="G119" t="s">
        <v>41</v>
      </c>
      <c r="H119" t="s">
        <v>207</v>
      </c>
      <c r="I119" t="s">
        <v>387</v>
      </c>
      <c r="J119" t="s">
        <v>388</v>
      </c>
      <c r="K119" t="s">
        <v>389</v>
      </c>
      <c r="N119" s="18" t="s">
        <v>502</v>
      </c>
      <c r="O119" t="s">
        <v>281</v>
      </c>
      <c r="P119" t="s">
        <v>280</v>
      </c>
      <c r="Q119" t="s">
        <v>506</v>
      </c>
      <c r="S119" t="s">
        <v>46</v>
      </c>
    </row>
    <row r="120" spans="1:19" x14ac:dyDescent="0.25">
      <c r="A120" s="17">
        <v>191011</v>
      </c>
      <c r="B120" t="s">
        <v>23</v>
      </c>
      <c r="C120" t="s">
        <v>29</v>
      </c>
      <c r="D120" t="s">
        <v>403</v>
      </c>
      <c r="E120" t="s">
        <v>455</v>
      </c>
      <c r="F120" t="s">
        <v>457</v>
      </c>
      <c r="G120" t="s">
        <v>41</v>
      </c>
      <c r="H120" t="s">
        <v>207</v>
      </c>
      <c r="I120" t="s">
        <v>387</v>
      </c>
      <c r="J120" t="s">
        <v>390</v>
      </c>
      <c r="K120" t="s">
        <v>391</v>
      </c>
      <c r="N120" s="18" t="s">
        <v>502</v>
      </c>
      <c r="O120" t="s">
        <v>281</v>
      </c>
      <c r="P120" t="s">
        <v>280</v>
      </c>
      <c r="Q120" t="s">
        <v>506</v>
      </c>
      <c r="S120" t="s">
        <v>46</v>
      </c>
    </row>
    <row r="121" spans="1:19" x14ac:dyDescent="0.25">
      <c r="A121" s="17">
        <v>191011</v>
      </c>
      <c r="B121" t="s">
        <v>66</v>
      </c>
      <c r="C121" t="s">
        <v>29</v>
      </c>
      <c r="D121" t="s">
        <v>403</v>
      </c>
      <c r="E121" t="s">
        <v>455</v>
      </c>
      <c r="F121" t="s">
        <v>457</v>
      </c>
      <c r="G121" t="s">
        <v>41</v>
      </c>
      <c r="H121" t="s">
        <v>207</v>
      </c>
      <c r="I121" t="s">
        <v>387</v>
      </c>
      <c r="J121" t="s">
        <v>392</v>
      </c>
      <c r="K121" t="s">
        <v>393</v>
      </c>
      <c r="N121" s="18" t="s">
        <v>502</v>
      </c>
      <c r="O121" t="s">
        <v>281</v>
      </c>
      <c r="P121" t="s">
        <v>280</v>
      </c>
      <c r="Q121" t="s">
        <v>506</v>
      </c>
      <c r="S121" t="s">
        <v>46</v>
      </c>
    </row>
    <row r="122" spans="1:19" x14ac:dyDescent="0.25">
      <c r="A122" s="17">
        <v>191011</v>
      </c>
      <c r="B122" t="s">
        <v>24</v>
      </c>
      <c r="C122" t="s">
        <v>29</v>
      </c>
      <c r="D122" t="s">
        <v>403</v>
      </c>
      <c r="E122" t="s">
        <v>404</v>
      </c>
      <c r="F122" t="s">
        <v>405</v>
      </c>
      <c r="G122" t="s">
        <v>41</v>
      </c>
      <c r="H122" t="s">
        <v>207</v>
      </c>
      <c r="I122" t="s">
        <v>394</v>
      </c>
      <c r="J122" t="s">
        <v>395</v>
      </c>
      <c r="K122" t="s">
        <v>396</v>
      </c>
      <c r="N122" s="18" t="s">
        <v>502</v>
      </c>
      <c r="O122" t="s">
        <v>281</v>
      </c>
      <c r="P122" t="s">
        <v>280</v>
      </c>
      <c r="Q122" t="s">
        <v>506</v>
      </c>
      <c r="S122" t="s">
        <v>46</v>
      </c>
    </row>
    <row r="123" spans="1:19" x14ac:dyDescent="0.25">
      <c r="A123" s="17">
        <v>191011</v>
      </c>
      <c r="B123" t="s">
        <v>25</v>
      </c>
      <c r="C123" t="s">
        <v>29</v>
      </c>
      <c r="D123" t="s">
        <v>403</v>
      </c>
      <c r="E123" t="s">
        <v>404</v>
      </c>
      <c r="F123" t="s">
        <v>405</v>
      </c>
      <c r="G123" t="s">
        <v>41</v>
      </c>
      <c r="H123" t="s">
        <v>207</v>
      </c>
      <c r="I123" t="s">
        <v>397</v>
      </c>
      <c r="J123" t="s">
        <v>398</v>
      </c>
      <c r="K123" t="s">
        <v>399</v>
      </c>
      <c r="N123" s="18" t="s">
        <v>502</v>
      </c>
      <c r="O123" t="s">
        <v>281</v>
      </c>
      <c r="P123" t="s">
        <v>280</v>
      </c>
      <c r="Q123" t="s">
        <v>506</v>
      </c>
      <c r="S123" t="s">
        <v>46</v>
      </c>
    </row>
    <row r="124" spans="1:19" x14ac:dyDescent="0.25">
      <c r="A124" s="17">
        <v>191011</v>
      </c>
      <c r="B124" t="s">
        <v>26</v>
      </c>
      <c r="C124" t="s">
        <v>29</v>
      </c>
      <c r="D124" t="s">
        <v>403</v>
      </c>
      <c r="E124" t="s">
        <v>404</v>
      </c>
      <c r="F124" t="s">
        <v>405</v>
      </c>
      <c r="G124" t="s">
        <v>41</v>
      </c>
      <c r="H124" t="s">
        <v>207</v>
      </c>
      <c r="I124" t="s">
        <v>400</v>
      </c>
      <c r="J124" t="s">
        <v>401</v>
      </c>
      <c r="K124" t="s">
        <v>402</v>
      </c>
      <c r="N124" s="18" t="s">
        <v>502</v>
      </c>
      <c r="O124" t="s">
        <v>281</v>
      </c>
      <c r="P124" t="s">
        <v>280</v>
      </c>
      <c r="Q124" t="s">
        <v>506</v>
      </c>
      <c r="S124" t="s">
        <v>46</v>
      </c>
    </row>
    <row r="125" spans="1:19" x14ac:dyDescent="0.25">
      <c r="A125" s="17">
        <v>191011</v>
      </c>
      <c r="B125" t="s">
        <v>27</v>
      </c>
      <c r="C125" t="s">
        <v>29</v>
      </c>
      <c r="D125" t="s">
        <v>403</v>
      </c>
      <c r="E125" t="s">
        <v>455</v>
      </c>
      <c r="F125" t="s">
        <v>457</v>
      </c>
      <c r="G125" t="s">
        <v>41</v>
      </c>
      <c r="H125" t="s">
        <v>207</v>
      </c>
      <c r="I125" t="s">
        <v>394</v>
      </c>
      <c r="J125" t="s">
        <v>395</v>
      </c>
      <c r="K125" t="s">
        <v>396</v>
      </c>
      <c r="N125" s="18" t="s">
        <v>502</v>
      </c>
      <c r="O125" t="s">
        <v>281</v>
      </c>
      <c r="P125" t="s">
        <v>280</v>
      </c>
      <c r="Q125" t="s">
        <v>506</v>
      </c>
      <c r="S125" t="s">
        <v>46</v>
      </c>
    </row>
    <row r="126" spans="1:19" x14ac:dyDescent="0.25">
      <c r="A126" s="17">
        <v>191011</v>
      </c>
      <c r="B126" t="s">
        <v>28</v>
      </c>
      <c r="C126" t="s">
        <v>29</v>
      </c>
      <c r="D126" t="s">
        <v>403</v>
      </c>
      <c r="E126" t="s">
        <v>455</v>
      </c>
      <c r="F126" t="s">
        <v>457</v>
      </c>
      <c r="G126" t="s">
        <v>41</v>
      </c>
      <c r="H126" t="s">
        <v>207</v>
      </c>
      <c r="I126" t="s">
        <v>397</v>
      </c>
      <c r="J126" t="s">
        <v>398</v>
      </c>
      <c r="K126" t="s">
        <v>399</v>
      </c>
      <c r="N126" s="18" t="s">
        <v>502</v>
      </c>
      <c r="O126" t="s">
        <v>281</v>
      </c>
      <c r="P126" t="s">
        <v>280</v>
      </c>
      <c r="Q126" t="s">
        <v>506</v>
      </c>
      <c r="S126" t="s">
        <v>46</v>
      </c>
    </row>
    <row r="127" spans="1:19" x14ac:dyDescent="0.25">
      <c r="A127" s="17">
        <v>191011</v>
      </c>
      <c r="B127" t="s">
        <v>70</v>
      </c>
      <c r="C127" t="s">
        <v>29</v>
      </c>
      <c r="D127" t="s">
        <v>403</v>
      </c>
      <c r="E127" t="s">
        <v>455</v>
      </c>
      <c r="F127" t="s">
        <v>457</v>
      </c>
      <c r="G127" t="s">
        <v>41</v>
      </c>
      <c r="H127" t="s">
        <v>207</v>
      </c>
      <c r="I127" t="s">
        <v>400</v>
      </c>
      <c r="J127" t="s">
        <v>401</v>
      </c>
      <c r="K127" t="s">
        <v>402</v>
      </c>
      <c r="N127" s="18" t="s">
        <v>502</v>
      </c>
      <c r="O127" t="s">
        <v>281</v>
      </c>
      <c r="P127" t="s">
        <v>280</v>
      </c>
      <c r="Q127" t="s">
        <v>506</v>
      </c>
      <c r="S127" t="s">
        <v>46</v>
      </c>
    </row>
    <row r="128" spans="1:19" x14ac:dyDescent="0.25">
      <c r="A128" s="17">
        <v>191114</v>
      </c>
      <c r="B128" t="s">
        <v>19</v>
      </c>
      <c r="C128" t="s">
        <v>29</v>
      </c>
      <c r="D128" t="s">
        <v>403</v>
      </c>
      <c r="E128" t="s">
        <v>455</v>
      </c>
      <c r="G128" t="s">
        <v>41</v>
      </c>
      <c r="H128" t="s">
        <v>454</v>
      </c>
      <c r="I128" t="s">
        <v>410</v>
      </c>
      <c r="J128" t="s">
        <v>433</v>
      </c>
      <c r="N128" s="18" t="s">
        <v>503</v>
      </c>
      <c r="O128" t="s">
        <v>281</v>
      </c>
      <c r="Q128" t="s">
        <v>506</v>
      </c>
      <c r="S128" t="s">
        <v>46</v>
      </c>
    </row>
    <row r="129" spans="1:19" x14ac:dyDescent="0.25">
      <c r="A129" s="17">
        <v>191114</v>
      </c>
      <c r="B129" t="s">
        <v>20</v>
      </c>
      <c r="C129" t="s">
        <v>29</v>
      </c>
      <c r="D129" t="s">
        <v>403</v>
      </c>
      <c r="E129" t="s">
        <v>456</v>
      </c>
      <c r="G129" t="s">
        <v>41</v>
      </c>
      <c r="H129" t="s">
        <v>207</v>
      </c>
      <c r="I129" t="s">
        <v>411</v>
      </c>
      <c r="J129" t="s">
        <v>434</v>
      </c>
      <c r="N129" s="18" t="s">
        <v>502</v>
      </c>
      <c r="O129" t="s">
        <v>280</v>
      </c>
      <c r="Q129" t="s">
        <v>506</v>
      </c>
      <c r="S129" t="s">
        <v>46</v>
      </c>
    </row>
    <row r="130" spans="1:19" x14ac:dyDescent="0.25">
      <c r="A130" s="17">
        <v>191114</v>
      </c>
      <c r="B130" t="s">
        <v>21</v>
      </c>
      <c r="C130" t="s">
        <v>29</v>
      </c>
      <c r="D130" t="s">
        <v>403</v>
      </c>
      <c r="E130" t="s">
        <v>455</v>
      </c>
      <c r="F130" t="s">
        <v>456</v>
      </c>
      <c r="G130" t="s">
        <v>41</v>
      </c>
      <c r="H130" t="s">
        <v>207</v>
      </c>
      <c r="I130" t="s">
        <v>412</v>
      </c>
      <c r="J130" t="s">
        <v>435</v>
      </c>
      <c r="N130" s="18" t="s">
        <v>502</v>
      </c>
      <c r="O130" t="s">
        <v>281</v>
      </c>
      <c r="P130" t="s">
        <v>280</v>
      </c>
      <c r="Q130" t="s">
        <v>506</v>
      </c>
      <c r="S130" t="s">
        <v>46</v>
      </c>
    </row>
    <row r="131" spans="1:19" x14ac:dyDescent="0.25">
      <c r="A131" s="17">
        <v>191114</v>
      </c>
      <c r="B131" t="s">
        <v>22</v>
      </c>
      <c r="C131" t="s">
        <v>29</v>
      </c>
      <c r="D131" t="s">
        <v>403</v>
      </c>
      <c r="E131" t="s">
        <v>455</v>
      </c>
      <c r="G131" t="s">
        <v>41</v>
      </c>
      <c r="H131" t="s">
        <v>454</v>
      </c>
      <c r="I131" t="s">
        <v>436</v>
      </c>
      <c r="J131" t="s">
        <v>437</v>
      </c>
      <c r="N131" s="18" t="s">
        <v>503</v>
      </c>
      <c r="O131" t="s">
        <v>281</v>
      </c>
      <c r="Q131" t="s">
        <v>506</v>
      </c>
      <c r="S131" t="s">
        <v>46</v>
      </c>
    </row>
    <row r="132" spans="1:19" x14ac:dyDescent="0.25">
      <c r="A132" s="17">
        <v>191114</v>
      </c>
      <c r="B132" t="s">
        <v>23</v>
      </c>
      <c r="C132" t="s">
        <v>29</v>
      </c>
      <c r="D132" t="s">
        <v>403</v>
      </c>
      <c r="E132" t="s">
        <v>456</v>
      </c>
      <c r="G132" t="s">
        <v>41</v>
      </c>
      <c r="H132" t="s">
        <v>207</v>
      </c>
      <c r="I132" t="s">
        <v>438</v>
      </c>
      <c r="J132" t="s">
        <v>439</v>
      </c>
      <c r="N132" s="18" t="s">
        <v>502</v>
      </c>
      <c r="O132" t="s">
        <v>280</v>
      </c>
      <c r="Q132" t="s">
        <v>506</v>
      </c>
      <c r="S132" t="s">
        <v>46</v>
      </c>
    </row>
    <row r="133" spans="1:19" x14ac:dyDescent="0.25">
      <c r="A133" s="17">
        <v>191114</v>
      </c>
      <c r="B133" t="s">
        <v>66</v>
      </c>
      <c r="C133" t="s">
        <v>29</v>
      </c>
      <c r="D133" t="s">
        <v>403</v>
      </c>
      <c r="E133" t="s">
        <v>455</v>
      </c>
      <c r="F133" t="s">
        <v>456</v>
      </c>
      <c r="G133" t="s">
        <v>41</v>
      </c>
      <c r="H133" t="s">
        <v>207</v>
      </c>
      <c r="I133" t="s">
        <v>440</v>
      </c>
      <c r="J133" t="s">
        <v>441</v>
      </c>
      <c r="N133" s="18" t="s">
        <v>502</v>
      </c>
      <c r="O133" t="s">
        <v>281</v>
      </c>
      <c r="P133" t="s">
        <v>280</v>
      </c>
      <c r="Q133" t="s">
        <v>506</v>
      </c>
      <c r="S133" t="s">
        <v>46</v>
      </c>
    </row>
    <row r="134" spans="1:19" x14ac:dyDescent="0.25">
      <c r="A134" s="17">
        <v>191114</v>
      </c>
      <c r="B134" t="s">
        <v>24</v>
      </c>
      <c r="C134" t="s">
        <v>29</v>
      </c>
      <c r="D134" t="s">
        <v>403</v>
      </c>
      <c r="E134" t="s">
        <v>455</v>
      </c>
      <c r="G134" t="s">
        <v>41</v>
      </c>
      <c r="H134" t="s">
        <v>454</v>
      </c>
      <c r="I134" t="s">
        <v>442</v>
      </c>
      <c r="J134" t="s">
        <v>443</v>
      </c>
      <c r="N134" s="18" t="s">
        <v>503</v>
      </c>
      <c r="O134" t="s">
        <v>281</v>
      </c>
      <c r="Q134" t="s">
        <v>506</v>
      </c>
      <c r="S134" t="s">
        <v>46</v>
      </c>
    </row>
    <row r="135" spans="1:19" x14ac:dyDescent="0.25">
      <c r="A135" s="17">
        <v>191114</v>
      </c>
      <c r="B135" t="s">
        <v>26</v>
      </c>
      <c r="C135" t="s">
        <v>29</v>
      </c>
      <c r="D135" t="s">
        <v>403</v>
      </c>
      <c r="E135" t="s">
        <v>456</v>
      </c>
      <c r="G135" t="s">
        <v>41</v>
      </c>
      <c r="H135" t="s">
        <v>207</v>
      </c>
      <c r="I135" t="s">
        <v>444</v>
      </c>
      <c r="J135" t="s">
        <v>445</v>
      </c>
      <c r="N135" s="18" t="s">
        <v>502</v>
      </c>
      <c r="O135" t="s">
        <v>280</v>
      </c>
      <c r="Q135" t="s">
        <v>506</v>
      </c>
      <c r="S135" t="s">
        <v>46</v>
      </c>
    </row>
    <row r="136" spans="1:19" x14ac:dyDescent="0.25">
      <c r="A136" s="17">
        <v>191114</v>
      </c>
      <c r="B136" t="s">
        <v>27</v>
      </c>
      <c r="C136" t="s">
        <v>29</v>
      </c>
      <c r="D136" t="s">
        <v>403</v>
      </c>
      <c r="E136" t="s">
        <v>455</v>
      </c>
      <c r="F136" t="s">
        <v>456</v>
      </c>
      <c r="G136" t="s">
        <v>41</v>
      </c>
      <c r="H136" t="s">
        <v>207</v>
      </c>
      <c r="I136" t="s">
        <v>446</v>
      </c>
      <c r="J136" t="s">
        <v>447</v>
      </c>
      <c r="N136" s="18" t="s">
        <v>502</v>
      </c>
      <c r="O136" t="s">
        <v>281</v>
      </c>
      <c r="P136" t="s">
        <v>280</v>
      </c>
      <c r="Q136" t="s">
        <v>506</v>
      </c>
      <c r="S136" t="s">
        <v>46</v>
      </c>
    </row>
    <row r="137" spans="1:19" x14ac:dyDescent="0.25">
      <c r="A137" s="17">
        <v>191114</v>
      </c>
      <c r="B137" t="s">
        <v>25</v>
      </c>
      <c r="C137" t="s">
        <v>29</v>
      </c>
      <c r="D137" t="s">
        <v>403</v>
      </c>
      <c r="E137" t="s">
        <v>455</v>
      </c>
      <c r="G137" t="s">
        <v>41</v>
      </c>
      <c r="H137" t="s">
        <v>454</v>
      </c>
      <c r="I137" t="s">
        <v>448</v>
      </c>
      <c r="J137" t="s">
        <v>449</v>
      </c>
      <c r="N137" s="18" t="s">
        <v>503</v>
      </c>
      <c r="O137" t="s">
        <v>281</v>
      </c>
      <c r="Q137" t="s">
        <v>506</v>
      </c>
      <c r="S137" t="s">
        <v>46</v>
      </c>
    </row>
    <row r="138" spans="1:19" x14ac:dyDescent="0.25">
      <c r="A138" s="17">
        <v>191114</v>
      </c>
      <c r="B138" t="s">
        <v>28</v>
      </c>
      <c r="C138" t="s">
        <v>29</v>
      </c>
      <c r="D138" t="s">
        <v>403</v>
      </c>
      <c r="E138" t="s">
        <v>456</v>
      </c>
      <c r="G138" t="s">
        <v>41</v>
      </c>
      <c r="H138" t="s">
        <v>207</v>
      </c>
      <c r="I138" t="s">
        <v>450</v>
      </c>
      <c r="J138" t="s">
        <v>451</v>
      </c>
      <c r="N138" s="18" t="s">
        <v>502</v>
      </c>
      <c r="O138" t="s">
        <v>280</v>
      </c>
      <c r="Q138" t="s">
        <v>506</v>
      </c>
      <c r="S138" t="s">
        <v>46</v>
      </c>
    </row>
    <row r="139" spans="1:19" x14ac:dyDescent="0.25">
      <c r="A139" s="17">
        <v>191114</v>
      </c>
      <c r="B139" t="s">
        <v>70</v>
      </c>
      <c r="C139" t="s">
        <v>29</v>
      </c>
      <c r="D139" t="s">
        <v>403</v>
      </c>
      <c r="E139" t="s">
        <v>455</v>
      </c>
      <c r="F139" t="s">
        <v>456</v>
      </c>
      <c r="G139" t="s">
        <v>41</v>
      </c>
      <c r="H139" t="s">
        <v>207</v>
      </c>
      <c r="I139" t="s">
        <v>452</v>
      </c>
      <c r="J139" t="s">
        <v>453</v>
      </c>
      <c r="N139" s="18" t="s">
        <v>502</v>
      </c>
      <c r="O139" t="s">
        <v>281</v>
      </c>
      <c r="P139" t="s">
        <v>280</v>
      </c>
      <c r="Q139" t="s">
        <v>506</v>
      </c>
      <c r="S139" t="s">
        <v>46</v>
      </c>
    </row>
    <row r="140" spans="1:19" x14ac:dyDescent="0.25">
      <c r="A140" s="17">
        <v>200131</v>
      </c>
      <c r="B140" t="s">
        <v>24</v>
      </c>
      <c r="C140" t="s">
        <v>29</v>
      </c>
      <c r="D140" t="s">
        <v>403</v>
      </c>
      <c r="E140" t="s">
        <v>455</v>
      </c>
      <c r="G140" t="s">
        <v>41</v>
      </c>
      <c r="H140" t="s">
        <v>454</v>
      </c>
      <c r="I140" t="s">
        <v>458</v>
      </c>
      <c r="J140" t="s">
        <v>459</v>
      </c>
      <c r="N140" s="18" t="s">
        <v>503</v>
      </c>
      <c r="O140" t="s">
        <v>281</v>
      </c>
      <c r="Q140" t="s">
        <v>321</v>
      </c>
      <c r="R140" t="s">
        <v>467</v>
      </c>
      <c r="S140" t="s">
        <v>46</v>
      </c>
    </row>
    <row r="141" spans="1:19" x14ac:dyDescent="0.25">
      <c r="A141" s="17">
        <v>200131</v>
      </c>
      <c r="B141" t="s">
        <v>19</v>
      </c>
      <c r="C141" t="s">
        <v>29</v>
      </c>
      <c r="D141" t="s">
        <v>403</v>
      </c>
      <c r="E141" t="s">
        <v>456</v>
      </c>
      <c r="G141" t="s">
        <v>41</v>
      </c>
      <c r="H141" t="s">
        <v>207</v>
      </c>
      <c r="I141" t="s">
        <v>458</v>
      </c>
      <c r="J141" t="s">
        <v>459</v>
      </c>
      <c r="N141" s="18" t="s">
        <v>502</v>
      </c>
      <c r="O141" t="s">
        <v>280</v>
      </c>
      <c r="Q141" t="s">
        <v>321</v>
      </c>
      <c r="R141" t="s">
        <v>467</v>
      </c>
      <c r="S141" t="s">
        <v>46</v>
      </c>
    </row>
    <row r="142" spans="1:19" x14ac:dyDescent="0.25">
      <c r="A142" s="17">
        <v>200131</v>
      </c>
      <c r="B142" t="s">
        <v>20</v>
      </c>
      <c r="C142" t="s">
        <v>29</v>
      </c>
      <c r="D142" t="s">
        <v>403</v>
      </c>
      <c r="E142" t="s">
        <v>455</v>
      </c>
      <c r="F142" t="s">
        <v>456</v>
      </c>
      <c r="G142" t="s">
        <v>41</v>
      </c>
      <c r="H142" t="s">
        <v>207</v>
      </c>
      <c r="I142" t="s">
        <v>458</v>
      </c>
      <c r="J142" t="s">
        <v>459</v>
      </c>
      <c r="N142" s="18" t="s">
        <v>502</v>
      </c>
      <c r="O142" t="s">
        <v>281</v>
      </c>
      <c r="P142" t="s">
        <v>280</v>
      </c>
      <c r="Q142" t="s">
        <v>321</v>
      </c>
      <c r="R142" t="s">
        <v>467</v>
      </c>
      <c r="S142" t="s">
        <v>46</v>
      </c>
    </row>
    <row r="143" spans="1:19" x14ac:dyDescent="0.25">
      <c r="A143" s="17">
        <v>200131</v>
      </c>
      <c r="B143" t="s">
        <v>25</v>
      </c>
      <c r="C143" t="s">
        <v>29</v>
      </c>
      <c r="D143" t="s">
        <v>403</v>
      </c>
      <c r="E143" t="s">
        <v>455</v>
      </c>
      <c r="G143" t="s">
        <v>41</v>
      </c>
      <c r="H143" t="s">
        <v>454</v>
      </c>
      <c r="I143" t="s">
        <v>460</v>
      </c>
      <c r="J143" t="s">
        <v>461</v>
      </c>
      <c r="N143" s="18" t="s">
        <v>503</v>
      </c>
      <c r="O143" t="s">
        <v>281</v>
      </c>
      <c r="Q143" t="s">
        <v>321</v>
      </c>
      <c r="R143" t="s">
        <v>467</v>
      </c>
      <c r="S143" t="s">
        <v>46</v>
      </c>
    </row>
    <row r="144" spans="1:19" x14ac:dyDescent="0.25">
      <c r="A144" s="17">
        <v>200131</v>
      </c>
      <c r="B144" t="s">
        <v>21</v>
      </c>
      <c r="C144" t="s">
        <v>29</v>
      </c>
      <c r="D144" t="s">
        <v>403</v>
      </c>
      <c r="E144" t="s">
        <v>456</v>
      </c>
      <c r="G144" t="s">
        <v>41</v>
      </c>
      <c r="H144" t="s">
        <v>207</v>
      </c>
      <c r="I144" t="s">
        <v>460</v>
      </c>
      <c r="J144" t="s">
        <v>461</v>
      </c>
      <c r="N144" s="18" t="s">
        <v>502</v>
      </c>
      <c r="O144" t="s">
        <v>280</v>
      </c>
      <c r="Q144" t="s">
        <v>321</v>
      </c>
      <c r="R144" t="s">
        <v>467</v>
      </c>
      <c r="S144" t="s">
        <v>46</v>
      </c>
    </row>
    <row r="145" spans="1:19" x14ac:dyDescent="0.25">
      <c r="A145" s="17">
        <v>200131</v>
      </c>
      <c r="B145" t="s">
        <v>22</v>
      </c>
      <c r="C145" t="s">
        <v>29</v>
      </c>
      <c r="D145" t="s">
        <v>403</v>
      </c>
      <c r="E145" t="s">
        <v>455</v>
      </c>
      <c r="F145" t="s">
        <v>456</v>
      </c>
      <c r="G145" t="s">
        <v>41</v>
      </c>
      <c r="H145" t="s">
        <v>207</v>
      </c>
      <c r="I145" t="s">
        <v>460</v>
      </c>
      <c r="J145" t="s">
        <v>461</v>
      </c>
      <c r="N145" s="18" t="s">
        <v>502</v>
      </c>
      <c r="O145" t="s">
        <v>281</v>
      </c>
      <c r="P145" t="s">
        <v>280</v>
      </c>
      <c r="Q145" t="s">
        <v>321</v>
      </c>
      <c r="R145" t="s">
        <v>467</v>
      </c>
      <c r="S145" t="s">
        <v>46</v>
      </c>
    </row>
    <row r="146" spans="1:19" x14ac:dyDescent="0.25">
      <c r="A146" s="17">
        <v>200131</v>
      </c>
      <c r="B146" t="s">
        <v>26</v>
      </c>
      <c r="C146" t="s">
        <v>29</v>
      </c>
      <c r="D146" t="s">
        <v>403</v>
      </c>
      <c r="E146" t="s">
        <v>455</v>
      </c>
      <c r="G146" t="s">
        <v>41</v>
      </c>
      <c r="H146" t="s">
        <v>454</v>
      </c>
      <c r="I146" t="s">
        <v>462</v>
      </c>
      <c r="J146" t="s">
        <v>464</v>
      </c>
      <c r="N146" s="18" t="s">
        <v>503</v>
      </c>
      <c r="O146" t="s">
        <v>281</v>
      </c>
      <c r="Q146" t="s">
        <v>321</v>
      </c>
      <c r="R146" t="s">
        <v>467</v>
      </c>
      <c r="S146" t="s">
        <v>46</v>
      </c>
    </row>
    <row r="147" spans="1:19" x14ac:dyDescent="0.25">
      <c r="A147" s="17">
        <v>200131</v>
      </c>
      <c r="B147" t="s">
        <v>23</v>
      </c>
      <c r="C147" t="s">
        <v>29</v>
      </c>
      <c r="D147" t="s">
        <v>403</v>
      </c>
      <c r="E147" t="s">
        <v>456</v>
      </c>
      <c r="G147" t="s">
        <v>41</v>
      </c>
      <c r="H147" t="s">
        <v>207</v>
      </c>
      <c r="I147" t="s">
        <v>462</v>
      </c>
      <c r="J147" t="s">
        <v>464</v>
      </c>
      <c r="N147" s="18" t="s">
        <v>502</v>
      </c>
      <c r="O147" t="s">
        <v>280</v>
      </c>
      <c r="Q147" t="s">
        <v>321</v>
      </c>
      <c r="R147" t="s">
        <v>467</v>
      </c>
      <c r="S147" t="s">
        <v>46</v>
      </c>
    </row>
    <row r="148" spans="1:19" x14ac:dyDescent="0.25">
      <c r="A148" s="17">
        <v>200131</v>
      </c>
      <c r="B148" t="s">
        <v>66</v>
      </c>
      <c r="C148" t="s">
        <v>29</v>
      </c>
      <c r="D148" t="s">
        <v>403</v>
      </c>
      <c r="E148" t="s">
        <v>455</v>
      </c>
      <c r="F148" t="s">
        <v>456</v>
      </c>
      <c r="G148" t="s">
        <v>41</v>
      </c>
      <c r="H148" t="s">
        <v>207</v>
      </c>
      <c r="I148" t="s">
        <v>462</v>
      </c>
      <c r="J148" t="s">
        <v>464</v>
      </c>
      <c r="N148" s="18" t="s">
        <v>502</v>
      </c>
      <c r="O148" t="s">
        <v>281</v>
      </c>
      <c r="P148" t="s">
        <v>280</v>
      </c>
      <c r="Q148" t="s">
        <v>321</v>
      </c>
      <c r="R148" t="s">
        <v>467</v>
      </c>
      <c r="S148" t="s">
        <v>46</v>
      </c>
    </row>
    <row r="149" spans="1:19" x14ac:dyDescent="0.25">
      <c r="A149" s="17">
        <v>200131</v>
      </c>
      <c r="B149" t="s">
        <v>27</v>
      </c>
      <c r="C149" t="s">
        <v>29</v>
      </c>
      <c r="D149" t="s">
        <v>403</v>
      </c>
      <c r="E149" t="s">
        <v>455</v>
      </c>
      <c r="G149" t="s">
        <v>41</v>
      </c>
      <c r="H149" t="s">
        <v>454</v>
      </c>
      <c r="I149" t="s">
        <v>463</v>
      </c>
      <c r="J149" t="s">
        <v>465</v>
      </c>
      <c r="N149" s="18" t="s">
        <v>503</v>
      </c>
      <c r="O149" t="s">
        <v>281</v>
      </c>
      <c r="Q149" t="s">
        <v>321</v>
      </c>
      <c r="R149" t="s">
        <v>467</v>
      </c>
      <c r="S149" t="s">
        <v>46</v>
      </c>
    </row>
    <row r="150" spans="1:19" x14ac:dyDescent="0.25">
      <c r="A150" s="17">
        <v>200131</v>
      </c>
      <c r="B150" t="s">
        <v>28</v>
      </c>
      <c r="C150" t="s">
        <v>29</v>
      </c>
      <c r="D150" t="s">
        <v>403</v>
      </c>
      <c r="E150" t="s">
        <v>456</v>
      </c>
      <c r="G150" t="s">
        <v>41</v>
      </c>
      <c r="H150" t="s">
        <v>207</v>
      </c>
      <c r="I150" t="s">
        <v>463</v>
      </c>
      <c r="J150" t="s">
        <v>465</v>
      </c>
      <c r="N150" s="18" t="s">
        <v>502</v>
      </c>
      <c r="O150" t="s">
        <v>280</v>
      </c>
      <c r="Q150" t="s">
        <v>321</v>
      </c>
      <c r="R150" t="s">
        <v>467</v>
      </c>
      <c r="S150" t="s">
        <v>46</v>
      </c>
    </row>
    <row r="151" spans="1:19" x14ac:dyDescent="0.25">
      <c r="A151" s="17">
        <v>200131</v>
      </c>
      <c r="B151" t="s">
        <v>70</v>
      </c>
      <c r="C151" t="s">
        <v>29</v>
      </c>
      <c r="D151" t="s">
        <v>403</v>
      </c>
      <c r="E151" t="s">
        <v>455</v>
      </c>
      <c r="F151" t="s">
        <v>456</v>
      </c>
      <c r="G151" t="s">
        <v>41</v>
      </c>
      <c r="H151" t="s">
        <v>207</v>
      </c>
      <c r="I151" t="s">
        <v>463</v>
      </c>
      <c r="J151" t="s">
        <v>465</v>
      </c>
      <c r="N151" s="18" t="s">
        <v>502</v>
      </c>
      <c r="O151" t="s">
        <v>281</v>
      </c>
      <c r="P151" t="s">
        <v>280</v>
      </c>
      <c r="Q151" t="s">
        <v>321</v>
      </c>
      <c r="R151" t="s">
        <v>467</v>
      </c>
      <c r="S151" t="s">
        <v>46</v>
      </c>
    </row>
    <row r="152" spans="1:19" x14ac:dyDescent="0.25">
      <c r="A152" s="17">
        <v>201125</v>
      </c>
      <c r="B152" t="s">
        <v>19</v>
      </c>
      <c r="D152" t="s">
        <v>485</v>
      </c>
      <c r="E152" t="s">
        <v>455</v>
      </c>
      <c r="F152" t="s">
        <v>456</v>
      </c>
      <c r="G152" t="s">
        <v>41</v>
      </c>
      <c r="H152" t="s">
        <v>481</v>
      </c>
      <c r="I152" t="s">
        <v>477</v>
      </c>
      <c r="J152" t="s">
        <v>478</v>
      </c>
      <c r="M152" s="1">
        <v>44159</v>
      </c>
      <c r="N152" t="s">
        <v>486</v>
      </c>
      <c r="O152" t="s">
        <v>281</v>
      </c>
      <c r="P152" t="s">
        <v>280</v>
      </c>
      <c r="Q152" t="s">
        <v>321</v>
      </c>
      <c r="S152" t="s">
        <v>46</v>
      </c>
    </row>
    <row r="153" spans="1:19" x14ac:dyDescent="0.25">
      <c r="A153" s="17">
        <v>201125</v>
      </c>
      <c r="B153" t="s">
        <v>20</v>
      </c>
      <c r="D153" t="s">
        <v>485</v>
      </c>
      <c r="E153" t="s">
        <v>455</v>
      </c>
      <c r="F153" t="s">
        <v>456</v>
      </c>
      <c r="G153" t="s">
        <v>41</v>
      </c>
      <c r="H153" t="s">
        <v>481</v>
      </c>
      <c r="I153" t="s">
        <v>479</v>
      </c>
      <c r="J153" t="s">
        <v>480</v>
      </c>
      <c r="M153" s="1">
        <v>44159</v>
      </c>
      <c r="N153" t="s">
        <v>486</v>
      </c>
      <c r="O153" t="s">
        <v>281</v>
      </c>
      <c r="P153" t="s">
        <v>280</v>
      </c>
      <c r="Q153" t="s">
        <v>321</v>
      </c>
      <c r="S153" t="s">
        <v>46</v>
      </c>
    </row>
    <row r="154" spans="1:19" x14ac:dyDescent="0.25">
      <c r="A154" s="17">
        <v>201125</v>
      </c>
      <c r="B154" t="s">
        <v>21</v>
      </c>
      <c r="D154" t="s">
        <v>485</v>
      </c>
      <c r="E154" t="s">
        <v>455</v>
      </c>
      <c r="F154" t="s">
        <v>456</v>
      </c>
      <c r="G154" t="s">
        <v>41</v>
      </c>
      <c r="H154" t="s">
        <v>481</v>
      </c>
      <c r="I154" t="s">
        <v>88</v>
      </c>
      <c r="J154" t="s">
        <v>478</v>
      </c>
      <c r="M154" s="1">
        <v>44159</v>
      </c>
      <c r="N154" t="s">
        <v>486</v>
      </c>
      <c r="O154" t="s">
        <v>281</v>
      </c>
      <c r="P154" t="s">
        <v>280</v>
      </c>
      <c r="Q154" t="s">
        <v>321</v>
      </c>
      <c r="S154" t="s">
        <v>46</v>
      </c>
    </row>
    <row r="155" spans="1:19" x14ac:dyDescent="0.25">
      <c r="A155" s="17">
        <v>201125</v>
      </c>
      <c r="B155" t="s">
        <v>22</v>
      </c>
      <c r="D155" t="s">
        <v>485</v>
      </c>
      <c r="E155" t="s">
        <v>455</v>
      </c>
      <c r="F155" t="s">
        <v>456</v>
      </c>
      <c r="G155" t="s">
        <v>41</v>
      </c>
      <c r="H155" t="s">
        <v>481</v>
      </c>
      <c r="I155" t="s">
        <v>88</v>
      </c>
      <c r="J155" t="s">
        <v>480</v>
      </c>
      <c r="M155" s="1">
        <v>44159</v>
      </c>
      <c r="N155" t="s">
        <v>486</v>
      </c>
      <c r="O155" t="s">
        <v>281</v>
      </c>
      <c r="P155" t="s">
        <v>280</v>
      </c>
      <c r="Q155" t="s">
        <v>321</v>
      </c>
      <c r="S155" t="s">
        <v>46</v>
      </c>
    </row>
    <row r="156" spans="1:19" x14ac:dyDescent="0.25">
      <c r="A156" s="17">
        <v>201125</v>
      </c>
      <c r="B156" t="s">
        <v>23</v>
      </c>
      <c r="D156" t="s">
        <v>485</v>
      </c>
      <c r="E156" t="s">
        <v>455</v>
      </c>
      <c r="F156" t="s">
        <v>456</v>
      </c>
      <c r="G156" t="s">
        <v>41</v>
      </c>
      <c r="H156" t="s">
        <v>481</v>
      </c>
      <c r="I156" t="s">
        <v>479</v>
      </c>
      <c r="J156" t="s">
        <v>478</v>
      </c>
      <c r="M156" s="1">
        <v>44159</v>
      </c>
      <c r="N156" t="s">
        <v>486</v>
      </c>
      <c r="O156" t="s">
        <v>281</v>
      </c>
      <c r="P156" t="s">
        <v>280</v>
      </c>
      <c r="Q156" t="s">
        <v>321</v>
      </c>
      <c r="S156" t="s">
        <v>46</v>
      </c>
    </row>
    <row r="157" spans="1:19" x14ac:dyDescent="0.25">
      <c r="A157" s="17">
        <v>201125</v>
      </c>
      <c r="B157" t="s">
        <v>66</v>
      </c>
      <c r="D157" t="s">
        <v>485</v>
      </c>
      <c r="E157" t="s">
        <v>455</v>
      </c>
      <c r="F157" t="s">
        <v>456</v>
      </c>
      <c r="G157" t="s">
        <v>41</v>
      </c>
      <c r="H157" t="s">
        <v>481</v>
      </c>
      <c r="I157" t="s">
        <v>477</v>
      </c>
      <c r="J157" t="s">
        <v>480</v>
      </c>
      <c r="M157" s="1">
        <v>44159</v>
      </c>
      <c r="N157" t="s">
        <v>486</v>
      </c>
      <c r="O157" t="s">
        <v>281</v>
      </c>
      <c r="P157" t="s">
        <v>280</v>
      </c>
      <c r="Q157" t="s">
        <v>321</v>
      </c>
      <c r="S157" t="s">
        <v>46</v>
      </c>
    </row>
    <row r="158" spans="1:19" x14ac:dyDescent="0.25">
      <c r="A158" s="17">
        <v>201125</v>
      </c>
      <c r="B158" t="s">
        <v>24</v>
      </c>
      <c r="D158" t="s">
        <v>485</v>
      </c>
      <c r="E158" t="s">
        <v>455</v>
      </c>
      <c r="F158" t="s">
        <v>456</v>
      </c>
      <c r="G158" t="s">
        <v>41</v>
      </c>
      <c r="H158" t="s">
        <v>484</v>
      </c>
      <c r="I158" t="s">
        <v>477</v>
      </c>
      <c r="J158" t="s">
        <v>478</v>
      </c>
      <c r="M158" s="1">
        <v>44159</v>
      </c>
      <c r="N158" t="s">
        <v>486</v>
      </c>
      <c r="O158" t="s">
        <v>281</v>
      </c>
      <c r="P158" t="s">
        <v>280</v>
      </c>
      <c r="Q158" t="s">
        <v>321</v>
      </c>
      <c r="S158" t="s">
        <v>46</v>
      </c>
    </row>
    <row r="159" spans="1:19" x14ac:dyDescent="0.25">
      <c r="A159" s="17">
        <v>201125</v>
      </c>
      <c r="B159" t="s">
        <v>25</v>
      </c>
      <c r="D159" t="s">
        <v>485</v>
      </c>
      <c r="E159" t="s">
        <v>455</v>
      </c>
      <c r="F159" t="s">
        <v>456</v>
      </c>
      <c r="G159" t="s">
        <v>41</v>
      </c>
      <c r="H159" t="s">
        <v>484</v>
      </c>
      <c r="I159" t="s">
        <v>479</v>
      </c>
      <c r="J159" t="s">
        <v>480</v>
      </c>
      <c r="M159" s="1">
        <v>44159</v>
      </c>
      <c r="N159" t="s">
        <v>486</v>
      </c>
      <c r="O159" t="s">
        <v>281</v>
      </c>
      <c r="P159" t="s">
        <v>280</v>
      </c>
      <c r="Q159" t="s">
        <v>321</v>
      </c>
      <c r="S159" t="s">
        <v>46</v>
      </c>
    </row>
    <row r="160" spans="1:19" x14ac:dyDescent="0.25">
      <c r="A160" s="17">
        <v>201125</v>
      </c>
      <c r="B160" t="s">
        <v>26</v>
      </c>
      <c r="D160" t="s">
        <v>485</v>
      </c>
      <c r="E160" t="s">
        <v>455</v>
      </c>
      <c r="F160" t="s">
        <v>456</v>
      </c>
      <c r="G160" t="s">
        <v>41</v>
      </c>
      <c r="H160" t="s">
        <v>484</v>
      </c>
      <c r="I160" t="s">
        <v>88</v>
      </c>
      <c r="J160" t="s">
        <v>478</v>
      </c>
      <c r="M160" s="1">
        <v>44159</v>
      </c>
      <c r="N160" t="s">
        <v>486</v>
      </c>
      <c r="O160" t="s">
        <v>281</v>
      </c>
      <c r="P160" t="s">
        <v>280</v>
      </c>
      <c r="Q160" t="s">
        <v>321</v>
      </c>
      <c r="S160" t="s">
        <v>46</v>
      </c>
    </row>
    <row r="161" spans="1:19" x14ac:dyDescent="0.25">
      <c r="A161" s="17">
        <v>201125</v>
      </c>
      <c r="B161" t="s">
        <v>27</v>
      </c>
      <c r="D161" t="s">
        <v>485</v>
      </c>
      <c r="E161" t="s">
        <v>455</v>
      </c>
      <c r="F161" t="s">
        <v>456</v>
      </c>
      <c r="G161" t="s">
        <v>41</v>
      </c>
      <c r="H161" t="s">
        <v>484</v>
      </c>
      <c r="I161" t="s">
        <v>88</v>
      </c>
      <c r="J161" t="s">
        <v>480</v>
      </c>
      <c r="M161" s="1">
        <v>44159</v>
      </c>
      <c r="N161" t="s">
        <v>486</v>
      </c>
      <c r="O161" t="s">
        <v>281</v>
      </c>
      <c r="P161" t="s">
        <v>280</v>
      </c>
      <c r="Q161" t="s">
        <v>321</v>
      </c>
      <c r="S161" t="s">
        <v>46</v>
      </c>
    </row>
    <row r="162" spans="1:19" x14ac:dyDescent="0.25">
      <c r="A162" s="17">
        <v>201125</v>
      </c>
      <c r="B162" t="s">
        <v>28</v>
      </c>
      <c r="D162" t="s">
        <v>485</v>
      </c>
      <c r="E162" t="s">
        <v>455</v>
      </c>
      <c r="F162" t="s">
        <v>456</v>
      </c>
      <c r="G162" t="s">
        <v>41</v>
      </c>
      <c r="H162" t="s">
        <v>484</v>
      </c>
      <c r="I162" t="s">
        <v>479</v>
      </c>
      <c r="J162" t="s">
        <v>478</v>
      </c>
      <c r="M162" s="1">
        <v>44159</v>
      </c>
      <c r="N162" t="s">
        <v>486</v>
      </c>
      <c r="O162" t="s">
        <v>281</v>
      </c>
      <c r="P162" t="s">
        <v>280</v>
      </c>
      <c r="Q162" t="s">
        <v>321</v>
      </c>
      <c r="S162" t="s">
        <v>46</v>
      </c>
    </row>
    <row r="163" spans="1:19" x14ac:dyDescent="0.25">
      <c r="A163" s="17">
        <v>201125</v>
      </c>
      <c r="B163" t="s">
        <v>70</v>
      </c>
      <c r="D163" t="s">
        <v>485</v>
      </c>
      <c r="E163" t="s">
        <v>455</v>
      </c>
      <c r="F163" t="s">
        <v>456</v>
      </c>
      <c r="G163" t="s">
        <v>41</v>
      </c>
      <c r="H163" t="s">
        <v>484</v>
      </c>
      <c r="I163" t="s">
        <v>477</v>
      </c>
      <c r="J163" t="s">
        <v>480</v>
      </c>
      <c r="M163" s="1">
        <v>44159</v>
      </c>
      <c r="N163" t="s">
        <v>486</v>
      </c>
      <c r="O163" t="s">
        <v>281</v>
      </c>
      <c r="P163" t="s">
        <v>280</v>
      </c>
      <c r="Q163" t="s">
        <v>321</v>
      </c>
      <c r="S163" t="s">
        <v>46</v>
      </c>
    </row>
    <row r="164" spans="1:19" x14ac:dyDescent="0.25">
      <c r="A164" s="17">
        <v>201212</v>
      </c>
      <c r="B164" t="s">
        <v>19</v>
      </c>
      <c r="D164" t="s">
        <v>485</v>
      </c>
      <c r="E164" t="s">
        <v>455</v>
      </c>
      <c r="F164" t="s">
        <v>456</v>
      </c>
      <c r="G164" t="s">
        <v>41</v>
      </c>
      <c r="H164" t="s">
        <v>484</v>
      </c>
      <c r="I164" t="s">
        <v>490</v>
      </c>
      <c r="J164" t="s">
        <v>491</v>
      </c>
      <c r="M164" s="1">
        <v>44176</v>
      </c>
      <c r="N164" t="s">
        <v>486</v>
      </c>
      <c r="O164" t="s">
        <v>281</v>
      </c>
      <c r="P164" t="s">
        <v>280</v>
      </c>
      <c r="Q164" t="s">
        <v>321</v>
      </c>
      <c r="S164" t="s">
        <v>46</v>
      </c>
    </row>
    <row r="165" spans="1:19" x14ac:dyDescent="0.25">
      <c r="A165" s="17">
        <v>201212</v>
      </c>
      <c r="B165" t="s">
        <v>20</v>
      </c>
      <c r="D165" t="s">
        <v>485</v>
      </c>
      <c r="E165" t="s">
        <v>455</v>
      </c>
      <c r="F165" t="s">
        <v>456</v>
      </c>
      <c r="G165" t="s">
        <v>41</v>
      </c>
      <c r="H165" t="s">
        <v>484</v>
      </c>
      <c r="I165" t="s">
        <v>490</v>
      </c>
      <c r="J165" t="s">
        <v>492</v>
      </c>
      <c r="M165" s="1">
        <v>44176</v>
      </c>
      <c r="N165" t="s">
        <v>486</v>
      </c>
      <c r="O165" t="s">
        <v>281</v>
      </c>
      <c r="P165" t="s">
        <v>280</v>
      </c>
      <c r="Q165" t="s">
        <v>321</v>
      </c>
      <c r="S165" t="s">
        <v>46</v>
      </c>
    </row>
    <row r="166" spans="1:19" x14ac:dyDescent="0.25">
      <c r="A166" s="17">
        <v>201212</v>
      </c>
      <c r="B166" t="s">
        <v>21</v>
      </c>
      <c r="D166" t="s">
        <v>485</v>
      </c>
      <c r="E166" t="s">
        <v>455</v>
      </c>
      <c r="F166" t="s">
        <v>456</v>
      </c>
      <c r="G166" t="s">
        <v>41</v>
      </c>
      <c r="H166" t="s">
        <v>484</v>
      </c>
      <c r="I166" t="s">
        <v>493</v>
      </c>
      <c r="J166" t="s">
        <v>492</v>
      </c>
      <c r="M166" s="1">
        <v>44176</v>
      </c>
      <c r="N166" t="s">
        <v>486</v>
      </c>
      <c r="O166" t="s">
        <v>281</v>
      </c>
      <c r="P166" t="s">
        <v>280</v>
      </c>
      <c r="Q166" t="s">
        <v>321</v>
      </c>
      <c r="S166" t="s">
        <v>46</v>
      </c>
    </row>
    <row r="167" spans="1:19" x14ac:dyDescent="0.25">
      <c r="A167" s="17">
        <v>201212</v>
      </c>
      <c r="B167" t="s">
        <v>22</v>
      </c>
      <c r="D167" t="s">
        <v>485</v>
      </c>
      <c r="E167" t="s">
        <v>455</v>
      </c>
      <c r="F167" t="s">
        <v>456</v>
      </c>
      <c r="G167" t="s">
        <v>41</v>
      </c>
      <c r="H167" t="s">
        <v>484</v>
      </c>
      <c r="I167" t="s">
        <v>490</v>
      </c>
      <c r="J167" t="s">
        <v>494</v>
      </c>
      <c r="M167" s="1">
        <v>44176</v>
      </c>
      <c r="N167" t="s">
        <v>486</v>
      </c>
      <c r="O167" t="s">
        <v>281</v>
      </c>
      <c r="P167" t="s">
        <v>280</v>
      </c>
      <c r="Q167" t="s">
        <v>321</v>
      </c>
      <c r="S167" t="s">
        <v>46</v>
      </c>
    </row>
    <row r="168" spans="1:19" x14ac:dyDescent="0.25">
      <c r="A168" s="17">
        <v>201212</v>
      </c>
      <c r="B168" t="s">
        <v>23</v>
      </c>
      <c r="D168" t="s">
        <v>485</v>
      </c>
      <c r="E168" t="s">
        <v>455</v>
      </c>
      <c r="F168" t="s">
        <v>456</v>
      </c>
      <c r="G168" t="s">
        <v>41</v>
      </c>
      <c r="H168" t="s">
        <v>484</v>
      </c>
      <c r="I168" t="s">
        <v>495</v>
      </c>
      <c r="J168" t="s">
        <v>494</v>
      </c>
      <c r="M168" s="1">
        <v>44176</v>
      </c>
      <c r="N168" t="s">
        <v>486</v>
      </c>
      <c r="O168" t="s">
        <v>281</v>
      </c>
      <c r="P168" t="s">
        <v>280</v>
      </c>
      <c r="Q168" t="s">
        <v>321</v>
      </c>
      <c r="S168" t="s">
        <v>46</v>
      </c>
    </row>
    <row r="169" spans="1:19" x14ac:dyDescent="0.25">
      <c r="A169" s="17">
        <v>201212</v>
      </c>
      <c r="B169" t="s">
        <v>66</v>
      </c>
      <c r="D169" t="s">
        <v>485</v>
      </c>
      <c r="E169" t="s">
        <v>455</v>
      </c>
      <c r="F169" t="s">
        <v>456</v>
      </c>
      <c r="G169" t="s">
        <v>41</v>
      </c>
      <c r="H169" t="s">
        <v>484</v>
      </c>
      <c r="I169" t="s">
        <v>496</v>
      </c>
      <c r="J169" t="s">
        <v>78</v>
      </c>
      <c r="M169" s="1">
        <v>44176</v>
      </c>
      <c r="N169" t="s">
        <v>486</v>
      </c>
      <c r="O169" t="s">
        <v>281</v>
      </c>
      <c r="P169" t="s">
        <v>280</v>
      </c>
      <c r="Q169" t="s">
        <v>321</v>
      </c>
      <c r="S169" t="s">
        <v>46</v>
      </c>
    </row>
    <row r="170" spans="1:19" x14ac:dyDescent="0.25">
      <c r="A170" s="17">
        <v>201212</v>
      </c>
      <c r="B170" t="s">
        <v>24</v>
      </c>
      <c r="D170" t="s">
        <v>485</v>
      </c>
      <c r="E170" t="s">
        <v>455</v>
      </c>
      <c r="F170" t="s">
        <v>456</v>
      </c>
      <c r="G170" t="s">
        <v>41</v>
      </c>
      <c r="H170" t="s">
        <v>484</v>
      </c>
      <c r="I170" t="s">
        <v>496</v>
      </c>
      <c r="J170" t="s">
        <v>103</v>
      </c>
      <c r="M170" s="1">
        <v>44176</v>
      </c>
      <c r="N170" t="s">
        <v>486</v>
      </c>
      <c r="O170" t="s">
        <v>281</v>
      </c>
      <c r="P170" t="s">
        <v>280</v>
      </c>
      <c r="Q170" t="s">
        <v>321</v>
      </c>
      <c r="S170" t="s">
        <v>46</v>
      </c>
    </row>
    <row r="171" spans="1:19" x14ac:dyDescent="0.25">
      <c r="A171" s="17">
        <v>201212</v>
      </c>
      <c r="B171" t="s">
        <v>25</v>
      </c>
      <c r="D171" t="s">
        <v>485</v>
      </c>
      <c r="E171" t="s">
        <v>455</v>
      </c>
      <c r="F171" t="s">
        <v>456</v>
      </c>
      <c r="G171" t="s">
        <v>41</v>
      </c>
      <c r="H171" t="s">
        <v>484</v>
      </c>
      <c r="I171" t="s">
        <v>497</v>
      </c>
      <c r="J171" t="s">
        <v>103</v>
      </c>
      <c r="M171" s="1">
        <v>44176</v>
      </c>
      <c r="N171" t="s">
        <v>486</v>
      </c>
      <c r="O171" t="s">
        <v>281</v>
      </c>
      <c r="P171" t="s">
        <v>280</v>
      </c>
      <c r="Q171" t="s">
        <v>321</v>
      </c>
      <c r="S171" t="s">
        <v>46</v>
      </c>
    </row>
    <row r="172" spans="1:19" x14ac:dyDescent="0.25">
      <c r="A172" s="17">
        <v>201212</v>
      </c>
      <c r="B172" t="s">
        <v>26</v>
      </c>
      <c r="D172" t="s">
        <v>485</v>
      </c>
      <c r="E172" t="s">
        <v>455</v>
      </c>
      <c r="F172" t="s">
        <v>456</v>
      </c>
      <c r="G172" t="s">
        <v>41</v>
      </c>
      <c r="H172" t="s">
        <v>484</v>
      </c>
      <c r="I172" t="s">
        <v>496</v>
      </c>
      <c r="J172" t="s">
        <v>498</v>
      </c>
      <c r="M172" s="1">
        <v>44176</v>
      </c>
      <c r="N172" t="s">
        <v>486</v>
      </c>
      <c r="O172" t="s">
        <v>281</v>
      </c>
      <c r="P172" t="s">
        <v>280</v>
      </c>
      <c r="Q172" t="s">
        <v>321</v>
      </c>
      <c r="S172" t="s">
        <v>46</v>
      </c>
    </row>
    <row r="173" spans="1:19" x14ac:dyDescent="0.25">
      <c r="A173" s="17">
        <v>201212</v>
      </c>
      <c r="B173" t="s">
        <v>27</v>
      </c>
      <c r="D173" t="s">
        <v>485</v>
      </c>
      <c r="E173" t="s">
        <v>455</v>
      </c>
      <c r="F173" t="s">
        <v>456</v>
      </c>
      <c r="G173" t="s">
        <v>41</v>
      </c>
      <c r="H173" t="s">
        <v>484</v>
      </c>
      <c r="I173" t="s">
        <v>499</v>
      </c>
      <c r="J173" t="s">
        <v>498</v>
      </c>
      <c r="M173" s="1">
        <v>44176</v>
      </c>
      <c r="N173" t="s">
        <v>486</v>
      </c>
      <c r="O173" t="s">
        <v>281</v>
      </c>
      <c r="P173" t="s">
        <v>280</v>
      </c>
      <c r="Q173" t="s">
        <v>321</v>
      </c>
      <c r="S173" t="s">
        <v>46</v>
      </c>
    </row>
    <row r="174" spans="1:19" x14ac:dyDescent="0.25">
      <c r="A174" s="17">
        <v>201212</v>
      </c>
      <c r="B174" t="s">
        <v>19</v>
      </c>
      <c r="D174" t="s">
        <v>485</v>
      </c>
      <c r="E174" t="s">
        <v>455</v>
      </c>
      <c r="F174" t="s">
        <v>456</v>
      </c>
      <c r="G174" t="s">
        <v>41</v>
      </c>
      <c r="H174" t="s">
        <v>481</v>
      </c>
      <c r="I174" t="s">
        <v>490</v>
      </c>
      <c r="J174" t="s">
        <v>491</v>
      </c>
      <c r="M174" s="1">
        <v>44176</v>
      </c>
      <c r="N174" t="s">
        <v>486</v>
      </c>
      <c r="O174" t="s">
        <v>281</v>
      </c>
      <c r="P174" t="s">
        <v>280</v>
      </c>
      <c r="Q174" t="s">
        <v>321</v>
      </c>
      <c r="S174" t="s">
        <v>46</v>
      </c>
    </row>
    <row r="175" spans="1:19" x14ac:dyDescent="0.25">
      <c r="A175" s="17">
        <v>201212</v>
      </c>
      <c r="B175" t="s">
        <v>20</v>
      </c>
      <c r="D175" t="s">
        <v>485</v>
      </c>
      <c r="E175" t="s">
        <v>455</v>
      </c>
      <c r="F175" t="s">
        <v>456</v>
      </c>
      <c r="G175" t="s">
        <v>41</v>
      </c>
      <c r="H175" t="s">
        <v>481</v>
      </c>
      <c r="I175" t="s">
        <v>490</v>
      </c>
      <c r="J175" t="s">
        <v>492</v>
      </c>
      <c r="M175" s="1">
        <v>44176</v>
      </c>
      <c r="N175" t="s">
        <v>486</v>
      </c>
      <c r="O175" t="s">
        <v>281</v>
      </c>
      <c r="P175" t="s">
        <v>280</v>
      </c>
      <c r="Q175" t="s">
        <v>321</v>
      </c>
      <c r="S175" t="s">
        <v>46</v>
      </c>
    </row>
    <row r="176" spans="1:19" x14ac:dyDescent="0.25">
      <c r="A176" s="17">
        <v>201212</v>
      </c>
      <c r="B176" t="s">
        <v>21</v>
      </c>
      <c r="D176" t="s">
        <v>485</v>
      </c>
      <c r="E176" t="s">
        <v>455</v>
      </c>
      <c r="F176" t="s">
        <v>456</v>
      </c>
      <c r="G176" t="s">
        <v>41</v>
      </c>
      <c r="H176" t="s">
        <v>481</v>
      </c>
      <c r="I176" t="s">
        <v>493</v>
      </c>
      <c r="J176" t="s">
        <v>492</v>
      </c>
      <c r="M176" s="1">
        <v>44176</v>
      </c>
      <c r="N176" t="s">
        <v>486</v>
      </c>
      <c r="O176" t="s">
        <v>281</v>
      </c>
      <c r="P176" t="s">
        <v>280</v>
      </c>
      <c r="Q176" t="s">
        <v>321</v>
      </c>
      <c r="S176" t="s">
        <v>46</v>
      </c>
    </row>
    <row r="177" spans="1:19" x14ac:dyDescent="0.25">
      <c r="A177" s="17">
        <v>201212</v>
      </c>
      <c r="B177" t="s">
        <v>22</v>
      </c>
      <c r="D177" t="s">
        <v>485</v>
      </c>
      <c r="E177" t="s">
        <v>455</v>
      </c>
      <c r="F177" t="s">
        <v>456</v>
      </c>
      <c r="G177" t="s">
        <v>41</v>
      </c>
      <c r="H177" t="s">
        <v>481</v>
      </c>
      <c r="I177" t="s">
        <v>490</v>
      </c>
      <c r="J177" t="s">
        <v>494</v>
      </c>
      <c r="M177" s="1">
        <v>44176</v>
      </c>
      <c r="N177" t="s">
        <v>486</v>
      </c>
      <c r="O177" t="s">
        <v>281</v>
      </c>
      <c r="P177" t="s">
        <v>280</v>
      </c>
      <c r="Q177" t="s">
        <v>321</v>
      </c>
      <c r="S177" t="s">
        <v>46</v>
      </c>
    </row>
    <row r="178" spans="1:19" x14ac:dyDescent="0.25">
      <c r="A178" s="17">
        <v>201212</v>
      </c>
      <c r="B178" t="s">
        <v>23</v>
      </c>
      <c r="D178" t="s">
        <v>485</v>
      </c>
      <c r="E178" t="s">
        <v>455</v>
      </c>
      <c r="F178" t="s">
        <v>456</v>
      </c>
      <c r="G178" t="s">
        <v>41</v>
      </c>
      <c r="H178" t="s">
        <v>481</v>
      </c>
      <c r="I178" t="s">
        <v>495</v>
      </c>
      <c r="J178" t="s">
        <v>494</v>
      </c>
      <c r="M178" s="1">
        <v>44176</v>
      </c>
      <c r="N178" t="s">
        <v>486</v>
      </c>
      <c r="O178" t="s">
        <v>281</v>
      </c>
      <c r="P178" t="s">
        <v>280</v>
      </c>
      <c r="Q178" t="s">
        <v>321</v>
      </c>
      <c r="S178" t="s">
        <v>46</v>
      </c>
    </row>
    <row r="179" spans="1:19" x14ac:dyDescent="0.25">
      <c r="A179" s="17">
        <v>201212</v>
      </c>
      <c r="B179" t="s">
        <v>66</v>
      </c>
      <c r="D179" t="s">
        <v>485</v>
      </c>
      <c r="E179" t="s">
        <v>455</v>
      </c>
      <c r="F179" t="s">
        <v>456</v>
      </c>
      <c r="G179" t="s">
        <v>41</v>
      </c>
      <c r="H179" t="s">
        <v>481</v>
      </c>
      <c r="I179" t="s">
        <v>496</v>
      </c>
      <c r="J179" t="s">
        <v>78</v>
      </c>
      <c r="M179" s="1">
        <v>44176</v>
      </c>
      <c r="N179" t="s">
        <v>486</v>
      </c>
      <c r="O179" t="s">
        <v>281</v>
      </c>
      <c r="P179" t="s">
        <v>280</v>
      </c>
      <c r="Q179" t="s">
        <v>321</v>
      </c>
      <c r="S179" t="s">
        <v>46</v>
      </c>
    </row>
    <row r="180" spans="1:19" x14ac:dyDescent="0.25">
      <c r="A180" s="17">
        <v>201212</v>
      </c>
      <c r="B180" t="s">
        <v>24</v>
      </c>
      <c r="D180" t="s">
        <v>485</v>
      </c>
      <c r="E180" t="s">
        <v>455</v>
      </c>
      <c r="F180" t="s">
        <v>456</v>
      </c>
      <c r="G180" t="s">
        <v>41</v>
      </c>
      <c r="H180" t="s">
        <v>481</v>
      </c>
      <c r="I180" t="s">
        <v>496</v>
      </c>
      <c r="J180" t="s">
        <v>103</v>
      </c>
      <c r="M180" s="1">
        <v>44176</v>
      </c>
      <c r="N180" t="s">
        <v>486</v>
      </c>
      <c r="O180" t="s">
        <v>281</v>
      </c>
      <c r="P180" t="s">
        <v>280</v>
      </c>
      <c r="Q180" t="s">
        <v>321</v>
      </c>
      <c r="S180" t="s">
        <v>46</v>
      </c>
    </row>
    <row r="181" spans="1:19" x14ac:dyDescent="0.25">
      <c r="A181" s="17">
        <v>201212</v>
      </c>
      <c r="B181" t="s">
        <v>25</v>
      </c>
      <c r="D181" t="s">
        <v>485</v>
      </c>
      <c r="E181" t="s">
        <v>455</v>
      </c>
      <c r="F181" t="s">
        <v>456</v>
      </c>
      <c r="G181" t="s">
        <v>41</v>
      </c>
      <c r="H181" t="s">
        <v>481</v>
      </c>
      <c r="I181" t="s">
        <v>497</v>
      </c>
      <c r="J181" t="s">
        <v>103</v>
      </c>
      <c r="M181" s="1">
        <v>44176</v>
      </c>
      <c r="N181" t="s">
        <v>486</v>
      </c>
      <c r="O181" t="s">
        <v>281</v>
      </c>
      <c r="P181" t="s">
        <v>280</v>
      </c>
      <c r="Q181" t="s">
        <v>321</v>
      </c>
      <c r="S181" t="s">
        <v>46</v>
      </c>
    </row>
    <row r="182" spans="1:19" x14ac:dyDescent="0.25">
      <c r="A182" s="17">
        <v>201212</v>
      </c>
      <c r="B182" t="s">
        <v>26</v>
      </c>
      <c r="D182" t="s">
        <v>485</v>
      </c>
      <c r="E182" t="s">
        <v>455</v>
      </c>
      <c r="F182" t="s">
        <v>456</v>
      </c>
      <c r="G182" t="s">
        <v>41</v>
      </c>
      <c r="H182" t="s">
        <v>481</v>
      </c>
      <c r="I182" t="s">
        <v>496</v>
      </c>
      <c r="J182" t="s">
        <v>498</v>
      </c>
      <c r="M182" s="1">
        <v>44176</v>
      </c>
      <c r="N182" t="s">
        <v>486</v>
      </c>
      <c r="O182" t="s">
        <v>281</v>
      </c>
      <c r="P182" t="s">
        <v>280</v>
      </c>
      <c r="Q182" t="s">
        <v>321</v>
      </c>
      <c r="S182" t="s">
        <v>46</v>
      </c>
    </row>
    <row r="183" spans="1:19" x14ac:dyDescent="0.25">
      <c r="A183" s="17">
        <v>201212</v>
      </c>
      <c r="B183" t="s">
        <v>27</v>
      </c>
      <c r="D183" t="s">
        <v>485</v>
      </c>
      <c r="E183" t="s">
        <v>455</v>
      </c>
      <c r="F183" t="s">
        <v>456</v>
      </c>
      <c r="G183" t="s">
        <v>41</v>
      </c>
      <c r="H183" t="s">
        <v>481</v>
      </c>
      <c r="I183" t="s">
        <v>499</v>
      </c>
      <c r="J183" t="s">
        <v>498</v>
      </c>
      <c r="M183" s="1">
        <v>44176</v>
      </c>
      <c r="N183" t="s">
        <v>486</v>
      </c>
      <c r="O183" t="s">
        <v>281</v>
      </c>
      <c r="P183" t="s">
        <v>280</v>
      </c>
      <c r="Q183" t="s">
        <v>321</v>
      </c>
      <c r="S183" t="s">
        <v>46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L48"/>
  <sheetViews>
    <sheetView workbookViewId="0">
      <selection activeCell="C40" sqref="C40:F48"/>
    </sheetView>
  </sheetViews>
  <sheetFormatPr defaultRowHeight="15" x14ac:dyDescent="0.25"/>
  <cols>
    <col min="3" max="3" width="15.85546875" customWidth="1"/>
    <col min="4" max="4" width="17.7109375" customWidth="1"/>
  </cols>
  <sheetData>
    <row r="16" spans="11:11" x14ac:dyDescent="0.25">
      <c r="K16" t="s">
        <v>209</v>
      </c>
    </row>
    <row r="17" spans="1:12" x14ac:dyDescent="0.25">
      <c r="B17" t="s">
        <v>217</v>
      </c>
      <c r="C17" t="s">
        <v>218</v>
      </c>
      <c r="J17" t="s">
        <v>210</v>
      </c>
      <c r="K17" t="s">
        <v>63</v>
      </c>
      <c r="L17" t="str">
        <f>K17&amp;","&amp;$H$25</f>
        <v>atc1,sal</v>
      </c>
    </row>
    <row r="18" spans="1:12" x14ac:dyDescent="0.25">
      <c r="A18" t="s">
        <v>208</v>
      </c>
      <c r="B18">
        <v>5</v>
      </c>
      <c r="C18">
        <f>$B$21-B18</f>
        <v>2.3600000000000003</v>
      </c>
      <c r="J18" t="s">
        <v>211</v>
      </c>
      <c r="K18" t="s">
        <v>213</v>
      </c>
      <c r="L18" t="str">
        <f>K18&amp;","&amp;$H$25</f>
        <v>atc1,ara,sal</v>
      </c>
    </row>
    <row r="19" spans="1:12" x14ac:dyDescent="0.25">
      <c r="B19">
        <v>6.5</v>
      </c>
      <c r="C19">
        <f>$B$21-B19</f>
        <v>0.86000000000000032</v>
      </c>
      <c r="J19" t="s">
        <v>212</v>
      </c>
      <c r="K19" t="s">
        <v>214</v>
      </c>
      <c r="L19" t="str">
        <f>K19&amp;","&amp;$H$25</f>
        <v>atc1,cin,sal</v>
      </c>
    </row>
    <row r="20" spans="1:12" x14ac:dyDescent="0.25">
      <c r="B20">
        <v>7.2</v>
      </c>
      <c r="C20">
        <f>$B$21-B20</f>
        <v>0.16000000000000014</v>
      </c>
      <c r="J20" s="16" t="s">
        <v>210</v>
      </c>
      <c r="K20" t="s">
        <v>64</v>
      </c>
      <c r="L20" t="str">
        <f>K20&amp;","&amp;$I$25</f>
        <v>sal1,atc</v>
      </c>
    </row>
    <row r="21" spans="1:12" x14ac:dyDescent="0.25">
      <c r="B21">
        <v>7.36</v>
      </c>
      <c r="J21" s="16" t="s">
        <v>211</v>
      </c>
      <c r="K21" t="s">
        <v>215</v>
      </c>
      <c r="L21" t="str">
        <f>K21&amp;","&amp;$I$25</f>
        <v>sal1,ara,atc</v>
      </c>
    </row>
    <row r="22" spans="1:12" x14ac:dyDescent="0.25">
      <c r="B22" t="s">
        <v>116</v>
      </c>
      <c r="E22" s="16" t="s">
        <v>117</v>
      </c>
      <c r="J22" s="16" t="s">
        <v>212</v>
      </c>
      <c r="K22" t="s">
        <v>216</v>
      </c>
      <c r="L22" t="str">
        <f>K22&amp;","&amp;$I$25</f>
        <v>sal1,cin,atc</v>
      </c>
    </row>
    <row r="23" spans="1:12" x14ac:dyDescent="0.25">
      <c r="B23" t="s">
        <v>210</v>
      </c>
      <c r="C23" t="s">
        <v>211</v>
      </c>
      <c r="D23" t="s">
        <v>212</v>
      </c>
      <c r="E23" s="16" t="s">
        <v>210</v>
      </c>
      <c r="F23" s="16" t="s">
        <v>211</v>
      </c>
      <c r="G23" s="16" t="s">
        <v>212</v>
      </c>
      <c r="J23" t="s">
        <v>210</v>
      </c>
      <c r="K23" t="s">
        <v>63</v>
      </c>
      <c r="L23" t="str">
        <f>K23&amp;","&amp;$H$25</f>
        <v>atc1,sal</v>
      </c>
    </row>
    <row r="24" spans="1:12" x14ac:dyDescent="0.25">
      <c r="A24" t="s">
        <v>209</v>
      </c>
      <c r="B24" t="s">
        <v>63</v>
      </c>
      <c r="C24" t="s">
        <v>213</v>
      </c>
      <c r="D24" t="s">
        <v>214</v>
      </c>
      <c r="E24" t="s">
        <v>64</v>
      </c>
      <c r="F24" t="s">
        <v>215</v>
      </c>
      <c r="G24" t="s">
        <v>216</v>
      </c>
      <c r="J24" t="s">
        <v>212</v>
      </c>
      <c r="K24" t="s">
        <v>214</v>
      </c>
      <c r="L24" t="str">
        <f>K24&amp;","&amp;$H$25</f>
        <v>atc1,cin,sal</v>
      </c>
    </row>
    <row r="25" spans="1:12" x14ac:dyDescent="0.25">
      <c r="B25" t="str">
        <f>B24&amp;","&amp;$H$25</f>
        <v>atc1,sal</v>
      </c>
      <c r="C25" t="str">
        <f>C24&amp;","&amp;$H$25</f>
        <v>atc1,ara,sal</v>
      </c>
      <c r="D25" t="str">
        <f>D24&amp;","&amp;$H$25</f>
        <v>atc1,cin,sal</v>
      </c>
      <c r="E25" t="str">
        <f>E24&amp;","&amp;$I$25</f>
        <v>sal1,atc</v>
      </c>
      <c r="F25" t="str">
        <f>F24&amp;","&amp;$I$25</f>
        <v>sal1,ara,atc</v>
      </c>
      <c r="G25" t="str">
        <f>G24&amp;","&amp;$I$25</f>
        <v>sal1,cin,atc</v>
      </c>
      <c r="H25" t="s">
        <v>57</v>
      </c>
      <c r="I25" t="s">
        <v>46</v>
      </c>
      <c r="J25" t="s">
        <v>211</v>
      </c>
      <c r="K25" t="s">
        <v>213</v>
      </c>
      <c r="L25" t="str">
        <f>K25&amp;","&amp;$H$25</f>
        <v>atc1,ara,sal</v>
      </c>
    </row>
    <row r="26" spans="1:12" x14ac:dyDescent="0.25">
      <c r="J26" s="16" t="s">
        <v>210</v>
      </c>
      <c r="K26" t="s">
        <v>64</v>
      </c>
      <c r="L26" t="str">
        <f>K26&amp;","&amp;$I$25</f>
        <v>sal1,atc</v>
      </c>
    </row>
    <row r="27" spans="1:12" x14ac:dyDescent="0.25">
      <c r="J27" s="16" t="s">
        <v>212</v>
      </c>
      <c r="K27" t="s">
        <v>216</v>
      </c>
      <c r="L27" t="str">
        <f>K27&amp;","&amp;$I$25</f>
        <v>sal1,cin,atc</v>
      </c>
    </row>
    <row r="28" spans="1:12" x14ac:dyDescent="0.25">
      <c r="J28" s="16" t="s">
        <v>211</v>
      </c>
      <c r="K28" t="s">
        <v>215</v>
      </c>
      <c r="L28" t="str">
        <f>K28&amp;","&amp;$I$25</f>
        <v>sal1,ara,atc</v>
      </c>
    </row>
    <row r="34" spans="1:7" x14ac:dyDescent="0.25">
      <c r="A34" t="s">
        <v>145</v>
      </c>
      <c r="B34" t="s">
        <v>219</v>
      </c>
      <c r="C34" t="str">
        <f t="shared" ref="C34:D36" si="0">B$20&amp;",["&amp;K17&amp;"]"</f>
        <v>7.2,[atc1]</v>
      </c>
      <c r="D34" t="str">
        <f t="shared" si="0"/>
        <v>0.16,[atc1,sal]</v>
      </c>
      <c r="E34" t="str">
        <f>B$20&amp;",["&amp;K23&amp;"]"</f>
        <v>7.2,[atc1]</v>
      </c>
      <c r="F34" t="str">
        <f>C$20&amp;",["&amp;L23&amp;"]"</f>
        <v>0.16,[atc1,sal]</v>
      </c>
      <c r="G34" t="s">
        <v>221</v>
      </c>
    </row>
    <row r="35" spans="1:7" x14ac:dyDescent="0.25">
      <c r="A35" t="s">
        <v>146</v>
      </c>
      <c r="B35" t="s">
        <v>219</v>
      </c>
      <c r="C35" t="str">
        <f t="shared" si="0"/>
        <v>7.2,[atc1,ara]</v>
      </c>
      <c r="D35" t="str">
        <f t="shared" si="0"/>
        <v>0.16,[atc1,ara,sal]</v>
      </c>
      <c r="E35" t="str">
        <f t="shared" ref="E35:F35" si="1">B$20&amp;",["&amp;K24&amp;"]"</f>
        <v>7.2,[atc1,cin]</v>
      </c>
      <c r="F35" t="str">
        <f t="shared" si="1"/>
        <v>0.16,[atc1,cin,sal]</v>
      </c>
      <c r="G35" t="s">
        <v>221</v>
      </c>
    </row>
    <row r="36" spans="1:7" x14ac:dyDescent="0.25">
      <c r="A36" t="s">
        <v>147</v>
      </c>
      <c r="B36" t="s">
        <v>219</v>
      </c>
      <c r="C36" t="str">
        <f t="shared" si="0"/>
        <v>7.2,[atc1,cin]</v>
      </c>
      <c r="D36" t="str">
        <f t="shared" si="0"/>
        <v>0.16,[atc1,cin,sal]</v>
      </c>
      <c r="E36" t="str">
        <f t="shared" ref="E36:F36" si="2">B$20&amp;",["&amp;K25&amp;"]"</f>
        <v>7.2,[atc1,ara]</v>
      </c>
      <c r="F36" t="str">
        <f t="shared" si="2"/>
        <v>0.16,[atc1,ara,sal]</v>
      </c>
      <c r="G36" t="s">
        <v>221</v>
      </c>
    </row>
    <row r="37" spans="1:7" x14ac:dyDescent="0.25">
      <c r="A37" t="s">
        <v>148</v>
      </c>
      <c r="B37" t="s">
        <v>219</v>
      </c>
      <c r="C37" t="str">
        <f t="shared" ref="C37:D39" si="3">B$19&amp;",["&amp;K17&amp;"]"</f>
        <v>6.5,[atc1]</v>
      </c>
      <c r="D37" t="str">
        <f t="shared" si="3"/>
        <v>0.86,[atc1,sal]</v>
      </c>
      <c r="E37" t="str">
        <f>B$19&amp;",["&amp;K23&amp;"]"</f>
        <v>6.5,[atc1]</v>
      </c>
      <c r="F37" t="str">
        <f>C$19&amp;",["&amp;L23&amp;"]"</f>
        <v>0.86,[atc1,sal]</v>
      </c>
      <c r="G37" t="s">
        <v>221</v>
      </c>
    </row>
    <row r="38" spans="1:7" x14ac:dyDescent="0.25">
      <c r="A38" t="s">
        <v>149</v>
      </c>
      <c r="B38" t="s">
        <v>219</v>
      </c>
      <c r="C38" t="str">
        <f t="shared" si="3"/>
        <v>6.5,[atc1,ara]</v>
      </c>
      <c r="D38" t="str">
        <f t="shared" si="3"/>
        <v>0.86,[atc1,ara,sal]</v>
      </c>
      <c r="E38" t="str">
        <f t="shared" ref="E38:F38" si="4">B$19&amp;",["&amp;K24&amp;"]"</f>
        <v>6.5,[atc1,cin]</v>
      </c>
      <c r="F38" t="str">
        <f t="shared" si="4"/>
        <v>0.86,[atc1,cin,sal]</v>
      </c>
      <c r="G38" t="s">
        <v>221</v>
      </c>
    </row>
    <row r="39" spans="1:7" x14ac:dyDescent="0.25">
      <c r="A39" t="s">
        <v>150</v>
      </c>
      <c r="B39" t="s">
        <v>219</v>
      </c>
      <c r="C39" t="str">
        <f t="shared" si="3"/>
        <v>6.5,[atc1,cin]</v>
      </c>
      <c r="D39" t="str">
        <f t="shared" si="3"/>
        <v>0.86,[atc1,cin,sal]</v>
      </c>
      <c r="E39" t="str">
        <f t="shared" ref="E39:F39" si="5">B$19&amp;",["&amp;K25&amp;"]"</f>
        <v>6.5,[atc1,ara]</v>
      </c>
      <c r="F39" t="str">
        <f t="shared" si="5"/>
        <v>0.86,[atc1,ara,sal]</v>
      </c>
      <c r="G39" t="s">
        <v>221</v>
      </c>
    </row>
    <row r="40" spans="1:7" x14ac:dyDescent="0.25">
      <c r="A40" t="s">
        <v>151</v>
      </c>
      <c r="B40" t="s">
        <v>220</v>
      </c>
      <c r="C40" t="str">
        <f>B$20&amp;",["&amp;K20&amp;"]"</f>
        <v>7.2,[sal1]</v>
      </c>
      <c r="D40" t="str">
        <f>C$20&amp;",["&amp;L20&amp;"]"</f>
        <v>0.16,[sal1,atc]</v>
      </c>
      <c r="E40" t="str">
        <f>B$20&amp;",["&amp;K26&amp;"]"</f>
        <v>7.2,[sal1]</v>
      </c>
      <c r="F40" t="str">
        <f>C$20&amp;",["&amp;L26&amp;"]"</f>
        <v>0.16,[sal1,atc]</v>
      </c>
      <c r="G40" t="s">
        <v>221</v>
      </c>
    </row>
    <row r="41" spans="1:7" x14ac:dyDescent="0.25">
      <c r="A41" t="s">
        <v>152</v>
      </c>
      <c r="B41" t="s">
        <v>220</v>
      </c>
      <c r="C41" t="str">
        <f t="shared" ref="C41:D41" si="6">B$20&amp;",["&amp;K21&amp;"]"</f>
        <v>7.2,[sal1,ara]</v>
      </c>
      <c r="D41" t="str">
        <f t="shared" si="6"/>
        <v>0.16,[sal1,ara,atc]</v>
      </c>
      <c r="E41" t="str">
        <f t="shared" ref="E41:F41" si="7">B$20&amp;",["&amp;K27&amp;"]"</f>
        <v>7.2,[sal1,cin]</v>
      </c>
      <c r="F41" t="str">
        <f t="shared" si="7"/>
        <v>0.16,[sal1,cin,atc]</v>
      </c>
      <c r="G41" t="s">
        <v>221</v>
      </c>
    </row>
    <row r="42" spans="1:7" x14ac:dyDescent="0.25">
      <c r="A42" t="s">
        <v>153</v>
      </c>
      <c r="B42" t="s">
        <v>220</v>
      </c>
      <c r="C42" t="str">
        <f t="shared" ref="C42:D42" si="8">B$20&amp;",["&amp;K22&amp;"]"</f>
        <v>7.2,[sal1,cin]</v>
      </c>
      <c r="D42" t="str">
        <f t="shared" si="8"/>
        <v>0.16,[sal1,cin,atc]</v>
      </c>
      <c r="E42" t="str">
        <f t="shared" ref="E42:F42" si="9">B$20&amp;",["&amp;K28&amp;"]"</f>
        <v>7.2,[sal1,ara]</v>
      </c>
      <c r="F42" t="str">
        <f t="shared" si="9"/>
        <v>0.16,[sal1,ara,atc]</v>
      </c>
      <c r="G42" t="s">
        <v>221</v>
      </c>
    </row>
    <row r="43" spans="1:7" x14ac:dyDescent="0.25">
      <c r="A43" t="s">
        <v>154</v>
      </c>
      <c r="B43" t="s">
        <v>220</v>
      </c>
      <c r="C43" t="str">
        <f>B$19&amp;",["&amp;K20&amp;"]"</f>
        <v>6.5,[sal1]</v>
      </c>
      <c r="D43" t="str">
        <f>C$19&amp;",["&amp;L20&amp;"]"</f>
        <v>0.86,[sal1,atc]</v>
      </c>
      <c r="E43" t="str">
        <f>B$19&amp;",["&amp;K26&amp;"]"</f>
        <v>6.5,[sal1]</v>
      </c>
      <c r="F43" t="str">
        <f>C$19&amp;",["&amp;L26&amp;"]"</f>
        <v>0.86,[sal1,atc]</v>
      </c>
      <c r="G43" t="s">
        <v>221</v>
      </c>
    </row>
    <row r="44" spans="1:7" x14ac:dyDescent="0.25">
      <c r="A44" t="s">
        <v>155</v>
      </c>
      <c r="B44" t="s">
        <v>220</v>
      </c>
      <c r="C44" t="str">
        <f t="shared" ref="C44:D44" si="10">B$19&amp;",["&amp;K21&amp;"]"</f>
        <v>6.5,[sal1,ara]</v>
      </c>
      <c r="D44" t="str">
        <f t="shared" si="10"/>
        <v>0.86,[sal1,ara,atc]</v>
      </c>
      <c r="E44" t="str">
        <f t="shared" ref="E44:F44" si="11">B$19&amp;",["&amp;K27&amp;"]"</f>
        <v>6.5,[sal1,cin]</v>
      </c>
      <c r="F44" t="str">
        <f t="shared" si="11"/>
        <v>0.86,[sal1,cin,atc]</v>
      </c>
      <c r="G44" t="s">
        <v>221</v>
      </c>
    </row>
    <row r="45" spans="1:7" x14ac:dyDescent="0.25">
      <c r="A45" t="s">
        <v>156</v>
      </c>
      <c r="B45" t="s">
        <v>220</v>
      </c>
      <c r="C45" t="str">
        <f t="shared" ref="C45:D45" si="12">B$19&amp;",["&amp;K22&amp;"]"</f>
        <v>6.5,[sal1,cin]</v>
      </c>
      <c r="D45" t="str">
        <f t="shared" si="12"/>
        <v>0.86,[sal1,cin,atc]</v>
      </c>
      <c r="E45" t="str">
        <f t="shared" ref="E45:F45" si="13">B$19&amp;",["&amp;K28&amp;"]"</f>
        <v>6.5,[sal1,ara]</v>
      </c>
      <c r="F45" t="str">
        <f t="shared" si="13"/>
        <v>0.86,[sal1,ara,atc]</v>
      </c>
      <c r="G45" t="s">
        <v>221</v>
      </c>
    </row>
    <row r="46" spans="1:7" x14ac:dyDescent="0.25">
      <c r="A46" t="s">
        <v>157</v>
      </c>
      <c r="B46" t="s">
        <v>219</v>
      </c>
      <c r="C46" t="str">
        <f>B$18&amp;",["&amp;K17&amp;"]"</f>
        <v>5,[atc1]</v>
      </c>
      <c r="D46" t="str">
        <f>C$18&amp;",["&amp;L17&amp;"]"</f>
        <v>2.36,[atc1,sal]</v>
      </c>
      <c r="E46" t="str">
        <f>B$18&amp;",["&amp;K23&amp;"]"</f>
        <v>5,[atc1]</v>
      </c>
      <c r="F46" t="str">
        <f>C$18&amp;",["&amp;L23&amp;"]"</f>
        <v>2.36,[atc1,sal]</v>
      </c>
      <c r="G46" t="s">
        <v>221</v>
      </c>
    </row>
    <row r="47" spans="1:7" x14ac:dyDescent="0.25">
      <c r="A47" t="s">
        <v>158</v>
      </c>
      <c r="B47" t="s">
        <v>219</v>
      </c>
      <c r="C47" t="str">
        <f t="shared" ref="C47:D47" si="14">B$18&amp;",["&amp;K18&amp;"]"</f>
        <v>5,[atc1,ara]</v>
      </c>
      <c r="D47" t="str">
        <f t="shared" si="14"/>
        <v>2.36,[atc1,ara,sal]</v>
      </c>
      <c r="E47" t="str">
        <f t="shared" ref="E47:F47" si="15">B$18&amp;",["&amp;K24&amp;"]"</f>
        <v>5,[atc1,cin]</v>
      </c>
      <c r="F47" t="str">
        <f t="shared" si="15"/>
        <v>2.36,[atc1,cin,sal]</v>
      </c>
      <c r="G47" t="s">
        <v>221</v>
      </c>
    </row>
    <row r="48" spans="1:7" x14ac:dyDescent="0.25">
      <c r="A48" t="s">
        <v>159</v>
      </c>
      <c r="B48" t="s">
        <v>219</v>
      </c>
      <c r="C48" t="str">
        <f t="shared" ref="C48:D48" si="16">B$18&amp;",["&amp;K19&amp;"]"</f>
        <v>5,[atc1,cin]</v>
      </c>
      <c r="D48" t="str">
        <f t="shared" si="16"/>
        <v>2.36,[atc1,cin,sal]</v>
      </c>
      <c r="E48" t="str">
        <f t="shared" ref="E48:F48" si="17">B$18&amp;",["&amp;K25&amp;"]"</f>
        <v>5,[atc1,ara]</v>
      </c>
      <c r="F48" t="str">
        <f t="shared" si="17"/>
        <v>2.36,[atc1,ara,sal]</v>
      </c>
      <c r="G48" t="s">
        <v>221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D5" sqref="D5"/>
    </sheetView>
  </sheetViews>
  <sheetFormatPr defaultRowHeight="15" x14ac:dyDescent="0.25"/>
  <cols>
    <col min="4" max="4" width="11.28515625" customWidth="1"/>
    <col min="5" max="5" width="11.7109375" customWidth="1"/>
  </cols>
  <sheetData>
    <row r="1" spans="1:7" x14ac:dyDescent="0.25">
      <c r="C1" s="13" t="s">
        <v>113</v>
      </c>
      <c r="D1" s="14" t="s">
        <v>114</v>
      </c>
      <c r="E1" s="15" t="s">
        <v>115</v>
      </c>
    </row>
    <row r="2" spans="1:7" x14ac:dyDescent="0.25">
      <c r="B2" t="s">
        <v>116</v>
      </c>
      <c r="C2" t="s">
        <v>112</v>
      </c>
      <c r="D2" t="s">
        <v>126</v>
      </c>
      <c r="E2" t="s">
        <v>131</v>
      </c>
      <c r="G2" s="13"/>
    </row>
    <row r="3" spans="1:7" x14ac:dyDescent="0.25">
      <c r="B3" t="s">
        <v>116</v>
      </c>
      <c r="C3" t="s">
        <v>122</v>
      </c>
      <c r="D3" t="s">
        <v>127</v>
      </c>
      <c r="E3" t="s">
        <v>133</v>
      </c>
      <c r="G3" s="14"/>
    </row>
    <row r="4" spans="1:7" x14ac:dyDescent="0.25">
      <c r="B4" t="s">
        <v>116</v>
      </c>
      <c r="C4" t="s">
        <v>123</v>
      </c>
      <c r="D4" t="s">
        <v>128</v>
      </c>
      <c r="E4" t="s">
        <v>134</v>
      </c>
      <c r="G4" s="15"/>
    </row>
    <row r="5" spans="1:7" x14ac:dyDescent="0.25">
      <c r="B5" t="s">
        <v>116</v>
      </c>
      <c r="C5" t="s">
        <v>124</v>
      </c>
      <c r="D5" t="s">
        <v>129</v>
      </c>
      <c r="E5" t="s">
        <v>135</v>
      </c>
    </row>
    <row r="6" spans="1:7" x14ac:dyDescent="0.25">
      <c r="B6" t="s">
        <v>116</v>
      </c>
      <c r="C6" t="s">
        <v>125</v>
      </c>
      <c r="D6" t="s">
        <v>130</v>
      </c>
      <c r="E6" t="s">
        <v>136</v>
      </c>
    </row>
    <row r="7" spans="1:7" x14ac:dyDescent="0.25">
      <c r="B7" t="s">
        <v>117</v>
      </c>
      <c r="C7" t="s">
        <v>111</v>
      </c>
      <c r="D7" t="s">
        <v>111</v>
      </c>
      <c r="E7" t="s">
        <v>132</v>
      </c>
    </row>
    <row r="8" spans="1:7" x14ac:dyDescent="0.25">
      <c r="B8" t="s">
        <v>117</v>
      </c>
      <c r="C8" t="s">
        <v>118</v>
      </c>
      <c r="D8" t="s">
        <v>137</v>
      </c>
      <c r="E8" t="s">
        <v>141</v>
      </c>
    </row>
    <row r="9" spans="1:7" x14ac:dyDescent="0.25">
      <c r="B9" t="s">
        <v>117</v>
      </c>
      <c r="C9" t="s">
        <v>119</v>
      </c>
      <c r="D9" t="s">
        <v>138</v>
      </c>
      <c r="E9" t="s">
        <v>142</v>
      </c>
    </row>
    <row r="10" spans="1:7" x14ac:dyDescent="0.25">
      <c r="B10" t="s">
        <v>117</v>
      </c>
      <c r="C10" t="s">
        <v>121</v>
      </c>
      <c r="D10" t="s">
        <v>139</v>
      </c>
      <c r="E10" t="s">
        <v>143</v>
      </c>
    </row>
    <row r="11" spans="1:7" x14ac:dyDescent="0.25">
      <c r="B11" t="s">
        <v>117</v>
      </c>
      <c r="C11" t="s">
        <v>120</v>
      </c>
      <c r="D11" t="s">
        <v>140</v>
      </c>
      <c r="E11" t="s">
        <v>144</v>
      </c>
    </row>
    <row r="12" spans="1:7" x14ac:dyDescent="0.25">
      <c r="D12" t="s">
        <v>208</v>
      </c>
    </row>
    <row r="13" spans="1:7" x14ac:dyDescent="0.25">
      <c r="D13">
        <v>6</v>
      </c>
      <c r="E13">
        <v>6</v>
      </c>
      <c r="F13">
        <v>42</v>
      </c>
    </row>
    <row r="14" spans="1:7" x14ac:dyDescent="0.25">
      <c r="A14" t="s">
        <v>145</v>
      </c>
      <c r="C14" t="s">
        <v>116</v>
      </c>
      <c r="D14" t="str">
        <f>D$13&amp;",["&amp;C2&amp;"]"</f>
        <v>6,[atc3]</v>
      </c>
      <c r="E14" t="str">
        <f>E$13&amp;",["&amp;D2&amp;"]"</f>
        <v>6,[atc3,ara]</v>
      </c>
      <c r="F14" t="str">
        <f>F$13&amp;"[,"&amp;E2&amp;"]"</f>
        <v>42[,atc3,cin]</v>
      </c>
    </row>
    <row r="15" spans="1:7" x14ac:dyDescent="0.25">
      <c r="A15" t="s">
        <v>146</v>
      </c>
      <c r="C15" t="s">
        <v>116</v>
      </c>
      <c r="D15" t="str">
        <f t="shared" ref="D15:E18" si="0">D$13&amp;",["&amp;C3&amp;"]"</f>
        <v>6,[atc3,sal]</v>
      </c>
      <c r="E15" t="str">
        <f t="shared" si="0"/>
        <v>6,[atc3,ara,sal]</v>
      </c>
      <c r="F15" t="str">
        <f t="shared" ref="F15:F18" si="1">F$13&amp;"[,"&amp;E3&amp;"]"</f>
        <v>42[,atc3,cin,sal]</v>
      </c>
    </row>
    <row r="16" spans="1:7" x14ac:dyDescent="0.25">
      <c r="A16" t="s">
        <v>147</v>
      </c>
      <c r="B16" t="s">
        <v>19</v>
      </c>
      <c r="C16" t="s">
        <v>116</v>
      </c>
      <c r="D16" t="str">
        <f t="shared" si="0"/>
        <v>6,[atc3,sal1]</v>
      </c>
      <c r="E16" t="str">
        <f t="shared" si="0"/>
        <v>6,[atc3,ara,sal1]</v>
      </c>
      <c r="F16" t="str">
        <f t="shared" si="1"/>
        <v>42[,atc3,cin,sal1]</v>
      </c>
    </row>
    <row r="17" spans="1:6" x14ac:dyDescent="0.25">
      <c r="A17" t="s">
        <v>148</v>
      </c>
      <c r="B17" t="s">
        <v>20</v>
      </c>
      <c r="C17" t="s">
        <v>116</v>
      </c>
      <c r="D17" t="str">
        <f t="shared" si="0"/>
        <v>6,[atc3,sal2]</v>
      </c>
      <c r="E17" t="str">
        <f t="shared" si="0"/>
        <v>6,[atc3,ara,sal2]</v>
      </c>
      <c r="F17" t="str">
        <f t="shared" si="1"/>
        <v>42[,atc3,cin,sal2]</v>
      </c>
    </row>
    <row r="18" spans="1:6" x14ac:dyDescent="0.25">
      <c r="A18" t="s">
        <v>149</v>
      </c>
      <c r="B18" t="s">
        <v>21</v>
      </c>
      <c r="C18" t="s">
        <v>116</v>
      </c>
      <c r="D18" t="str">
        <f t="shared" si="0"/>
        <v>6,[atc3,sal3]</v>
      </c>
      <c r="E18" t="str">
        <f t="shared" si="0"/>
        <v>6,[atc3,ara,sal3]</v>
      </c>
      <c r="F18" t="str">
        <f t="shared" si="1"/>
        <v>42[,atc3,cin,sal3]</v>
      </c>
    </row>
    <row r="19" spans="1:6" x14ac:dyDescent="0.25">
      <c r="A19" t="s">
        <v>150</v>
      </c>
      <c r="C19" t="s">
        <v>116</v>
      </c>
      <c r="D19" t="str">
        <f>D$13&amp;",["&amp;C2&amp;"]"</f>
        <v>6,[atc3]</v>
      </c>
      <c r="E19" t="str">
        <f>E$13&amp;",["&amp;E2&amp;"]"</f>
        <v>6,[atc3,cin]</v>
      </c>
      <c r="F19" t="str">
        <f>F$13&amp;",["&amp;D2&amp;"]"</f>
        <v>42,[atc3,ara]</v>
      </c>
    </row>
    <row r="20" spans="1:6" x14ac:dyDescent="0.25">
      <c r="A20" t="s">
        <v>151</v>
      </c>
      <c r="C20" t="s">
        <v>116</v>
      </c>
      <c r="D20" t="str">
        <f t="shared" ref="D20:D23" si="2">D$13&amp;",["&amp;C3&amp;"]"</f>
        <v>6,[atc3,sal]</v>
      </c>
      <c r="E20" t="str">
        <f t="shared" ref="E20:E23" si="3">E$13&amp;",["&amp;E3&amp;"]"</f>
        <v>6,[atc3,cin,sal]</v>
      </c>
      <c r="F20" t="str">
        <f t="shared" ref="F20:F23" si="4">F$13&amp;",["&amp;D3&amp;"]"</f>
        <v>42,[atc3,ara,sal]</v>
      </c>
    </row>
    <row r="21" spans="1:6" x14ac:dyDescent="0.25">
      <c r="A21" t="s">
        <v>152</v>
      </c>
      <c r="B21" t="s">
        <v>22</v>
      </c>
      <c r="C21" t="s">
        <v>116</v>
      </c>
      <c r="D21" t="str">
        <f t="shared" si="2"/>
        <v>6,[atc3,sal1]</v>
      </c>
      <c r="E21" t="str">
        <f t="shared" si="3"/>
        <v>6,[atc3,cin,sal1]</v>
      </c>
      <c r="F21" t="str">
        <f t="shared" si="4"/>
        <v>42,[atc3,ara,sal1]</v>
      </c>
    </row>
    <row r="22" spans="1:6" x14ac:dyDescent="0.25">
      <c r="A22" t="s">
        <v>153</v>
      </c>
      <c r="B22" t="s">
        <v>23</v>
      </c>
      <c r="C22" t="s">
        <v>116</v>
      </c>
      <c r="D22" t="str">
        <f t="shared" si="2"/>
        <v>6,[atc3,sal2]</v>
      </c>
      <c r="E22" t="str">
        <f t="shared" si="3"/>
        <v>6,[atc3,cin,sal2]</v>
      </c>
      <c r="F22" t="str">
        <f t="shared" si="4"/>
        <v>42,[atc3,ara,sal2]</v>
      </c>
    </row>
    <row r="23" spans="1:6" x14ac:dyDescent="0.25">
      <c r="A23" t="s">
        <v>154</v>
      </c>
      <c r="B23" t="s">
        <v>66</v>
      </c>
      <c r="C23" t="s">
        <v>116</v>
      </c>
      <c r="D23" t="str">
        <f t="shared" si="2"/>
        <v>6,[atc3,sal3]</v>
      </c>
      <c r="E23" t="str">
        <f t="shared" si="3"/>
        <v>6,[atc3,cin,sal3]</v>
      </c>
      <c r="F23" t="str">
        <f t="shared" si="4"/>
        <v>42,[atc3,ara,sal3]</v>
      </c>
    </row>
    <row r="24" spans="1:6" x14ac:dyDescent="0.25">
      <c r="A24" t="s">
        <v>155</v>
      </c>
      <c r="C24" t="s">
        <v>116</v>
      </c>
      <c r="D24" t="str">
        <f>D$13&amp;",["&amp;$C2&amp;"]"</f>
        <v>6,[atc3]</v>
      </c>
      <c r="E24" t="str">
        <f>E$13&amp;",["&amp;$C2&amp;"]"</f>
        <v>6,[atc3]</v>
      </c>
      <c r="F24" t="str">
        <f>F$13&amp;",["&amp;$C2&amp;"]"</f>
        <v>42,[atc3]</v>
      </c>
    </row>
    <row r="25" spans="1:6" x14ac:dyDescent="0.25">
      <c r="A25" t="s">
        <v>156</v>
      </c>
      <c r="C25" t="s">
        <v>116</v>
      </c>
      <c r="D25" t="str">
        <f t="shared" ref="D25:F25" si="5">D$13&amp;",["&amp;$C3&amp;"]"</f>
        <v>6,[atc3,sal]</v>
      </c>
      <c r="E25" t="str">
        <f t="shared" si="5"/>
        <v>6,[atc3,sal]</v>
      </c>
      <c r="F25" t="str">
        <f t="shared" si="5"/>
        <v>42,[atc3,sal]</v>
      </c>
    </row>
    <row r="26" spans="1:6" x14ac:dyDescent="0.25">
      <c r="A26" t="s">
        <v>157</v>
      </c>
      <c r="B26" t="s">
        <v>24</v>
      </c>
      <c r="C26" t="s">
        <v>116</v>
      </c>
      <c r="D26" t="str">
        <f t="shared" ref="D26:F26" si="6">D$13&amp;",["&amp;$C4&amp;"]"</f>
        <v>6,[atc3,sal1]</v>
      </c>
      <c r="E26" t="str">
        <f t="shared" si="6"/>
        <v>6,[atc3,sal1]</v>
      </c>
      <c r="F26" t="str">
        <f t="shared" si="6"/>
        <v>42,[atc3,sal1]</v>
      </c>
    </row>
    <row r="27" spans="1:6" x14ac:dyDescent="0.25">
      <c r="A27" t="s">
        <v>158</v>
      </c>
      <c r="B27" t="s">
        <v>25</v>
      </c>
      <c r="C27" t="s">
        <v>116</v>
      </c>
      <c r="D27" t="str">
        <f t="shared" ref="D27:F27" si="7">D$13&amp;",["&amp;$C5&amp;"]"</f>
        <v>6,[atc3,sal2]</v>
      </c>
      <c r="E27" t="str">
        <f t="shared" si="7"/>
        <v>6,[atc3,sal2]</v>
      </c>
      <c r="F27" t="str">
        <f t="shared" si="7"/>
        <v>42,[atc3,sal2]</v>
      </c>
    </row>
    <row r="28" spans="1:6" x14ac:dyDescent="0.25">
      <c r="A28" t="s">
        <v>159</v>
      </c>
      <c r="B28" t="s">
        <v>26</v>
      </c>
      <c r="C28" t="s">
        <v>116</v>
      </c>
      <c r="D28" t="str">
        <f t="shared" ref="D28:F28" si="8">D$13&amp;",["&amp;$C6&amp;"]"</f>
        <v>6,[atc3,sal3]</v>
      </c>
      <c r="E28" t="str">
        <f t="shared" si="8"/>
        <v>6,[atc3,sal3]</v>
      </c>
      <c r="F28" t="str">
        <f t="shared" si="8"/>
        <v>42,[atc3,sal3]</v>
      </c>
    </row>
    <row r="29" spans="1:6" x14ac:dyDescent="0.25">
      <c r="A29" t="s">
        <v>160</v>
      </c>
      <c r="B29" t="s">
        <v>27</v>
      </c>
      <c r="C29" t="s">
        <v>117</v>
      </c>
      <c r="D29" t="str">
        <f>D$13&amp;",["&amp;C7&amp;"]"</f>
        <v>6,[sal3]</v>
      </c>
      <c r="E29" t="str">
        <f>E$13&amp;",["&amp;D7&amp;"]"</f>
        <v>6,[sal3]</v>
      </c>
      <c r="F29" t="str">
        <f>F$13&amp;",["&amp;E7&amp;"]"</f>
        <v>42,[sal3,cin]</v>
      </c>
    </row>
    <row r="30" spans="1:6" x14ac:dyDescent="0.25">
      <c r="A30" t="s">
        <v>161</v>
      </c>
      <c r="B30" t="s">
        <v>28</v>
      </c>
      <c r="C30" t="s">
        <v>117</v>
      </c>
      <c r="D30" t="str">
        <f t="shared" ref="D30:F30" si="9">D$13&amp;",["&amp;C8&amp;"]"</f>
        <v>6,[sal3,atc]</v>
      </c>
      <c r="E30" t="str">
        <f t="shared" si="9"/>
        <v>6,[sal3,ara,atc]</v>
      </c>
      <c r="F30" t="str">
        <f t="shared" si="9"/>
        <v>42,[sal3,cin,atc]</v>
      </c>
    </row>
    <row r="31" spans="1:6" x14ac:dyDescent="0.25">
      <c r="A31" t="s">
        <v>162</v>
      </c>
      <c r="C31" t="s">
        <v>117</v>
      </c>
      <c r="D31" t="str">
        <f t="shared" ref="D31:F31" si="10">D$13&amp;",["&amp;C9&amp;"]"</f>
        <v>6,[sal3,atc1]</v>
      </c>
      <c r="E31" t="str">
        <f t="shared" si="10"/>
        <v>6,[sal3,ara,atc1]</v>
      </c>
      <c r="F31" t="str">
        <f t="shared" si="10"/>
        <v>42,[sal3,cin,atc1]</v>
      </c>
    </row>
    <row r="32" spans="1:6" x14ac:dyDescent="0.25">
      <c r="A32" t="s">
        <v>163</v>
      </c>
      <c r="C32" t="s">
        <v>117</v>
      </c>
      <c r="D32" t="str">
        <f t="shared" ref="D32:F32" si="11">D$13&amp;",["&amp;C10&amp;"]"</f>
        <v>6,[sal3,atc2]</v>
      </c>
      <c r="E32" t="str">
        <f t="shared" si="11"/>
        <v>6,[sal3,ara,atc2]</v>
      </c>
      <c r="F32" t="str">
        <f t="shared" si="11"/>
        <v>42,[sal3,cin,atc2]</v>
      </c>
    </row>
    <row r="33" spans="1:6" x14ac:dyDescent="0.25">
      <c r="A33" t="s">
        <v>164</v>
      </c>
      <c r="C33" t="s">
        <v>117</v>
      </c>
      <c r="D33" t="str">
        <f t="shared" ref="D33:F33" si="12">D$13&amp;",["&amp;C11&amp;"]"</f>
        <v>6,[sal3,atc3]</v>
      </c>
      <c r="E33" t="str">
        <f t="shared" si="12"/>
        <v>6,[sal3,ara,atc3]</v>
      </c>
      <c r="F33" t="str">
        <f t="shared" si="12"/>
        <v>42,[sal3,cin,atc3]</v>
      </c>
    </row>
    <row r="34" spans="1:6" x14ac:dyDescent="0.25">
      <c r="A34" t="s">
        <v>165</v>
      </c>
      <c r="B34" t="s">
        <v>70</v>
      </c>
      <c r="C34" t="s">
        <v>117</v>
      </c>
      <c r="D34" t="str">
        <f>D$13&amp;",["&amp;C7&amp;"]"</f>
        <v>6,[sal3]</v>
      </c>
      <c r="E34" t="str">
        <f>E$13&amp;",["&amp;E7&amp;"]"</f>
        <v>6,[sal3,cin]</v>
      </c>
      <c r="F34" t="str">
        <f>F$13&amp;",["&amp;D7&amp;"]"</f>
        <v>42,[sal3]</v>
      </c>
    </row>
    <row r="35" spans="1:6" x14ac:dyDescent="0.25">
      <c r="A35" t="s">
        <v>166</v>
      </c>
      <c r="B35" t="s">
        <v>175</v>
      </c>
      <c r="C35" t="s">
        <v>117</v>
      </c>
      <c r="D35" t="str">
        <f t="shared" ref="D35:D38" si="13">D$13&amp;",["&amp;C8&amp;"]"</f>
        <v>6,[sal3,atc]</v>
      </c>
      <c r="E35" t="str">
        <f t="shared" ref="E35:E38" si="14">E$13&amp;",["&amp;E8&amp;"]"</f>
        <v>6,[sal3,cin,atc]</v>
      </c>
      <c r="F35" t="str">
        <f t="shared" ref="F35:F38" si="15">F$13&amp;",["&amp;D8&amp;"]"</f>
        <v>42,[sal3,ara,atc]</v>
      </c>
    </row>
    <row r="36" spans="1:6" x14ac:dyDescent="0.25">
      <c r="A36" t="s">
        <v>167</v>
      </c>
      <c r="C36" t="s">
        <v>117</v>
      </c>
      <c r="D36" t="str">
        <f t="shared" si="13"/>
        <v>6,[sal3,atc1]</v>
      </c>
      <c r="E36" t="str">
        <f t="shared" si="14"/>
        <v>6,[sal3,cin,atc1]</v>
      </c>
      <c r="F36" t="str">
        <f t="shared" si="15"/>
        <v>42,[sal3,ara,atc1]</v>
      </c>
    </row>
    <row r="37" spans="1:6" x14ac:dyDescent="0.25">
      <c r="A37" t="s">
        <v>168</v>
      </c>
      <c r="C37" t="s">
        <v>117</v>
      </c>
      <c r="D37" t="str">
        <f t="shared" si="13"/>
        <v>6,[sal3,atc2]</v>
      </c>
      <c r="E37" t="str">
        <f t="shared" si="14"/>
        <v>6,[sal3,cin,atc2]</v>
      </c>
      <c r="F37" t="str">
        <f t="shared" si="15"/>
        <v>42,[sal3,ara,atc2]</v>
      </c>
    </row>
    <row r="38" spans="1:6" x14ac:dyDescent="0.25">
      <c r="A38" t="s">
        <v>169</v>
      </c>
      <c r="C38" t="s">
        <v>117</v>
      </c>
      <c r="D38" t="str">
        <f t="shared" si="13"/>
        <v>6,[sal3,atc3]</v>
      </c>
      <c r="E38" t="str">
        <f t="shared" si="14"/>
        <v>6,[sal3,cin,atc3]</v>
      </c>
      <c r="F38" t="str">
        <f t="shared" si="15"/>
        <v>42,[sal3,ara,atc3]</v>
      </c>
    </row>
    <row r="39" spans="1:6" x14ac:dyDescent="0.25">
      <c r="A39" t="s">
        <v>170</v>
      </c>
      <c r="B39" t="s">
        <v>176</v>
      </c>
      <c r="C39" t="s">
        <v>117</v>
      </c>
      <c r="D39" t="str">
        <f>D$13&amp;",["&amp;$C7&amp;"]"</f>
        <v>6,[sal3]</v>
      </c>
      <c r="E39" t="str">
        <f>E$13&amp;",["&amp;$C7&amp;"]"</f>
        <v>6,[sal3]</v>
      </c>
      <c r="F39" t="str">
        <f>F$13&amp;",["&amp;$C7&amp;"]"</f>
        <v>42,[sal3]</v>
      </c>
    </row>
    <row r="40" spans="1:6" x14ac:dyDescent="0.25">
      <c r="A40" t="s">
        <v>171</v>
      </c>
      <c r="B40" t="s">
        <v>177</v>
      </c>
      <c r="C40" t="s">
        <v>117</v>
      </c>
      <c r="D40" t="str">
        <f t="shared" ref="D40:F40" si="16">D$13&amp;",["&amp;$C8&amp;"]"</f>
        <v>6,[sal3,atc]</v>
      </c>
      <c r="E40" t="str">
        <f t="shared" si="16"/>
        <v>6,[sal3,atc]</v>
      </c>
      <c r="F40" t="str">
        <f t="shared" si="16"/>
        <v>42,[sal3,atc]</v>
      </c>
    </row>
    <row r="41" spans="1:6" x14ac:dyDescent="0.25">
      <c r="A41" t="s">
        <v>172</v>
      </c>
      <c r="C41" t="s">
        <v>117</v>
      </c>
      <c r="D41" t="str">
        <f t="shared" ref="D41:F41" si="17">D$13&amp;",["&amp;$C9&amp;"]"</f>
        <v>6,[sal3,atc1]</v>
      </c>
      <c r="E41" t="str">
        <f t="shared" si="17"/>
        <v>6,[sal3,atc1]</v>
      </c>
      <c r="F41" t="str">
        <f t="shared" si="17"/>
        <v>42,[sal3,atc1]</v>
      </c>
    </row>
    <row r="42" spans="1:6" x14ac:dyDescent="0.25">
      <c r="A42" t="s">
        <v>173</v>
      </c>
      <c r="C42" t="s">
        <v>117</v>
      </c>
      <c r="D42" t="str">
        <f t="shared" ref="D42:F42" si="18">D$13&amp;",["&amp;$C10&amp;"]"</f>
        <v>6,[sal3,atc2]</v>
      </c>
      <c r="E42" t="str">
        <f t="shared" si="18"/>
        <v>6,[sal3,atc2]</v>
      </c>
      <c r="F42" t="str">
        <f t="shared" si="18"/>
        <v>42,[sal3,atc2]</v>
      </c>
    </row>
    <row r="43" spans="1:6" x14ac:dyDescent="0.25">
      <c r="A43" t="s">
        <v>174</v>
      </c>
      <c r="C43" t="s">
        <v>117</v>
      </c>
      <c r="D43" t="str">
        <f t="shared" ref="D43:F43" si="19">D$13&amp;",["&amp;$C11&amp;"]"</f>
        <v>6,[sal3,atc3]</v>
      </c>
      <c r="E43" t="str">
        <f t="shared" si="19"/>
        <v>6,[sal3,atc3]</v>
      </c>
      <c r="F43" t="str">
        <f t="shared" si="19"/>
        <v>42,[sal3,atc3]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I42" sqref="I42"/>
    </sheetView>
  </sheetViews>
  <sheetFormatPr defaultRowHeight="15" x14ac:dyDescent="0.25"/>
  <cols>
    <col min="4" max="4" width="9.7109375" bestFit="1" customWidth="1"/>
  </cols>
  <sheetData>
    <row r="1" spans="1:4" x14ac:dyDescent="0.25">
      <c r="A1" s="17">
        <v>200204</v>
      </c>
      <c r="B1" t="s">
        <v>468</v>
      </c>
      <c r="C1" t="s">
        <v>469</v>
      </c>
      <c r="D1" s="1">
        <v>43853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N26" sqref="N26"/>
    </sheetView>
  </sheetViews>
  <sheetFormatPr defaultRowHeight="15" x14ac:dyDescent="0.25"/>
  <cols>
    <col min="2" max="2" width="9.7109375" bestFit="1" customWidth="1"/>
    <col min="3" max="3" width="10.5703125" customWidth="1"/>
  </cols>
  <sheetData>
    <row r="1" spans="1:14" ht="15.75" thickBot="1" x14ac:dyDescent="0.3">
      <c r="A1" s="2" t="s">
        <v>45</v>
      </c>
      <c r="B1" s="3" t="s">
        <v>47</v>
      </c>
      <c r="C1" s="3" t="s">
        <v>48</v>
      </c>
      <c r="D1" s="4" t="s">
        <v>49</v>
      </c>
      <c r="F1" t="s">
        <v>72</v>
      </c>
      <c r="G1" t="s">
        <v>71</v>
      </c>
      <c r="H1" t="s">
        <v>73</v>
      </c>
      <c r="I1" t="s">
        <v>487</v>
      </c>
    </row>
    <row r="2" spans="1:14" x14ac:dyDescent="0.25">
      <c r="A2" s="2" t="s">
        <v>50</v>
      </c>
      <c r="B2" s="3">
        <v>430000</v>
      </c>
      <c r="C2" s="3">
        <v>300</v>
      </c>
      <c r="D2" s="4" t="s">
        <v>51</v>
      </c>
      <c r="F2">
        <v>4.1900000000000004</v>
      </c>
      <c r="G2">
        <v>120</v>
      </c>
      <c r="H2">
        <f>((F2/G2)*B2)</f>
        <v>15014.16666666667</v>
      </c>
      <c r="I2">
        <f>H2/100</f>
        <v>150.14166666666671</v>
      </c>
    </row>
    <row r="3" spans="1:14" x14ac:dyDescent="0.25">
      <c r="A3" s="5" t="s">
        <v>52</v>
      </c>
      <c r="B3" s="6">
        <v>500</v>
      </c>
      <c r="C3" s="6">
        <v>1</v>
      </c>
      <c r="D3" s="7" t="s">
        <v>53</v>
      </c>
      <c r="G3">
        <v>10</v>
      </c>
      <c r="H3">
        <f t="shared" ref="H3:H12" si="0">((F3/G3)*B3)</f>
        <v>0</v>
      </c>
      <c r="I3">
        <f t="shared" ref="I3:I12" si="1">H3/100</f>
        <v>0</v>
      </c>
    </row>
    <row r="4" spans="1:14" x14ac:dyDescent="0.25">
      <c r="A4" s="5" t="s">
        <v>54</v>
      </c>
      <c r="B4" s="6">
        <v>1300</v>
      </c>
      <c r="C4" s="6">
        <v>2</v>
      </c>
      <c r="D4" s="7" t="s">
        <v>53</v>
      </c>
      <c r="F4">
        <v>15.38</v>
      </c>
      <c r="G4">
        <v>100</v>
      </c>
      <c r="H4">
        <f t="shared" si="0"/>
        <v>199.94000000000003</v>
      </c>
      <c r="I4">
        <f t="shared" si="1"/>
        <v>1.9994000000000003</v>
      </c>
    </row>
    <row r="5" spans="1:14" x14ac:dyDescent="0.25">
      <c r="A5" s="5" t="s">
        <v>55</v>
      </c>
      <c r="B5" s="6">
        <v>10000</v>
      </c>
      <c r="C5" s="6">
        <v>5</v>
      </c>
      <c r="D5" s="7" t="s">
        <v>56</v>
      </c>
      <c r="F5">
        <v>20</v>
      </c>
      <c r="G5">
        <v>100</v>
      </c>
      <c r="H5">
        <f t="shared" si="0"/>
        <v>2000</v>
      </c>
      <c r="I5">
        <f t="shared" si="1"/>
        <v>20</v>
      </c>
    </row>
    <row r="6" spans="1:14" x14ac:dyDescent="0.25">
      <c r="A6" s="5" t="s">
        <v>57</v>
      </c>
      <c r="B6" s="6">
        <v>100000</v>
      </c>
      <c r="C6" s="6">
        <v>100</v>
      </c>
      <c r="D6" s="7" t="s">
        <v>56</v>
      </c>
      <c r="F6">
        <v>10</v>
      </c>
      <c r="G6">
        <v>100</v>
      </c>
      <c r="H6">
        <f t="shared" si="0"/>
        <v>10000</v>
      </c>
      <c r="I6">
        <f t="shared" si="1"/>
        <v>100</v>
      </c>
    </row>
    <row r="7" spans="1:14" x14ac:dyDescent="0.25">
      <c r="A7" s="8" t="s">
        <v>46</v>
      </c>
      <c r="B7" s="9">
        <v>4300000</v>
      </c>
      <c r="C7" s="9">
        <v>300</v>
      </c>
      <c r="D7" s="7" t="s">
        <v>51</v>
      </c>
      <c r="G7">
        <v>10</v>
      </c>
      <c r="H7">
        <f t="shared" si="0"/>
        <v>0</v>
      </c>
      <c r="I7">
        <f t="shared" si="1"/>
        <v>0</v>
      </c>
    </row>
    <row r="8" spans="1:14" x14ac:dyDescent="0.25">
      <c r="A8" s="5" t="s">
        <v>58</v>
      </c>
      <c r="B8" s="6">
        <v>2500</v>
      </c>
      <c r="C8" s="6">
        <v>5</v>
      </c>
      <c r="D8" s="7" t="s">
        <v>56</v>
      </c>
      <c r="F8">
        <v>20</v>
      </c>
      <c r="G8">
        <v>100</v>
      </c>
      <c r="H8">
        <f t="shared" si="0"/>
        <v>500</v>
      </c>
      <c r="I8">
        <f t="shared" si="1"/>
        <v>5</v>
      </c>
    </row>
    <row r="9" spans="1:14" x14ac:dyDescent="0.25">
      <c r="A9" s="5" t="s">
        <v>59</v>
      </c>
      <c r="B9" s="6">
        <v>100000</v>
      </c>
      <c r="C9" s="6">
        <v>100</v>
      </c>
      <c r="D9" s="7" t="s">
        <v>51</v>
      </c>
      <c r="G9">
        <v>10</v>
      </c>
      <c r="H9">
        <f t="shared" si="0"/>
        <v>0</v>
      </c>
      <c r="I9">
        <f t="shared" si="1"/>
        <v>0</v>
      </c>
    </row>
    <row r="10" spans="1:14" x14ac:dyDescent="0.25">
      <c r="A10" s="5" t="s">
        <v>60</v>
      </c>
      <c r="B10" s="6">
        <v>1000</v>
      </c>
      <c r="C10" s="6">
        <v>1</v>
      </c>
      <c r="D10" s="7" t="s">
        <v>56</v>
      </c>
      <c r="G10">
        <v>10</v>
      </c>
      <c r="H10">
        <f t="shared" si="0"/>
        <v>0</v>
      </c>
      <c r="I10">
        <f t="shared" si="1"/>
        <v>0</v>
      </c>
    </row>
    <row r="11" spans="1:14" x14ac:dyDescent="0.25">
      <c r="A11" s="5" t="s">
        <v>61</v>
      </c>
      <c r="B11" s="6">
        <v>500</v>
      </c>
      <c r="C11" s="6">
        <v>1</v>
      </c>
      <c r="D11" s="7" t="s">
        <v>53</v>
      </c>
      <c r="G11">
        <v>10</v>
      </c>
      <c r="H11">
        <f t="shared" si="0"/>
        <v>0</v>
      </c>
      <c r="I11">
        <f t="shared" si="1"/>
        <v>0</v>
      </c>
    </row>
    <row r="12" spans="1:14" ht="15.75" thickBot="1" x14ac:dyDescent="0.3">
      <c r="A12" s="10" t="s">
        <v>62</v>
      </c>
      <c r="B12" s="11">
        <v>5000</v>
      </c>
      <c r="C12" s="11">
        <v>50</v>
      </c>
      <c r="D12" s="12" t="s">
        <v>53</v>
      </c>
      <c r="G12">
        <v>10</v>
      </c>
      <c r="H12">
        <f t="shared" si="0"/>
        <v>0</v>
      </c>
      <c r="I12">
        <f t="shared" si="1"/>
        <v>0</v>
      </c>
    </row>
    <row r="13" spans="1:14" x14ac:dyDescent="0.25">
      <c r="A13" s="8" t="s">
        <v>65</v>
      </c>
    </row>
    <row r="14" spans="1:14" x14ac:dyDescent="0.25">
      <c r="A14" s="8" t="s">
        <v>275</v>
      </c>
      <c r="B14" t="s">
        <v>49</v>
      </c>
      <c r="C14">
        <v>180201</v>
      </c>
      <c r="D14">
        <v>181113</v>
      </c>
      <c r="E14">
        <v>190118</v>
      </c>
      <c r="F14">
        <v>190207</v>
      </c>
      <c r="G14">
        <v>190228</v>
      </c>
      <c r="H14">
        <v>190308</v>
      </c>
      <c r="I14">
        <v>190417</v>
      </c>
      <c r="J14">
        <v>191011</v>
      </c>
      <c r="K14">
        <v>191114</v>
      </c>
      <c r="L14">
        <v>200131</v>
      </c>
      <c r="M14">
        <v>201125</v>
      </c>
      <c r="N14">
        <v>201212</v>
      </c>
    </row>
    <row r="15" spans="1:14" x14ac:dyDescent="0.25">
      <c r="A15" t="s">
        <v>46</v>
      </c>
      <c r="B15" t="s">
        <v>51</v>
      </c>
      <c r="C15">
        <v>50</v>
      </c>
      <c r="D15">
        <f>0.3*C2</f>
        <v>90</v>
      </c>
      <c r="E15">
        <v>300</v>
      </c>
      <c r="F15">
        <v>15</v>
      </c>
      <c r="G15">
        <v>15</v>
      </c>
      <c r="H15">
        <v>150</v>
      </c>
      <c r="I15">
        <v>30</v>
      </c>
      <c r="J15">
        <v>300</v>
      </c>
      <c r="K15">
        <v>286</v>
      </c>
      <c r="L15">
        <v>300</v>
      </c>
      <c r="M15">
        <v>300</v>
      </c>
      <c r="N15">
        <v>60</v>
      </c>
    </row>
    <row r="16" spans="1:14" x14ac:dyDescent="0.25">
      <c r="A16" t="s">
        <v>63</v>
      </c>
      <c r="B16" t="s">
        <v>51</v>
      </c>
      <c r="C16">
        <v>100</v>
      </c>
      <c r="D16">
        <f>C2</f>
        <v>300</v>
      </c>
      <c r="F16">
        <v>45</v>
      </c>
      <c r="G16">
        <v>300</v>
      </c>
      <c r="I16">
        <v>90</v>
      </c>
    </row>
    <row r="17" spans="1:14" x14ac:dyDescent="0.25">
      <c r="A17" t="s">
        <v>67</v>
      </c>
      <c r="B17" t="s">
        <v>51</v>
      </c>
      <c r="C17">
        <v>200</v>
      </c>
      <c r="F17">
        <v>120</v>
      </c>
      <c r="I17">
        <v>150</v>
      </c>
    </row>
    <row r="18" spans="1:14" x14ac:dyDescent="0.25">
      <c r="A18" t="s">
        <v>112</v>
      </c>
      <c r="B18" t="s">
        <v>51</v>
      </c>
      <c r="F18">
        <v>300</v>
      </c>
      <c r="I18">
        <v>210</v>
      </c>
    </row>
    <row r="19" spans="1:14" x14ac:dyDescent="0.25">
      <c r="A19" t="s">
        <v>331</v>
      </c>
      <c r="I19">
        <v>300</v>
      </c>
    </row>
    <row r="20" spans="1:14" x14ac:dyDescent="0.25">
      <c r="A20" t="s">
        <v>54</v>
      </c>
      <c r="B20" t="s">
        <v>53</v>
      </c>
      <c r="D20">
        <f>0.1*C4</f>
        <v>0.2</v>
      </c>
      <c r="E20">
        <v>2</v>
      </c>
      <c r="F20">
        <v>0.6</v>
      </c>
      <c r="G20">
        <v>0.6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</row>
    <row r="21" spans="1:14" x14ac:dyDescent="0.25">
      <c r="A21" t="s">
        <v>55</v>
      </c>
      <c r="B21" t="s">
        <v>56</v>
      </c>
      <c r="D21">
        <f>C8</f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</row>
    <row r="22" spans="1:14" x14ac:dyDescent="0.25">
      <c r="A22" t="s">
        <v>68</v>
      </c>
      <c r="B22" t="s">
        <v>56</v>
      </c>
    </row>
    <row r="23" spans="1:14" x14ac:dyDescent="0.25">
      <c r="A23" t="s">
        <v>69</v>
      </c>
      <c r="B23" t="s">
        <v>56</v>
      </c>
    </row>
    <row r="24" spans="1:14" x14ac:dyDescent="0.25">
      <c r="A24" t="s">
        <v>57</v>
      </c>
      <c r="B24" t="s">
        <v>56</v>
      </c>
      <c r="D24">
        <f>0.3*C6</f>
        <v>30</v>
      </c>
      <c r="F24">
        <v>5</v>
      </c>
      <c r="G24">
        <v>15</v>
      </c>
      <c r="H24">
        <v>100</v>
      </c>
      <c r="I24">
        <v>10</v>
      </c>
      <c r="J24">
        <v>5</v>
      </c>
      <c r="K24">
        <v>100</v>
      </c>
      <c r="L24">
        <v>100</v>
      </c>
      <c r="M24">
        <v>100</v>
      </c>
      <c r="N24">
        <v>50</v>
      </c>
    </row>
    <row r="25" spans="1:14" x14ac:dyDescent="0.25">
      <c r="A25" t="s">
        <v>64</v>
      </c>
      <c r="B25" t="s">
        <v>56</v>
      </c>
      <c r="D25">
        <f>C6</f>
        <v>100</v>
      </c>
      <c r="F25">
        <v>15</v>
      </c>
      <c r="G25">
        <v>100</v>
      </c>
      <c r="I25">
        <v>30</v>
      </c>
      <c r="J25">
        <v>20</v>
      </c>
      <c r="N25">
        <v>100</v>
      </c>
    </row>
    <row r="26" spans="1:14" x14ac:dyDescent="0.25">
      <c r="A26" t="s">
        <v>110</v>
      </c>
      <c r="B26" t="s">
        <v>56</v>
      </c>
      <c r="F26">
        <v>40</v>
      </c>
      <c r="I26">
        <v>50</v>
      </c>
      <c r="J26">
        <v>110</v>
      </c>
    </row>
    <row r="27" spans="1:14" x14ac:dyDescent="0.25">
      <c r="A27" t="s">
        <v>111</v>
      </c>
      <c r="B27" t="s">
        <v>56</v>
      </c>
      <c r="F27">
        <v>100</v>
      </c>
      <c r="I27">
        <v>70</v>
      </c>
    </row>
    <row r="28" spans="1:14" x14ac:dyDescent="0.25">
      <c r="A28" t="s">
        <v>330</v>
      </c>
      <c r="I2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8" workbookViewId="0">
      <selection activeCell="D51" sqref="D51"/>
    </sheetView>
  </sheetViews>
  <sheetFormatPr defaultRowHeight="15" x14ac:dyDescent="0.25"/>
  <cols>
    <col min="1" max="1" width="16.28515625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16</v>
      </c>
    </row>
    <row r="2" spans="1:4" x14ac:dyDescent="0.25">
      <c r="A2" t="s">
        <v>6</v>
      </c>
      <c r="C2" t="b">
        <v>1</v>
      </c>
      <c r="D2" t="s">
        <v>17</v>
      </c>
    </row>
    <row r="3" spans="1:4" x14ac:dyDescent="0.25">
      <c r="A3" t="s">
        <v>7</v>
      </c>
      <c r="C3" t="b">
        <v>1</v>
      </c>
      <c r="D3" t="s">
        <v>17</v>
      </c>
    </row>
    <row r="4" spans="1:4" x14ac:dyDescent="0.25">
      <c r="A4" t="s">
        <v>15</v>
      </c>
      <c r="C4" t="b">
        <v>0</v>
      </c>
      <c r="D4" t="s">
        <v>2</v>
      </c>
    </row>
    <row r="5" spans="1:4" x14ac:dyDescent="0.25">
      <c r="A5" t="s">
        <v>5</v>
      </c>
      <c r="C5" t="b">
        <v>0</v>
      </c>
      <c r="D5" t="s">
        <v>18</v>
      </c>
    </row>
    <row r="6" spans="1:4" x14ac:dyDescent="0.25">
      <c r="A6" t="s">
        <v>8</v>
      </c>
      <c r="C6" t="b">
        <v>0</v>
      </c>
      <c r="D6" t="s">
        <v>18</v>
      </c>
    </row>
    <row r="7" spans="1:4" x14ac:dyDescent="0.25">
      <c r="A7" t="s">
        <v>9</v>
      </c>
      <c r="C7" t="b">
        <v>0</v>
      </c>
      <c r="D7" t="s">
        <v>18</v>
      </c>
    </row>
    <row r="8" spans="1:4" x14ac:dyDescent="0.25">
      <c r="A8" t="s">
        <v>10</v>
      </c>
      <c r="C8" t="b">
        <v>0</v>
      </c>
      <c r="D8" t="s">
        <v>18</v>
      </c>
    </row>
    <row r="9" spans="1:4" x14ac:dyDescent="0.25">
      <c r="A9" t="s">
        <v>5</v>
      </c>
      <c r="C9" t="b">
        <v>0</v>
      </c>
      <c r="D9" t="s">
        <v>18</v>
      </c>
    </row>
    <row r="10" spans="1:4" x14ac:dyDescent="0.25">
      <c r="A10" t="s">
        <v>11</v>
      </c>
      <c r="C10" t="b">
        <v>0</v>
      </c>
      <c r="D10" t="s">
        <v>18</v>
      </c>
    </row>
    <row r="11" spans="1:4" x14ac:dyDescent="0.25">
      <c r="A11" t="s">
        <v>8</v>
      </c>
      <c r="C11" t="b">
        <v>0</v>
      </c>
      <c r="D11" t="s">
        <v>18</v>
      </c>
    </row>
    <row r="12" spans="1:4" x14ac:dyDescent="0.25">
      <c r="A12" t="s">
        <v>5</v>
      </c>
      <c r="C12" t="b">
        <v>0</v>
      </c>
      <c r="D12" t="s">
        <v>18</v>
      </c>
    </row>
    <row r="13" spans="1:4" x14ac:dyDescent="0.25">
      <c r="A13" t="s">
        <v>276</v>
      </c>
      <c r="B13" t="s">
        <v>278</v>
      </c>
    </row>
    <row r="14" spans="1:4" x14ac:dyDescent="0.25">
      <c r="A14" t="s">
        <v>277</v>
      </c>
      <c r="B14" t="s">
        <v>279</v>
      </c>
    </row>
    <row r="15" spans="1:4" x14ac:dyDescent="0.25">
      <c r="A15" t="s">
        <v>280</v>
      </c>
      <c r="B15" t="s">
        <v>317</v>
      </c>
    </row>
    <row r="16" spans="1:4" x14ac:dyDescent="0.25">
      <c r="A16" t="s">
        <v>281</v>
      </c>
      <c r="B16" t="s">
        <v>320</v>
      </c>
    </row>
    <row r="17" spans="1:2" x14ac:dyDescent="0.25">
      <c r="A17" t="s">
        <v>318</v>
      </c>
      <c r="B17" t="s">
        <v>282</v>
      </c>
    </row>
    <row r="18" spans="1:2" x14ac:dyDescent="0.25">
      <c r="A18" t="s">
        <v>319</v>
      </c>
      <c r="B18" t="s">
        <v>283</v>
      </c>
    </row>
    <row r="19" spans="1:2" x14ac:dyDescent="0.25">
      <c r="A19" t="s">
        <v>19</v>
      </c>
      <c r="B19" t="s">
        <v>284</v>
      </c>
    </row>
    <row r="20" spans="1:2" x14ac:dyDescent="0.25">
      <c r="A20" t="s">
        <v>20</v>
      </c>
      <c r="B20" t="s">
        <v>285</v>
      </c>
    </row>
    <row r="21" spans="1:2" x14ac:dyDescent="0.25">
      <c r="A21" t="s">
        <v>21</v>
      </c>
      <c r="B21" t="s">
        <v>286</v>
      </c>
    </row>
    <row r="22" spans="1:2" x14ac:dyDescent="0.25">
      <c r="A22" t="s">
        <v>22</v>
      </c>
      <c r="B22" t="s">
        <v>287</v>
      </c>
    </row>
    <row r="23" spans="1:2" x14ac:dyDescent="0.25">
      <c r="A23" t="s">
        <v>23</v>
      </c>
      <c r="B23" t="s">
        <v>288</v>
      </c>
    </row>
    <row r="24" spans="1:2" x14ac:dyDescent="0.25">
      <c r="A24" t="s">
        <v>66</v>
      </c>
      <c r="B24" t="s">
        <v>289</v>
      </c>
    </row>
    <row r="25" spans="1:2" x14ac:dyDescent="0.25">
      <c r="A25" t="s">
        <v>24</v>
      </c>
      <c r="B25" t="s">
        <v>290</v>
      </c>
    </row>
    <row r="26" spans="1:2" x14ac:dyDescent="0.25">
      <c r="A26" t="s">
        <v>25</v>
      </c>
      <c r="B26" t="s">
        <v>291</v>
      </c>
    </row>
    <row r="27" spans="1:2" x14ac:dyDescent="0.25">
      <c r="A27" t="s">
        <v>26</v>
      </c>
      <c r="B27" t="s">
        <v>292</v>
      </c>
    </row>
    <row r="28" spans="1:2" x14ac:dyDescent="0.25">
      <c r="A28" t="s">
        <v>27</v>
      </c>
      <c r="B28" t="s">
        <v>293</v>
      </c>
    </row>
    <row r="29" spans="1:2" x14ac:dyDescent="0.25">
      <c r="A29" t="s">
        <v>28</v>
      </c>
      <c r="B29" t="s">
        <v>294</v>
      </c>
    </row>
    <row r="30" spans="1:2" x14ac:dyDescent="0.25">
      <c r="A30" t="s">
        <v>70</v>
      </c>
      <c r="B30" t="s">
        <v>295</v>
      </c>
    </row>
    <row r="31" spans="1:2" x14ac:dyDescent="0.25">
      <c r="A31" t="s">
        <v>175</v>
      </c>
      <c r="B31" t="s">
        <v>300</v>
      </c>
    </row>
    <row r="32" spans="1:2" x14ac:dyDescent="0.25">
      <c r="A32" t="s">
        <v>176</v>
      </c>
      <c r="B32" t="s">
        <v>301</v>
      </c>
    </row>
    <row r="33" spans="1:2" x14ac:dyDescent="0.25">
      <c r="A33" t="s">
        <v>177</v>
      </c>
      <c r="B33" t="s">
        <v>302</v>
      </c>
    </row>
    <row r="34" spans="1:2" x14ac:dyDescent="0.25">
      <c r="A34" t="s">
        <v>303</v>
      </c>
      <c r="B34" t="s">
        <v>304</v>
      </c>
    </row>
    <row r="35" spans="1:2" x14ac:dyDescent="0.25">
      <c r="A35" t="s">
        <v>305</v>
      </c>
      <c r="B35" t="s">
        <v>306</v>
      </c>
    </row>
    <row r="36" spans="1:2" x14ac:dyDescent="0.25">
      <c r="A36" t="s">
        <v>296</v>
      </c>
      <c r="B36" t="s">
        <v>297</v>
      </c>
    </row>
    <row r="37" spans="1:2" x14ac:dyDescent="0.25">
      <c r="A37" t="s">
        <v>298</v>
      </c>
      <c r="B37" t="s">
        <v>299</v>
      </c>
    </row>
    <row r="38" spans="1:2" x14ac:dyDescent="0.25">
      <c r="A38" t="s">
        <v>307</v>
      </c>
      <c r="B38" t="s">
        <v>308</v>
      </c>
    </row>
    <row r="39" spans="1:2" x14ac:dyDescent="0.25">
      <c r="A39" t="s">
        <v>309</v>
      </c>
      <c r="B39" t="s">
        <v>311</v>
      </c>
    </row>
    <row r="40" spans="1:2" x14ac:dyDescent="0.25">
      <c r="A40" t="s">
        <v>310</v>
      </c>
      <c r="B40" t="s">
        <v>312</v>
      </c>
    </row>
    <row r="41" spans="1:2" x14ac:dyDescent="0.25">
      <c r="A41" s="18" t="s">
        <v>328</v>
      </c>
      <c r="B41" t="s">
        <v>329</v>
      </c>
    </row>
    <row r="42" spans="1:2" x14ac:dyDescent="0.25">
      <c r="A42" t="s">
        <v>313</v>
      </c>
      <c r="B42" t="s">
        <v>314</v>
      </c>
    </row>
    <row r="43" spans="1:2" x14ac:dyDescent="0.25">
      <c r="A43" t="s">
        <v>315</v>
      </c>
      <c r="B43" t="s">
        <v>316</v>
      </c>
    </row>
    <row r="44" spans="1:2" x14ac:dyDescent="0.25">
      <c r="A44" t="s">
        <v>321</v>
      </c>
      <c r="B44" t="s">
        <v>322</v>
      </c>
    </row>
    <row r="45" spans="1:2" x14ac:dyDescent="0.25">
      <c r="A45" t="s">
        <v>481</v>
      </c>
      <c r="B45" t="s">
        <v>482</v>
      </c>
    </row>
    <row r="46" spans="1:2" x14ac:dyDescent="0.25">
      <c r="A46" t="s">
        <v>484</v>
      </c>
      <c r="B46" t="s">
        <v>483</v>
      </c>
    </row>
    <row r="47" spans="1:2" x14ac:dyDescent="0.25">
      <c r="A47" t="s">
        <v>501</v>
      </c>
      <c r="B47" t="s">
        <v>500</v>
      </c>
    </row>
    <row r="48" spans="1:2" x14ac:dyDescent="0.25">
      <c r="A48" t="s">
        <v>502</v>
      </c>
      <c r="B48" t="s">
        <v>504</v>
      </c>
    </row>
    <row r="49" spans="1:2" x14ac:dyDescent="0.25">
      <c r="A49" t="s">
        <v>503</v>
      </c>
      <c r="B49" t="s">
        <v>505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H21" sqref="H21"/>
    </sheetView>
  </sheetViews>
  <sheetFormatPr defaultRowHeight="15" x14ac:dyDescent="0.25"/>
  <sheetData>
    <row r="1" spans="2:4" x14ac:dyDescent="0.25">
      <c r="C1" t="s">
        <v>57</v>
      </c>
      <c r="D1" t="s">
        <v>57</v>
      </c>
    </row>
    <row r="2" spans="2:4" x14ac:dyDescent="0.25">
      <c r="C2" t="s">
        <v>57</v>
      </c>
      <c r="D2" t="s">
        <v>470</v>
      </c>
    </row>
    <row r="3" spans="2:4" x14ac:dyDescent="0.25">
      <c r="C3" t="s">
        <v>471</v>
      </c>
      <c r="D3" t="s">
        <v>470</v>
      </c>
    </row>
    <row r="4" spans="2:4" x14ac:dyDescent="0.25">
      <c r="C4" t="s">
        <v>57</v>
      </c>
      <c r="D4" t="s">
        <v>471</v>
      </c>
    </row>
    <row r="5" spans="2:4" x14ac:dyDescent="0.25">
      <c r="C5" t="s">
        <v>470</v>
      </c>
      <c r="D5" t="s">
        <v>471</v>
      </c>
    </row>
    <row r="6" spans="2:4" x14ac:dyDescent="0.25">
      <c r="C6" t="s">
        <v>64</v>
      </c>
      <c r="D6" t="s">
        <v>64</v>
      </c>
    </row>
    <row r="7" spans="2:4" x14ac:dyDescent="0.25">
      <c r="C7" t="s">
        <v>64</v>
      </c>
      <c r="D7" t="s">
        <v>488</v>
      </c>
    </row>
    <row r="8" spans="2:4" x14ac:dyDescent="0.25">
      <c r="C8" t="s">
        <v>489</v>
      </c>
      <c r="D8" t="s">
        <v>488</v>
      </c>
    </row>
    <row r="9" spans="2:4" x14ac:dyDescent="0.25">
      <c r="C9" t="s">
        <v>64</v>
      </c>
      <c r="D9" t="s">
        <v>489</v>
      </c>
    </row>
    <row r="10" spans="2:4" x14ac:dyDescent="0.25">
      <c r="C10" t="s">
        <v>488</v>
      </c>
      <c r="D10" t="s">
        <v>489</v>
      </c>
    </row>
    <row r="11" spans="2:4" x14ac:dyDescent="0.25">
      <c r="C11">
        <v>5</v>
      </c>
      <c r="D11">
        <v>25</v>
      </c>
    </row>
    <row r="12" spans="2:4" x14ac:dyDescent="0.25">
      <c r="B12" t="s">
        <v>19</v>
      </c>
      <c r="C12" t="str">
        <f>C$11&amp;",["&amp;C1&amp;"]"</f>
        <v>5,[sal]</v>
      </c>
      <c r="D12" t="str">
        <f>D$11&amp;",["&amp;D1&amp;"]"</f>
        <v>25,[sal]</v>
      </c>
    </row>
    <row r="13" spans="2:4" x14ac:dyDescent="0.25">
      <c r="B13" t="s">
        <v>20</v>
      </c>
      <c r="C13" t="str">
        <f t="shared" ref="C13:D13" si="0">C$11&amp;",["&amp;C2&amp;"]"</f>
        <v>5,[sal]</v>
      </c>
      <c r="D13" t="str">
        <f t="shared" si="0"/>
        <v>25,[sal,atc,cin]</v>
      </c>
    </row>
    <row r="14" spans="2:4" x14ac:dyDescent="0.25">
      <c r="B14" t="s">
        <v>21</v>
      </c>
      <c r="C14" t="str">
        <f t="shared" ref="C14:D14" si="1">C$11&amp;",["&amp;C3&amp;"]"</f>
        <v>5,[sal,atc,ara]</v>
      </c>
      <c r="D14" t="str">
        <f t="shared" si="1"/>
        <v>25,[sal,atc,cin]</v>
      </c>
    </row>
    <row r="15" spans="2:4" x14ac:dyDescent="0.25">
      <c r="B15" t="s">
        <v>22</v>
      </c>
      <c r="C15" t="str">
        <f t="shared" ref="C15:D15" si="2">C$11&amp;",["&amp;C4&amp;"]"</f>
        <v>5,[sal]</v>
      </c>
      <c r="D15" t="str">
        <f t="shared" si="2"/>
        <v>25,[sal,atc,ara]</v>
      </c>
    </row>
    <row r="16" spans="2:4" x14ac:dyDescent="0.25">
      <c r="B16" t="s">
        <v>23</v>
      </c>
      <c r="C16" t="str">
        <f t="shared" ref="C16:D16" si="3">C$11&amp;",["&amp;C5&amp;"]"</f>
        <v>5,[sal,atc,cin]</v>
      </c>
      <c r="D16" t="str">
        <f t="shared" si="3"/>
        <v>25,[sal,atc,ara]</v>
      </c>
    </row>
    <row r="17" spans="2:4" x14ac:dyDescent="0.25">
      <c r="B17" t="s">
        <v>66</v>
      </c>
      <c r="C17" t="str">
        <f t="shared" ref="C17:D17" si="4">C$11&amp;",["&amp;C6&amp;"]"</f>
        <v>5,[sal1]</v>
      </c>
      <c r="D17" t="str">
        <f t="shared" si="4"/>
        <v>25,[sal1]</v>
      </c>
    </row>
    <row r="18" spans="2:4" x14ac:dyDescent="0.25">
      <c r="B18" t="s">
        <v>24</v>
      </c>
      <c r="C18" t="str">
        <f t="shared" ref="C18:D18" si="5">C$11&amp;",["&amp;C7&amp;"]"</f>
        <v>5,[sal1]</v>
      </c>
      <c r="D18" t="str">
        <f t="shared" si="5"/>
        <v>25,[sal1,atc,cin]</v>
      </c>
    </row>
    <row r="19" spans="2:4" x14ac:dyDescent="0.25">
      <c r="B19" t="s">
        <v>25</v>
      </c>
      <c r="C19" t="str">
        <f t="shared" ref="C19:D19" si="6">C$11&amp;",["&amp;C8&amp;"]"</f>
        <v>5,[sal1,atc,ara]</v>
      </c>
      <c r="D19" t="str">
        <f t="shared" si="6"/>
        <v>25,[sal1,atc,cin]</v>
      </c>
    </row>
    <row r="20" spans="2:4" x14ac:dyDescent="0.25">
      <c r="B20" t="s">
        <v>26</v>
      </c>
      <c r="C20" t="str">
        <f t="shared" ref="C20:D20" si="7">C$11&amp;",["&amp;C9&amp;"]"</f>
        <v>5,[sal1]</v>
      </c>
      <c r="D20" t="str">
        <f t="shared" si="7"/>
        <v>25,[sal1,atc,ara]</v>
      </c>
    </row>
    <row r="21" spans="2:4" x14ac:dyDescent="0.25">
      <c r="B21" t="s">
        <v>27</v>
      </c>
      <c r="C21" t="str">
        <f t="shared" ref="C21:D21" si="8">C$11&amp;",["&amp;C10&amp;"]"</f>
        <v>5,[sal1,atc,cin]</v>
      </c>
      <c r="D21" t="str">
        <f t="shared" si="8"/>
        <v>25,[sal1,atc,ara]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B7" sqref="B7:C12"/>
    </sheetView>
  </sheetViews>
  <sheetFormatPr defaultRowHeight="15" x14ac:dyDescent="0.25"/>
  <cols>
    <col min="2" max="2" width="14.140625" customWidth="1"/>
    <col min="3" max="3" width="14.28515625" customWidth="1"/>
  </cols>
  <sheetData>
    <row r="3" spans="1:4" x14ac:dyDescent="0.25">
      <c r="B3" t="s">
        <v>57</v>
      </c>
      <c r="C3" t="s">
        <v>470</v>
      </c>
      <c r="D3" t="s">
        <v>471</v>
      </c>
    </row>
    <row r="6" spans="1:4" x14ac:dyDescent="0.25">
      <c r="B6">
        <v>1</v>
      </c>
      <c r="C6">
        <v>22</v>
      </c>
    </row>
    <row r="7" spans="1:4" x14ac:dyDescent="0.25">
      <c r="A7" t="s">
        <v>472</v>
      </c>
      <c r="B7" t="str">
        <f>B$6&amp;",["&amp;C$3&amp;"]"</f>
        <v>1,[sal,atc,cin]</v>
      </c>
      <c r="C7" t="str">
        <f>C$6&amp;",["&amp;C$3&amp;"]"</f>
        <v>22,[sal,atc,cin]</v>
      </c>
    </row>
    <row r="8" spans="1:4" x14ac:dyDescent="0.25">
      <c r="A8" t="s">
        <v>473</v>
      </c>
      <c r="B8" t="str">
        <f>B$6&amp;",["&amp;D$3&amp;"]"</f>
        <v>1,[sal,atc,ara]</v>
      </c>
      <c r="C8" t="str">
        <f>C$6&amp;",["&amp;D$3&amp;"]"</f>
        <v>22,[sal,atc,ara]</v>
      </c>
    </row>
    <row r="9" spans="1:4" x14ac:dyDescent="0.25">
      <c r="A9" t="s">
        <v>430</v>
      </c>
      <c r="B9" t="str">
        <f>B$6&amp;",["&amp;B$3&amp;"]"</f>
        <v>1,[sal]</v>
      </c>
      <c r="C9" t="str">
        <f>C$6&amp;",["&amp;C$3&amp;"]"</f>
        <v>22,[sal,atc,cin]</v>
      </c>
    </row>
    <row r="10" spans="1:4" x14ac:dyDescent="0.25">
      <c r="A10" t="s">
        <v>474</v>
      </c>
      <c r="B10" t="str">
        <f>B$6&amp;",["&amp;B$3&amp;"]"</f>
        <v>1,[sal]</v>
      </c>
      <c r="C10" t="str">
        <f>C$6&amp;",["&amp;D$3&amp;"]"</f>
        <v>22,[sal,atc,ara]</v>
      </c>
    </row>
    <row r="11" spans="1:4" x14ac:dyDescent="0.25">
      <c r="A11" t="s">
        <v>475</v>
      </c>
      <c r="B11" t="str">
        <f t="shared" ref="B11" si="0">B$6&amp;",["&amp;D$3&amp;"]"</f>
        <v>1,[sal,atc,ara]</v>
      </c>
      <c r="C11" t="str">
        <f>C$6&amp;",["&amp;C$3&amp;"]"</f>
        <v>22,[sal,atc,cin]</v>
      </c>
    </row>
    <row r="12" spans="1:4" x14ac:dyDescent="0.25">
      <c r="A12" t="s">
        <v>476</v>
      </c>
      <c r="B12" t="str">
        <f>B$6&amp;",["&amp;C$3&amp;"]"</f>
        <v>1,[sal,atc,cin]</v>
      </c>
      <c r="C12" t="str">
        <f>C$6&amp;",["&amp;D$3&amp;"]"</f>
        <v>22,[sal,atc,ara]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workbookViewId="0">
      <selection activeCell="C27" activeCellId="11" sqref="C9 C10 C12 C14 C15 C17 C19 C20 C22 C24 C25 C27"/>
    </sheetView>
  </sheetViews>
  <sheetFormatPr defaultRowHeight="15" x14ac:dyDescent="0.25"/>
  <sheetData>
    <row r="3" spans="2:12" x14ac:dyDescent="0.25">
      <c r="F3" t="s">
        <v>46</v>
      </c>
      <c r="G3" t="s">
        <v>384</v>
      </c>
      <c r="H3" t="s">
        <v>383</v>
      </c>
      <c r="I3" t="s">
        <v>57</v>
      </c>
      <c r="J3" t="s">
        <v>406</v>
      </c>
      <c r="K3" t="s">
        <v>407</v>
      </c>
      <c r="L3" t="s">
        <v>408</v>
      </c>
    </row>
    <row r="7" spans="2:12" x14ac:dyDescent="0.25">
      <c r="E7">
        <v>50</v>
      </c>
    </row>
    <row r="8" spans="2:12" x14ac:dyDescent="0.25">
      <c r="B8" t="s">
        <v>413</v>
      </c>
      <c r="D8" t="s">
        <v>409</v>
      </c>
      <c r="E8" t="str">
        <f>(E$7-LEFT(D8,FIND(",",D8)-1))&amp;",["&amp;$I$3&amp;"]"</f>
        <v>35.5,[sal]</v>
      </c>
    </row>
    <row r="9" spans="2:12" x14ac:dyDescent="0.25">
      <c r="B9" t="s">
        <v>414</v>
      </c>
      <c r="C9" t="s">
        <v>19</v>
      </c>
      <c r="D9" t="s">
        <v>410</v>
      </c>
      <c r="E9" t="str">
        <f>(E$7-LEFT(D9,FIND(",",D9)-1))&amp;",["&amp;$I$3&amp;"]"</f>
        <v>39,[sal]</v>
      </c>
    </row>
    <row r="10" spans="2:12" x14ac:dyDescent="0.25">
      <c r="B10" t="s">
        <v>415</v>
      </c>
      <c r="C10" t="s">
        <v>20</v>
      </c>
      <c r="D10" t="s">
        <v>411</v>
      </c>
      <c r="E10" t="str">
        <f>(E$7-LEFT(D10,FIND(",",D10)-1))&amp;",["&amp;$I$3&amp;"]"</f>
        <v>37.6,[sal]</v>
      </c>
    </row>
    <row r="11" spans="2:12" x14ac:dyDescent="0.25">
      <c r="B11" t="s">
        <v>416</v>
      </c>
      <c r="D11" t="s">
        <v>409</v>
      </c>
      <c r="E11" t="str">
        <f>(E$7-LEFT(D11,FIND(",",D11)-1))&amp;",["&amp;$I$3&amp;"]"</f>
        <v>35.5,[sal]</v>
      </c>
    </row>
    <row r="12" spans="2:12" x14ac:dyDescent="0.25">
      <c r="B12" t="s">
        <v>417</v>
      </c>
      <c r="C12" t="s">
        <v>21</v>
      </c>
      <c r="D12" t="s">
        <v>412</v>
      </c>
      <c r="E12" t="str">
        <f>(E$7-LEFT(D12,FIND(",",D12)-1))&amp;",["&amp;$I$3&amp;"]"</f>
        <v>36.8,[sal]</v>
      </c>
    </row>
    <row r="13" spans="2:12" x14ac:dyDescent="0.25">
      <c r="B13" t="s">
        <v>418</v>
      </c>
      <c r="D13" t="str">
        <f>"21,["&amp;$F$3&amp;"]"</f>
        <v>21,[atc]</v>
      </c>
      <c r="E13" t="str">
        <f>(E$7-LEFT(D13,FIND(",",D13)-1))&amp;",["&amp;$J$3&amp;"]"</f>
        <v>29,[atc,sal]</v>
      </c>
    </row>
    <row r="14" spans="2:12" x14ac:dyDescent="0.25">
      <c r="B14" t="s">
        <v>419</v>
      </c>
      <c r="C14" t="s">
        <v>22</v>
      </c>
      <c r="D14" t="str">
        <f>"12,["&amp;$F$3&amp;"]"</f>
        <v>12,[atc]</v>
      </c>
      <c r="E14" t="str">
        <f>(E$7-LEFT(D14,FIND(",",D14)-1))&amp;",["&amp;$J$3&amp;"]"</f>
        <v>38,[atc,sal]</v>
      </c>
    </row>
    <row r="15" spans="2:12" x14ac:dyDescent="0.25">
      <c r="B15" t="s">
        <v>420</v>
      </c>
      <c r="C15" t="s">
        <v>23</v>
      </c>
      <c r="D15" t="str">
        <f>"17.5,["&amp;$F$3&amp;"]"</f>
        <v>17.5,[atc]</v>
      </c>
      <c r="E15" t="str">
        <f>(E$7-LEFT(D15,FIND(",",D15)-1))&amp;",["&amp;$J$3&amp;"]"</f>
        <v>32.5,[atc,sal]</v>
      </c>
    </row>
    <row r="16" spans="2:12" x14ac:dyDescent="0.25">
      <c r="B16" t="s">
        <v>421</v>
      </c>
      <c r="D16" t="str">
        <f>"19.7,["&amp;$F$3&amp;"]"</f>
        <v>19.7,[atc]</v>
      </c>
      <c r="E16" t="str">
        <f>(E$7-LEFT(D16,FIND(",",D16)-1))&amp;",["&amp;$J$3&amp;"]"</f>
        <v>30.3,[atc,sal]</v>
      </c>
    </row>
    <row r="17" spans="2:5" x14ac:dyDescent="0.25">
      <c r="B17" t="s">
        <v>422</v>
      </c>
      <c r="C17" t="s">
        <v>66</v>
      </c>
      <c r="D17" t="str">
        <f>"18.8,["&amp;$F$3&amp;"]"</f>
        <v>18.8,[atc]</v>
      </c>
      <c r="E17" t="str">
        <f>(E$7-LEFT(D17,FIND(",",D17)-1))&amp;",["&amp;$J$3&amp;"]"</f>
        <v>31.2,[atc,sal]</v>
      </c>
    </row>
    <row r="18" spans="2:5" x14ac:dyDescent="0.25">
      <c r="B18" t="s">
        <v>423</v>
      </c>
      <c r="D18" t="str">
        <f>"22,["&amp;$G$3&amp;"]"</f>
        <v>22,[atc,ara]</v>
      </c>
      <c r="E18" t="str">
        <f>(E$7-LEFT(D18,FIND(",",D18)-1))&amp;",["&amp;$K$3&amp;"]"</f>
        <v>28,[atc,ara,sal]</v>
      </c>
    </row>
    <row r="19" spans="2:5" x14ac:dyDescent="0.25">
      <c r="B19" t="s">
        <v>424</v>
      </c>
      <c r="C19" t="s">
        <v>24</v>
      </c>
      <c r="D19" t="str">
        <f>"12.4,["&amp;$G$3&amp;"]"</f>
        <v>12.4,[atc,ara]</v>
      </c>
      <c r="E19" t="str">
        <f>(E$7-LEFT(D19,FIND(",",D19)-1))&amp;",["&amp;$K$3&amp;"]"</f>
        <v>37.6,[atc,ara,sal]</v>
      </c>
    </row>
    <row r="20" spans="2:5" x14ac:dyDescent="0.25">
      <c r="B20" t="s">
        <v>425</v>
      </c>
      <c r="C20" t="s">
        <v>26</v>
      </c>
      <c r="D20" t="str">
        <f>"18,["&amp;$G$3&amp;"]"</f>
        <v>18,[atc,ara]</v>
      </c>
      <c r="E20" t="str">
        <f>(E$7-LEFT(D20,FIND(",",D20)-1))&amp;",["&amp;$K$3&amp;"]"</f>
        <v>32,[atc,ara,sal]</v>
      </c>
    </row>
    <row r="21" spans="2:5" x14ac:dyDescent="0.25">
      <c r="B21" t="s">
        <v>426</v>
      </c>
      <c r="D21" t="str">
        <f>"21.5,["&amp;$G$3&amp;"]"</f>
        <v>21.5,[atc,ara]</v>
      </c>
      <c r="E21" t="str">
        <f>(E$7-LEFT(D21,FIND(",",D21)-1))&amp;",["&amp;$K$3&amp;"]"</f>
        <v>28.5,[atc,ara,sal]</v>
      </c>
    </row>
    <row r="22" spans="2:5" x14ac:dyDescent="0.25">
      <c r="B22" t="s">
        <v>427</v>
      </c>
      <c r="C22" t="s">
        <v>27</v>
      </c>
      <c r="D22" t="str">
        <f>"19.3,["&amp;$G$3&amp;"]"</f>
        <v>19.3,[atc,ara]</v>
      </c>
      <c r="E22" t="str">
        <f>(E$7-LEFT(D22,FIND(",",D22)-1))&amp;",["&amp;$K$3&amp;"]"</f>
        <v>30.7,[atc,ara,sal]</v>
      </c>
    </row>
    <row r="23" spans="2:5" x14ac:dyDescent="0.25">
      <c r="B23" t="s">
        <v>428</v>
      </c>
      <c r="D23" t="str">
        <f>"19.3,["&amp;$H$3&amp;"]"</f>
        <v>19.3,[atc,cin]</v>
      </c>
      <c r="E23" t="str">
        <f>(E$7-LEFT(D23,FIND(",",D23)-1))&amp;",["&amp;$L$3&amp;"]"</f>
        <v>30.7,[atc,cin,sal]</v>
      </c>
    </row>
    <row r="24" spans="2:5" x14ac:dyDescent="0.25">
      <c r="B24" t="s">
        <v>429</v>
      </c>
      <c r="C24" t="s">
        <v>25</v>
      </c>
      <c r="D24" t="str">
        <f>"11.5,["&amp;$H$3&amp;"]"</f>
        <v>11.5,[atc,cin]</v>
      </c>
      <c r="E24" t="str">
        <f>(E$7-LEFT(D24,FIND(",",D24)-1))&amp;",["&amp;$L$3&amp;"]"</f>
        <v>38.5,[atc,cin,sal]</v>
      </c>
    </row>
    <row r="25" spans="2:5" x14ac:dyDescent="0.25">
      <c r="B25" t="s">
        <v>430</v>
      </c>
      <c r="C25" t="s">
        <v>28</v>
      </c>
      <c r="D25" t="str">
        <f>"15.8,["&amp;$H$3&amp;"]"</f>
        <v>15.8,[atc,cin]</v>
      </c>
      <c r="E25" t="str">
        <f>(E$7-LEFT(D25,FIND(",",D25)-1))&amp;",["&amp;$L$3&amp;"]"</f>
        <v>34.2,[atc,cin,sal]</v>
      </c>
    </row>
    <row r="26" spans="2:5" x14ac:dyDescent="0.25">
      <c r="B26" t="s">
        <v>431</v>
      </c>
      <c r="D26" t="str">
        <f>"18,["&amp;$H$3&amp;"]"</f>
        <v>18,[atc,cin]</v>
      </c>
      <c r="E26" t="str">
        <f>(E$7-LEFT(D26,FIND(",",D26)-1))&amp;",["&amp;$L$3&amp;"]"</f>
        <v>32,[atc,cin,sal]</v>
      </c>
    </row>
    <row r="27" spans="2:5" x14ac:dyDescent="0.25">
      <c r="B27" t="s">
        <v>432</v>
      </c>
      <c r="C27" t="s">
        <v>70</v>
      </c>
      <c r="D27" t="str">
        <f>"17.5,["&amp;$H$3&amp;"]"</f>
        <v>17.5,[atc,cin]</v>
      </c>
      <c r="E27" t="str">
        <f>(E$7-LEFT(D27,FIND(",",D27)-1))&amp;",["&amp;$L$3&amp;"]"</f>
        <v>32.5,[atc,cin,sal]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31" sqref="F31"/>
    </sheetView>
  </sheetViews>
  <sheetFormatPr defaultRowHeight="15" x14ac:dyDescent="0.25"/>
  <cols>
    <col min="7" max="7" width="11" customWidth="1"/>
    <col min="8" max="8" width="12" customWidth="1"/>
  </cols>
  <sheetData>
    <row r="1" spans="2:8" x14ac:dyDescent="0.25">
      <c r="G1" t="s">
        <v>57</v>
      </c>
      <c r="H1" t="s">
        <v>57</v>
      </c>
    </row>
    <row r="2" spans="2:8" x14ac:dyDescent="0.25">
      <c r="G2" t="s">
        <v>64</v>
      </c>
      <c r="H2" t="s">
        <v>64</v>
      </c>
    </row>
    <row r="3" spans="2:8" x14ac:dyDescent="0.25">
      <c r="G3" t="s">
        <v>110</v>
      </c>
      <c r="H3" t="s">
        <v>110</v>
      </c>
    </row>
    <row r="4" spans="2:8" x14ac:dyDescent="0.25">
      <c r="F4" t="s">
        <v>46</v>
      </c>
      <c r="G4" t="s">
        <v>382</v>
      </c>
      <c r="H4" t="s">
        <v>382</v>
      </c>
    </row>
    <row r="5" spans="2:8" x14ac:dyDescent="0.25">
      <c r="F5" t="s">
        <v>383</v>
      </c>
      <c r="G5" t="s">
        <v>385</v>
      </c>
      <c r="H5" t="s">
        <v>385</v>
      </c>
    </row>
    <row r="6" spans="2:8" x14ac:dyDescent="0.25">
      <c r="F6" t="s">
        <v>384</v>
      </c>
      <c r="G6" t="s">
        <v>386</v>
      </c>
      <c r="H6" t="s">
        <v>386</v>
      </c>
    </row>
    <row r="16" spans="2:8" x14ac:dyDescent="0.25">
      <c r="B16">
        <v>9</v>
      </c>
      <c r="C16">
        <v>9</v>
      </c>
      <c r="D16">
        <v>48</v>
      </c>
    </row>
    <row r="17" spans="1:4" x14ac:dyDescent="0.25">
      <c r="A17" t="s">
        <v>19</v>
      </c>
      <c r="B17" t="str">
        <f t="shared" ref="B17:D19" si="0">B$16&amp;",["&amp;F1&amp;"]"</f>
        <v>9,[]</v>
      </c>
      <c r="C17" t="str">
        <f t="shared" si="0"/>
        <v>9,[sal]</v>
      </c>
      <c r="D17" t="str">
        <f t="shared" si="0"/>
        <v>48,[sal]</v>
      </c>
    </row>
    <row r="18" spans="1:4" x14ac:dyDescent="0.25">
      <c r="A18" t="s">
        <v>20</v>
      </c>
      <c r="B18" t="str">
        <f t="shared" si="0"/>
        <v>9,[]</v>
      </c>
      <c r="C18" t="str">
        <f t="shared" si="0"/>
        <v>9,[sal1]</v>
      </c>
      <c r="D18" t="str">
        <f t="shared" si="0"/>
        <v>48,[sal1]</v>
      </c>
    </row>
    <row r="19" spans="1:4" x14ac:dyDescent="0.25">
      <c r="A19" t="s">
        <v>21</v>
      </c>
      <c r="B19" t="str">
        <f t="shared" si="0"/>
        <v>9,[]</v>
      </c>
      <c r="C19" t="str">
        <f t="shared" si="0"/>
        <v>9,[sal2]</v>
      </c>
      <c r="D19" t="str">
        <f t="shared" si="0"/>
        <v>48,[sal2]</v>
      </c>
    </row>
    <row r="20" spans="1:4" x14ac:dyDescent="0.25">
      <c r="A20" t="s">
        <v>22</v>
      </c>
      <c r="B20" t="str">
        <f>B$16&amp;",["&amp;F1&amp;"]"</f>
        <v>9,[]</v>
      </c>
      <c r="C20" t="str">
        <f t="shared" ref="C20:D20" si="1">C$16&amp;",["&amp;G1&amp;"]"</f>
        <v>9,[sal]</v>
      </c>
      <c r="D20" t="str">
        <f t="shared" si="1"/>
        <v>48,[sal]</v>
      </c>
    </row>
    <row r="21" spans="1:4" x14ac:dyDescent="0.25">
      <c r="A21" t="s">
        <v>23</v>
      </c>
      <c r="B21" t="str">
        <f t="shared" ref="B21:B22" si="2">B$16&amp;",["&amp;F2&amp;"]"</f>
        <v>9,[]</v>
      </c>
      <c r="C21" t="str">
        <f t="shared" ref="C21:C22" si="3">C$16&amp;",["&amp;G2&amp;"]"</f>
        <v>9,[sal1]</v>
      </c>
      <c r="D21" t="str">
        <f t="shared" ref="D21:D22" si="4">D$16&amp;",["&amp;H2&amp;"]"</f>
        <v>48,[sal1]</v>
      </c>
    </row>
    <row r="22" spans="1:4" x14ac:dyDescent="0.25">
      <c r="A22" t="s">
        <v>66</v>
      </c>
      <c r="B22" t="str">
        <f t="shared" si="2"/>
        <v>9,[]</v>
      </c>
      <c r="C22" t="str">
        <f t="shared" si="3"/>
        <v>9,[sal2]</v>
      </c>
      <c r="D22" t="str">
        <f t="shared" si="4"/>
        <v>48,[sal2]</v>
      </c>
    </row>
    <row r="23" spans="1:4" x14ac:dyDescent="0.25">
      <c r="A23" t="s">
        <v>24</v>
      </c>
      <c r="B23" t="str">
        <f t="shared" ref="B23:D25" si="5">B$16&amp;",["&amp;F4&amp;"]"</f>
        <v>9,[atc]</v>
      </c>
      <c r="C23" t="str">
        <f t="shared" si="5"/>
        <v>9,[atc,sal2]</v>
      </c>
      <c r="D23" t="str">
        <f t="shared" si="5"/>
        <v>48,[atc,sal2]</v>
      </c>
    </row>
    <row r="24" spans="1:4" x14ac:dyDescent="0.25">
      <c r="A24" t="s">
        <v>25</v>
      </c>
      <c r="B24" t="str">
        <f t="shared" si="5"/>
        <v>9,[atc,cin]</v>
      </c>
      <c r="C24" t="str">
        <f t="shared" si="5"/>
        <v>9,[atc,cin,sal2]</v>
      </c>
      <c r="D24" t="str">
        <f t="shared" si="5"/>
        <v>48,[atc,cin,sal2]</v>
      </c>
    </row>
    <row r="25" spans="1:4" x14ac:dyDescent="0.25">
      <c r="A25" t="s">
        <v>26</v>
      </c>
      <c r="B25" t="str">
        <f t="shared" si="5"/>
        <v>9,[atc,ara]</v>
      </c>
      <c r="C25" t="str">
        <f t="shared" si="5"/>
        <v>9,[atc,ara,sal2]</v>
      </c>
      <c r="D25" t="str">
        <f t="shared" si="5"/>
        <v>48,[atc,ara,sal2]</v>
      </c>
    </row>
    <row r="26" spans="1:4" x14ac:dyDescent="0.25">
      <c r="A26" t="s">
        <v>27</v>
      </c>
      <c r="B26" t="str">
        <f>B$16&amp;",["&amp;F4&amp;"]"</f>
        <v>9,[atc]</v>
      </c>
      <c r="C26" t="str">
        <f t="shared" ref="C26:D26" si="6">C$16&amp;",["&amp;G4&amp;"]"</f>
        <v>9,[atc,sal2]</v>
      </c>
      <c r="D26" t="str">
        <f t="shared" si="6"/>
        <v>48,[atc,sal2]</v>
      </c>
    </row>
    <row r="27" spans="1:4" x14ac:dyDescent="0.25">
      <c r="A27" t="s">
        <v>28</v>
      </c>
      <c r="B27" t="str">
        <f t="shared" ref="B27:B28" si="7">B$16&amp;",["&amp;F5&amp;"]"</f>
        <v>9,[atc,cin]</v>
      </c>
      <c r="C27" t="str">
        <f t="shared" ref="C27:C28" si="8">C$16&amp;",["&amp;G5&amp;"]"</f>
        <v>9,[atc,cin,sal2]</v>
      </c>
      <c r="D27" t="str">
        <f t="shared" ref="D27:D28" si="9">D$16&amp;",["&amp;H5&amp;"]"</f>
        <v>48,[atc,cin,sal2]</v>
      </c>
    </row>
    <row r="28" spans="1:4" x14ac:dyDescent="0.25">
      <c r="A28" t="s">
        <v>70</v>
      </c>
      <c r="B28" t="str">
        <f t="shared" si="7"/>
        <v>9,[atc,ara]</v>
      </c>
      <c r="C28" t="str">
        <f t="shared" si="8"/>
        <v>9,[atc,ara,sal2]</v>
      </c>
      <c r="D28" t="str">
        <f t="shared" si="9"/>
        <v>48,[atc,ara,sal2]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9"/>
  <sheetViews>
    <sheetView workbookViewId="0">
      <selection activeCell="H58" sqref="H58"/>
    </sheetView>
  </sheetViews>
  <sheetFormatPr defaultRowHeight="15" x14ac:dyDescent="0.25"/>
  <cols>
    <col min="5" max="5" width="14.5703125" customWidth="1"/>
  </cols>
  <sheetData>
    <row r="2" spans="1:5" x14ac:dyDescent="0.25">
      <c r="A2">
        <v>1</v>
      </c>
      <c r="E2" t="s">
        <v>110</v>
      </c>
    </row>
    <row r="3" spans="1:5" x14ac:dyDescent="0.25">
      <c r="A3">
        <v>2</v>
      </c>
      <c r="B3" t="s">
        <v>46</v>
      </c>
      <c r="D3" t="str">
        <f>B3</f>
        <v>atc</v>
      </c>
      <c r="E3" t="str">
        <f>D3&amp;",sal2"</f>
        <v>atc,sal2</v>
      </c>
    </row>
    <row r="4" spans="1:5" x14ac:dyDescent="0.25">
      <c r="A4">
        <v>3</v>
      </c>
      <c r="B4" t="s">
        <v>63</v>
      </c>
      <c r="D4" t="str">
        <f t="shared" ref="D4:D6" si="0">B4</f>
        <v>atc1</v>
      </c>
      <c r="E4" t="str">
        <f t="shared" ref="E4:E14" si="1">D4&amp;",sal2"</f>
        <v>atc1,sal2</v>
      </c>
    </row>
    <row r="5" spans="1:5" x14ac:dyDescent="0.25">
      <c r="A5">
        <v>4</v>
      </c>
      <c r="B5" t="s">
        <v>112</v>
      </c>
      <c r="D5" t="str">
        <f t="shared" si="0"/>
        <v>atc3</v>
      </c>
      <c r="E5" t="str">
        <f t="shared" si="1"/>
        <v>atc3,sal2</v>
      </c>
    </row>
    <row r="6" spans="1:5" x14ac:dyDescent="0.25">
      <c r="A6">
        <v>5</v>
      </c>
      <c r="B6" t="s">
        <v>331</v>
      </c>
      <c r="D6" t="str">
        <f t="shared" si="0"/>
        <v>atc4</v>
      </c>
      <c r="E6" t="str">
        <f t="shared" si="1"/>
        <v>atc4,sal2</v>
      </c>
    </row>
    <row r="7" spans="1:5" x14ac:dyDescent="0.25">
      <c r="A7">
        <v>6</v>
      </c>
      <c r="B7" t="s">
        <v>46</v>
      </c>
      <c r="C7" t="s">
        <v>54</v>
      </c>
      <c r="D7" t="str">
        <f>B7&amp;","&amp;C7</f>
        <v>atc,ara</v>
      </c>
      <c r="E7" t="str">
        <f t="shared" si="1"/>
        <v>atc,ara,sal2</v>
      </c>
    </row>
    <row r="8" spans="1:5" x14ac:dyDescent="0.25">
      <c r="A8">
        <v>7</v>
      </c>
      <c r="B8" t="s">
        <v>63</v>
      </c>
      <c r="C8" t="s">
        <v>54</v>
      </c>
      <c r="D8" t="str">
        <f t="shared" ref="D8:D14" si="2">B8&amp;","&amp;C8</f>
        <v>atc1,ara</v>
      </c>
      <c r="E8" t="str">
        <f t="shared" si="1"/>
        <v>atc1,ara,sal2</v>
      </c>
    </row>
    <row r="9" spans="1:5" x14ac:dyDescent="0.25">
      <c r="A9">
        <v>8</v>
      </c>
      <c r="B9" t="s">
        <v>112</v>
      </c>
      <c r="C9" t="s">
        <v>54</v>
      </c>
      <c r="D9" t="str">
        <f t="shared" si="2"/>
        <v>atc3,ara</v>
      </c>
      <c r="E9" t="str">
        <f t="shared" si="1"/>
        <v>atc3,ara,sal2</v>
      </c>
    </row>
    <row r="10" spans="1:5" x14ac:dyDescent="0.25">
      <c r="A10">
        <v>9</v>
      </c>
      <c r="B10" t="s">
        <v>331</v>
      </c>
      <c r="C10" t="s">
        <v>54</v>
      </c>
      <c r="D10" t="str">
        <f t="shared" si="2"/>
        <v>atc4,ara</v>
      </c>
      <c r="E10" t="str">
        <f t="shared" si="1"/>
        <v>atc4,ara,sal2</v>
      </c>
    </row>
    <row r="11" spans="1:5" x14ac:dyDescent="0.25">
      <c r="A11">
        <v>10</v>
      </c>
      <c r="B11" t="s">
        <v>46</v>
      </c>
      <c r="C11" t="s">
        <v>55</v>
      </c>
      <c r="D11" t="str">
        <f t="shared" si="2"/>
        <v>atc,cin</v>
      </c>
      <c r="E11" t="str">
        <f t="shared" si="1"/>
        <v>atc,cin,sal2</v>
      </c>
    </row>
    <row r="12" spans="1:5" x14ac:dyDescent="0.25">
      <c r="A12">
        <v>11</v>
      </c>
      <c r="B12" t="s">
        <v>63</v>
      </c>
      <c r="C12" t="s">
        <v>55</v>
      </c>
      <c r="D12" t="str">
        <f t="shared" si="2"/>
        <v>atc1,cin</v>
      </c>
      <c r="E12" t="str">
        <f t="shared" si="1"/>
        <v>atc1,cin,sal2</v>
      </c>
    </row>
    <row r="13" spans="1:5" x14ac:dyDescent="0.25">
      <c r="A13">
        <v>12</v>
      </c>
      <c r="B13" t="s">
        <v>112</v>
      </c>
      <c r="C13" t="s">
        <v>55</v>
      </c>
      <c r="D13" t="str">
        <f t="shared" si="2"/>
        <v>atc3,cin</v>
      </c>
      <c r="E13" t="str">
        <f t="shared" si="1"/>
        <v>atc3,cin,sal2</v>
      </c>
    </row>
    <row r="14" spans="1:5" x14ac:dyDescent="0.25">
      <c r="A14">
        <v>13</v>
      </c>
      <c r="B14" t="s">
        <v>331</v>
      </c>
      <c r="C14" t="s">
        <v>55</v>
      </c>
      <c r="D14" t="str">
        <f t="shared" si="2"/>
        <v>atc4,cin</v>
      </c>
      <c r="E14" t="str">
        <f t="shared" si="1"/>
        <v>atc4,cin,sal2</v>
      </c>
    </row>
    <row r="15" spans="1:5" x14ac:dyDescent="0.25">
      <c r="A15">
        <v>14</v>
      </c>
      <c r="E15" t="s">
        <v>67</v>
      </c>
    </row>
    <row r="16" spans="1:5" x14ac:dyDescent="0.25">
      <c r="A16">
        <v>15</v>
      </c>
      <c r="B16" t="s">
        <v>57</v>
      </c>
      <c r="D16" t="str">
        <f>B16</f>
        <v>sal</v>
      </c>
      <c r="E16" t="str">
        <f>D16&amp;",atc2"</f>
        <v>sal,atc2</v>
      </c>
    </row>
    <row r="17" spans="1:5" x14ac:dyDescent="0.25">
      <c r="A17">
        <v>16</v>
      </c>
      <c r="B17" t="s">
        <v>64</v>
      </c>
      <c r="D17" t="str">
        <f t="shared" ref="D17:D19" si="3">B17</f>
        <v>sal1</v>
      </c>
      <c r="E17" t="str">
        <f t="shared" ref="E17:E27" si="4">D17&amp;",atc2"</f>
        <v>sal1,atc2</v>
      </c>
    </row>
    <row r="18" spans="1:5" x14ac:dyDescent="0.25">
      <c r="A18">
        <v>17</v>
      </c>
      <c r="B18" t="s">
        <v>111</v>
      </c>
      <c r="D18" t="str">
        <f t="shared" si="3"/>
        <v>sal3</v>
      </c>
      <c r="E18" t="str">
        <f t="shared" si="4"/>
        <v>sal3,atc2</v>
      </c>
    </row>
    <row r="19" spans="1:5" x14ac:dyDescent="0.25">
      <c r="A19">
        <v>18</v>
      </c>
      <c r="B19" t="s">
        <v>330</v>
      </c>
      <c r="D19" t="str">
        <f t="shared" si="3"/>
        <v>sal4</v>
      </c>
      <c r="E19" t="str">
        <f t="shared" si="4"/>
        <v>sal4,atc2</v>
      </c>
    </row>
    <row r="20" spans="1:5" x14ac:dyDescent="0.25">
      <c r="A20">
        <v>19</v>
      </c>
      <c r="B20" t="s">
        <v>57</v>
      </c>
      <c r="C20" t="s">
        <v>54</v>
      </c>
      <c r="D20" t="str">
        <f>B20&amp;","&amp;C20</f>
        <v>sal,ara</v>
      </c>
      <c r="E20" t="str">
        <f t="shared" si="4"/>
        <v>sal,ara,atc2</v>
      </c>
    </row>
    <row r="21" spans="1:5" x14ac:dyDescent="0.25">
      <c r="A21">
        <v>20</v>
      </c>
      <c r="B21" t="s">
        <v>64</v>
      </c>
      <c r="C21" t="s">
        <v>54</v>
      </c>
      <c r="D21" t="str">
        <f t="shared" ref="D21:D27" si="5">B21&amp;","&amp;C21</f>
        <v>sal1,ara</v>
      </c>
      <c r="E21" t="str">
        <f t="shared" si="4"/>
        <v>sal1,ara,atc2</v>
      </c>
    </row>
    <row r="22" spans="1:5" x14ac:dyDescent="0.25">
      <c r="A22">
        <v>21</v>
      </c>
      <c r="B22" t="s">
        <v>111</v>
      </c>
      <c r="C22" t="s">
        <v>54</v>
      </c>
      <c r="D22" t="str">
        <f t="shared" si="5"/>
        <v>sal3,ara</v>
      </c>
      <c r="E22" t="str">
        <f t="shared" si="4"/>
        <v>sal3,ara,atc2</v>
      </c>
    </row>
    <row r="23" spans="1:5" x14ac:dyDescent="0.25">
      <c r="A23">
        <v>22</v>
      </c>
      <c r="B23" t="s">
        <v>330</v>
      </c>
      <c r="C23" t="s">
        <v>54</v>
      </c>
      <c r="D23" t="str">
        <f t="shared" si="5"/>
        <v>sal4,ara</v>
      </c>
      <c r="E23" t="str">
        <f t="shared" si="4"/>
        <v>sal4,ara,atc2</v>
      </c>
    </row>
    <row r="24" spans="1:5" x14ac:dyDescent="0.25">
      <c r="A24">
        <v>23</v>
      </c>
      <c r="B24" t="s">
        <v>57</v>
      </c>
      <c r="C24" t="s">
        <v>55</v>
      </c>
      <c r="D24" t="str">
        <f t="shared" si="5"/>
        <v>sal,cin</v>
      </c>
      <c r="E24" t="str">
        <f t="shared" si="4"/>
        <v>sal,cin,atc2</v>
      </c>
    </row>
    <row r="25" spans="1:5" x14ac:dyDescent="0.25">
      <c r="A25">
        <v>24</v>
      </c>
      <c r="B25" t="s">
        <v>64</v>
      </c>
      <c r="C25" t="s">
        <v>55</v>
      </c>
      <c r="D25" t="str">
        <f t="shared" si="5"/>
        <v>sal1,cin</v>
      </c>
      <c r="E25" t="str">
        <f t="shared" si="4"/>
        <v>sal1,cin,atc2</v>
      </c>
    </row>
    <row r="26" spans="1:5" x14ac:dyDescent="0.25">
      <c r="A26">
        <v>25</v>
      </c>
      <c r="B26" t="s">
        <v>111</v>
      </c>
      <c r="C26" t="s">
        <v>55</v>
      </c>
      <c r="D26" t="str">
        <f t="shared" si="5"/>
        <v>sal3,cin</v>
      </c>
      <c r="E26" t="str">
        <f t="shared" si="4"/>
        <v>sal3,cin,atc2</v>
      </c>
    </row>
    <row r="27" spans="1:5" x14ac:dyDescent="0.25">
      <c r="A27">
        <v>26</v>
      </c>
      <c r="B27" t="s">
        <v>330</v>
      </c>
      <c r="C27" t="s">
        <v>55</v>
      </c>
      <c r="D27" t="str">
        <f t="shared" si="5"/>
        <v>sal4,cin</v>
      </c>
      <c r="E27" t="str">
        <f t="shared" si="4"/>
        <v>sal4,cin,atc2</v>
      </c>
    </row>
    <row r="30" spans="1:5" x14ac:dyDescent="0.25">
      <c r="B30">
        <v>4</v>
      </c>
      <c r="C30">
        <v>27</v>
      </c>
    </row>
    <row r="31" spans="1:5" x14ac:dyDescent="0.25">
      <c r="A31" t="s">
        <v>145</v>
      </c>
      <c r="B31" t="str">
        <f>B$30&amp;",["&amp;D2&amp;"]"</f>
        <v>4,[]</v>
      </c>
      <c r="C31" t="str">
        <f>C$30&amp;",["&amp;E2&amp;"]"</f>
        <v>27,[sal2]</v>
      </c>
    </row>
    <row r="32" spans="1:5" x14ac:dyDescent="0.25">
      <c r="A32" t="s">
        <v>146</v>
      </c>
      <c r="B32" t="str">
        <f t="shared" ref="B32:C32" si="6">B$30&amp;",["&amp;D3&amp;"]"</f>
        <v>4,[atc]</v>
      </c>
      <c r="C32" t="str">
        <f t="shared" si="6"/>
        <v>27,[atc,sal2]</v>
      </c>
    </row>
    <row r="33" spans="1:3" x14ac:dyDescent="0.25">
      <c r="A33" t="s">
        <v>147</v>
      </c>
      <c r="B33" t="str">
        <f t="shared" ref="B33:C33" si="7">B$30&amp;",["&amp;D4&amp;"]"</f>
        <v>4,[atc1]</v>
      </c>
      <c r="C33" t="str">
        <f t="shared" si="7"/>
        <v>27,[atc1,sal2]</v>
      </c>
    </row>
    <row r="34" spans="1:3" x14ac:dyDescent="0.25">
      <c r="A34" t="s">
        <v>148</v>
      </c>
      <c r="B34" t="str">
        <f t="shared" ref="B34:C34" si="8">B$30&amp;",["&amp;D5&amp;"]"</f>
        <v>4,[atc3]</v>
      </c>
      <c r="C34" t="str">
        <f t="shared" si="8"/>
        <v>27,[atc3,sal2]</v>
      </c>
    </row>
    <row r="35" spans="1:3" x14ac:dyDescent="0.25">
      <c r="A35" t="s">
        <v>149</v>
      </c>
      <c r="B35" t="str">
        <f t="shared" ref="B35:C35" si="9">B$30&amp;",["&amp;D6&amp;"]"</f>
        <v>4,[atc4]</v>
      </c>
      <c r="C35" t="str">
        <f t="shared" si="9"/>
        <v>27,[atc4,sal2]</v>
      </c>
    </row>
    <row r="36" spans="1:3" x14ac:dyDescent="0.25">
      <c r="A36" t="s">
        <v>150</v>
      </c>
      <c r="B36" t="str">
        <f t="shared" ref="B36:C36" si="10">B$30&amp;",["&amp;D7&amp;"]"</f>
        <v>4,[atc,ara]</v>
      </c>
      <c r="C36" t="str">
        <f t="shared" si="10"/>
        <v>27,[atc,ara,sal2]</v>
      </c>
    </row>
    <row r="37" spans="1:3" x14ac:dyDescent="0.25">
      <c r="A37" t="s">
        <v>151</v>
      </c>
      <c r="B37" t="str">
        <f t="shared" ref="B37:C37" si="11">B$30&amp;",["&amp;D8&amp;"]"</f>
        <v>4,[atc1,ara]</v>
      </c>
      <c r="C37" t="str">
        <f t="shared" si="11"/>
        <v>27,[atc1,ara,sal2]</v>
      </c>
    </row>
    <row r="38" spans="1:3" x14ac:dyDescent="0.25">
      <c r="A38" t="s">
        <v>152</v>
      </c>
      <c r="B38" t="str">
        <f t="shared" ref="B38:C38" si="12">B$30&amp;",["&amp;D9&amp;"]"</f>
        <v>4,[atc3,ara]</v>
      </c>
      <c r="C38" t="str">
        <f t="shared" si="12"/>
        <v>27,[atc3,ara,sal2]</v>
      </c>
    </row>
    <row r="39" spans="1:3" x14ac:dyDescent="0.25">
      <c r="A39" t="s">
        <v>153</v>
      </c>
      <c r="B39" t="str">
        <f t="shared" ref="B39:C39" si="13">B$30&amp;",["&amp;D10&amp;"]"</f>
        <v>4,[atc4,ara]</v>
      </c>
      <c r="C39" t="str">
        <f t="shared" si="13"/>
        <v>27,[atc4,ara,sal2]</v>
      </c>
    </row>
    <row r="40" spans="1:3" x14ac:dyDescent="0.25">
      <c r="A40" t="s">
        <v>154</v>
      </c>
      <c r="B40" t="str">
        <f t="shared" ref="B40:C40" si="14">B$30&amp;",["&amp;D11&amp;"]"</f>
        <v>4,[atc,cin]</v>
      </c>
      <c r="C40" t="str">
        <f t="shared" si="14"/>
        <v>27,[atc,cin,sal2]</v>
      </c>
    </row>
    <row r="41" spans="1:3" x14ac:dyDescent="0.25">
      <c r="A41" t="s">
        <v>155</v>
      </c>
      <c r="B41" t="str">
        <f t="shared" ref="B41:C41" si="15">B$30&amp;",["&amp;D12&amp;"]"</f>
        <v>4,[atc1,cin]</v>
      </c>
      <c r="C41" t="str">
        <f t="shared" si="15"/>
        <v>27,[atc1,cin,sal2]</v>
      </c>
    </row>
    <row r="42" spans="1:3" x14ac:dyDescent="0.25">
      <c r="A42" t="s">
        <v>156</v>
      </c>
      <c r="B42" t="str">
        <f t="shared" ref="B42:C42" si="16">B$30&amp;",["&amp;D13&amp;"]"</f>
        <v>4,[atc3,cin]</v>
      </c>
      <c r="C42" t="str">
        <f t="shared" si="16"/>
        <v>27,[atc3,cin,sal2]</v>
      </c>
    </row>
    <row r="43" spans="1:3" x14ac:dyDescent="0.25">
      <c r="A43" t="s">
        <v>157</v>
      </c>
      <c r="B43" t="str">
        <f t="shared" ref="B43:C43" si="17">B$30&amp;",["&amp;D14&amp;"]"</f>
        <v>4,[atc4,cin]</v>
      </c>
      <c r="C43" t="str">
        <f t="shared" si="17"/>
        <v>27,[atc4,cin,sal2]</v>
      </c>
    </row>
    <row r="44" spans="1:3" x14ac:dyDescent="0.25">
      <c r="A44" t="s">
        <v>158</v>
      </c>
      <c r="B44" t="str">
        <f t="shared" ref="B44:C44" si="18">B$30&amp;",["&amp;D15&amp;"]"</f>
        <v>4,[]</v>
      </c>
      <c r="C44" t="str">
        <f t="shared" si="18"/>
        <v>27,[atc2]</v>
      </c>
    </row>
    <row r="45" spans="1:3" x14ac:dyDescent="0.25">
      <c r="A45" t="s">
        <v>159</v>
      </c>
      <c r="B45" t="str">
        <f t="shared" ref="B45:C45" si="19">B$30&amp;",["&amp;D16&amp;"]"</f>
        <v>4,[sal]</v>
      </c>
      <c r="C45" t="str">
        <f t="shared" si="19"/>
        <v>27,[sal,atc2]</v>
      </c>
    </row>
    <row r="46" spans="1:3" x14ac:dyDescent="0.25">
      <c r="A46" t="s">
        <v>160</v>
      </c>
      <c r="B46" t="str">
        <f t="shared" ref="B46:C46" si="20">B$30&amp;",["&amp;D17&amp;"]"</f>
        <v>4,[sal1]</v>
      </c>
      <c r="C46" t="str">
        <f t="shared" si="20"/>
        <v>27,[sal1,atc2]</v>
      </c>
    </row>
    <row r="47" spans="1:3" x14ac:dyDescent="0.25">
      <c r="A47" t="s">
        <v>161</v>
      </c>
      <c r="B47" t="str">
        <f t="shared" ref="B47:C47" si="21">B$30&amp;",["&amp;D18&amp;"]"</f>
        <v>4,[sal3]</v>
      </c>
      <c r="C47" t="str">
        <f t="shared" si="21"/>
        <v>27,[sal3,atc2]</v>
      </c>
    </row>
    <row r="48" spans="1:3" x14ac:dyDescent="0.25">
      <c r="A48" t="s">
        <v>162</v>
      </c>
      <c r="B48" t="str">
        <f t="shared" ref="B48:C48" si="22">B$30&amp;",["&amp;D19&amp;"]"</f>
        <v>4,[sal4]</v>
      </c>
      <c r="C48" t="str">
        <f t="shared" si="22"/>
        <v>27,[sal4,atc2]</v>
      </c>
    </row>
    <row r="49" spans="1:3" x14ac:dyDescent="0.25">
      <c r="A49" t="s">
        <v>163</v>
      </c>
      <c r="B49" t="str">
        <f t="shared" ref="B49:C49" si="23">B$30&amp;",["&amp;D20&amp;"]"</f>
        <v>4,[sal,ara]</v>
      </c>
      <c r="C49" t="str">
        <f t="shared" si="23"/>
        <v>27,[sal,ara,atc2]</v>
      </c>
    </row>
    <row r="50" spans="1:3" x14ac:dyDescent="0.25">
      <c r="A50" t="s">
        <v>164</v>
      </c>
      <c r="B50" t="str">
        <f t="shared" ref="B50:C50" si="24">B$30&amp;",["&amp;D21&amp;"]"</f>
        <v>4,[sal1,ara]</v>
      </c>
      <c r="C50" t="str">
        <f t="shared" si="24"/>
        <v>27,[sal1,ara,atc2]</v>
      </c>
    </row>
    <row r="51" spans="1:3" x14ac:dyDescent="0.25">
      <c r="A51" t="s">
        <v>165</v>
      </c>
      <c r="B51" t="str">
        <f t="shared" ref="B51:C51" si="25">B$30&amp;",["&amp;D22&amp;"]"</f>
        <v>4,[sal3,ara]</v>
      </c>
      <c r="C51" t="str">
        <f t="shared" si="25"/>
        <v>27,[sal3,ara,atc2]</v>
      </c>
    </row>
    <row r="52" spans="1:3" x14ac:dyDescent="0.25">
      <c r="A52" t="s">
        <v>166</v>
      </c>
      <c r="B52" t="str">
        <f t="shared" ref="B52:C52" si="26">B$30&amp;",["&amp;D23&amp;"]"</f>
        <v>4,[sal4,ara]</v>
      </c>
      <c r="C52" t="str">
        <f t="shared" si="26"/>
        <v>27,[sal4,ara,atc2]</v>
      </c>
    </row>
    <row r="53" spans="1:3" x14ac:dyDescent="0.25">
      <c r="A53" t="s">
        <v>167</v>
      </c>
      <c r="B53" t="str">
        <f t="shared" ref="B53:C53" si="27">B$30&amp;",["&amp;D24&amp;"]"</f>
        <v>4,[sal,cin]</v>
      </c>
      <c r="C53" t="str">
        <f t="shared" si="27"/>
        <v>27,[sal,cin,atc2]</v>
      </c>
    </row>
    <row r="54" spans="1:3" x14ac:dyDescent="0.25">
      <c r="A54" t="s">
        <v>168</v>
      </c>
      <c r="B54" t="str">
        <f t="shared" ref="B54:C54" si="28">B$30&amp;",["&amp;D25&amp;"]"</f>
        <v>4,[sal1,cin]</v>
      </c>
      <c r="C54" t="str">
        <f t="shared" si="28"/>
        <v>27,[sal1,cin,atc2]</v>
      </c>
    </row>
    <row r="55" spans="1:3" x14ac:dyDescent="0.25">
      <c r="A55" t="s">
        <v>169</v>
      </c>
      <c r="B55" t="str">
        <f t="shared" ref="B55:C55" si="29">B$30&amp;",["&amp;D26&amp;"]"</f>
        <v>4,[sal3,cin]</v>
      </c>
      <c r="C55" t="str">
        <f t="shared" si="29"/>
        <v>27,[sal3,cin,atc2]</v>
      </c>
    </row>
    <row r="56" spans="1:3" x14ac:dyDescent="0.25">
      <c r="A56" t="s">
        <v>170</v>
      </c>
      <c r="B56" t="str">
        <f t="shared" ref="B56:C56" si="30">B$30&amp;",["&amp;D27&amp;"]"</f>
        <v>4,[sal4,cin]</v>
      </c>
      <c r="C56" t="str">
        <f t="shared" si="30"/>
        <v>27,[sal4,cin,atc2]</v>
      </c>
    </row>
    <row r="57" spans="1:3" x14ac:dyDescent="0.25">
      <c r="B57" t="str">
        <f>B$30&amp;",["&amp;D15&amp;"]"</f>
        <v>4,[]</v>
      </c>
      <c r="C57" t="str">
        <f>C$30&amp;",["&amp;E15&amp;"]"</f>
        <v>27,[atc2]</v>
      </c>
    </row>
    <row r="58" spans="1:3" x14ac:dyDescent="0.25">
      <c r="B58" t="str">
        <f t="shared" ref="B58:C58" si="31">B$30&amp;",["&amp;D16&amp;"]"</f>
        <v>4,[sal]</v>
      </c>
      <c r="C58" t="str">
        <f t="shared" si="31"/>
        <v>27,[sal,atc2]</v>
      </c>
    </row>
    <row r="59" spans="1:3" x14ac:dyDescent="0.25">
      <c r="B59" t="str">
        <f t="shared" ref="B59:C59" si="32">B$30&amp;",["&amp;D17&amp;"]"</f>
        <v>4,[sal1]</v>
      </c>
      <c r="C59" t="str">
        <f t="shared" si="32"/>
        <v>27,[sal1,atc2]</v>
      </c>
    </row>
    <row r="60" spans="1:3" x14ac:dyDescent="0.25">
      <c r="B60" t="str">
        <f t="shared" ref="B60:C60" si="33">B$30&amp;",["&amp;D18&amp;"]"</f>
        <v>4,[sal3]</v>
      </c>
      <c r="C60" t="str">
        <f t="shared" si="33"/>
        <v>27,[sal3,atc2]</v>
      </c>
    </row>
    <row r="61" spans="1:3" x14ac:dyDescent="0.25">
      <c r="B61" t="str">
        <f t="shared" ref="B61:C61" si="34">B$30&amp;",["&amp;D19&amp;"]"</f>
        <v>4,[sal4]</v>
      </c>
      <c r="C61" t="str">
        <f t="shared" si="34"/>
        <v>27,[sal4,atc2]</v>
      </c>
    </row>
    <row r="62" spans="1:3" x14ac:dyDescent="0.25">
      <c r="B62" t="str">
        <f t="shared" ref="B62:C62" si="35">B$30&amp;",["&amp;D20&amp;"]"</f>
        <v>4,[sal,ara]</v>
      </c>
      <c r="C62" t="str">
        <f t="shared" si="35"/>
        <v>27,[sal,ara,atc2]</v>
      </c>
    </row>
    <row r="63" spans="1:3" x14ac:dyDescent="0.25">
      <c r="B63" t="str">
        <f t="shared" ref="B63:C63" si="36">B$30&amp;",["&amp;D21&amp;"]"</f>
        <v>4,[sal1,ara]</v>
      </c>
      <c r="C63" t="str">
        <f t="shared" si="36"/>
        <v>27,[sal1,ara,atc2]</v>
      </c>
    </row>
    <row r="64" spans="1:3" x14ac:dyDescent="0.25">
      <c r="B64" t="str">
        <f t="shared" ref="B64:C64" si="37">B$30&amp;",["&amp;D22&amp;"]"</f>
        <v>4,[sal3,ara]</v>
      </c>
      <c r="C64" t="str">
        <f t="shared" si="37"/>
        <v>27,[sal3,ara,atc2]</v>
      </c>
    </row>
    <row r="65" spans="2:3" x14ac:dyDescent="0.25">
      <c r="B65" t="str">
        <f t="shared" ref="B65:C65" si="38">B$30&amp;",["&amp;D23&amp;"]"</f>
        <v>4,[sal4,ara]</v>
      </c>
      <c r="C65" t="str">
        <f t="shared" si="38"/>
        <v>27,[sal4,ara,atc2]</v>
      </c>
    </row>
    <row r="66" spans="2:3" x14ac:dyDescent="0.25">
      <c r="B66" t="str">
        <f t="shared" ref="B66:C66" si="39">B$30&amp;",["&amp;D24&amp;"]"</f>
        <v>4,[sal,cin]</v>
      </c>
      <c r="C66" t="str">
        <f t="shared" si="39"/>
        <v>27,[sal,cin,atc2]</v>
      </c>
    </row>
    <row r="67" spans="2:3" x14ac:dyDescent="0.25">
      <c r="B67" t="str">
        <f t="shared" ref="B67:C67" si="40">B$30&amp;",["&amp;D25&amp;"]"</f>
        <v>4,[sal1,cin]</v>
      </c>
      <c r="C67" t="str">
        <f t="shared" si="40"/>
        <v>27,[sal1,cin,atc2]</v>
      </c>
    </row>
    <row r="68" spans="2:3" x14ac:dyDescent="0.25">
      <c r="B68" t="str">
        <f t="shared" ref="B68:C68" si="41">B$30&amp;",["&amp;D26&amp;"]"</f>
        <v>4,[sal3,cin]</v>
      </c>
      <c r="C68" t="str">
        <f t="shared" si="41"/>
        <v>27,[sal3,cin,atc2]</v>
      </c>
    </row>
    <row r="69" spans="2:3" x14ac:dyDescent="0.25">
      <c r="B69" t="str">
        <f t="shared" ref="B69:C69" si="42">B$30&amp;",["&amp;D27&amp;"]"</f>
        <v>4,[sal4,cin]</v>
      </c>
      <c r="C69" t="str">
        <f t="shared" si="42"/>
        <v>27,[sal4,cin,atc2]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A16" sqref="A16:F30"/>
    </sheetView>
  </sheetViews>
  <sheetFormatPr defaultRowHeight="15" x14ac:dyDescent="0.25"/>
  <cols>
    <col min="2" max="2" width="12.5703125" customWidth="1"/>
    <col min="3" max="3" width="15.7109375" customWidth="1"/>
    <col min="4" max="4" width="15.5703125" customWidth="1"/>
    <col min="5" max="5" width="18.140625" customWidth="1"/>
  </cols>
  <sheetData>
    <row r="2" spans="1:6" x14ac:dyDescent="0.25">
      <c r="B2" t="s">
        <v>241</v>
      </c>
      <c r="E2" t="s">
        <v>209</v>
      </c>
    </row>
    <row r="3" spans="1:6" x14ac:dyDescent="0.25">
      <c r="B3">
        <v>4</v>
      </c>
      <c r="C3">
        <f>5-B3</f>
        <v>1</v>
      </c>
      <c r="E3" t="s">
        <v>57</v>
      </c>
      <c r="F3" t="str">
        <f>E3&amp;",atc"</f>
        <v>sal,atc</v>
      </c>
    </row>
    <row r="4" spans="1:6" x14ac:dyDescent="0.25">
      <c r="B4">
        <v>4.25</v>
      </c>
      <c r="C4">
        <f t="shared" ref="C4:C6" si="0">5-B4</f>
        <v>0.75</v>
      </c>
      <c r="E4" t="s">
        <v>242</v>
      </c>
      <c r="F4" t="str">
        <f t="shared" ref="F4:F8" si="1">E4&amp;",atc"</f>
        <v>ara,sal,atc</v>
      </c>
    </row>
    <row r="5" spans="1:6" x14ac:dyDescent="0.25">
      <c r="B5">
        <v>4.5</v>
      </c>
      <c r="C5">
        <f t="shared" si="0"/>
        <v>0.5</v>
      </c>
      <c r="E5" t="s">
        <v>243</v>
      </c>
      <c r="F5" t="str">
        <f t="shared" si="1"/>
        <v>cin,sal,atc</v>
      </c>
    </row>
    <row r="6" spans="1:6" x14ac:dyDescent="0.25">
      <c r="B6">
        <v>4.83</v>
      </c>
      <c r="C6">
        <f t="shared" si="0"/>
        <v>0.16999999999999993</v>
      </c>
      <c r="E6" t="s">
        <v>57</v>
      </c>
      <c r="F6" t="str">
        <f t="shared" si="1"/>
        <v>sal,atc</v>
      </c>
    </row>
    <row r="7" spans="1:6" x14ac:dyDescent="0.25">
      <c r="B7">
        <v>4.92</v>
      </c>
      <c r="C7">
        <v>0.08</v>
      </c>
      <c r="E7" t="s">
        <v>243</v>
      </c>
      <c r="F7" t="str">
        <f t="shared" si="1"/>
        <v>cin,sal,atc</v>
      </c>
    </row>
    <row r="8" spans="1:6" x14ac:dyDescent="0.25">
      <c r="E8" t="s">
        <v>242</v>
      </c>
      <c r="F8" t="str">
        <f t="shared" si="1"/>
        <v>ara,sal,atc</v>
      </c>
    </row>
    <row r="16" spans="1:6" x14ac:dyDescent="0.25">
      <c r="A16" t="s">
        <v>19</v>
      </c>
      <c r="B16" t="str">
        <f>B3&amp;",["&amp;E$3&amp;"]"</f>
        <v>4,[sal]</v>
      </c>
      <c r="C16" t="str">
        <f>C3&amp;",["&amp;F$3&amp;"]"</f>
        <v>1,[sal,atc]</v>
      </c>
      <c r="D16" t="str">
        <f>B3&amp;",["&amp;E$6&amp;"]"</f>
        <v>4,[sal]</v>
      </c>
      <c r="E16" t="str">
        <f>C3&amp;",["&amp;F$6&amp;"]"</f>
        <v>1,[sal,atc]</v>
      </c>
      <c r="F16" t="s">
        <v>244</v>
      </c>
    </row>
    <row r="17" spans="1:6" x14ac:dyDescent="0.25">
      <c r="A17" t="s">
        <v>20</v>
      </c>
      <c r="B17" t="str">
        <f>B4&amp;",["&amp;E$3&amp;"]"</f>
        <v>4.25,[sal]</v>
      </c>
      <c r="C17" t="str">
        <f t="shared" ref="C17:C20" si="2">C4&amp;",["&amp;F$3&amp;"]"</f>
        <v>0.75,[sal,atc]</v>
      </c>
      <c r="D17" t="str">
        <f t="shared" ref="D17:E17" si="3">B4&amp;",["&amp;E$6&amp;"]"</f>
        <v>4.25,[sal]</v>
      </c>
      <c r="E17" t="str">
        <f t="shared" si="3"/>
        <v>0.75,[sal,atc]</v>
      </c>
      <c r="F17" t="s">
        <v>244</v>
      </c>
    </row>
    <row r="18" spans="1:6" x14ac:dyDescent="0.25">
      <c r="A18" t="s">
        <v>21</v>
      </c>
      <c r="B18" t="str">
        <f>B5&amp;",["&amp;E$3&amp;"]"</f>
        <v>4.5,[sal]</v>
      </c>
      <c r="C18" t="str">
        <f t="shared" si="2"/>
        <v>0.5,[sal,atc]</v>
      </c>
      <c r="D18" t="str">
        <f t="shared" ref="D18:E18" si="4">B5&amp;",["&amp;E$6&amp;"]"</f>
        <v>4.5,[sal]</v>
      </c>
      <c r="E18" t="str">
        <f t="shared" si="4"/>
        <v>0.5,[sal,atc]</v>
      </c>
      <c r="F18" t="s">
        <v>244</v>
      </c>
    </row>
    <row r="19" spans="1:6" x14ac:dyDescent="0.25">
      <c r="A19" t="s">
        <v>22</v>
      </c>
      <c r="B19" t="str">
        <f>B6&amp;",["&amp;E$3&amp;"]"</f>
        <v>4.83,[sal]</v>
      </c>
      <c r="C19" t="str">
        <f t="shared" si="2"/>
        <v>0.17,[sal,atc]</v>
      </c>
      <c r="D19" t="str">
        <f t="shared" ref="D19:E19" si="5">B6&amp;",["&amp;E$6&amp;"]"</f>
        <v>4.83,[sal]</v>
      </c>
      <c r="E19" t="str">
        <f t="shared" si="5"/>
        <v>0.17,[sal,atc]</v>
      </c>
      <c r="F19" t="s">
        <v>244</v>
      </c>
    </row>
    <row r="20" spans="1:6" x14ac:dyDescent="0.25">
      <c r="A20" t="s">
        <v>23</v>
      </c>
      <c r="B20" t="str">
        <f>B7&amp;",["&amp;E$3&amp;"]"</f>
        <v>4.92,[sal]</v>
      </c>
      <c r="C20" t="str">
        <f t="shared" si="2"/>
        <v>0.08,[sal,atc]</v>
      </c>
      <c r="D20" t="str">
        <f t="shared" ref="D20:E20" si="6">B7&amp;",["&amp;E$6&amp;"]"</f>
        <v>4.92,[sal]</v>
      </c>
      <c r="E20" t="str">
        <f t="shared" si="6"/>
        <v>0.08,[sal,atc]</v>
      </c>
      <c r="F20" t="s">
        <v>244</v>
      </c>
    </row>
    <row r="21" spans="1:6" x14ac:dyDescent="0.25">
      <c r="A21" t="s">
        <v>66</v>
      </c>
      <c r="B21" t="str">
        <f>B3&amp;",["&amp;E$4&amp;"]"</f>
        <v>4,[ara,sal]</v>
      </c>
      <c r="C21" t="str">
        <f>C3&amp;",["&amp;F$4&amp;"]"</f>
        <v>1,[ara,sal,atc]</v>
      </c>
      <c r="D21" t="str">
        <f>B3&amp;",["&amp;E$7&amp;"]"</f>
        <v>4,[cin,sal]</v>
      </c>
      <c r="E21" t="str">
        <f>C3&amp;",["&amp;F$7&amp;"]"</f>
        <v>1,[cin,sal,atc]</v>
      </c>
      <c r="F21" t="s">
        <v>244</v>
      </c>
    </row>
    <row r="22" spans="1:6" x14ac:dyDescent="0.25">
      <c r="A22" t="s">
        <v>24</v>
      </c>
      <c r="B22" t="str">
        <f>B4&amp;",["&amp;E$4&amp;"]"</f>
        <v>4.25,[ara,sal]</v>
      </c>
      <c r="C22" t="str">
        <f t="shared" ref="C22:C25" si="7">C4&amp;",["&amp;F$4&amp;"]"</f>
        <v>0.75,[ara,sal,atc]</v>
      </c>
      <c r="D22" t="str">
        <f t="shared" ref="D22:E22" si="8">B4&amp;",["&amp;E$7&amp;"]"</f>
        <v>4.25,[cin,sal]</v>
      </c>
      <c r="E22" t="str">
        <f t="shared" si="8"/>
        <v>0.75,[cin,sal,atc]</v>
      </c>
      <c r="F22" t="s">
        <v>244</v>
      </c>
    </row>
    <row r="23" spans="1:6" x14ac:dyDescent="0.25">
      <c r="A23" t="s">
        <v>25</v>
      </c>
      <c r="B23" t="str">
        <f>B5&amp;",["&amp;E$4&amp;"]"</f>
        <v>4.5,[ara,sal]</v>
      </c>
      <c r="C23" t="str">
        <f t="shared" si="7"/>
        <v>0.5,[ara,sal,atc]</v>
      </c>
      <c r="D23" t="str">
        <f t="shared" ref="D23:E23" si="9">B5&amp;",["&amp;E$7&amp;"]"</f>
        <v>4.5,[cin,sal]</v>
      </c>
      <c r="E23" t="str">
        <f t="shared" si="9"/>
        <v>0.5,[cin,sal,atc]</v>
      </c>
      <c r="F23" t="s">
        <v>244</v>
      </c>
    </row>
    <row r="24" spans="1:6" x14ac:dyDescent="0.25">
      <c r="A24" t="s">
        <v>26</v>
      </c>
      <c r="B24" t="str">
        <f>B6&amp;",["&amp;E$4&amp;"]"</f>
        <v>4.83,[ara,sal]</v>
      </c>
      <c r="C24" t="str">
        <f t="shared" si="7"/>
        <v>0.17,[ara,sal,atc]</v>
      </c>
      <c r="D24" t="str">
        <f t="shared" ref="D24:E24" si="10">B6&amp;",["&amp;E$7&amp;"]"</f>
        <v>4.83,[cin,sal]</v>
      </c>
      <c r="E24" t="str">
        <f t="shared" si="10"/>
        <v>0.17,[cin,sal,atc]</v>
      </c>
      <c r="F24" t="s">
        <v>244</v>
      </c>
    </row>
    <row r="25" spans="1:6" x14ac:dyDescent="0.25">
      <c r="A25" t="s">
        <v>27</v>
      </c>
      <c r="B25" t="str">
        <f>B7&amp;",["&amp;E$4&amp;"]"</f>
        <v>4.92,[ara,sal]</v>
      </c>
      <c r="C25" t="str">
        <f t="shared" si="7"/>
        <v>0.08,[ara,sal,atc]</v>
      </c>
      <c r="D25" t="str">
        <f t="shared" ref="D25:E25" si="11">B7&amp;",["&amp;E$7&amp;"]"</f>
        <v>4.92,[cin,sal]</v>
      </c>
      <c r="E25" t="str">
        <f t="shared" si="11"/>
        <v>0.08,[cin,sal,atc]</v>
      </c>
      <c r="F25" t="s">
        <v>244</v>
      </c>
    </row>
    <row r="26" spans="1:6" x14ac:dyDescent="0.25">
      <c r="A26" t="s">
        <v>28</v>
      </c>
      <c r="B26" t="str">
        <f>B3&amp;",["&amp;E$5&amp;"]"</f>
        <v>4,[cin,sal]</v>
      </c>
      <c r="C26" t="str">
        <f>C3&amp;",["&amp;F$5&amp;"]"</f>
        <v>1,[cin,sal,atc]</v>
      </c>
      <c r="D26" t="str">
        <f>B3&amp;",["&amp;E$8&amp;"]"</f>
        <v>4,[ara,sal]</v>
      </c>
      <c r="E26" t="str">
        <f>C3&amp;",["&amp;F$8&amp;"]"</f>
        <v>1,[ara,sal,atc]</v>
      </c>
      <c r="F26" t="s">
        <v>244</v>
      </c>
    </row>
    <row r="27" spans="1:6" x14ac:dyDescent="0.25">
      <c r="A27" t="s">
        <v>70</v>
      </c>
      <c r="B27" t="str">
        <f>B4&amp;",["&amp;E$5&amp;"]"</f>
        <v>4.25,[cin,sal]</v>
      </c>
      <c r="C27" t="str">
        <f t="shared" ref="C27:C30" si="12">C4&amp;",["&amp;F$5&amp;"]"</f>
        <v>0.75,[cin,sal,atc]</v>
      </c>
      <c r="D27" t="str">
        <f t="shared" ref="D27:E27" si="13">B4&amp;",["&amp;E$8&amp;"]"</f>
        <v>4.25,[ara,sal]</v>
      </c>
      <c r="E27" t="str">
        <f t="shared" si="13"/>
        <v>0.75,[ara,sal,atc]</v>
      </c>
      <c r="F27" t="s">
        <v>244</v>
      </c>
    </row>
    <row r="28" spans="1:6" x14ac:dyDescent="0.25">
      <c r="A28" t="s">
        <v>175</v>
      </c>
      <c r="B28" t="str">
        <f>B5&amp;",["&amp;E$5&amp;"]"</f>
        <v>4.5,[cin,sal]</v>
      </c>
      <c r="C28" t="str">
        <f t="shared" si="12"/>
        <v>0.5,[cin,sal,atc]</v>
      </c>
      <c r="D28" t="str">
        <f t="shared" ref="D28:E28" si="14">B5&amp;",["&amp;E$8&amp;"]"</f>
        <v>4.5,[ara,sal]</v>
      </c>
      <c r="E28" t="str">
        <f t="shared" si="14"/>
        <v>0.5,[ara,sal,atc]</v>
      </c>
      <c r="F28" t="s">
        <v>244</v>
      </c>
    </row>
    <row r="29" spans="1:6" x14ac:dyDescent="0.25">
      <c r="A29" t="s">
        <v>176</v>
      </c>
      <c r="B29" t="str">
        <f>B6&amp;",["&amp;E$5&amp;"]"</f>
        <v>4.83,[cin,sal]</v>
      </c>
      <c r="C29" t="str">
        <f t="shared" si="12"/>
        <v>0.17,[cin,sal,atc]</v>
      </c>
      <c r="D29" t="str">
        <f t="shared" ref="D29:E29" si="15">B6&amp;",["&amp;E$8&amp;"]"</f>
        <v>4.83,[ara,sal]</v>
      </c>
      <c r="E29" t="str">
        <f t="shared" si="15"/>
        <v>0.17,[ara,sal,atc]</v>
      </c>
      <c r="F29" t="s">
        <v>244</v>
      </c>
    </row>
    <row r="30" spans="1:6" x14ac:dyDescent="0.25">
      <c r="A30" t="s">
        <v>177</v>
      </c>
      <c r="B30" t="str">
        <f>B7&amp;",["&amp;E$5&amp;"]"</f>
        <v>4.92,[cin,sal]</v>
      </c>
      <c r="C30" t="str">
        <f t="shared" si="12"/>
        <v>0.08,[cin,sal,atc]</v>
      </c>
      <c r="D30" t="str">
        <f t="shared" ref="D30:E30" si="16">B7&amp;",["&amp;E$8&amp;"]"</f>
        <v>4.92,[ara,sal]</v>
      </c>
      <c r="E30" t="str">
        <f t="shared" si="16"/>
        <v>0.08,[ara,sal,atc]</v>
      </c>
      <c r="F30" t="s">
        <v>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alldata</vt:lpstr>
      <vt:lpstr>inducers</vt:lpstr>
      <vt:lpstr>sequences</vt:lpstr>
      <vt:lpstr>201212</vt:lpstr>
      <vt:lpstr>201125</vt:lpstr>
      <vt:lpstr>191114</vt:lpstr>
      <vt:lpstr>191011</vt:lpstr>
      <vt:lpstr>190428</vt:lpstr>
      <vt:lpstr>190308</vt:lpstr>
      <vt:lpstr>190228</vt:lpstr>
      <vt:lpstr>190207</vt:lpstr>
      <vt:lpstr>other seq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2021-02-24T01:40:28Z</dcterms:modified>
</cp:coreProperties>
</file>