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Folding Boom System\E = 2.11e11\"/>
    </mc:Choice>
  </mc:AlternateContent>
  <bookViews>
    <workbookView xWindow="0" yWindow="0" windowWidth="15615" windowHeight="2580" tabRatio="727" activeTab="6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R2" i="5"/>
  <c r="T9" i="2"/>
  <c r="S9" i="2"/>
  <c r="S3" i="2"/>
  <c r="J9" i="2"/>
  <c r="T13" i="2"/>
  <c r="T7" i="2"/>
  <c r="S13" i="2"/>
  <c r="S7" i="2"/>
  <c r="S2" i="3"/>
  <c r="T2" i="3"/>
  <c r="S10" i="3"/>
  <c r="T10" i="3"/>
  <c r="T10" i="1"/>
  <c r="T1" i="1"/>
  <c r="S10" i="1"/>
  <c r="S1" i="1"/>
  <c r="Q2" i="5" l="1"/>
  <c r="P2" i="5"/>
  <c r="Q2" i="2"/>
  <c r="Q2" i="3"/>
  <c r="R2" i="3"/>
  <c r="Q10" i="3"/>
  <c r="R10" i="3"/>
  <c r="R1" i="1"/>
  <c r="Q1" i="1"/>
  <c r="E9" i="2" l="1"/>
  <c r="J13" i="2"/>
  <c r="I13" i="2"/>
  <c r="D6" i="7" l="1"/>
  <c r="D4" i="7"/>
  <c r="N2" i="5"/>
  <c r="O2" i="5"/>
  <c r="P7" i="2"/>
  <c r="O7" i="2"/>
  <c r="O2" i="2"/>
  <c r="P2" i="2"/>
  <c r="O2" i="3"/>
  <c r="P2" i="3"/>
  <c r="O10" i="3"/>
  <c r="P10" i="3"/>
  <c r="M2" i="5"/>
  <c r="N7" i="2"/>
  <c r="M7" i="2"/>
  <c r="N2" i="2"/>
  <c r="M10" i="3"/>
  <c r="N10" i="3"/>
  <c r="M2" i="3"/>
  <c r="N2" i="3"/>
  <c r="L7" i="2"/>
  <c r="K7" i="2"/>
  <c r="J7" i="2"/>
  <c r="I7" i="2"/>
  <c r="H7" i="2"/>
  <c r="N1" i="1" l="1"/>
  <c r="M1" i="1"/>
  <c r="G10" i="3"/>
  <c r="H10" i="3"/>
  <c r="I10" i="3"/>
  <c r="J10" i="3"/>
  <c r="K10" i="3"/>
  <c r="L10" i="3"/>
  <c r="E10" i="3"/>
  <c r="F10" i="3"/>
  <c r="J2" i="5" l="1"/>
  <c r="K2" i="5"/>
  <c r="L2" i="5"/>
  <c r="L2" i="2" l="1"/>
  <c r="M2" i="2"/>
  <c r="K2" i="2"/>
  <c r="L2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J10" i="1"/>
  <c r="E2" i="5" l="1"/>
  <c r="F2" i="5"/>
  <c r="G2" i="5"/>
  <c r="F2" i="2"/>
  <c r="G2" i="2"/>
  <c r="H2" i="2"/>
  <c r="H1" i="1" l="1"/>
  <c r="H1" i="2" s="1"/>
  <c r="P1" i="1" l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Q1" i="5"/>
  <c r="R1" i="5"/>
  <c r="S1" i="5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<sst xmlns="http://schemas.openxmlformats.org/spreadsheetml/2006/main" count="336" uniqueCount="145">
  <si>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</si>
  <si>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</si>
  <si>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</si>
  <si>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</si>
  <si>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</si>
  <si>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</si>
  <si>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</si>
  <si>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</si>
  <si>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</si>
  <si>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</si>
  <si>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</si>
  <si>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</si>
  <si>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</si>
  <si>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</si>
  <si>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</si>
  <si>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</si>
  <si>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</si>
  <si>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</si>
  <si>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</si>
  <si>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</si>
  <si>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</si>
  <si>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</si>
  <si>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</si>
  <si>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</si>
  <si>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</si>
  <si>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</si>
  <si>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</si>
  <si>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</si>
  <si>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</si>
  <si>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</si>
  <si>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</si>
  <si>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</si>
  <si>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</si>
  <si>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</si>
  <si>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</si>
  <si>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</si>
  <si>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</si>
  <si>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</si>
  <si>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</si>
  <si>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</si>
  <si>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</si>
  <si>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</si>
  <si>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</si>
  <si>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</si>
  <si>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</si>
  <si>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</si>
  <si>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</si>
  <si>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</si>
  <si>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</si>
  <si>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</si>
  <si>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</si>
  <si>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</si>
  <si>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</si>
  <si>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</si>
  <si>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</si>
  <si>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</si>
  <si>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</si>
  <si>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</si>
  <si>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</si>
  <si>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</si>
  <si>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</si>
  <si>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</si>
  <si>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</si>
  <si>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</si>
  <si>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</si>
  <si>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</si>
  <si>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</si>
  <si>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</si>
  <si>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</si>
  <si>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</si>
  <si>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</si>
  <si>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</si>
  <si>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</si>
  <si>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</si>
  <si>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</si>
  <si>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</si>
  <si>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</si>
  <si>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</si>
  <si>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</si>
  <si>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</si>
  <si>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</si>
  <si>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</si>
  <si>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</si>
  <si>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</si>
  <si>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</si>
  <si>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</si>
  <si>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</si>
  <si>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</si>
  <si>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</si>
  <si>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</si>
  <si>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</si>
  <si>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</si>
  <si>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</si>
  <si>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</si>
  <si>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</si>
  <si>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</si>
  <si>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</si>
  <si>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</si>
  <si>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</si>
  <si>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</si>
  <si>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</si>
  <si>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</si>
  <si>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</si>
  <si>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</si>
  <si>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</si>
  <si>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</si>
  <si>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</si>
  <si>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</si>
  <si>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</si>
  <si>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</si>
  <si>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</si>
  <si>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</si>
  <si>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</si>
  <si>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</si>
  <si>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</si>
  <si>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</si>
  <si>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</si>
  <si>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</si>
  <si>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</si>
  <si>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</si>
  <si>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</si>
  <si>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</si>
  <si>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1,2</t>
  </si>
  <si>
    <t>33.33,0,0;0,133.33,0;0,0,100</t>
  </si>
  <si>
    <t>-0.8866;0;0.666666666666667</t>
  </si>
  <si>
    <t>Section Type</t>
  </si>
  <si>
    <t>Custom defined</t>
  </si>
  <si>
    <t>k-</t>
  </si>
  <si>
    <t>4,5,6,4</t>
  </si>
  <si>
    <t>2,1,3</t>
  </si>
  <si>
    <t>1,2,3</t>
  </si>
  <si>
    <t>g-</t>
  </si>
  <si>
    <t>c-</t>
  </si>
  <si>
    <t>m-</t>
  </si>
  <si>
    <t>Explanation</t>
  </si>
  <si>
    <t>Lower Pole</t>
  </si>
  <si>
    <t>Upper Pole</t>
  </si>
  <si>
    <t>Lower Drive</t>
  </si>
  <si>
    <t>Upper Drive</t>
  </si>
  <si>
    <t>M-Coordinate</t>
  </si>
  <si>
    <t>Force Coordinate</t>
  </si>
  <si>
    <t>Body</t>
  </si>
  <si>
    <t>Inertial</t>
  </si>
  <si>
    <t>r-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</si>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</sst>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1" fontId="0" fillId="3" borderId="0" xfId="0" applyNumberForma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3" sqref="F3"/>
    </sheetView>
  </sheetViews>
  <sheetFormatPr defaultRowHeight="15"/>
  <cols>
    <col min="1" max="1" width="34.28515625" customWidth="1"/>
    <col min="2" max="2" width="18.85546875" customWidth="1"/>
    <col min="3" max="3" width="16.85546875" customWidth="1"/>
    <col min="4" max="4" width="17.7109375" customWidth="1"/>
  </cols>
  <sheetData>
    <row r="1" spans="1:4" s="14" customFormat="1">
      <c r="A1" s="14" t="s">
        <v>75</v>
      </c>
      <c r="B1" s="14" t="s">
        <v>77</v>
      </c>
      <c r="C1" s="14" t="s">
        <v>125</v>
      </c>
      <c r="D1" s="14" t="s">
        <v>140</v>
      </c>
    </row>
    <row r="2" spans="1:4">
      <c r="A2" t="s">
        <v>17</v>
      </c>
      <c r="B2" t="s">
        <v>68</v>
      </c>
      <c r="C2" t="s">
        <v>126</v>
      </c>
      <c r="D2" t="s">
        <v>142</v>
      </c>
    </row>
    <row r="3" spans="1:4">
      <c r="A3" t="s">
        <v>19</v>
      </c>
      <c r="B3" t="s">
        <v>66</v>
      </c>
      <c r="C3" t="s">
        <v>104</v>
      </c>
      <c r="D3" t="s">
        <v>141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107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opLeftCell="J1" workbookViewId="0">
      <selection activeCell="S14" sqref="S14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1.5703125" style="20" customWidth="1"/>
    <col min="5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8" width="12.28515625" style="3" customWidth="1"/>
    <col min="19" max="19" width="13.42578125" style="3" customWidth="1"/>
    <col min="20" max="20" width="12.28515625" style="3" customWidth="1"/>
    <col min="21" max="16384" width="9.140625" style="3"/>
  </cols>
  <sheetData>
    <row r="1" spans="1:26">
      <c r="A1" s="49" t="s">
        <v>49</v>
      </c>
      <c r="B1" s="49"/>
      <c r="C1" s="13">
        <f>COUNTIF(2:2,"Actived")</f>
        <v>17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T1" si="1">IF(K2="Actived","Body"&amp;(COLUMN(K1)-3),"")</f>
        <v>Body8</v>
      </c>
      <c r="L1" s="20" t="str">
        <f t="shared" si="1"/>
        <v>Body9</v>
      </c>
      <c r="M1" s="36" t="str">
        <f t="shared" si="1"/>
        <v>Body10</v>
      </c>
      <c r="N1" s="36" t="str">
        <f t="shared" si="1"/>
        <v>Body11</v>
      </c>
      <c r="O1" s="20" t="str">
        <f t="shared" si="1"/>
        <v>Body12</v>
      </c>
      <c r="P1" s="20" t="str">
        <f t="shared" si="1"/>
        <v>Body13</v>
      </c>
      <c r="Q1" s="45" t="str">
        <f t="shared" si="1"/>
        <v>Body14</v>
      </c>
      <c r="R1" s="45" t="str">
        <f t="shared" si="1"/>
        <v>Body15</v>
      </c>
      <c r="S1" s="47" t="str">
        <f t="shared" si="1"/>
        <v>Body16</v>
      </c>
      <c r="T1" s="47" t="str">
        <f t="shared" si="1"/>
        <v>Body17</v>
      </c>
      <c r="U1" s="7" t="str">
        <f t="shared" ref="S1:Z1" si="2">IF(U2="Actived","Body"&amp;(COLUMN(U1)-3),"")</f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9" t="s">
        <v>50</v>
      </c>
      <c r="B2" s="49"/>
      <c r="C2" s="49"/>
      <c r="D2" s="20" t="s">
        <v>48</v>
      </c>
      <c r="E2" s="20" t="s">
        <v>48</v>
      </c>
      <c r="F2" s="4" t="s">
        <v>48</v>
      </c>
      <c r="G2" s="24" t="s">
        <v>48</v>
      </c>
      <c r="H2" s="41" t="s">
        <v>48</v>
      </c>
      <c r="I2" s="41" t="s">
        <v>48</v>
      </c>
      <c r="J2" s="41" t="s">
        <v>48</v>
      </c>
      <c r="K2" s="41" t="s">
        <v>48</v>
      </c>
      <c r="L2" s="41" t="s">
        <v>48</v>
      </c>
      <c r="M2" s="41" t="s">
        <v>48</v>
      </c>
      <c r="N2" s="41" t="s">
        <v>48</v>
      </c>
      <c r="O2" s="41" t="s">
        <v>48</v>
      </c>
      <c r="P2" s="41" t="s">
        <v>48</v>
      </c>
      <c r="Q2" s="45" t="s">
        <v>48</v>
      </c>
      <c r="R2" s="45" t="s">
        <v>48</v>
      </c>
      <c r="S2" s="47" t="s">
        <v>48</v>
      </c>
      <c r="T2" s="47" t="s">
        <v>48</v>
      </c>
    </row>
    <row r="3" spans="1:26" s="16" customFormat="1" ht="33" customHeight="1">
      <c r="A3" s="51" t="s">
        <v>10</v>
      </c>
      <c r="B3" s="51"/>
      <c r="C3" s="16" t="s">
        <v>0</v>
      </c>
      <c r="D3" s="19" t="s">
        <v>17</v>
      </c>
      <c r="E3" s="34" t="s">
        <v>19</v>
      </c>
      <c r="F3" s="34" t="s">
        <v>19</v>
      </c>
      <c r="G3" s="34" t="s">
        <v>17</v>
      </c>
      <c r="H3" s="34" t="s">
        <v>17</v>
      </c>
      <c r="I3" s="34" t="s">
        <v>19</v>
      </c>
      <c r="J3" s="34" t="s">
        <v>19</v>
      </c>
      <c r="K3" s="34" t="s">
        <v>17</v>
      </c>
      <c r="L3" s="34" t="s">
        <v>17</v>
      </c>
      <c r="M3" s="35" t="s">
        <v>17</v>
      </c>
      <c r="N3" s="35" t="s">
        <v>17</v>
      </c>
      <c r="O3" s="39" t="s">
        <v>17</v>
      </c>
      <c r="P3" s="39" t="s">
        <v>17</v>
      </c>
      <c r="Q3" s="44" t="s">
        <v>19</v>
      </c>
      <c r="R3" s="44" t="s">
        <v>19</v>
      </c>
      <c r="S3" s="46" t="s">
        <v>19</v>
      </c>
      <c r="T3" s="46" t="s">
        <v>19</v>
      </c>
    </row>
    <row r="4" spans="1:26" s="16" customFormat="1" ht="30">
      <c r="A4" s="51"/>
      <c r="B4" s="51"/>
      <c r="C4" s="16" t="s">
        <v>1</v>
      </c>
      <c r="D4" s="19" t="s">
        <v>126</v>
      </c>
      <c r="E4" s="35" t="s">
        <v>104</v>
      </c>
      <c r="F4" s="35" t="s">
        <v>104</v>
      </c>
      <c r="G4" s="35" t="s">
        <v>104</v>
      </c>
      <c r="H4" s="35" t="s">
        <v>104</v>
      </c>
      <c r="I4" s="35" t="s">
        <v>104</v>
      </c>
      <c r="J4" s="35" t="s">
        <v>104</v>
      </c>
      <c r="K4" s="35" t="s">
        <v>104</v>
      </c>
      <c r="L4" s="35" t="s">
        <v>104</v>
      </c>
      <c r="M4" s="35" t="s">
        <v>104</v>
      </c>
      <c r="N4" s="35" t="s">
        <v>104</v>
      </c>
      <c r="O4" s="39" t="s">
        <v>104</v>
      </c>
      <c r="P4" s="39" t="s">
        <v>104</v>
      </c>
      <c r="Q4" s="44" t="s">
        <v>104</v>
      </c>
      <c r="R4" s="44" t="s">
        <v>104</v>
      </c>
      <c r="S4" s="46" t="s">
        <v>104</v>
      </c>
      <c r="T4" s="46" t="s">
        <v>104</v>
      </c>
    </row>
    <row r="5" spans="1:26">
      <c r="A5" s="51"/>
      <c r="B5" s="51"/>
      <c r="C5" s="3" t="s">
        <v>2</v>
      </c>
      <c r="D5" s="5">
        <v>6</v>
      </c>
      <c r="E5" s="5">
        <v>12</v>
      </c>
      <c r="F5" s="5">
        <v>12</v>
      </c>
      <c r="G5" s="5">
        <v>6</v>
      </c>
      <c r="H5" s="5">
        <v>6</v>
      </c>
      <c r="I5" s="5">
        <v>12</v>
      </c>
      <c r="J5" s="5">
        <v>12</v>
      </c>
      <c r="K5" s="5">
        <v>6</v>
      </c>
      <c r="L5" s="5">
        <v>6</v>
      </c>
      <c r="M5" s="5">
        <v>6</v>
      </c>
      <c r="N5" s="5">
        <v>6</v>
      </c>
      <c r="O5" s="5">
        <v>6</v>
      </c>
      <c r="P5" s="5">
        <v>6</v>
      </c>
      <c r="Q5" s="5">
        <v>12</v>
      </c>
      <c r="R5" s="5">
        <v>12</v>
      </c>
      <c r="S5" s="5">
        <v>12</v>
      </c>
      <c r="T5" s="5">
        <v>12</v>
      </c>
      <c r="U5" s="5"/>
      <c r="V5" s="5"/>
      <c r="W5" s="5"/>
      <c r="X5" s="5"/>
      <c r="Y5" s="5"/>
      <c r="Z5" s="5"/>
    </row>
    <row r="6" spans="1:26">
      <c r="A6" s="51" t="s">
        <v>9</v>
      </c>
      <c r="B6" s="51"/>
      <c r="C6" s="3" t="s">
        <v>5</v>
      </c>
      <c r="D6" s="27">
        <v>7800</v>
      </c>
      <c r="E6" s="43">
        <v>7800</v>
      </c>
      <c r="F6" s="43">
        <v>7800</v>
      </c>
      <c r="G6" s="43">
        <v>7800</v>
      </c>
      <c r="H6" s="43">
        <v>7800</v>
      </c>
      <c r="I6" s="43">
        <v>7800</v>
      </c>
      <c r="J6" s="43">
        <v>7800</v>
      </c>
      <c r="K6" s="43">
        <v>7800</v>
      </c>
      <c r="L6" s="43">
        <v>7800</v>
      </c>
      <c r="M6" s="43">
        <v>7800</v>
      </c>
      <c r="N6" s="43">
        <v>7800</v>
      </c>
      <c r="O6" s="43">
        <v>7800</v>
      </c>
      <c r="P6" s="43">
        <v>7800</v>
      </c>
      <c r="Q6" s="45">
        <v>7800</v>
      </c>
      <c r="R6" s="45">
        <v>7800</v>
      </c>
      <c r="S6" s="47">
        <v>7800</v>
      </c>
      <c r="T6" s="47">
        <v>7800</v>
      </c>
    </row>
    <row r="7" spans="1:26">
      <c r="A7" s="51"/>
      <c r="B7" s="51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>
        <v>211000000000</v>
      </c>
      <c r="J7" s="6">
        <v>211000000000</v>
      </c>
      <c r="K7" s="6">
        <v>211000000000</v>
      </c>
      <c r="L7" s="6">
        <v>211000000000</v>
      </c>
      <c r="M7" s="6">
        <v>211000000000</v>
      </c>
      <c r="N7" s="6">
        <v>211000000000</v>
      </c>
      <c r="O7" s="6">
        <v>211000000000</v>
      </c>
      <c r="P7" s="6">
        <v>211000000000</v>
      </c>
      <c r="Q7" s="6">
        <v>211000000000</v>
      </c>
      <c r="R7" s="6">
        <v>211000000000</v>
      </c>
      <c r="S7" s="6">
        <v>211000000000</v>
      </c>
      <c r="T7" s="6">
        <v>211000000000</v>
      </c>
    </row>
    <row r="8" spans="1:26">
      <c r="A8" s="51"/>
      <c r="B8" s="5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1.25</v>
      </c>
      <c r="T8" s="9">
        <v>1.25</v>
      </c>
    </row>
    <row r="9" spans="1:26">
      <c r="A9" s="51" t="s">
        <v>11</v>
      </c>
      <c r="B9" s="51"/>
      <c r="C9" s="3" t="s">
        <v>6</v>
      </c>
      <c r="E9" s="33">
        <v>4.5599999999999996</v>
      </c>
      <c r="F9" s="33">
        <v>3</v>
      </c>
      <c r="G9" s="33">
        <v>0.3</v>
      </c>
      <c r="H9" s="33">
        <v>0.3</v>
      </c>
      <c r="I9" s="32">
        <v>3.7</v>
      </c>
      <c r="J9" s="32">
        <v>3.3</v>
      </c>
      <c r="K9" s="32">
        <v>3</v>
      </c>
      <c r="L9" s="32">
        <v>3</v>
      </c>
      <c r="M9" s="36">
        <v>1.2</v>
      </c>
      <c r="N9" s="36">
        <v>1.5</v>
      </c>
      <c r="O9" s="40">
        <v>0.9</v>
      </c>
      <c r="P9" s="40">
        <v>1.5</v>
      </c>
      <c r="Q9" s="45">
        <v>3.7</v>
      </c>
      <c r="R9" s="45">
        <v>3</v>
      </c>
      <c r="S9" s="47">
        <v>3.4</v>
      </c>
      <c r="T9" s="47">
        <v>3.3</v>
      </c>
    </row>
    <row r="10" spans="1:26">
      <c r="A10" s="48" t="s">
        <v>16</v>
      </c>
      <c r="B10" s="50" t="s">
        <v>8</v>
      </c>
      <c r="C10" s="3" t="s">
        <v>3</v>
      </c>
      <c r="D10" s="26"/>
      <c r="E10" s="29">
        <v>0.15</v>
      </c>
      <c r="F10" s="29">
        <v>0.15</v>
      </c>
      <c r="G10" s="29">
        <v>0.15</v>
      </c>
      <c r="H10" s="29">
        <v>0.15</v>
      </c>
      <c r="I10" s="29">
        <v>0.15</v>
      </c>
      <c r="J10" s="29">
        <f t="shared" ref="J10" si="3">I10</f>
        <v>0.15</v>
      </c>
      <c r="K10" s="32">
        <v>0.05</v>
      </c>
      <c r="L10" s="32">
        <v>3.5000000000000003E-2</v>
      </c>
      <c r="M10" s="36">
        <v>0.05</v>
      </c>
      <c r="N10" s="36">
        <v>0.05</v>
      </c>
      <c r="O10" s="40">
        <v>0.05</v>
      </c>
      <c r="P10" s="40">
        <v>3.5000000000000003E-2</v>
      </c>
      <c r="Q10" s="45">
        <v>0.15</v>
      </c>
      <c r="R10" s="45">
        <v>0.15</v>
      </c>
      <c r="S10" s="47">
        <f t="shared" ref="S10:T10" si="4">R10</f>
        <v>0.15</v>
      </c>
      <c r="T10" s="47">
        <f t="shared" si="4"/>
        <v>0.15</v>
      </c>
    </row>
    <row r="11" spans="1:26">
      <c r="A11" s="48"/>
      <c r="B11" s="50"/>
      <c r="C11" s="3" t="s">
        <v>4</v>
      </c>
      <c r="D11" s="25"/>
      <c r="E11" s="28">
        <v>0</v>
      </c>
      <c r="F11" s="26">
        <v>0</v>
      </c>
      <c r="G11" s="26">
        <v>0</v>
      </c>
      <c r="H11" s="26">
        <v>0</v>
      </c>
      <c r="I11" s="29">
        <v>0</v>
      </c>
      <c r="J11" s="29">
        <v>0</v>
      </c>
      <c r="K11" s="32">
        <v>0</v>
      </c>
      <c r="L11" s="32">
        <v>0</v>
      </c>
      <c r="M11" s="36">
        <v>0</v>
      </c>
      <c r="N11" s="36">
        <v>0</v>
      </c>
      <c r="O11" s="40">
        <v>0</v>
      </c>
      <c r="P11" s="40">
        <v>0</v>
      </c>
      <c r="Q11" s="45">
        <v>0</v>
      </c>
      <c r="R11" s="45">
        <v>0</v>
      </c>
      <c r="S11" s="47">
        <v>0</v>
      </c>
      <c r="T11" s="47">
        <v>0</v>
      </c>
    </row>
    <row r="12" spans="1:26">
      <c r="A12" s="48"/>
      <c r="B12" s="50" t="s">
        <v>12</v>
      </c>
      <c r="C12" s="3" t="s">
        <v>13</v>
      </c>
      <c r="G12" s="17"/>
      <c r="H12" s="21"/>
    </row>
    <row r="13" spans="1:26">
      <c r="A13" s="48"/>
      <c r="B13" s="50"/>
      <c r="C13" s="3" t="s">
        <v>14</v>
      </c>
      <c r="G13" s="17"/>
      <c r="H13" s="21"/>
    </row>
    <row r="14" spans="1:26">
      <c r="A14" s="48"/>
      <c r="B14" s="50"/>
      <c r="C14" s="3" t="s">
        <v>15</v>
      </c>
      <c r="G14" s="17"/>
      <c r="H14" s="21"/>
    </row>
    <row r="15" spans="1:26">
      <c r="A15" s="48"/>
      <c r="B15" s="48" t="s">
        <v>81</v>
      </c>
      <c r="C15" s="3" t="s">
        <v>82</v>
      </c>
      <c r="G15" s="17"/>
      <c r="H15" s="21"/>
    </row>
    <row r="16" spans="1:26">
      <c r="A16" s="48"/>
      <c r="B16" s="48"/>
      <c r="C16" s="3" t="s">
        <v>83</v>
      </c>
      <c r="G16" s="17"/>
      <c r="H16" s="21"/>
    </row>
    <row r="17" spans="1:13">
      <c r="A17" s="48"/>
      <c r="B17" s="48"/>
      <c r="C17" s="1" t="s">
        <v>84</v>
      </c>
      <c r="G17" s="17"/>
      <c r="H17" s="21"/>
    </row>
    <row r="18" spans="1:13">
      <c r="A18" s="48"/>
      <c r="B18" s="48"/>
      <c r="C18" s="3" t="s">
        <v>86</v>
      </c>
      <c r="D18" s="20">
        <v>100</v>
      </c>
      <c r="G18" s="17"/>
      <c r="H18" s="21"/>
    </row>
    <row r="19" spans="1:13">
      <c r="A19" s="48"/>
      <c r="B19" s="48"/>
      <c r="C19" s="3" t="s">
        <v>56</v>
      </c>
      <c r="D19" s="20" t="s">
        <v>123</v>
      </c>
      <c r="G19" s="17"/>
      <c r="H19" s="21"/>
    </row>
    <row r="20" spans="1:13">
      <c r="A20" s="48"/>
      <c r="B20" s="48"/>
      <c r="C20" s="3" t="s">
        <v>85</v>
      </c>
      <c r="D20" s="38" t="s">
        <v>124</v>
      </c>
      <c r="G20" s="17"/>
      <c r="H20" s="21"/>
    </row>
    <row r="21" spans="1:13">
      <c r="A21" s="4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48"/>
      <c r="B22" s="4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48"/>
      <c r="B23" s="48"/>
      <c r="C23" s="3" t="s">
        <v>95</v>
      </c>
      <c r="F23" s="18"/>
      <c r="G23" s="18"/>
      <c r="H23" s="21"/>
      <c r="K23" s="20"/>
      <c r="L23" s="18"/>
    </row>
    <row r="24" spans="1:13">
      <c r="A24" s="48"/>
      <c r="B24" s="48"/>
      <c r="C24" s="3" t="s">
        <v>96</v>
      </c>
      <c r="F24" s="18"/>
      <c r="G24" s="18"/>
      <c r="H24" s="21"/>
      <c r="K24" s="20"/>
      <c r="L24" s="18"/>
    </row>
    <row r="25" spans="1:13">
      <c r="A25" s="48"/>
      <c r="B25" s="4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48"/>
      <c r="B26" s="4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48"/>
      <c r="B27" s="4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48"/>
      <c r="B28" s="4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48"/>
      <c r="B29" s="48"/>
      <c r="C29" s="16" t="s">
        <v>98</v>
      </c>
      <c r="F29" s="18"/>
      <c r="G29" s="18"/>
      <c r="H29" s="21"/>
      <c r="K29" s="20"/>
      <c r="L29" s="18"/>
    </row>
    <row r="30" spans="1:13">
      <c r="A30" s="48"/>
      <c r="B30" s="4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48"/>
      <c r="B31" s="4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48"/>
      <c r="B32" s="4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48"/>
      <c r="B33" s="48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U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D3:Z3</xm:sqref>
        </x14:dataValidation>
        <x14:dataValidation type="list" allowBlank="1" showInputMessage="1" showErrorMessage="1">
          <x14:formula1>
            <xm:f>General!$C$2:$C$20</xm:f>
          </x14:formula1>
          <xm:sqref>D4:T4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opLeftCell="H1" zoomScaleNormal="100" workbookViewId="0">
      <selection activeCell="T10" sqref="T10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2.14062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85546875" style="1" customWidth="1"/>
    <col min="16" max="16" width="11.140625" style="1" customWidth="1"/>
    <col min="17" max="17" width="12.140625" style="1" customWidth="1"/>
    <col min="18" max="18" width="13" style="1" customWidth="1"/>
    <col min="19" max="19" width="12.140625" style="1" customWidth="1"/>
    <col min="20" max="20" width="12.28515625" style="1" customWidth="1"/>
    <col min="21" max="16384" width="9.140625" style="1"/>
  </cols>
  <sheetData>
    <row r="1" spans="1:26" s="10" customFormat="1" ht="15" customHeight="1">
      <c r="A1" s="10" t="s">
        <v>49</v>
      </c>
      <c r="B1" s="10">
        <f>BodyParameter!C1</f>
        <v>17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T1" s="10" t="str">
        <f>BodyParameter!T1</f>
        <v>Body17</v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8" t="s">
        <v>0</v>
      </c>
      <c r="B2" s="48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Q2" s="10" t="str">
        <f>BodyParameter!Q3</f>
        <v>Timoshenko Beam</v>
      </c>
      <c r="R2" s="10" t="str">
        <f>BodyParameter!R3</f>
        <v>Timoshenko Beam</v>
      </c>
      <c r="S2" s="10" t="str">
        <f>BodyParameter!S3</f>
        <v>Timoshenko Beam</v>
      </c>
      <c r="T2" s="10" t="str">
        <f>BodyParameter!T3</f>
        <v>Timoshenko Beam</v>
      </c>
    </row>
    <row r="3" spans="1:26">
      <c r="A3" s="49" t="s">
        <v>57</v>
      </c>
      <c r="B3" s="49"/>
      <c r="C3" s="2">
        <v>1</v>
      </c>
      <c r="D3" s="1">
        <v>6</v>
      </c>
      <c r="E3" s="1">
        <v>2</v>
      </c>
      <c r="F3" s="1">
        <v>2</v>
      </c>
      <c r="G3" s="1">
        <v>3</v>
      </c>
      <c r="H3" s="1">
        <v>3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</row>
    <row r="4" spans="1:26">
      <c r="A4" s="49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6">
      <c r="A5" s="49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6">
      <c r="A6" s="49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6">
      <c r="A7" s="49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6">
      <c r="A8" s="49"/>
      <c r="B8" s="1" t="s">
        <v>55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6">
      <c r="A9" s="49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6" s="8" customFormat="1">
      <c r="A10" s="49" t="str">
        <f t="shared" ref="A10" si="0">"Joint"&amp;((ROW()-4)/6+1)</f>
        <v>Joint2</v>
      </c>
      <c r="B10" s="8" t="s">
        <v>52</v>
      </c>
      <c r="D10" s="8">
        <v>-0.86599999999999999</v>
      </c>
      <c r="E10" s="8">
        <f>BodyParameter!E9</f>
        <v>4.5599999999999996</v>
      </c>
      <c r="F10" s="8">
        <f>BodyParameter!F9</f>
        <v>3</v>
      </c>
      <c r="G10" s="8">
        <f>BodyParameter!G9</f>
        <v>0.3</v>
      </c>
      <c r="H10" s="8">
        <f>BodyParameter!H9</f>
        <v>0.3</v>
      </c>
      <c r="I10" s="8">
        <f>BodyParameter!I9</f>
        <v>3.7</v>
      </c>
      <c r="J10" s="8">
        <f>BodyParameter!J9</f>
        <v>3.3</v>
      </c>
      <c r="K10" s="8">
        <f>BodyParameter!K9</f>
        <v>3</v>
      </c>
      <c r="L10" s="8">
        <f>BodyParameter!L9</f>
        <v>3</v>
      </c>
      <c r="M10" s="8">
        <f>BodyParameter!M9</f>
        <v>1.2</v>
      </c>
      <c r="N10" s="8">
        <f>BodyParameter!N9</f>
        <v>1.5</v>
      </c>
      <c r="O10" s="8">
        <f>BodyParameter!O9</f>
        <v>0.9</v>
      </c>
      <c r="P10" s="8">
        <f>BodyParameter!P9</f>
        <v>1.5</v>
      </c>
      <c r="Q10" s="8">
        <f>BodyParameter!Q9</f>
        <v>3.7</v>
      </c>
      <c r="R10" s="8">
        <f>BodyParameter!R9</f>
        <v>3</v>
      </c>
      <c r="S10" s="8">
        <f>BodyParameter!S9</f>
        <v>3.4</v>
      </c>
      <c r="T10" s="8">
        <f>BodyParameter!T9</f>
        <v>3.3</v>
      </c>
    </row>
    <row r="11" spans="1:26" s="8" customFormat="1">
      <c r="A11" s="49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6" s="8" customFormat="1">
      <c r="A12" s="49"/>
      <c r="B12" s="8" t="s">
        <v>54</v>
      </c>
      <c r="D12" s="8">
        <v>1.5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</row>
    <row r="13" spans="1:26" s="8" customFormat="1">
      <c r="A13" s="49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6" s="8" customFormat="1">
      <c r="A14" s="49"/>
      <c r="B14" s="8" t="s">
        <v>55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6" s="8" customFormat="1">
      <c r="A15" s="49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6">
      <c r="A16" s="49" t="str">
        <f t="shared" ref="A16" si="1">"Joint"&amp;((ROW()-4)/6+1)</f>
        <v>Joint3</v>
      </c>
      <c r="B16" s="1" t="s">
        <v>52</v>
      </c>
      <c r="D16" s="1">
        <v>0.86599999999999999</v>
      </c>
      <c r="G16" s="1">
        <v>0</v>
      </c>
      <c r="H16" s="1">
        <v>0.3</v>
      </c>
    </row>
    <row r="17" spans="1:10">
      <c r="A17" s="49"/>
      <c r="B17" s="1" t="s">
        <v>53</v>
      </c>
      <c r="D17" s="1">
        <v>0</v>
      </c>
      <c r="G17" s="1">
        <v>0</v>
      </c>
      <c r="H17" s="22">
        <v>0</v>
      </c>
      <c r="J17" s="22"/>
    </row>
    <row r="18" spans="1:10">
      <c r="A18" s="49"/>
      <c r="B18" s="1" t="s">
        <v>54</v>
      </c>
      <c r="D18" s="1">
        <v>0.5</v>
      </c>
      <c r="G18" s="1">
        <v>-0.6</v>
      </c>
      <c r="H18" s="22">
        <v>-0.3</v>
      </c>
      <c r="J18" s="22"/>
    </row>
    <row r="19" spans="1:10">
      <c r="A19" s="49"/>
      <c r="B19" s="1" t="s">
        <v>51</v>
      </c>
      <c r="D19" s="1">
        <v>0</v>
      </c>
      <c r="G19" s="1">
        <v>0</v>
      </c>
      <c r="H19" s="1">
        <v>0</v>
      </c>
    </row>
    <row r="20" spans="1:10">
      <c r="A20" s="49"/>
      <c r="B20" s="1" t="s">
        <v>55</v>
      </c>
      <c r="D20" s="1">
        <v>0</v>
      </c>
      <c r="G20" s="1">
        <v>0</v>
      </c>
      <c r="H20" s="1">
        <v>0</v>
      </c>
    </row>
    <row r="21" spans="1:10">
      <c r="A21" s="49"/>
      <c r="B21" s="1" t="s">
        <v>56</v>
      </c>
      <c r="D21" s="1">
        <v>0</v>
      </c>
      <c r="G21" s="1">
        <v>0</v>
      </c>
      <c r="H21" s="1">
        <v>0</v>
      </c>
    </row>
    <row r="22" spans="1:10" s="8" customFormat="1">
      <c r="A22" s="49" t="str">
        <f t="shared" ref="A22" si="2">"Joint"&amp;((ROW()-4)/6+1)</f>
        <v>Joint4</v>
      </c>
      <c r="B22" s="8" t="s">
        <v>52</v>
      </c>
      <c r="D22" s="8">
        <v>-1.73</v>
      </c>
    </row>
    <row r="23" spans="1:10" s="8" customFormat="1">
      <c r="A23" s="49"/>
      <c r="B23" s="8" t="s">
        <v>53</v>
      </c>
      <c r="D23" s="8">
        <v>0</v>
      </c>
    </row>
    <row r="24" spans="1:10" s="8" customFormat="1">
      <c r="A24" s="49"/>
      <c r="B24" s="8" t="s">
        <v>54</v>
      </c>
      <c r="D24" s="8">
        <v>2</v>
      </c>
    </row>
    <row r="25" spans="1:10" s="8" customFormat="1">
      <c r="A25" s="49"/>
      <c r="B25" s="8" t="s">
        <v>51</v>
      </c>
      <c r="D25" s="8">
        <v>0</v>
      </c>
    </row>
    <row r="26" spans="1:10" s="8" customFormat="1">
      <c r="A26" s="49"/>
      <c r="B26" s="8" t="s">
        <v>55</v>
      </c>
      <c r="D26" s="8">
        <v>0</v>
      </c>
    </row>
    <row r="27" spans="1:10" s="8" customFormat="1">
      <c r="A27" s="49"/>
      <c r="B27" s="8" t="s">
        <v>56</v>
      </c>
      <c r="D27" s="8">
        <v>0</v>
      </c>
    </row>
    <row r="28" spans="1:10">
      <c r="A28" s="49" t="str">
        <f t="shared" ref="A28" si="3">"Joint"&amp;((ROW()-4)/6+1)</f>
        <v>Joint5</v>
      </c>
      <c r="B28" s="1" t="s">
        <v>52</v>
      </c>
      <c r="D28" s="1">
        <v>-1.73</v>
      </c>
    </row>
    <row r="29" spans="1:10">
      <c r="A29" s="49"/>
      <c r="B29" s="1" t="s">
        <v>53</v>
      </c>
      <c r="D29" s="1">
        <v>0</v>
      </c>
    </row>
    <row r="30" spans="1:10">
      <c r="A30" s="49"/>
      <c r="B30" s="1" t="s">
        <v>54</v>
      </c>
      <c r="D30" s="1">
        <v>0</v>
      </c>
    </row>
    <row r="31" spans="1:10">
      <c r="A31" s="49"/>
      <c r="B31" s="1" t="s">
        <v>51</v>
      </c>
      <c r="D31" s="1">
        <v>0</v>
      </c>
    </row>
    <row r="32" spans="1:10">
      <c r="A32" s="49"/>
      <c r="B32" s="1" t="s">
        <v>55</v>
      </c>
      <c r="D32" s="1">
        <v>0</v>
      </c>
    </row>
    <row r="33" spans="1:4">
      <c r="A33" s="49"/>
      <c r="B33" s="1" t="s">
        <v>56</v>
      </c>
      <c r="D33" s="1">
        <v>0</v>
      </c>
    </row>
    <row r="34" spans="1:4" s="8" customFormat="1">
      <c r="A34" s="49" t="str">
        <f t="shared" ref="A34" si="4">"Joint"&amp;((ROW()-4)/6+1)</f>
        <v>Joint6</v>
      </c>
      <c r="B34" s="8" t="s">
        <v>52</v>
      </c>
      <c r="D34" s="8">
        <v>1.73</v>
      </c>
    </row>
    <row r="35" spans="1:4" s="8" customFormat="1">
      <c r="A35" s="49"/>
      <c r="B35" s="8" t="s">
        <v>53</v>
      </c>
      <c r="D35" s="8">
        <v>0</v>
      </c>
    </row>
    <row r="36" spans="1:4" s="8" customFormat="1">
      <c r="A36" s="49"/>
      <c r="B36" s="8" t="s">
        <v>54</v>
      </c>
      <c r="D36" s="8">
        <v>0</v>
      </c>
    </row>
    <row r="37" spans="1:4" s="8" customFormat="1">
      <c r="A37" s="49"/>
      <c r="B37" s="8" t="s">
        <v>51</v>
      </c>
      <c r="D37" s="8">
        <v>0</v>
      </c>
    </row>
    <row r="38" spans="1:4" s="8" customFormat="1">
      <c r="A38" s="49"/>
      <c r="B38" s="8" t="s">
        <v>55</v>
      </c>
      <c r="D38" s="8">
        <v>0</v>
      </c>
    </row>
    <row r="39" spans="1:4" s="8" customFormat="1">
      <c r="A39" s="49"/>
      <c r="B39" s="8" t="s">
        <v>56</v>
      </c>
      <c r="D39" s="8">
        <v>0</v>
      </c>
    </row>
    <row r="40" spans="1:4">
      <c r="A40" s="49" t="str">
        <f t="shared" ref="A40" si="5">"Joint"&amp;((ROW()-4)/6+1)</f>
        <v>Joint7</v>
      </c>
      <c r="B40" s="1" t="s">
        <v>52</v>
      </c>
    </row>
    <row r="41" spans="1:4">
      <c r="A41" s="49"/>
      <c r="B41" s="1" t="s">
        <v>53</v>
      </c>
    </row>
    <row r="42" spans="1:4">
      <c r="A42" s="49"/>
      <c r="B42" s="1" t="s">
        <v>54</v>
      </c>
    </row>
    <row r="43" spans="1:4">
      <c r="A43" s="49"/>
      <c r="B43" s="1" t="s">
        <v>51</v>
      </c>
    </row>
    <row r="44" spans="1:4">
      <c r="A44" s="49"/>
      <c r="B44" s="1" t="s">
        <v>55</v>
      </c>
    </row>
    <row r="45" spans="1:4">
      <c r="A45" s="49"/>
      <c r="B45" s="1" t="s">
        <v>56</v>
      </c>
    </row>
    <row r="46" spans="1:4" s="8" customFormat="1">
      <c r="A46" s="49" t="str">
        <f t="shared" ref="A46" si="6">"Joint"&amp;((ROW()-4)/6+1)</f>
        <v>Joint8</v>
      </c>
      <c r="B46" s="8" t="s">
        <v>52</v>
      </c>
    </row>
    <row r="47" spans="1:4" s="8" customFormat="1">
      <c r="A47" s="49"/>
      <c r="B47" s="8" t="s">
        <v>53</v>
      </c>
    </row>
    <row r="48" spans="1:4" s="8" customFormat="1">
      <c r="A48" s="49"/>
      <c r="B48" s="8" t="s">
        <v>54</v>
      </c>
    </row>
    <row r="49" spans="1:2" s="8" customFormat="1">
      <c r="A49" s="49"/>
      <c r="B49" s="8" t="s">
        <v>51</v>
      </c>
    </row>
    <row r="50" spans="1:2" s="8" customFormat="1">
      <c r="A50" s="49"/>
      <c r="B50" s="8" t="s">
        <v>55</v>
      </c>
    </row>
    <row r="51" spans="1:2" s="8" customFormat="1">
      <c r="A51" s="49"/>
      <c r="B51" s="8" t="s">
        <v>56</v>
      </c>
    </row>
    <row r="52" spans="1:2">
      <c r="A52" s="49" t="str">
        <f t="shared" ref="A52" si="7">"Joint"&amp;((ROW()-4)/6+1)</f>
        <v>Joint9</v>
      </c>
      <c r="B52" s="1" t="s">
        <v>52</v>
      </c>
    </row>
    <row r="53" spans="1:2">
      <c r="A53" s="49"/>
      <c r="B53" s="1" t="s">
        <v>53</v>
      </c>
    </row>
    <row r="54" spans="1:2">
      <c r="A54" s="49"/>
      <c r="B54" s="1" t="s">
        <v>54</v>
      </c>
    </row>
    <row r="55" spans="1:2">
      <c r="A55" s="49"/>
      <c r="B55" s="1" t="s">
        <v>51</v>
      </c>
    </row>
    <row r="56" spans="1:2">
      <c r="A56" s="49"/>
      <c r="B56" s="1" t="s">
        <v>55</v>
      </c>
    </row>
    <row r="57" spans="1:2">
      <c r="A57" s="49"/>
      <c r="B57" s="1" t="s">
        <v>56</v>
      </c>
    </row>
    <row r="58" spans="1:2" s="8" customFormat="1">
      <c r="A58" s="49" t="str">
        <f t="shared" ref="A58" si="8">"Joint"&amp;((ROW()-4)/6+1)</f>
        <v>Joint10</v>
      </c>
      <c r="B58" s="8" t="s">
        <v>52</v>
      </c>
    </row>
    <row r="59" spans="1:2" s="8" customFormat="1">
      <c r="A59" s="49"/>
      <c r="B59" s="8" t="s">
        <v>53</v>
      </c>
    </row>
    <row r="60" spans="1:2" s="8" customFormat="1">
      <c r="A60" s="49"/>
      <c r="B60" s="8" t="s">
        <v>54</v>
      </c>
    </row>
    <row r="61" spans="1:2" s="8" customFormat="1">
      <c r="A61" s="49"/>
      <c r="B61" s="8" t="s">
        <v>51</v>
      </c>
    </row>
    <row r="62" spans="1:2" s="8" customFormat="1">
      <c r="A62" s="49"/>
      <c r="B62" s="8" t="s">
        <v>55</v>
      </c>
    </row>
    <row r="63" spans="1:2" s="8" customFormat="1">
      <c r="A63" s="49"/>
      <c r="B63" s="8" t="s">
        <v>56</v>
      </c>
    </row>
    <row r="64" spans="1:2">
      <c r="A64" s="49" t="str">
        <f t="shared" ref="A64" si="9">"Joint"&amp;((ROW()-4)/6+1)</f>
        <v>Joint11</v>
      </c>
      <c r="B64" s="1" t="s">
        <v>52</v>
      </c>
    </row>
    <row r="65" spans="1:2">
      <c r="A65" s="49"/>
      <c r="B65" s="1" t="s">
        <v>53</v>
      </c>
    </row>
    <row r="66" spans="1:2">
      <c r="A66" s="49"/>
      <c r="B66" s="1" t="s">
        <v>54</v>
      </c>
    </row>
    <row r="67" spans="1:2">
      <c r="A67" s="49"/>
      <c r="B67" s="1" t="s">
        <v>51</v>
      </c>
    </row>
    <row r="68" spans="1:2">
      <c r="A68" s="49"/>
      <c r="B68" s="1" t="s">
        <v>55</v>
      </c>
    </row>
    <row r="69" spans="1:2">
      <c r="A69" s="4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14" sqref="G14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8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8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20</v>
      </c>
    </row>
    <row r="3" spans="1:8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17</v>
      </c>
    </row>
    <row r="4" spans="1:8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8">
      <c r="A5">
        <f t="shared" si="0"/>
        <v>4</v>
      </c>
      <c r="B5">
        <v>15</v>
      </c>
      <c r="C5">
        <v>2</v>
      </c>
      <c r="D5">
        <v>4</v>
      </c>
      <c r="E5">
        <v>1</v>
      </c>
      <c r="F5" t="s">
        <v>68</v>
      </c>
    </row>
    <row r="6" spans="1:8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67</v>
      </c>
    </row>
    <row r="7" spans="1:8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8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</row>
    <row r="9" spans="1:8">
      <c r="A9">
        <f t="shared" si="0"/>
        <v>8</v>
      </c>
      <c r="B9">
        <v>8</v>
      </c>
      <c r="C9">
        <v>1</v>
      </c>
      <c r="D9">
        <v>1</v>
      </c>
      <c r="E9">
        <v>3</v>
      </c>
      <c r="F9" t="s">
        <v>67</v>
      </c>
    </row>
    <row r="10" spans="1:8">
      <c r="A10">
        <f t="shared" si="0"/>
        <v>9</v>
      </c>
      <c r="B10">
        <v>9</v>
      </c>
      <c r="C10">
        <v>1</v>
      </c>
      <c r="D10">
        <v>2</v>
      </c>
      <c r="E10">
        <v>2</v>
      </c>
      <c r="F10" t="s">
        <v>67</v>
      </c>
    </row>
    <row r="11" spans="1:8">
      <c r="A11">
        <f t="shared" si="0"/>
        <v>10</v>
      </c>
      <c r="B11">
        <v>8</v>
      </c>
      <c r="C11">
        <v>2</v>
      </c>
      <c r="D11">
        <v>9</v>
      </c>
      <c r="E11">
        <v>2</v>
      </c>
      <c r="F11" t="s">
        <v>78</v>
      </c>
    </row>
    <row r="12" spans="1:8">
      <c r="A12">
        <f t="shared" si="0"/>
        <v>11</v>
      </c>
      <c r="B12">
        <v>10</v>
      </c>
      <c r="C12">
        <v>1</v>
      </c>
      <c r="D12">
        <v>4</v>
      </c>
      <c r="E12">
        <v>3</v>
      </c>
      <c r="F12" t="s">
        <v>67</v>
      </c>
    </row>
    <row r="13" spans="1:8">
      <c r="A13">
        <f t="shared" si="0"/>
        <v>12</v>
      </c>
      <c r="B13">
        <v>11</v>
      </c>
      <c r="C13">
        <v>1</v>
      </c>
      <c r="D13">
        <v>5</v>
      </c>
      <c r="E13">
        <v>3</v>
      </c>
      <c r="F13" t="s">
        <v>67</v>
      </c>
    </row>
    <row r="14" spans="1:8">
      <c r="A14">
        <f t="shared" si="0"/>
        <v>13</v>
      </c>
      <c r="B14">
        <v>10</v>
      </c>
      <c r="C14">
        <v>2</v>
      </c>
      <c r="D14">
        <v>11</v>
      </c>
      <c r="E14">
        <v>2</v>
      </c>
      <c r="F14" t="s">
        <v>79</v>
      </c>
    </row>
    <row r="15" spans="1:8">
      <c r="A15">
        <f t="shared" si="0"/>
        <v>14</v>
      </c>
      <c r="B15">
        <v>12</v>
      </c>
      <c r="C15">
        <v>1</v>
      </c>
      <c r="D15">
        <v>10</v>
      </c>
      <c r="E15">
        <v>2</v>
      </c>
      <c r="F15" t="s">
        <v>67</v>
      </c>
    </row>
    <row r="16" spans="1:8">
      <c r="A16">
        <f t="shared" si="0"/>
        <v>15</v>
      </c>
      <c r="B16">
        <v>13</v>
      </c>
      <c r="C16">
        <v>1</v>
      </c>
      <c r="D16">
        <v>6</v>
      </c>
      <c r="E16">
        <v>2</v>
      </c>
      <c r="F16" t="s">
        <v>67</v>
      </c>
    </row>
    <row r="17" spans="1:6">
      <c r="A17">
        <f t="shared" si="0"/>
        <v>16</v>
      </c>
      <c r="B17">
        <v>12</v>
      </c>
      <c r="C17">
        <v>2</v>
      </c>
      <c r="D17">
        <v>13</v>
      </c>
      <c r="E17">
        <v>2</v>
      </c>
      <c r="F17" t="s">
        <v>78</v>
      </c>
    </row>
    <row r="18" spans="1:6">
      <c r="A18">
        <f t="shared" si="0"/>
        <v>17</v>
      </c>
      <c r="B18">
        <v>3</v>
      </c>
      <c r="C18">
        <v>2</v>
      </c>
      <c r="D18">
        <v>14</v>
      </c>
      <c r="E18">
        <v>1</v>
      </c>
      <c r="F18" t="s">
        <v>68</v>
      </c>
    </row>
    <row r="19" spans="1:6">
      <c r="A19">
        <f t="shared" si="0"/>
        <v>18</v>
      </c>
      <c r="B19">
        <v>14</v>
      </c>
      <c r="C19">
        <v>2</v>
      </c>
      <c r="D19">
        <v>15</v>
      </c>
      <c r="E19">
        <v>1</v>
      </c>
      <c r="F19" t="s">
        <v>68</v>
      </c>
    </row>
    <row r="20" spans="1:6">
      <c r="A20">
        <f t="shared" si="0"/>
        <v>19</v>
      </c>
      <c r="B20">
        <v>7</v>
      </c>
      <c r="C20">
        <v>2</v>
      </c>
      <c r="D20">
        <v>16</v>
      </c>
      <c r="E20">
        <v>1</v>
      </c>
      <c r="F20" t="s">
        <v>68</v>
      </c>
    </row>
    <row r="21" spans="1:6">
      <c r="A21">
        <f t="shared" si="0"/>
        <v>20</v>
      </c>
      <c r="B21">
        <v>16</v>
      </c>
      <c r="C21">
        <v>2</v>
      </c>
      <c r="D21">
        <v>17</v>
      </c>
      <c r="E21">
        <v>1</v>
      </c>
      <c r="F21" t="s">
        <v>68</v>
      </c>
    </row>
    <row r="22" spans="1:6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G5 G8:G11 O18 G13:G17 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opLeftCell="F1" workbookViewId="0">
      <selection activeCell="Q13" sqref="Q13"/>
    </sheetView>
  </sheetViews>
  <sheetFormatPr defaultRowHeight="15"/>
  <cols>
    <col min="1" max="2" width="9.140625" style="1"/>
    <col min="3" max="3" width="12.7109375" style="1" customWidth="1"/>
    <col min="4" max="4" width="10.5703125" style="1" customWidth="1"/>
    <col min="5" max="6" width="10.42578125" style="1" customWidth="1"/>
    <col min="7" max="7" width="10.28515625" style="1" customWidth="1"/>
    <col min="8" max="8" width="10.42578125" style="1" customWidth="1"/>
    <col min="9" max="9" width="10.85546875" style="1" customWidth="1"/>
    <col min="10" max="10" width="10.140625" style="1" customWidth="1"/>
    <col min="11" max="12" width="10.28515625" style="1" customWidth="1"/>
    <col min="13" max="13" width="10.425781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8" width="11.7109375" style="1" customWidth="1"/>
    <col min="19" max="19" width="12.140625" style="1" customWidth="1"/>
    <col min="20" max="20" width="11.42578125" style="1" customWidth="1"/>
    <col min="21" max="16384" width="9.140625" style="1"/>
  </cols>
  <sheetData>
    <row r="1" spans="1:33">
      <c r="A1" s="1" t="s">
        <v>49</v>
      </c>
      <c r="C1" s="1">
        <f>BodyParameter!C1</f>
        <v>17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  <c r="T1" s="1" t="str">
        <f>BodyParameter!T1</f>
        <v>Body17</v>
      </c>
    </row>
    <row r="2" spans="1:33" s="10" customFormat="1" ht="34.5" customHeight="1">
      <c r="A2" s="48" t="s">
        <v>0</v>
      </c>
      <c r="B2" s="48"/>
      <c r="C2" s="48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Rigid Body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Rigid Body</v>
      </c>
      <c r="L2" s="10" t="str">
        <f>BodyParameter!L3</f>
        <v>Rigid Body</v>
      </c>
      <c r="M2" s="10" t="str">
        <f>BodyParameter!M3</f>
        <v>Rigid Body</v>
      </c>
      <c r="N2" s="10" t="str">
        <f>BodyParameter!N3</f>
        <v>Rigid Body</v>
      </c>
      <c r="O2" s="10" t="str">
        <f>BodyParameter!O3</f>
        <v>Rigid Body</v>
      </c>
      <c r="P2" s="10" t="str">
        <f>BodyParameter!P3</f>
        <v>Rigid Body</v>
      </c>
      <c r="Q2" s="10" t="str">
        <f>BodyParameter!Q3</f>
        <v>Timoshenko Beam</v>
      </c>
      <c r="R2" s="10" t="str">
        <f>BodyParameter!R3</f>
        <v>Timoshenko Beam</v>
      </c>
      <c r="S2" s="10" t="str">
        <f>BodyParameter!S3</f>
        <v>Timoshenko Beam</v>
      </c>
      <c r="T2" s="10" t="str">
        <f>BodyParameter!T3</f>
        <v>Timoshenko Beam</v>
      </c>
    </row>
    <row r="3" spans="1:33">
      <c r="A3" s="49" t="s">
        <v>30</v>
      </c>
      <c r="B3" s="49" t="s">
        <v>29</v>
      </c>
      <c r="C3" s="1" t="s">
        <v>20</v>
      </c>
      <c r="D3" s="1">
        <v>0</v>
      </c>
      <c r="E3" s="1">
        <v>-0.86599999999999999</v>
      </c>
      <c r="F3" s="1">
        <v>3.694</v>
      </c>
      <c r="G3" s="1">
        <v>13.394</v>
      </c>
      <c r="H3" s="1">
        <v>13.694000000000001</v>
      </c>
      <c r="I3" s="1">
        <v>13.394</v>
      </c>
      <c r="J3" s="1">
        <v>9.6940000000000008</v>
      </c>
      <c r="K3" s="1">
        <v>0.86599999999999999</v>
      </c>
      <c r="L3" s="1">
        <v>3.69</v>
      </c>
      <c r="M3" s="1">
        <v>13.394</v>
      </c>
      <c r="N3" s="1">
        <v>13.394</v>
      </c>
      <c r="O3" s="1">
        <v>12.194000000000001</v>
      </c>
      <c r="P3" s="1">
        <v>9.6940000000000008</v>
      </c>
      <c r="Q3" s="1">
        <v>6.694</v>
      </c>
      <c r="R3" s="1">
        <v>10.394</v>
      </c>
      <c r="S3" s="1">
        <f>9.694-3.3</f>
        <v>6.394000000000001</v>
      </c>
      <c r="T3" s="1">
        <v>2.9940000000000002</v>
      </c>
    </row>
    <row r="4" spans="1:33">
      <c r="A4" s="49"/>
      <c r="B4" s="4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33">
      <c r="A5" s="49"/>
      <c r="B5" s="49"/>
      <c r="C5" s="1" t="s">
        <v>22</v>
      </c>
      <c r="D5" s="1">
        <v>0</v>
      </c>
      <c r="E5" s="1">
        <v>1.5</v>
      </c>
      <c r="F5" s="1">
        <v>1.5</v>
      </c>
      <c r="G5" s="1">
        <v>1.5</v>
      </c>
      <c r="H5" s="1">
        <v>1.5</v>
      </c>
      <c r="I5" s="1">
        <v>1.5</v>
      </c>
      <c r="J5" s="1">
        <v>1.5</v>
      </c>
      <c r="K5" s="1">
        <v>0.5</v>
      </c>
      <c r="L5" s="1">
        <v>1.5</v>
      </c>
      <c r="M5" s="1">
        <v>0.9</v>
      </c>
      <c r="N5" s="1">
        <v>1.8</v>
      </c>
      <c r="O5" s="1">
        <v>0.9</v>
      </c>
      <c r="P5" s="1">
        <v>1.5</v>
      </c>
      <c r="Q5" s="1">
        <v>1.5</v>
      </c>
      <c r="R5" s="1">
        <v>1.5</v>
      </c>
      <c r="S5" s="1">
        <v>1.5</v>
      </c>
      <c r="T5" s="1">
        <v>1.5</v>
      </c>
    </row>
    <row r="6" spans="1:33">
      <c r="A6" s="49"/>
      <c r="B6" s="4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33">
      <c r="A7" s="49"/>
      <c r="B7" s="4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f>RADIANS(180)</f>
        <v>3.1415926535897931</v>
      </c>
      <c r="I7" s="1">
        <f>RADIANS(180)</f>
        <v>3.1415926535897931</v>
      </c>
      <c r="J7" s="1">
        <f>RADIANS(180)</f>
        <v>3.1415926535897931</v>
      </c>
      <c r="K7" s="1">
        <f>-RADIANS(19.47394)</f>
        <v>-0.3398843713358245</v>
      </c>
      <c r="L7" s="1">
        <f>-RADIANS(19.47394-180)</f>
        <v>2.8017082822539687</v>
      </c>
      <c r="M7" s="1">
        <f>RADIANS(180)</f>
        <v>3.1415926535897931</v>
      </c>
      <c r="N7" s="1">
        <f>RADIANS(143.13)</f>
        <v>2.4980897583794839</v>
      </c>
      <c r="O7" s="1">
        <f>RADIANS(13.47496-180)</f>
        <v>-2.9064102350152581</v>
      </c>
      <c r="P7" s="1">
        <f>RADIANS(13.47496)</f>
        <v>0.23518241857453509</v>
      </c>
      <c r="Q7" s="1">
        <v>0</v>
      </c>
      <c r="R7" s="1">
        <v>0</v>
      </c>
      <c r="S7" s="1">
        <f>RADIANS(180)</f>
        <v>3.1415926535897931</v>
      </c>
      <c r="T7" s="1">
        <f>RADIANS(180)</f>
        <v>3.1415926535897931</v>
      </c>
    </row>
    <row r="8" spans="1:33">
      <c r="A8" s="49"/>
      <c r="B8" s="4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33" s="8" customFormat="1">
      <c r="A9" s="49"/>
      <c r="B9" s="49" t="s">
        <v>35</v>
      </c>
      <c r="C9" s="1" t="s">
        <v>36</v>
      </c>
      <c r="D9" s="1"/>
      <c r="E9" s="1">
        <f>E3+4.56</f>
        <v>3.6939999999999995</v>
      </c>
      <c r="F9" s="1">
        <v>6.694</v>
      </c>
      <c r="G9" s="1"/>
      <c r="H9" s="1"/>
      <c r="I9" s="1">
        <v>9.6940000000000008</v>
      </c>
      <c r="J9" s="1">
        <f>9.694-3.3</f>
        <v>6.394000000000001</v>
      </c>
      <c r="K9" s="1"/>
      <c r="L9" s="1"/>
      <c r="M9" s="1"/>
      <c r="N9" s="1"/>
      <c r="O9" s="1"/>
      <c r="P9" s="1"/>
      <c r="Q9" s="1">
        <v>10.394</v>
      </c>
      <c r="R9" s="1">
        <v>13.394</v>
      </c>
      <c r="S9" s="1">
        <f>S3-3.4</f>
        <v>2.9940000000000011</v>
      </c>
      <c r="T9" s="1">
        <f>T3-3.3</f>
        <v>-0.30599999999999961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9"/>
      <c r="B10" s="49"/>
      <c r="C10" s="1" t="s">
        <v>37</v>
      </c>
      <c r="D10" s="1"/>
      <c r="E10" s="1">
        <v>0</v>
      </c>
      <c r="F10" s="1">
        <v>0</v>
      </c>
      <c r="G10" s="1"/>
      <c r="H10" s="1"/>
      <c r="I10" s="1">
        <v>0</v>
      </c>
      <c r="J10" s="1">
        <v>0</v>
      </c>
      <c r="K10" s="1"/>
      <c r="L10" s="1"/>
      <c r="M10" s="1"/>
      <c r="N10" s="1"/>
      <c r="O10" s="1"/>
      <c r="P10" s="1"/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9"/>
      <c r="B11" s="49"/>
      <c r="C11" s="1" t="s">
        <v>38</v>
      </c>
      <c r="D11" s="1"/>
      <c r="E11" s="1">
        <v>1.5</v>
      </c>
      <c r="F11" s="1">
        <v>1.5</v>
      </c>
      <c r="G11" s="1"/>
      <c r="H11" s="1"/>
      <c r="I11" s="1">
        <v>1.5</v>
      </c>
      <c r="J11" s="1">
        <v>1.5</v>
      </c>
      <c r="K11" s="1"/>
      <c r="L11" s="1"/>
      <c r="M11" s="1"/>
      <c r="N11" s="1"/>
      <c r="O11" s="1"/>
      <c r="P11" s="1"/>
      <c r="Q11" s="1">
        <v>1.5</v>
      </c>
      <c r="R11" s="1">
        <v>1.5</v>
      </c>
      <c r="S11" s="1">
        <v>1.5</v>
      </c>
      <c r="T11" s="1">
        <v>1.5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9"/>
      <c r="B12" s="49"/>
      <c r="C12" s="1" t="s">
        <v>39</v>
      </c>
      <c r="D12" s="1"/>
      <c r="E12" s="1">
        <v>0</v>
      </c>
      <c r="F12" s="1">
        <v>0</v>
      </c>
      <c r="G12" s="1"/>
      <c r="H12" s="1"/>
      <c r="I12" s="1">
        <v>0</v>
      </c>
      <c r="J12" s="1">
        <v>0</v>
      </c>
      <c r="K12" s="1"/>
      <c r="L12" s="1"/>
      <c r="M12" s="1"/>
      <c r="N12" s="1"/>
      <c r="O12" s="1"/>
      <c r="P12" s="1"/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9"/>
      <c r="B13" s="49"/>
      <c r="C13" s="1" t="s">
        <v>40</v>
      </c>
      <c r="D13" s="1"/>
      <c r="E13" s="1">
        <v>0</v>
      </c>
      <c r="F13" s="1">
        <v>0</v>
      </c>
      <c r="G13" s="1"/>
      <c r="H13" s="1"/>
      <c r="I13" s="1">
        <f>RADIANS(180)</f>
        <v>3.1415926535897931</v>
      </c>
      <c r="J13" s="1">
        <f>RADIANS(180)</f>
        <v>3.1415926535897931</v>
      </c>
      <c r="K13" s="1"/>
      <c r="L13" s="1"/>
      <c r="M13" s="1"/>
      <c r="N13" s="1"/>
      <c r="O13" s="1"/>
      <c r="P13" s="1"/>
      <c r="Q13" s="1">
        <v>0</v>
      </c>
      <c r="R13" s="1">
        <v>0</v>
      </c>
      <c r="S13" s="1">
        <f>RADIANS(180)</f>
        <v>3.1415926535897931</v>
      </c>
      <c r="T13" s="1">
        <f>RADIANS(180)</f>
        <v>3.1415926535897931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9"/>
      <c r="B14" s="49"/>
      <c r="C14" s="1" t="s">
        <v>41</v>
      </c>
      <c r="D14" s="1"/>
      <c r="E14" s="1">
        <v>0</v>
      </c>
      <c r="F14" s="1">
        <v>0</v>
      </c>
      <c r="G14" s="1"/>
      <c r="H14" s="1"/>
      <c r="I14" s="1">
        <v>0</v>
      </c>
      <c r="J14" s="1">
        <v>0</v>
      </c>
      <c r="K14" s="1"/>
      <c r="L14" s="1"/>
      <c r="M14" s="1"/>
      <c r="N14" s="12"/>
      <c r="O14" s="1"/>
      <c r="P14" s="1"/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9" t="s">
        <v>31</v>
      </c>
      <c r="B15" s="5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/>
      <c r="V15" s="8"/>
      <c r="W15" s="8"/>
      <c r="X15" s="8"/>
      <c r="Y15" s="8"/>
      <c r="Z15" s="8"/>
      <c r="AA15" s="8"/>
    </row>
    <row r="16" spans="1:33">
      <c r="A16" s="49"/>
      <c r="B16" s="5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/>
      <c r="V16" s="8"/>
      <c r="W16" s="8"/>
      <c r="X16" s="8"/>
      <c r="Y16" s="8"/>
      <c r="Z16" s="8"/>
      <c r="AA16" s="8"/>
    </row>
    <row r="17" spans="1:35">
      <c r="A17" s="49"/>
      <c r="B17" s="5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/>
      <c r="V17" s="8"/>
      <c r="W17" s="8"/>
      <c r="X17" s="8"/>
      <c r="Y17" s="8"/>
      <c r="Z17" s="8"/>
      <c r="AA17" s="8"/>
    </row>
    <row r="18" spans="1:35">
      <c r="A18" s="49"/>
      <c r="B18" s="5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/>
      <c r="V18" s="8"/>
      <c r="W18" s="8"/>
      <c r="X18" s="8"/>
      <c r="Y18" s="8"/>
      <c r="Z18" s="8"/>
      <c r="AA18" s="8"/>
    </row>
    <row r="19" spans="1:35">
      <c r="A19" s="49"/>
      <c r="B19" s="5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/>
      <c r="V19" s="8"/>
      <c r="W19" s="8"/>
      <c r="X19" s="8"/>
      <c r="Y19" s="8"/>
      <c r="Z19" s="8"/>
      <c r="AA19" s="8"/>
    </row>
    <row r="20" spans="1:35">
      <c r="A20" s="49"/>
      <c r="B20" s="5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/>
      <c r="V20" s="8"/>
      <c r="W20" s="8"/>
      <c r="X20" s="8"/>
      <c r="Y20" s="8"/>
      <c r="Z20" s="8"/>
      <c r="AA20" s="8"/>
    </row>
    <row r="21" spans="1:35" s="8" customFormat="1">
      <c r="A21" s="49"/>
      <c r="B21" s="52" t="s">
        <v>35</v>
      </c>
      <c r="C21" s="8" t="s">
        <v>42</v>
      </c>
      <c r="E21" s="8">
        <v>0</v>
      </c>
      <c r="F21" s="8">
        <v>0</v>
      </c>
      <c r="I21" s="8">
        <v>0</v>
      </c>
      <c r="J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35" s="8" customFormat="1">
      <c r="A22" s="49"/>
      <c r="B22" s="52"/>
      <c r="C22" s="8" t="s">
        <v>43</v>
      </c>
      <c r="E22" s="8">
        <v>0</v>
      </c>
      <c r="F22" s="8">
        <v>0</v>
      </c>
      <c r="I22" s="8">
        <v>0</v>
      </c>
      <c r="J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35" s="8" customFormat="1">
      <c r="A23" s="49"/>
      <c r="B23" s="52"/>
      <c r="C23" s="8" t="s">
        <v>44</v>
      </c>
      <c r="E23" s="8">
        <v>0</v>
      </c>
      <c r="F23" s="8">
        <v>0</v>
      </c>
      <c r="I23" s="8">
        <v>0</v>
      </c>
      <c r="J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35" s="8" customFormat="1">
      <c r="A24" s="49"/>
      <c r="B24" s="52"/>
      <c r="C24" s="8" t="s">
        <v>45</v>
      </c>
      <c r="E24" s="8">
        <v>0</v>
      </c>
      <c r="F24" s="8">
        <v>0</v>
      </c>
      <c r="I24" s="8">
        <v>0</v>
      </c>
      <c r="J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35" s="8" customFormat="1">
      <c r="A25" s="49"/>
      <c r="B25" s="52"/>
      <c r="C25" s="8" t="s">
        <v>46</v>
      </c>
      <c r="E25" s="8">
        <v>0</v>
      </c>
      <c r="F25" s="8">
        <v>0</v>
      </c>
      <c r="I25" s="8">
        <v>0</v>
      </c>
      <c r="J25" s="8">
        <v>0</v>
      </c>
      <c r="Q25" s="8">
        <v>0</v>
      </c>
      <c r="R25" s="8">
        <v>0</v>
      </c>
      <c r="S25" s="8">
        <v>0</v>
      </c>
      <c r="T25" s="8">
        <v>0</v>
      </c>
    </row>
    <row r="26" spans="1:35" s="8" customFormat="1">
      <c r="A26" s="49"/>
      <c r="B26" s="52"/>
      <c r="C26" s="8" t="s">
        <v>47</v>
      </c>
      <c r="E26" s="8">
        <v>0</v>
      </c>
      <c r="F26" s="8">
        <v>0</v>
      </c>
      <c r="I26" s="8">
        <v>0</v>
      </c>
      <c r="J26" s="8">
        <v>0</v>
      </c>
      <c r="Q26" s="8">
        <v>0</v>
      </c>
      <c r="R26" s="8">
        <v>0</v>
      </c>
      <c r="S26" s="8">
        <v>0</v>
      </c>
      <c r="T26" s="8">
        <v>0</v>
      </c>
    </row>
    <row r="27" spans="1:35">
      <c r="A27" s="49" t="s">
        <v>108</v>
      </c>
      <c r="B27" s="1" t="s">
        <v>94</v>
      </c>
      <c r="E27" s="1">
        <v>1</v>
      </c>
      <c r="F27" s="1">
        <v>1</v>
      </c>
      <c r="I27" s="1">
        <v>1</v>
      </c>
      <c r="J27" s="1">
        <v>1</v>
      </c>
      <c r="Q27" s="1">
        <v>1</v>
      </c>
      <c r="R27" s="1">
        <v>1</v>
      </c>
      <c r="S27" s="1">
        <v>1</v>
      </c>
      <c r="T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49"/>
      <c r="B28" s="1" t="s">
        <v>109</v>
      </c>
      <c r="E28" s="1">
        <v>0</v>
      </c>
      <c r="F28" s="1">
        <v>0</v>
      </c>
      <c r="I28" s="1">
        <v>0</v>
      </c>
      <c r="J28" s="1">
        <v>0</v>
      </c>
      <c r="Q28" s="1">
        <v>0</v>
      </c>
      <c r="R28" s="1">
        <v>0</v>
      </c>
      <c r="S28" s="1">
        <v>0</v>
      </c>
      <c r="T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49"/>
      <c r="B29" s="8" t="s">
        <v>94</v>
      </c>
      <c r="E29" s="8">
        <v>1</v>
      </c>
      <c r="F29" s="8">
        <v>1</v>
      </c>
      <c r="I29" s="8">
        <v>1</v>
      </c>
      <c r="J29" s="8">
        <v>1</v>
      </c>
      <c r="Q29" s="8">
        <v>1</v>
      </c>
      <c r="R29" s="8">
        <v>1</v>
      </c>
      <c r="S29" s="8">
        <v>1</v>
      </c>
      <c r="T29" s="8">
        <v>1</v>
      </c>
    </row>
    <row r="30" spans="1:35" s="8" customFormat="1">
      <c r="A30" s="49"/>
      <c r="B30" s="8" t="s">
        <v>109</v>
      </c>
      <c r="E30" s="8">
        <v>0</v>
      </c>
      <c r="F30" s="8">
        <v>0</v>
      </c>
      <c r="I30" s="8">
        <v>0</v>
      </c>
      <c r="J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35">
      <c r="A31" s="4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49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7" sqref="F7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53" t="str">
        <f>BodyParameter!A1</f>
        <v>BodyQuantity</v>
      </c>
      <c r="B1" s="53"/>
      <c r="C1">
        <f>BodyParameter!C1</f>
        <v>17</v>
      </c>
      <c r="D1" s="53" t="s">
        <v>120</v>
      </c>
      <c r="E1" s="53"/>
      <c r="F1" s="53"/>
      <c r="G1" s="53"/>
      <c r="H1" s="54" t="s">
        <v>121</v>
      </c>
      <c r="I1" s="54"/>
      <c r="J1" s="54"/>
      <c r="K1" s="54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139</v>
      </c>
    </row>
    <row r="3" spans="1:14">
      <c r="A3">
        <f>ROW()-2</f>
        <v>1</v>
      </c>
      <c r="B3">
        <v>8</v>
      </c>
      <c r="C3">
        <v>2</v>
      </c>
      <c r="D3" s="42">
        <v>-1000000</v>
      </c>
      <c r="E3" s="30">
        <v>0</v>
      </c>
      <c r="F3" s="30">
        <v>0</v>
      </c>
      <c r="G3" s="30" t="s">
        <v>141</v>
      </c>
      <c r="H3" s="31">
        <v>0</v>
      </c>
      <c r="I3" s="37">
        <v>0</v>
      </c>
      <c r="J3" s="31">
        <v>0</v>
      </c>
      <c r="K3" s="31" t="s">
        <v>141</v>
      </c>
      <c r="M3" t="s">
        <v>112</v>
      </c>
      <c r="N3">
        <f>COUNTA(B:B)-1</f>
        <v>4</v>
      </c>
    </row>
    <row r="4" spans="1:14">
      <c r="A4">
        <f t="shared" ref="A4:A23" si="0">ROW()-2</f>
        <v>2</v>
      </c>
      <c r="B4">
        <v>9</v>
      </c>
      <c r="C4">
        <v>2</v>
      </c>
      <c r="D4" s="42">
        <f>D3</f>
        <v>-1000000</v>
      </c>
      <c r="E4" s="30">
        <v>0</v>
      </c>
      <c r="F4" s="30">
        <v>0</v>
      </c>
      <c r="G4" s="30" t="s">
        <v>141</v>
      </c>
      <c r="H4" s="31">
        <v>0</v>
      </c>
      <c r="I4" s="37">
        <v>0</v>
      </c>
      <c r="J4" s="31">
        <v>0</v>
      </c>
      <c r="K4" s="31" t="s">
        <v>141</v>
      </c>
    </row>
    <row r="5" spans="1:14">
      <c r="A5">
        <f t="shared" si="0"/>
        <v>3</v>
      </c>
      <c r="B5">
        <v>12</v>
      </c>
      <c r="C5">
        <v>2</v>
      </c>
      <c r="D5" s="42">
        <v>-1000000</v>
      </c>
      <c r="E5" s="30">
        <v>0</v>
      </c>
      <c r="F5" s="30">
        <v>0</v>
      </c>
      <c r="G5" s="30" t="s">
        <v>141</v>
      </c>
      <c r="H5" s="31">
        <v>0</v>
      </c>
      <c r="I5" s="37">
        <v>0</v>
      </c>
      <c r="J5" s="31">
        <v>0</v>
      </c>
      <c r="K5" s="31" t="s">
        <v>141</v>
      </c>
    </row>
    <row r="6" spans="1:14">
      <c r="A6">
        <f t="shared" si="0"/>
        <v>4</v>
      </c>
      <c r="B6">
        <v>13</v>
      </c>
      <c r="C6">
        <v>2</v>
      </c>
      <c r="D6" s="42">
        <f>D5</f>
        <v>-1000000</v>
      </c>
      <c r="E6" s="30">
        <v>0</v>
      </c>
      <c r="F6" s="30">
        <v>0</v>
      </c>
      <c r="G6" s="30" t="s">
        <v>141</v>
      </c>
      <c r="H6" s="31">
        <v>0</v>
      </c>
      <c r="I6" s="37">
        <v>0</v>
      </c>
      <c r="J6" s="31">
        <v>0</v>
      </c>
      <c r="K6" s="31" t="s">
        <v>141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General!$D$2:$D$20</xm:f>
          </x14:formula1>
          <xm:sqref>K3:K6</xm:sqref>
        </x14:dataValidation>
        <x14:dataValidation type="list" allowBlank="1" showInputMessage="1" showErrorMessage="1">
          <x14:formula1>
            <xm:f>General!D2:D20</xm:f>
          </x14:formula1>
          <xm:sqref>G3:G6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B1" workbookViewId="0">
      <selection activeCell="I3" sqref="I3"/>
    </sheetView>
  </sheetViews>
  <sheetFormatPr defaultRowHeight="15"/>
  <cols>
    <col min="1" max="1" width="44.5703125" customWidth="1"/>
    <col min="2" max="2" width="11" customWidth="1"/>
    <col min="3" max="3" width="9.42578125" customWidth="1"/>
    <col min="4" max="4" width="9.28515625" customWidth="1"/>
    <col min="5" max="5" width="8.85546875" customWidth="1"/>
    <col min="6" max="6" width="9" customWidth="1"/>
    <col min="7" max="7" width="8.140625" customWidth="1"/>
    <col min="8" max="8" width="8.7109375" customWidth="1"/>
    <col min="9" max="9" width="8.140625" customWidth="1"/>
    <col min="10" max="11" width="8.5703125" customWidth="1"/>
    <col min="12" max="12" width="8.85546875" customWidth="1"/>
    <col min="13" max="13" width="9.42578125" customWidth="1"/>
    <col min="14" max="14" width="9.5703125" customWidth="1"/>
    <col min="15" max="15" width="9.85546875" customWidth="1"/>
    <col min="16" max="16" width="10.140625" customWidth="1"/>
    <col min="17" max="17" width="9.85546875" customWidth="1"/>
    <col min="18" max="19" width="10.85546875" customWidth="1"/>
  </cols>
  <sheetData>
    <row r="1" spans="1:22">
      <c r="A1" t="s">
        <v>74</v>
      </c>
      <c r="B1">
        <f>BodyParameter!C1</f>
        <v>17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  <c r="S1" t="str">
        <f>BodyParameter!T1</f>
        <v>Body17</v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5" t="s">
        <v>0</v>
      </c>
      <c r="B2" s="55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Rigid Body</v>
      </c>
      <c r="G2" s="11" t="str">
        <f>BodyParameter!H3</f>
        <v>Rigid Body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Rigid Body</v>
      </c>
      <c r="K2" s="11" t="str">
        <f>BodyParameter!L3</f>
        <v>Rigid Body</v>
      </c>
      <c r="L2" s="11" t="str">
        <f>BodyParameter!M3</f>
        <v>Rigid Body</v>
      </c>
      <c r="M2" s="11" t="str">
        <f>BodyParameter!N3</f>
        <v>Rigid Body</v>
      </c>
      <c r="N2" s="11" t="str">
        <f>BodyParameter!O3</f>
        <v>Rigid Body</v>
      </c>
      <c r="O2" s="11" t="str">
        <f>BodyParameter!P3</f>
        <v>Rigid Body</v>
      </c>
      <c r="P2" s="11" t="str">
        <f>BodyParameter!Q3</f>
        <v>Timoshenko Beam</v>
      </c>
      <c r="Q2" s="11" t="str">
        <f>BodyParameter!R3</f>
        <v>Timoshenko Beam</v>
      </c>
      <c r="R2" s="11" t="str">
        <f>BodyParameter!S3</f>
        <v>Timoshenko Beam</v>
      </c>
      <c r="S2" s="11" t="str">
        <f>BodyParameter!T3</f>
        <v>Timoshenko Beam</v>
      </c>
    </row>
    <row r="3" spans="1:22" s="23" customFormat="1" ht="32.25" customHeight="1">
      <c r="A3" s="56" t="s">
        <v>71</v>
      </c>
      <c r="B3" s="56"/>
      <c r="C3" s="23" t="s">
        <v>128</v>
      </c>
      <c r="D3" s="23" t="s">
        <v>122</v>
      </c>
      <c r="E3" s="23" t="s">
        <v>122</v>
      </c>
      <c r="F3" s="23" t="s">
        <v>129</v>
      </c>
      <c r="G3" s="23" t="s">
        <v>130</v>
      </c>
      <c r="H3" s="23" t="s">
        <v>122</v>
      </c>
      <c r="I3" s="23" t="s">
        <v>122</v>
      </c>
      <c r="J3" s="23" t="s">
        <v>122</v>
      </c>
      <c r="K3" s="23" t="s">
        <v>122</v>
      </c>
      <c r="L3" s="23" t="s">
        <v>122</v>
      </c>
      <c r="M3" s="23" t="s">
        <v>122</v>
      </c>
      <c r="N3" s="23" t="s">
        <v>122</v>
      </c>
      <c r="O3" s="23" t="s">
        <v>122</v>
      </c>
      <c r="P3" s="23" t="s">
        <v>122</v>
      </c>
      <c r="Q3" s="23" t="s">
        <v>122</v>
      </c>
      <c r="R3" s="23" t="s">
        <v>122</v>
      </c>
      <c r="S3" s="23" t="s">
        <v>122</v>
      </c>
    </row>
    <row r="4" spans="1:22">
      <c r="A4" s="57" t="s">
        <v>72</v>
      </c>
      <c r="B4" s="57"/>
      <c r="D4">
        <v>5</v>
      </c>
      <c r="E4">
        <v>5</v>
      </c>
      <c r="H4">
        <v>5</v>
      </c>
      <c r="I4">
        <v>5</v>
      </c>
      <c r="P4">
        <v>5</v>
      </c>
      <c r="Q4">
        <v>5</v>
      </c>
      <c r="R4">
        <v>5</v>
      </c>
      <c r="S4">
        <v>5</v>
      </c>
    </row>
    <row r="5" spans="1:22">
      <c r="A5" s="57" t="s">
        <v>73</v>
      </c>
      <c r="B5" s="57"/>
      <c r="C5" t="s">
        <v>127</v>
      </c>
      <c r="D5" t="s">
        <v>143</v>
      </c>
      <c r="E5" t="s">
        <v>143</v>
      </c>
      <c r="F5" t="s">
        <v>143</v>
      </c>
      <c r="G5" t="s">
        <v>144</v>
      </c>
      <c r="H5" t="s">
        <v>144</v>
      </c>
      <c r="I5" t="s">
        <v>144</v>
      </c>
      <c r="J5" t="s">
        <v>131</v>
      </c>
      <c r="K5" t="s">
        <v>132</v>
      </c>
      <c r="L5" t="s">
        <v>133</v>
      </c>
      <c r="M5" t="s">
        <v>133</v>
      </c>
      <c r="N5" t="s">
        <v>131</v>
      </c>
      <c r="O5" t="s">
        <v>132</v>
      </c>
      <c r="P5" t="s">
        <v>143</v>
      </c>
      <c r="Q5" t="s">
        <v>143</v>
      </c>
      <c r="R5" t="s">
        <v>144</v>
      </c>
      <c r="S5" t="s">
        <v>144</v>
      </c>
    </row>
    <row r="6" spans="1:22">
      <c r="A6" t="s">
        <v>106</v>
      </c>
    </row>
    <row r="7" spans="1:22" ht="30">
      <c r="A7" t="s">
        <v>134</v>
      </c>
      <c r="C7" s="23" t="s">
        <v>58</v>
      </c>
      <c r="D7" s="23" t="s">
        <v>135</v>
      </c>
      <c r="E7" s="23" t="s">
        <v>135</v>
      </c>
      <c r="F7" s="23" t="s">
        <v>135</v>
      </c>
      <c r="G7" s="23" t="s">
        <v>136</v>
      </c>
      <c r="H7" s="23" t="s">
        <v>136</v>
      </c>
      <c r="I7" s="23" t="s">
        <v>136</v>
      </c>
      <c r="J7" s="23" t="s">
        <v>137</v>
      </c>
      <c r="K7" s="23" t="s">
        <v>137</v>
      </c>
      <c r="L7" s="23"/>
      <c r="M7" s="23"/>
      <c r="N7" s="23" t="s">
        <v>138</v>
      </c>
      <c r="O7" s="23" t="s">
        <v>138</v>
      </c>
      <c r="P7" s="23" t="s">
        <v>135</v>
      </c>
      <c r="Q7" s="23" t="s">
        <v>135</v>
      </c>
      <c r="R7" s="23" t="s">
        <v>136</v>
      </c>
      <c r="S7" s="23" t="s">
        <v>136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2020-11-10T22:40:13Z</dcterms:modified>
</cp:coreProperties>
</file>