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"/>
    </mc:Choice>
  </mc:AlternateContent>
  <bookViews>
    <workbookView xWindow="0" yWindow="0" windowWidth="20490" windowHeight="7530" tabRatio="765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  <sheet name="Virtual Body" sheetId="9" r:id="rId9"/>
  </sheets>
  <externalReferences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P10" i="1" l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S9" i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9" i="1" l="1"/>
  <c r="Q7" i="2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Q9" i="2"/>
  <c r="Q11" i="2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<sst xmlns="http://schemas.openxmlformats.org/spreadsheetml/2006/main" count="484" uniqueCount="202">
  <si>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</si>
  <si>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</si>
  <si>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</si>
  <si>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</si>
  <si>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</si>
  <si>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</si>
  <si>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</si>
  <si>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</si>
  <si>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</si>
  <si>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</si>
  <si>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</si>
  <si>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</si>
  <si>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</si>
  <si>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</si>
  <si>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</si>
  <si>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</si>
  <si>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</si>
  <si>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</si>
  <si>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</si>
  <si>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</si>
  <si>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</si>
  <si>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</si>
  <si>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</si>
  <si>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</si>
  <si>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</si>
  <si>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</si>
  <si>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</si>
  <si>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</si>
  <si>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</si>
  <si>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</si>
  <si>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</si>
  <si>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</si>
  <si>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</si>
  <si>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</si>
  <si>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</si>
  <si>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</si>
  <si>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</si>
  <si>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</si>
  <si>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</si>
  <si>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</si>
  <si>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</si>
  <si>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</si>
  <si>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</si>
  <si>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</si>
  <si>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</si>
  <si>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</si>
  <si>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</si>
  <si>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</si>
  <si>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</si>
  <si>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</si>
  <si>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</si>
  <si>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</si>
  <si>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</si>
  <si>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</si>
  <si>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</si>
  <si>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</si>
  <si>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</si>
  <si>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</si>
  <si>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</si>
  <si>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</si>
  <si>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</si>
  <si>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</si>
  <si>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</si>
  <si>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</si>
  <si>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</si>
  <si>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</si>
  <si>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</si>
  <si>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</si>
  <si>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</si>
  <si>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</si>
  <si>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</si>
  <si>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</si>
  <si>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</si>
  <si>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</si>
  <si>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</si>
  <si>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</si>
  <si>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</si>
  <si>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</si>
  <si>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</si>
  <si>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</si>
  <si>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</si>
  <si>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</si>
  <si>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</si>
  <si>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</si>
  <si>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</si>
  <si>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</si>
  <si>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</si>
  <si>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</si>
  <si>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</si>
  <si>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</si>
  <si>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</si>
  <si>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</si>
  <si>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</si>
  <si>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</si>
  <si>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</si>
  <si>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</si>
  <si>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</si>
  <si>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</si>
  <si>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</si>
  <si>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</si>
  <si>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</si>
  <si>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</si>
  <si>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</si>
  <si>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</si>
  <si>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</si>
  <si>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</si>
  <si>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</si>
  <si>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</si>
  <si>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</si>
  <si>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</si>
  <si>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</si>
  <si>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</si>
  <si>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</si>
  <si>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</si>
  <si>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</si>
  <si>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</si>
  <si>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</si>
  <si>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</si>
  <si>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</si>
  <si>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</si>
  <si>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</si>
  <si>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</si>
  <si>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</si>
  <si>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</si>
  <si>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</si>
  <si>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</si>
  <si>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</si>
  <si>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</si>
  <si>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</si>
  <si>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</si>
  <si>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</si>
  <si>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</si>
  <si>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</si>
  <si>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</si>
  <si>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</si>
  <si>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</si>
  <si>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</si>
  <si>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</si>
  <si>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</si>
  <si>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</si>
  <si>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</si>
  <si>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</si>
  <si>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</si>
  <si>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</si>
  <si>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</si>
  <si>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</si>
  <si>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</si>
  <si>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</si>
  <si>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</si>
  <si>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</si>
  <si>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</si>
  <si>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</si>
  <si>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</si>
  <si>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</si>
  <si>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</si>
  <si>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</si>
  <si>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</si>
  <si>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</si>
  <si>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</si>
  <si>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</si>
  <si>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</si>
  <si>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</si>
  <si>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</si>
  <si>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</si>
  <si>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</si>
  <si>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</si>
  <si>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</si>
  <si>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</si>
  <si>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</si>
  <si>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</si>
  <si>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</si>
  <si>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</si>
  <si>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</si>
  <si>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</si>
  <si>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</si>
  <si>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</si>
  <si>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</si>
  <si>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</si>
  <si>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</si>
  <si>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</si>
  <si>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</si>
  <si>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</si>
  <si>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</si>
  <si>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</si>
  <si>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</si>
  <si>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</si>
  <si>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</si>
  <si>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-30,30,-30,30,0,60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</si>
  <si>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</si>
  <si>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</si>
  <si>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</si>
  <si>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</si>
  <si>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</si>
  <si>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</si>
  <si>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</si>
  <si>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</si>
  <si>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</si>
  <si>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</si>
  <si>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</si>
  <si>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</si>
  <si>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r.-</t>
  </si>
  <si>
    <t>M-Coordinate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</si>
</sst>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13" workbookViewId="0">
      <selection activeCell="C19" sqref="C19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49" t="s">
        <v>177</v>
      </c>
      <c r="B1" s="49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100</v>
      </c>
    </row>
    <row r="14" spans="1:3">
      <c r="B14" t="s">
        <v>159</v>
      </c>
      <c r="C14" s="36">
        <v>0.01</v>
      </c>
    </row>
    <row r="15" spans="1:3">
      <c r="B15" t="s">
        <v>160</v>
      </c>
      <c r="C15" s="36">
        <v>0.01</v>
      </c>
    </row>
    <row r="16" spans="1:3">
      <c r="B16" t="s">
        <v>181</v>
      </c>
      <c r="C16" s="36">
        <v>0.1</v>
      </c>
    </row>
    <row r="17" spans="1:3">
      <c r="B17" t="s">
        <v>153</v>
      </c>
      <c r="C17" s="36" t="s">
        <v>199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187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workbookViewId="0">
      <selection activeCell="T9" sqref="T9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1" t="s">
        <v>49</v>
      </c>
      <c r="B1" s="51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1" t="s">
        <v>50</v>
      </c>
      <c r="B2" s="51"/>
      <c r="C2" s="51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3" t="s">
        <v>10</v>
      </c>
      <c r="B3" s="53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3"/>
      <c r="B4" s="53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3"/>
      <c r="B5" s="53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3" t="s">
        <v>9</v>
      </c>
      <c r="B6" s="53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7800</v>
      </c>
    </row>
    <row r="7" spans="1:28">
      <c r="A7" s="53"/>
      <c r="B7" s="53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3"/>
      <c r="B8" s="53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3" t="s">
        <v>11</v>
      </c>
      <c r="B9" s="53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State'!R5-BodyParameter!S9</f>
        <v>54.834171968176832</v>
      </c>
      <c r="S9" s="44">
        <f>2</f>
        <v>2</v>
      </c>
    </row>
    <row r="10" spans="1:28" ht="30">
      <c r="A10" s="50" t="s">
        <v>16</v>
      </c>
      <c r="B10" s="52" t="s">
        <v>8</v>
      </c>
      <c r="C10" s="3" t="s">
        <v>3</v>
      </c>
      <c r="D10" s="25"/>
      <c r="E10" s="32" t="s">
        <v>189</v>
      </c>
      <c r="F10" s="34" t="s">
        <v>189</v>
      </c>
      <c r="G10" s="34" t="s">
        <v>189</v>
      </c>
      <c r="H10" s="34" t="s">
        <v>189</v>
      </c>
      <c r="I10" s="34" t="s">
        <v>189</v>
      </c>
      <c r="J10" s="17"/>
      <c r="K10" s="34" t="s">
        <v>189</v>
      </c>
      <c r="L10" s="34" t="s">
        <v>189</v>
      </c>
      <c r="M10" s="34" t="s">
        <v>189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v>2.8</v>
      </c>
    </row>
    <row r="11" spans="1:28" ht="33.75" customHeight="1">
      <c r="A11" s="50"/>
      <c r="B11" s="52"/>
      <c r="C11" s="3" t="s">
        <v>4</v>
      </c>
      <c r="D11" s="25"/>
      <c r="E11" s="32" t="s">
        <v>190</v>
      </c>
      <c r="F11" s="34" t="s">
        <v>190</v>
      </c>
      <c r="G11" s="34" t="s">
        <v>190</v>
      </c>
      <c r="H11" s="34" t="s">
        <v>190</v>
      </c>
      <c r="I11" s="34" t="s">
        <v>190</v>
      </c>
      <c r="J11" s="17"/>
      <c r="K11" s="34" t="s">
        <v>190</v>
      </c>
      <c r="L11" s="34" t="s">
        <v>190</v>
      </c>
      <c r="M11" s="34" t="s">
        <v>190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0"/>
      <c r="B12" s="52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0"/>
      <c r="B13" s="52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0"/>
      <c r="B14" s="52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0"/>
      <c r="B15" s="50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0"/>
      <c r="B16" s="50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0"/>
      <c r="B17" s="50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0"/>
      <c r="B18" s="50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0"/>
      <c r="B19" s="50"/>
      <c r="C19" s="3" t="s">
        <v>56</v>
      </c>
      <c r="D19" s="24" t="s">
        <v>188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0"/>
      <c r="B20" s="50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>
      <c r="A21" s="50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0"/>
      <c r="B22" s="50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0"/>
      <c r="B23" s="50"/>
      <c r="C23" s="3" t="s">
        <v>95</v>
      </c>
      <c r="D23" s="26"/>
      <c r="E23" s="33" t="s">
        <v>191</v>
      </c>
      <c r="F23" s="32" t="s">
        <v>192</v>
      </c>
      <c r="G23" s="34" t="s">
        <v>192</v>
      </c>
      <c r="H23" s="34" t="s">
        <v>192</v>
      </c>
      <c r="I23" s="34" t="s">
        <v>192</v>
      </c>
      <c r="J23" s="17"/>
      <c r="K23" s="33" t="s">
        <v>193</v>
      </c>
      <c r="L23" s="32" t="s">
        <v>194</v>
      </c>
      <c r="M23" s="34" t="s">
        <v>194</v>
      </c>
    </row>
    <row r="24" spans="1:28" ht="30">
      <c r="A24" s="50"/>
      <c r="B24" s="50"/>
      <c r="C24" s="3" t="s">
        <v>96</v>
      </c>
      <c r="D24" s="26"/>
      <c r="E24" s="33" t="s">
        <v>126</v>
      </c>
      <c r="F24" s="32" t="s">
        <v>195</v>
      </c>
      <c r="G24" s="34" t="s">
        <v>195</v>
      </c>
      <c r="H24" s="34" t="s">
        <v>195</v>
      </c>
      <c r="I24" s="34" t="s">
        <v>195</v>
      </c>
      <c r="J24" s="17"/>
      <c r="K24" s="33" t="s">
        <v>126</v>
      </c>
      <c r="L24" s="32" t="s">
        <v>196</v>
      </c>
      <c r="M24" s="34" t="s">
        <v>196</v>
      </c>
    </row>
    <row r="25" spans="1:28">
      <c r="A25" s="50"/>
      <c r="B25" s="50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0"/>
      <c r="B26" s="50"/>
      <c r="C26" s="3" t="s">
        <v>95</v>
      </c>
      <c r="D26" s="24"/>
      <c r="E26" s="34" t="s">
        <v>192</v>
      </c>
      <c r="F26" s="34" t="s">
        <v>192</v>
      </c>
      <c r="G26" s="34" t="s">
        <v>192</v>
      </c>
      <c r="H26" s="34" t="s">
        <v>192</v>
      </c>
      <c r="I26" s="34" t="s">
        <v>194</v>
      </c>
      <c r="J26" s="17"/>
      <c r="K26" s="34" t="s">
        <v>194</v>
      </c>
      <c r="L26" s="34" t="s">
        <v>194</v>
      </c>
      <c r="M26" s="35" t="s">
        <v>193</v>
      </c>
    </row>
    <row r="27" spans="1:28" ht="30">
      <c r="A27" s="50"/>
      <c r="B27" s="50"/>
      <c r="C27" s="3" t="s">
        <v>96</v>
      </c>
      <c r="D27" s="24"/>
      <c r="E27" s="34" t="s">
        <v>195</v>
      </c>
      <c r="F27" s="34" t="s">
        <v>195</v>
      </c>
      <c r="G27" s="34" t="s">
        <v>195</v>
      </c>
      <c r="H27" s="34" t="s">
        <v>195</v>
      </c>
      <c r="I27" s="34" t="s">
        <v>197</v>
      </c>
      <c r="J27" s="17"/>
      <c r="K27" s="34" t="s">
        <v>196</v>
      </c>
      <c r="L27" s="34" t="s">
        <v>196</v>
      </c>
      <c r="M27" s="33" t="s">
        <v>126</v>
      </c>
    </row>
    <row r="28" spans="1:28" ht="30">
      <c r="A28" s="50"/>
      <c r="B28" s="50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0"/>
      <c r="B29" s="50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0"/>
      <c r="B30" s="50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0"/>
      <c r="B31" s="50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0"/>
      <c r="B32" s="50" t="s">
        <v>92</v>
      </c>
      <c r="C32" s="32" t="s">
        <v>101</v>
      </c>
      <c r="E32" s="32" t="s">
        <v>127</v>
      </c>
      <c r="F32" s="32" t="s">
        <v>104</v>
      </c>
      <c r="G32" s="32" t="s">
        <v>104</v>
      </c>
      <c r="H32" s="32" t="s">
        <v>104</v>
      </c>
      <c r="I32" s="32" t="s">
        <v>104</v>
      </c>
      <c r="K32" s="32" t="s">
        <v>127</v>
      </c>
      <c r="L32" s="32" t="s">
        <v>104</v>
      </c>
      <c r="M32" s="32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0"/>
      <c r="B33" s="50"/>
      <c r="C33" s="14" t="s">
        <v>102</v>
      </c>
      <c r="D33" s="24"/>
      <c r="E33" s="31"/>
      <c r="F33" s="22"/>
      <c r="G33" s="15"/>
      <c r="K33" s="16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D4" sqref="D4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0" t="s">
        <v>0</v>
      </c>
      <c r="B2" s="50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1" t="s">
        <v>57</v>
      </c>
      <c r="B3" s="51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1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1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1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1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1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1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1" t="str">
        <f t="shared" ref="A10" si="0">"Joint"&amp;((ROW()-4)/6+1)</f>
        <v>Joint2</v>
      </c>
      <c r="B10" s="8" t="s">
        <v>52</v>
      </c>
      <c r="D10" s="8">
        <v>11</v>
      </c>
      <c r="J10" s="8">
        <v>0</v>
      </c>
      <c r="S10" s="8">
        <v>2</v>
      </c>
    </row>
    <row r="11" spans="1:28" s="8" customFormat="1">
      <c r="A11" s="51"/>
      <c r="B11" s="8" t="s">
        <v>53</v>
      </c>
      <c r="D11" s="8">
        <v>0</v>
      </c>
      <c r="J11" s="8">
        <v>0</v>
      </c>
      <c r="S11" s="8">
        <v>0</v>
      </c>
    </row>
    <row r="12" spans="1:28" s="8" customFormat="1">
      <c r="A12" s="51"/>
      <c r="B12" s="8" t="s">
        <v>54</v>
      </c>
      <c r="D12" s="8">
        <v>0</v>
      </c>
      <c r="J12" s="8">
        <v>-1.2</v>
      </c>
      <c r="S12" s="8">
        <v>0</v>
      </c>
    </row>
    <row r="13" spans="1:28" s="8" customFormat="1">
      <c r="A13" s="51"/>
      <c r="B13" s="8" t="s">
        <v>51</v>
      </c>
      <c r="D13" s="8">
        <v>0</v>
      </c>
      <c r="J13" s="8">
        <v>0</v>
      </c>
      <c r="S13" s="8">
        <v>0</v>
      </c>
    </row>
    <row r="14" spans="1:28" s="8" customFormat="1">
      <c r="A14" s="51"/>
      <c r="B14" s="8" t="s">
        <v>55</v>
      </c>
      <c r="D14" s="8">
        <v>0</v>
      </c>
      <c r="J14" s="8">
        <v>0</v>
      </c>
      <c r="S14" s="8">
        <v>0</v>
      </c>
    </row>
    <row r="15" spans="1:28" s="8" customFormat="1">
      <c r="A15" s="51"/>
      <c r="B15" s="8" t="s">
        <v>56</v>
      </c>
      <c r="D15" s="8">
        <v>0</v>
      </c>
      <c r="J15" s="8">
        <v>0</v>
      </c>
      <c r="S15" s="8">
        <v>0</v>
      </c>
    </row>
    <row r="16" spans="1:28">
      <c r="A16" s="51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1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1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1"/>
      <c r="B19" s="1" t="s">
        <v>51</v>
      </c>
      <c r="D19" s="1">
        <v>0</v>
      </c>
      <c r="J19" s="1">
        <v>0</v>
      </c>
    </row>
    <row r="20" spans="1:10">
      <c r="A20" s="51"/>
      <c r="B20" s="1" t="s">
        <v>55</v>
      </c>
      <c r="D20" s="1">
        <v>0</v>
      </c>
      <c r="J20" s="1">
        <v>0</v>
      </c>
    </row>
    <row r="21" spans="1:10">
      <c r="A21" s="51"/>
      <c r="B21" s="1" t="s">
        <v>56</v>
      </c>
      <c r="D21" s="1">
        <v>0</v>
      </c>
      <c r="J21" s="1">
        <v>0</v>
      </c>
    </row>
    <row r="22" spans="1:10" s="8" customFormat="1">
      <c r="A22" s="51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1"/>
      <c r="B23" s="8" t="s">
        <v>53</v>
      </c>
      <c r="D23" s="8">
        <v>0</v>
      </c>
      <c r="J23" s="8">
        <v>0</v>
      </c>
    </row>
    <row r="24" spans="1:10" s="8" customFormat="1">
      <c r="A24" s="51"/>
      <c r="B24" s="8" t="s">
        <v>54</v>
      </c>
      <c r="D24" s="8">
        <v>0.5</v>
      </c>
      <c r="J24" s="8">
        <v>1.7</v>
      </c>
    </row>
    <row r="25" spans="1:10" s="8" customFormat="1">
      <c r="A25" s="51"/>
      <c r="B25" s="8" t="s">
        <v>51</v>
      </c>
      <c r="D25" s="8">
        <v>0</v>
      </c>
      <c r="J25" s="8">
        <v>0</v>
      </c>
    </row>
    <row r="26" spans="1:10" s="8" customFormat="1">
      <c r="A26" s="51"/>
      <c r="B26" s="8" t="s">
        <v>55</v>
      </c>
      <c r="D26" s="8">
        <v>0</v>
      </c>
      <c r="J26" s="8">
        <v>0</v>
      </c>
    </row>
    <row r="27" spans="1:10" s="8" customFormat="1">
      <c r="A27" s="51"/>
      <c r="B27" s="8" t="s">
        <v>56</v>
      </c>
      <c r="D27" s="8">
        <v>0</v>
      </c>
      <c r="J27" s="8">
        <v>0</v>
      </c>
    </row>
    <row r="28" spans="1:10">
      <c r="A28" s="51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1"/>
      <c r="B29" s="1" t="s">
        <v>53</v>
      </c>
      <c r="J29" s="1">
        <v>0</v>
      </c>
    </row>
    <row r="30" spans="1:10">
      <c r="A30" s="51"/>
      <c r="B30" s="1" t="s">
        <v>54</v>
      </c>
      <c r="J30" s="1">
        <v>1.2</v>
      </c>
    </row>
    <row r="31" spans="1:10">
      <c r="A31" s="51"/>
      <c r="B31" s="1" t="s">
        <v>51</v>
      </c>
      <c r="J31" s="1">
        <v>0</v>
      </c>
    </row>
    <row r="32" spans="1:10">
      <c r="A32" s="51"/>
      <c r="B32" s="1" t="s">
        <v>55</v>
      </c>
      <c r="J32" s="1">
        <v>0</v>
      </c>
    </row>
    <row r="33" spans="1:10">
      <c r="A33" s="51"/>
      <c r="B33" s="1" t="s">
        <v>56</v>
      </c>
      <c r="J33" s="1">
        <v>0</v>
      </c>
    </row>
    <row r="34" spans="1:10" s="8" customFormat="1">
      <c r="A34" s="51" t="str">
        <f t="shared" ref="A34" si="4">"Joint"&amp;((ROW()-4)/6+1)</f>
        <v>Joint6</v>
      </c>
      <c r="B34" s="8" t="s">
        <v>52</v>
      </c>
    </row>
    <row r="35" spans="1:10" s="8" customFormat="1">
      <c r="A35" s="51"/>
      <c r="B35" s="8" t="s">
        <v>53</v>
      </c>
    </row>
    <row r="36" spans="1:10" s="8" customFormat="1">
      <c r="A36" s="51"/>
      <c r="B36" s="8" t="s">
        <v>54</v>
      </c>
    </row>
    <row r="37" spans="1:10" s="8" customFormat="1">
      <c r="A37" s="51"/>
      <c r="B37" s="8" t="s">
        <v>51</v>
      </c>
    </row>
    <row r="38" spans="1:10" s="8" customFormat="1">
      <c r="A38" s="51"/>
      <c r="B38" s="8" t="s">
        <v>55</v>
      </c>
    </row>
    <row r="39" spans="1:10" s="8" customFormat="1">
      <c r="A39" s="51"/>
      <c r="B39" s="8" t="s">
        <v>56</v>
      </c>
    </row>
    <row r="40" spans="1:10">
      <c r="A40" s="51" t="str">
        <f t="shared" ref="A40" si="5">"Joint"&amp;((ROW()-4)/6+1)</f>
        <v>Joint7</v>
      </c>
      <c r="B40" s="1" t="s">
        <v>52</v>
      </c>
    </row>
    <row r="41" spans="1:10">
      <c r="A41" s="51"/>
      <c r="B41" s="1" t="s">
        <v>53</v>
      </c>
    </row>
    <row r="42" spans="1:10">
      <c r="A42" s="51"/>
      <c r="B42" s="1" t="s">
        <v>54</v>
      </c>
    </row>
    <row r="43" spans="1:10">
      <c r="A43" s="51"/>
      <c r="B43" s="1" t="s">
        <v>51</v>
      </c>
    </row>
    <row r="44" spans="1:10">
      <c r="A44" s="51"/>
      <c r="B44" s="1" t="s">
        <v>55</v>
      </c>
    </row>
    <row r="45" spans="1:10">
      <c r="A45" s="51"/>
      <c r="B45" s="1" t="s">
        <v>56</v>
      </c>
    </row>
    <row r="46" spans="1:10" s="8" customFormat="1">
      <c r="A46" s="51" t="str">
        <f t="shared" ref="A46" si="6">"Joint"&amp;((ROW()-4)/6+1)</f>
        <v>Joint8</v>
      </c>
      <c r="B46" s="8" t="s">
        <v>52</v>
      </c>
    </row>
    <row r="47" spans="1:10" s="8" customFormat="1">
      <c r="A47" s="51"/>
      <c r="B47" s="8" t="s">
        <v>53</v>
      </c>
    </row>
    <row r="48" spans="1:10" s="8" customFormat="1">
      <c r="A48" s="51"/>
      <c r="B48" s="8" t="s">
        <v>54</v>
      </c>
    </row>
    <row r="49" spans="1:2" s="8" customFormat="1">
      <c r="A49" s="51"/>
      <c r="B49" s="8" t="s">
        <v>51</v>
      </c>
    </row>
    <row r="50" spans="1:2" s="8" customFormat="1">
      <c r="A50" s="51"/>
      <c r="B50" s="8" t="s">
        <v>55</v>
      </c>
    </row>
    <row r="51" spans="1:2" s="8" customFormat="1">
      <c r="A51" s="51"/>
      <c r="B51" s="8" t="s">
        <v>56</v>
      </c>
    </row>
    <row r="52" spans="1:2">
      <c r="A52" s="51" t="str">
        <f t="shared" ref="A52" si="7">"Joint"&amp;((ROW()-4)/6+1)</f>
        <v>Joint9</v>
      </c>
      <c r="B52" s="1" t="s">
        <v>52</v>
      </c>
    </row>
    <row r="53" spans="1:2">
      <c r="A53" s="51"/>
      <c r="B53" s="1" t="s">
        <v>53</v>
      </c>
    </row>
    <row r="54" spans="1:2">
      <c r="A54" s="51"/>
      <c r="B54" s="1" t="s">
        <v>54</v>
      </c>
    </row>
    <row r="55" spans="1:2">
      <c r="A55" s="51"/>
      <c r="B55" s="1" t="s">
        <v>51</v>
      </c>
    </row>
    <row r="56" spans="1:2">
      <c r="A56" s="51"/>
      <c r="B56" s="1" t="s">
        <v>55</v>
      </c>
    </row>
    <row r="57" spans="1:2">
      <c r="A57" s="51"/>
      <c r="B57" s="1" t="s">
        <v>56</v>
      </c>
    </row>
    <row r="58" spans="1:2" s="8" customFormat="1">
      <c r="A58" s="51" t="str">
        <f t="shared" ref="A58" si="8">"Joint"&amp;((ROW()-4)/6+1)</f>
        <v>Joint10</v>
      </c>
      <c r="B58" s="8" t="s">
        <v>52</v>
      </c>
    </row>
    <row r="59" spans="1:2" s="8" customFormat="1">
      <c r="A59" s="51"/>
      <c r="B59" s="8" t="s">
        <v>53</v>
      </c>
    </row>
    <row r="60" spans="1:2" s="8" customFormat="1">
      <c r="A60" s="51"/>
      <c r="B60" s="8" t="s">
        <v>54</v>
      </c>
    </row>
    <row r="61" spans="1:2" s="8" customFormat="1">
      <c r="A61" s="51"/>
      <c r="B61" s="8" t="s">
        <v>51</v>
      </c>
    </row>
    <row r="62" spans="1:2" s="8" customFormat="1">
      <c r="A62" s="51"/>
      <c r="B62" s="8" t="s">
        <v>55</v>
      </c>
    </row>
    <row r="63" spans="1:2" s="8" customFormat="1">
      <c r="A63" s="51"/>
      <c r="B63" s="8" t="s">
        <v>56</v>
      </c>
    </row>
    <row r="64" spans="1:2">
      <c r="A64" s="51" t="str">
        <f t="shared" ref="A64" si="9">"Joint"&amp;((ROW()-4)/6+1)</f>
        <v>Joint11</v>
      </c>
      <c r="B64" s="1" t="s">
        <v>52</v>
      </c>
    </row>
    <row r="65" spans="1:2">
      <c r="A65" s="51"/>
      <c r="B65" s="1" t="s">
        <v>53</v>
      </c>
    </row>
    <row r="66" spans="1:2">
      <c r="A66" s="51"/>
      <c r="B66" s="1" t="s">
        <v>54</v>
      </c>
    </row>
    <row r="67" spans="1:2">
      <c r="A67" s="51"/>
      <c r="B67" s="1" t="s">
        <v>51</v>
      </c>
    </row>
    <row r="68" spans="1:2">
      <c r="A68" s="51"/>
      <c r="B68" s="1" t="s">
        <v>55</v>
      </c>
    </row>
    <row r="69" spans="1:2">
      <c r="A69" s="51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13" sqref="H13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G1" workbookViewId="0">
      <selection activeCell="R5" sqref="R5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0" t="s">
        <v>0</v>
      </c>
      <c r="B2" s="50"/>
      <c r="C2" s="50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1" t="s">
        <v>30</v>
      </c>
      <c r="B3" s="51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1"/>
      <c r="B4" s="51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1"/>
      <c r="B5" s="51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1"/>
      <c r="B6" s="51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1"/>
      <c r="B7" s="51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1"/>
      <c r="B8" s="51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8" customFormat="1">
      <c r="A9" s="51"/>
      <c r="B9" s="51" t="s">
        <v>35</v>
      </c>
      <c r="C9" s="1" t="s">
        <v>36</v>
      </c>
      <c r="D9" s="1"/>
      <c r="E9" s="1">
        <f>E3+BodyParameter!E9*COS(-'Initial State'!E7)</f>
        <v>-0.43577871373829119</v>
      </c>
      <c r="F9" s="1">
        <f>F3+BodyParameter!F9*COS(-'Initial State'!F7)</f>
        <v>-1.7431148549531648</v>
      </c>
      <c r="G9" s="1">
        <f>G3+BodyParameter!G9*COS(-'Initial State'!G7)</f>
        <v>-3.0504509961680384</v>
      </c>
      <c r="H9" s="1">
        <f>H3+BodyParameter!H9*COS(-'Initial State'!H7)</f>
        <v>-4.3577871373829122</v>
      </c>
      <c r="I9" s="1">
        <f>I3+BodyParameter!I9*COS(-'Initial State'!I7)</f>
        <v>-4.7935658511212038</v>
      </c>
      <c r="J9" s="1"/>
      <c r="K9" s="1">
        <f>K3+BodyParameter!K9*COS(-'Initial State'!K7)</f>
        <v>3.3809460939255955</v>
      </c>
      <c r="L9" s="1">
        <f>L3+BodyParameter!L9*COS(-'Initial State'!L7)</f>
        <v>8.8749834965546874</v>
      </c>
      <c r="M9" s="1">
        <f>M3+BodyParameter!M9*COS(-'Initial State'!M7)</f>
        <v>10.988074805258185</v>
      </c>
      <c r="N9" s="1">
        <f>N3-BodyParameter!N9*COS(-P7)</f>
        <v>2.4823550348556216</v>
      </c>
      <c r="O9" s="1">
        <f>O3-BodyParameter!O9*COS(-P7)</f>
        <v>8.5161258933124042</v>
      </c>
      <c r="P9" s="1">
        <f>O9</f>
        <v>8.5161258933124042</v>
      </c>
      <c r="Q9" s="1">
        <f>Q3-BodyParameter!Q9*COS(-Q7)</f>
        <v>10.988074805258186</v>
      </c>
      <c r="R9" s="1">
        <f>R3</f>
        <v>-6.6788394719220188</v>
      </c>
      <c r="S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1"/>
      <c r="B10" s="51"/>
      <c r="C10" s="1" t="s">
        <v>37</v>
      </c>
      <c r="D10" s="1"/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  <c r="K10" s="1">
        <v>0</v>
      </c>
      <c r="L10" s="1">
        <v>0</v>
      </c>
      <c r="M10" s="1">
        <v>0</v>
      </c>
      <c r="N10" s="1">
        <f>N4</f>
        <v>0</v>
      </c>
      <c r="O10" s="1">
        <f>O4</f>
        <v>0</v>
      </c>
      <c r="P10" s="1">
        <f t="shared" ref="P10:P11" si="5">O10</f>
        <v>0</v>
      </c>
      <c r="Q10" s="1">
        <f>L10</f>
        <v>0</v>
      </c>
      <c r="R10" s="1">
        <f>-Q10</f>
        <v>0</v>
      </c>
      <c r="S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1"/>
      <c r="B11" s="51"/>
      <c r="C11" s="1" t="s">
        <v>38</v>
      </c>
      <c r="D11" s="1"/>
      <c r="E11" s="1">
        <f>E5+BodyParameter!E9*SIN(-'Initial State'!E7)</f>
        <v>4.9809734904587275</v>
      </c>
      <c r="F11" s="1">
        <f>F5+BodyParameter!F9*SIN(-'Initial State'!F7)</f>
        <v>19.92389396183491</v>
      </c>
      <c r="G11" s="1">
        <f>G5+BodyParameter!G9*SIN(-'Initial State'!G7)</f>
        <v>34.86681443321109</v>
      </c>
      <c r="H11" s="1">
        <f>H5+BodyParameter!H9*SIN(-'Initial State'!H7)</f>
        <v>49.809734904587273</v>
      </c>
      <c r="I11" s="1">
        <f>I5+BodyParameter!I9*SIN(-'Initial State'!I7)</f>
        <v>54.790708395046003</v>
      </c>
      <c r="J11" s="1"/>
      <c r="K11" s="1">
        <f>K5+BodyParameter!K9*SIN(-'Initial State'!K7)</f>
        <v>7.2504622962931995</v>
      </c>
      <c r="L11" s="1">
        <f>L5+BodyParameter!L9*SIN(-'Initial State'!L7)</f>
        <v>19.03246352776965</v>
      </c>
      <c r="M11" s="1">
        <f>M5+BodyParameter!M9*SIN(-'Initial State'!M7)</f>
        <v>23.564002462952899</v>
      </c>
      <c r="N11" s="1">
        <f>N5+BodyParameter!N9*SIN(P7)</f>
        <v>42.923128314934651</v>
      </c>
      <c r="O11" s="1">
        <f>O5+BodyParameter!O9*SIN(P7)</f>
        <v>29.190189473316018</v>
      </c>
      <c r="P11" s="1">
        <f t="shared" si="5"/>
        <v>29.190189473316018</v>
      </c>
      <c r="Q11" s="1">
        <f>Q5+BodyParameter!Q9*SIN(-Q7)</f>
        <v>23.564002462952899</v>
      </c>
      <c r="R11" s="1">
        <f>R5-BodyParameter!R9</f>
        <v>2</v>
      </c>
      <c r="S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1"/>
      <c r="B12" s="51"/>
      <c r="C12" s="1" t="s">
        <v>39</v>
      </c>
      <c r="D12" s="1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>
        <v>0</v>
      </c>
      <c r="L12" s="1">
        <v>0</v>
      </c>
      <c r="M12" s="1">
        <v>0</v>
      </c>
      <c r="N12" s="1"/>
      <c r="O12" s="1"/>
      <c r="P12" s="1">
        <f>P6</f>
        <v>0</v>
      </c>
      <c r="Q12" s="1">
        <f>Q6</f>
        <v>0</v>
      </c>
      <c r="R12" s="1">
        <f>R6</f>
        <v>0</v>
      </c>
      <c r="S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1"/>
      <c r="B13" s="51"/>
      <c r="C13" s="1" t="s">
        <v>40</v>
      </c>
      <c r="D13" s="1"/>
      <c r="E13" s="1">
        <f>E7</f>
        <v>-1.6580627893946132</v>
      </c>
      <c r="F13" s="1">
        <f>F7</f>
        <v>-1.6580627893946132</v>
      </c>
      <c r="G13" s="1">
        <f t="shared" ref="G13:I13" si="6">G7</f>
        <v>-1.6580627893946132</v>
      </c>
      <c r="H13" s="1">
        <f t="shared" si="6"/>
        <v>-1.6580627893946132</v>
      </c>
      <c r="I13" s="1">
        <f t="shared" si="6"/>
        <v>-1.6580627893946132</v>
      </c>
      <c r="J13" s="1"/>
      <c r="K13" s="1">
        <f>K7</f>
        <v>-1.1344640137963142</v>
      </c>
      <c r="L13" s="1">
        <f>L7</f>
        <v>-1.1344640137963142</v>
      </c>
      <c r="M13" s="1">
        <f>M7</f>
        <v>-1.1344640137963142</v>
      </c>
      <c r="N13" s="1"/>
      <c r="O13" s="1"/>
      <c r="P13" s="1">
        <f>P7</f>
        <v>-1.9847709620256513</v>
      </c>
      <c r="Q13" s="1">
        <f t="shared" ref="Q13:Q14" si="7">Q7</f>
        <v>-1.5702902500474301</v>
      </c>
      <c r="R13" s="1">
        <f>R7</f>
        <v>1.5707963267948966</v>
      </c>
      <c r="S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1"/>
      <c r="B14" s="51"/>
      <c r="C14" s="1" t="s">
        <v>41</v>
      </c>
      <c r="D14" s="1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>
        <f>P8</f>
        <v>0</v>
      </c>
      <c r="Q14" s="1">
        <f t="shared" si="7"/>
        <v>0</v>
      </c>
      <c r="R14" s="1">
        <f t="shared" ref="R14" si="8">R8</f>
        <v>0</v>
      </c>
      <c r="S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1" t="s">
        <v>31</v>
      </c>
      <c r="B15" s="54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1"/>
      <c r="B16" s="54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1"/>
      <c r="B17" s="54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1"/>
      <c r="B18" s="54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1"/>
      <c r="B19" s="54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1"/>
      <c r="B20" s="54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1"/>
      <c r="B21" s="54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1"/>
      <c r="B22" s="54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1"/>
      <c r="B23" s="54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1"/>
      <c r="B24" s="54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1"/>
      <c r="B25" s="54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1"/>
      <c r="B26" s="54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1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1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1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1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1"/>
      <c r="B31" s="1" t="s">
        <v>94</v>
      </c>
    </row>
    <row r="32" spans="1:64">
      <c r="A32" s="51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55" t="str">
        <f>[1]BodyParameter!A1</f>
        <v>BodyQuantity</v>
      </c>
      <c r="B1" s="55"/>
      <c r="C1">
        <f>BodyParameter!C1</f>
        <v>16</v>
      </c>
      <c r="D1" s="55" t="s">
        <v>114</v>
      </c>
      <c r="E1" s="55"/>
      <c r="F1" s="55"/>
      <c r="G1" s="55"/>
      <c r="H1" s="56" t="s">
        <v>115</v>
      </c>
      <c r="I1" s="56"/>
      <c r="J1" s="56"/>
      <c r="K1" s="56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201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P9" sqref="P9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57" t="s">
        <v>0</v>
      </c>
      <c r="B2" s="57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58" t="s">
        <v>71</v>
      </c>
      <c r="B3" s="58"/>
      <c r="C3" s="20" t="s">
        <v>111</v>
      </c>
      <c r="I3" s="20" t="s">
        <v>198</v>
      </c>
      <c r="R3" s="20" t="s">
        <v>111</v>
      </c>
    </row>
    <row r="4" spans="1:27">
      <c r="A4" s="59" t="s">
        <v>72</v>
      </c>
      <c r="B4" s="59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58" t="s">
        <v>73</v>
      </c>
      <c r="B5" s="58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200</v>
      </c>
      <c r="P5" s="20" t="s">
        <v>200</v>
      </c>
      <c r="Q5" s="20" t="s">
        <v>200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  <vt:lpstr>Virtual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2021-02-25T13:45:07Z</dcterms:modified>
</cp:coreProperties>
</file>