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mple Hybrid Model\"/>
    </mc:Choice>
  </mc:AlternateContent>
  <bookViews>
    <workbookView xWindow="0" yWindow="0" windowWidth="15615" windowHeight="2580" tabRatio="650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F9" i="1" l="1"/>
  <c r="K66" i="3" l="1"/>
  <c r="K64" i="3"/>
  <c r="L2" i="5"/>
  <c r="M2" i="5"/>
  <c r="N2" i="5"/>
  <c r="O2" i="5"/>
  <c r="P2" i="5"/>
  <c r="Q11" i="2"/>
  <c r="P11" i="2"/>
  <c r="O11" i="2"/>
  <c r="N11" i="2"/>
  <c r="M11" i="2"/>
  <c r="Q5" i="2"/>
  <c r="P5" i="2"/>
  <c r="O5" i="2"/>
  <c r="N5" i="2"/>
  <c r="Q9" i="2"/>
  <c r="P9" i="2"/>
  <c r="O9" i="2"/>
  <c r="N9" i="2"/>
  <c r="M9" i="2"/>
  <c r="Q3" i="2"/>
  <c r="P3" i="2"/>
  <c r="O3" i="2"/>
  <c r="N3" i="2"/>
  <c r="M2" i="2"/>
  <c r="N2" i="2"/>
  <c r="O2" i="2"/>
  <c r="P2" i="2"/>
  <c r="Q2" i="2"/>
  <c r="M2" i="3"/>
  <c r="N2" i="3"/>
  <c r="O2" i="3"/>
  <c r="P2" i="3"/>
  <c r="Q2" i="3"/>
  <c r="Q9" i="1"/>
  <c r="P9" i="1"/>
  <c r="O9" i="1"/>
  <c r="N9" i="1"/>
  <c r="M9" i="1"/>
  <c r="Q1" i="1"/>
  <c r="P1" i="1"/>
  <c r="O1" i="1"/>
  <c r="N1" i="1"/>
  <c r="M1" i="1"/>
  <c r="K2" i="5"/>
  <c r="L2" i="2"/>
  <c r="G3" i="4"/>
  <c r="L2" i="3"/>
  <c r="L1" i="1"/>
  <c r="K60" i="3"/>
  <c r="K54" i="3"/>
  <c r="K53" i="3"/>
  <c r="K47" i="3"/>
  <c r="K59" i="3"/>
  <c r="K48" i="3"/>
  <c r="K42" i="3"/>
  <c r="K41" i="3"/>
  <c r="A58" i="3"/>
  <c r="A46" i="3"/>
  <c r="A64" i="3"/>
  <c r="A52" i="3"/>
  <c r="K58" i="3"/>
  <c r="K52" i="3"/>
  <c r="K46" i="3"/>
  <c r="K40" i="3"/>
  <c r="K10" i="3"/>
  <c r="K9" i="1"/>
  <c r="J2" i="5"/>
  <c r="K13" i="2"/>
  <c r="K7" i="2"/>
  <c r="K2" i="2"/>
  <c r="K2" i="3"/>
  <c r="H34" i="3"/>
  <c r="H28" i="3"/>
  <c r="H22" i="3"/>
  <c r="H16" i="3"/>
  <c r="E34" i="3"/>
  <c r="E28" i="3"/>
  <c r="E22" i="3"/>
  <c r="E16" i="3"/>
  <c r="E7" i="2"/>
  <c r="J10" i="3"/>
  <c r="H10" i="3"/>
  <c r="E10" i="3"/>
  <c r="E2" i="3"/>
  <c r="F2" i="3"/>
  <c r="G2" i="3"/>
  <c r="H2" i="3"/>
  <c r="I2" i="3"/>
  <c r="J2" i="3"/>
  <c r="D2" i="3"/>
  <c r="J7" i="2"/>
  <c r="I13" i="2"/>
  <c r="I7" i="2"/>
  <c r="H7" i="2"/>
  <c r="G7" i="2"/>
  <c r="G13" i="2"/>
  <c r="F13" i="2"/>
  <c r="F7" i="2"/>
  <c r="D2" i="5"/>
  <c r="E2" i="5"/>
  <c r="F2" i="5"/>
  <c r="G2" i="5"/>
  <c r="H2" i="5"/>
  <c r="I2" i="5"/>
  <c r="C2" i="5"/>
  <c r="E2" i="2"/>
  <c r="F2" i="2"/>
  <c r="G2" i="2"/>
  <c r="H2" i="2"/>
  <c r="I2" i="2"/>
  <c r="J2" i="2"/>
  <c r="D2" i="2"/>
  <c r="H1" i="2"/>
  <c r="I9" i="1"/>
  <c r="J9" i="1"/>
  <c r="J1" i="1"/>
  <c r="J1" i="3" s="1"/>
  <c r="I1" i="1"/>
  <c r="I1" i="2" s="1"/>
  <c r="H9" i="1"/>
  <c r="H1" i="1"/>
  <c r="G1" i="5" s="1"/>
  <c r="E9" i="1"/>
  <c r="E1" i="1"/>
  <c r="E1" i="2" s="1"/>
  <c r="D1" i="5" l="1"/>
  <c r="E1" i="3"/>
  <c r="H1" i="5"/>
  <c r="H1" i="3"/>
  <c r="I1" i="5"/>
  <c r="I1" i="3"/>
  <c r="J1" i="2"/>
  <c r="D1" i="1"/>
  <c r="G9" i="1"/>
  <c r="C1" i="5" l="1"/>
  <c r="D1" i="2"/>
  <c r="D1" i="3"/>
  <c r="C1" i="1"/>
  <c r="F1" i="1"/>
  <c r="E1" i="5" l="1"/>
  <c r="F1" i="3"/>
  <c r="F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<sst xmlns="http://schemas.openxmlformats.org/spreadsheetml/2006/main" count="307" uniqueCount="138">
  <si>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</si>
  <si>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</si>
  <si>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</si>
  <si>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</si>
  <si>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</si>
  <si>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</si>
  <si>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</si>
  <si>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</si>
  <si>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</si>
  <si>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</si>
  <si>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</si>
  <si>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</si>
  <si>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</si>
  <si>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</si>
  <si>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</si>
  <si>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</si>
  <si>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</si>
  <si>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</si>
  <si>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</si>
  <si>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</si>
  <si>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</si>
  <si>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</si>
  <si>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</si>
  <si>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</si>
  <si>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</si>
  <si>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</si>
  <si>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</si>
  <si>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</si>
  <si>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</si>
  <si>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</si>
  <si>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</si>
  <si>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</si>
  <si>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</si>
  <si>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</si>
  <si>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</si>
  <si>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</si>
  <si>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</si>
  <si>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</si>
  <si>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</si>
  <si>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</si>
  <si>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</si>
  <si>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</si>
  <si>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</si>
  <si>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</si>
  <si>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</si>
  <si>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</si>
  <si>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</si>
  <si>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</si>
  <si>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</si>
  <si>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</si>
  <si>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</si>
  <si>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</si>
  <si>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</si>
  <si>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</si>
  <si>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</si>
  <si>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</si>
  <si>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</si>
  <si>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</si>
  <si>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</si>
  <si>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</si>
  <si>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</si>
  <si>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</si>
  <si>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</si>
  <si>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</si>
  <si>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</si>
  <si>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</si>
  <si>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</si>
  <si>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</si>
  <si>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</si>
  <si>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</si>
  <si>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</si>
  <si>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</si>
  <si>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</si>
  <si>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</si>
  <si>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k-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</si>
  <si>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</si>
  <si>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</si>
  <si>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</si>
  <si>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</si>
  <si>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</si>
  <si>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</si>
  <si>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</si>
  <si>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</si>
  <si>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</si>
  <si>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</si>
  <si>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</si>
  <si>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</si>
  <si>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</si>
  <si>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</si>
  <si>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</si>
  <si>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</si>
  <si>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</si>
  <si>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</si>
  <si>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</si>
  <si>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</si>
  <si>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</si>
  <si>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</si>
  <si>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</si>
  <si>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</si>
  <si>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</si>
  <si>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</si>
  <si>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</si>
  <si>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</si>
  <si>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</si>
  <si>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</si>
  <si>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</si>
  <si>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</si>
  <si>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1,-1,-1,1</t>
  </si>
  <si>
    <t>1,1,-1,-1</t>
  </si>
  <si>
    <t>1,2,3,4</t>
  </si>
  <si>
    <t>1,2;2,3;3,4;4,1</t>
  </si>
  <si>
    <t>Round Tube</t>
  </si>
  <si>
    <t>0.1,0.1,0.05</t>
  </si>
  <si>
    <t>0.08,0.08,0.04</t>
  </si>
  <si>
    <t>r-</t>
  </si>
  <si>
    <t>1,4,5,6,7,1</t>
  </si>
  <si>
    <t>1/2,-1/2,-1/2,1/2</t>
  </si>
  <si>
    <t>1/2,1/2,-1/2,-1/2</t>
  </si>
  <si>
    <t>1,3,4,1,4,5,1,5,6,1,6,3</t>
  </si>
  <si>
    <t>2,3,4,2,4,5,2,5,6,2,6,3</t>
  </si>
  <si>
    <t>b-,c-,g-</t>
  </si>
  <si>
    <t>3,4,8,7,3,6,5,4,5,9,8,9,10,7,10,6</t>
  </si>
  <si>
    <t>JointNr2</t>
  </si>
  <si>
    <t>m.-</t>
  </si>
  <si>
    <t>b-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</si>
  <si>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</si>
  <si>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</si>
  <si>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</si>
  <si>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</si>
  <si>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</si>
  <si>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</si>
  <si>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</si>
  <si>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</si>
  <si>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</si>
  <si>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</si>
  <si>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</si>
  <si>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</si>
  <si>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External Force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</si>
</sst>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Winch%20Cable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 refreshError="1"/>
      <sheetData sheetId="1">
        <row r="1">
          <cell r="A1" t="str">
            <v>BodyQuantity</v>
          </cell>
          <cell r="C1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1" sqref="C1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76</v>
      </c>
      <c r="B1" s="14" t="s">
        <v>78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81</v>
      </c>
      <c r="B4" t="s">
        <v>67</v>
      </c>
    </row>
    <row r="5" spans="1:2">
      <c r="A5" t="s">
        <v>60</v>
      </c>
      <c r="B5" t="s">
        <v>79</v>
      </c>
    </row>
    <row r="6" spans="1:2">
      <c r="A6" t="s">
        <v>77</v>
      </c>
      <c r="B6" t="s">
        <v>69</v>
      </c>
    </row>
    <row r="7" spans="1:2">
      <c r="B7" t="s">
        <v>80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K14" sqref="K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1" customWidth="1"/>
    <col min="6" max="6" width="12" style="3" customWidth="1"/>
    <col min="7" max="7" width="12.85546875" style="3" customWidth="1"/>
    <col min="8" max="10" width="12" style="21" customWidth="1"/>
    <col min="11" max="11" width="12.85546875" style="3" customWidth="1"/>
    <col min="12" max="12" width="12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26" t="s">
        <v>49</v>
      </c>
      <c r="B1" s="26"/>
      <c r="C1" s="13">
        <f>COUNTIF(2:2,"Actived")</f>
        <v>14</v>
      </c>
      <c r="D1" s="21" t="str">
        <f t="shared" ref="D1:J1" si="0">IF(D2="Actived","Body"&amp;(COLUMN(D1)-3),"")</f>
        <v>Body1</v>
      </c>
      <c r="E1" s="21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1" t="str">
        <f t="shared" si="0"/>
        <v>Body6</v>
      </c>
      <c r="J1" s="21" t="str">
        <f t="shared" si="0"/>
        <v>Body7</v>
      </c>
      <c r="K1" s="7" t="str">
        <f t="shared" ref="K1:Q1" si="1">IF(K2="Actived","Body"&amp;(COLUMN(K1)-3),"")</f>
        <v>Body8</v>
      </c>
      <c r="L1" s="21" t="str">
        <f t="shared" si="1"/>
        <v>Body9</v>
      </c>
      <c r="M1" s="21" t="str">
        <f t="shared" si="1"/>
        <v>Body10</v>
      </c>
      <c r="N1" s="21" t="str">
        <f t="shared" si="1"/>
        <v>Body11</v>
      </c>
      <c r="O1" s="21" t="str">
        <f t="shared" si="1"/>
        <v>Body12</v>
      </c>
      <c r="P1" s="21" t="str">
        <f t="shared" si="1"/>
        <v>Body13</v>
      </c>
      <c r="Q1" s="21" t="str">
        <f t="shared" si="1"/>
        <v>Body14</v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26" t="s">
        <v>50</v>
      </c>
      <c r="B2" s="26"/>
      <c r="C2" s="26"/>
      <c r="D2" s="21" t="s">
        <v>48</v>
      </c>
      <c r="E2" s="21" t="s">
        <v>48</v>
      </c>
      <c r="F2" s="4" t="s">
        <v>48</v>
      </c>
      <c r="G2" s="4" t="s">
        <v>48</v>
      </c>
      <c r="H2" s="21" t="s">
        <v>48</v>
      </c>
      <c r="I2" s="21" t="s">
        <v>48</v>
      </c>
      <c r="J2" s="21" t="s">
        <v>48</v>
      </c>
      <c r="K2" s="4" t="s">
        <v>48</v>
      </c>
      <c r="L2" s="21" t="s">
        <v>48</v>
      </c>
      <c r="M2" s="21" t="s">
        <v>48</v>
      </c>
      <c r="N2" s="21" t="s">
        <v>48</v>
      </c>
      <c r="O2" s="21" t="s">
        <v>48</v>
      </c>
      <c r="P2" s="21" t="s">
        <v>48</v>
      </c>
      <c r="Q2" s="21" t="s">
        <v>48</v>
      </c>
    </row>
    <row r="3" spans="1:26" s="16" customFormat="1" ht="33" customHeight="1">
      <c r="A3" s="28" t="s">
        <v>10</v>
      </c>
      <c r="B3" s="28"/>
      <c r="C3" s="16" t="s">
        <v>0</v>
      </c>
      <c r="D3" s="20" t="s">
        <v>17</v>
      </c>
      <c r="E3" s="20" t="s">
        <v>17</v>
      </c>
      <c r="F3" s="16" t="s">
        <v>19</v>
      </c>
      <c r="G3" s="17" t="s">
        <v>19</v>
      </c>
      <c r="H3" s="20" t="s">
        <v>17</v>
      </c>
      <c r="I3" s="20" t="s">
        <v>19</v>
      </c>
      <c r="J3" s="20" t="s">
        <v>17</v>
      </c>
      <c r="K3" s="16" t="s">
        <v>17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</row>
    <row r="4" spans="1:26" s="16" customFormat="1">
      <c r="A4" s="28"/>
      <c r="B4" s="28"/>
      <c r="C4" s="16" t="s">
        <v>1</v>
      </c>
      <c r="D4" s="20" t="s">
        <v>111</v>
      </c>
      <c r="E4" s="20" t="s">
        <v>111</v>
      </c>
      <c r="F4" s="16" t="s">
        <v>111</v>
      </c>
      <c r="G4" s="17" t="s">
        <v>111</v>
      </c>
      <c r="H4" s="20" t="s">
        <v>111</v>
      </c>
      <c r="I4" s="20" t="s">
        <v>111</v>
      </c>
      <c r="J4" s="20" t="s">
        <v>111</v>
      </c>
      <c r="K4" s="20" t="s">
        <v>111</v>
      </c>
      <c r="L4" s="20" t="s">
        <v>111</v>
      </c>
      <c r="M4" s="20" t="s">
        <v>111</v>
      </c>
      <c r="N4" s="20" t="s">
        <v>111</v>
      </c>
      <c r="O4" s="20" t="s">
        <v>111</v>
      </c>
      <c r="P4" s="20" t="s">
        <v>111</v>
      </c>
      <c r="Q4" s="20" t="s">
        <v>111</v>
      </c>
    </row>
    <row r="5" spans="1:26">
      <c r="A5" s="28"/>
      <c r="B5" s="28"/>
      <c r="C5" s="3" t="s">
        <v>2</v>
      </c>
      <c r="D5" s="5">
        <v>6</v>
      </c>
      <c r="E5" s="5">
        <v>6</v>
      </c>
      <c r="F5" s="5">
        <v>12</v>
      </c>
      <c r="G5" s="5">
        <v>12</v>
      </c>
      <c r="H5" s="5">
        <v>6</v>
      </c>
      <c r="I5" s="5">
        <v>12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6</v>
      </c>
      <c r="R5" s="5"/>
      <c r="S5" s="5"/>
      <c r="T5" s="5"/>
      <c r="U5" s="5"/>
      <c r="V5" s="5"/>
      <c r="W5" s="5"/>
      <c r="X5" s="5"/>
      <c r="Y5" s="5"/>
      <c r="Z5" s="5"/>
    </row>
    <row r="6" spans="1:26">
      <c r="A6" s="28" t="s">
        <v>9</v>
      </c>
      <c r="B6" s="28"/>
      <c r="C6" s="3" t="s">
        <v>5</v>
      </c>
      <c r="D6" s="21">
        <v>7.8</v>
      </c>
      <c r="E6" s="21">
        <v>7800</v>
      </c>
      <c r="F6" s="3">
        <v>7800</v>
      </c>
      <c r="G6" s="18">
        <v>7800</v>
      </c>
      <c r="H6" s="21">
        <v>7800</v>
      </c>
      <c r="I6" s="21">
        <v>7800</v>
      </c>
      <c r="J6" s="21">
        <v>7800</v>
      </c>
      <c r="K6" s="21">
        <v>7800</v>
      </c>
      <c r="L6" s="21">
        <v>7800</v>
      </c>
      <c r="M6" s="21">
        <v>7800</v>
      </c>
      <c r="N6" s="21">
        <v>7800</v>
      </c>
      <c r="O6" s="21">
        <v>7800</v>
      </c>
      <c r="P6" s="21">
        <v>7800</v>
      </c>
      <c r="Q6" s="21">
        <v>7800</v>
      </c>
    </row>
    <row r="7" spans="1:26">
      <c r="A7" s="28"/>
      <c r="B7" s="2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</v>
      </c>
      <c r="M7" s="6">
        <v>20600000000</v>
      </c>
      <c r="N7" s="6">
        <v>20600000000</v>
      </c>
      <c r="O7" s="6">
        <v>20600000000</v>
      </c>
      <c r="P7" s="6">
        <v>20600000000</v>
      </c>
      <c r="Q7" s="6">
        <v>20600000000</v>
      </c>
    </row>
    <row r="8" spans="1:26">
      <c r="A8" s="28"/>
      <c r="B8" s="2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</row>
    <row r="9" spans="1:26">
      <c r="A9" s="28" t="s">
        <v>11</v>
      </c>
      <c r="B9" s="28"/>
      <c r="C9" s="3" t="s">
        <v>6</v>
      </c>
      <c r="D9" s="21">
        <v>4</v>
      </c>
      <c r="E9" s="21">
        <f>SQRT(2)</f>
        <v>1.4142135623730951</v>
      </c>
      <c r="F9" s="3">
        <f>4*SQRT(2)</f>
        <v>5.6568542494923806</v>
      </c>
      <c r="G9" s="21">
        <f>4*SQRT(2)</f>
        <v>5.6568542494923806</v>
      </c>
      <c r="H9" s="21">
        <f>SQRT(2)</f>
        <v>1.4142135623730951</v>
      </c>
      <c r="I9" s="21">
        <f>2*SQRT(2)</f>
        <v>2.8284271247461903</v>
      </c>
      <c r="J9" s="21">
        <f>SQRT(2)</f>
        <v>1.4142135623730951</v>
      </c>
      <c r="K9" s="21">
        <f>SQRT(2)</f>
        <v>1.4142135623730951</v>
      </c>
      <c r="L9" s="21">
        <v>4</v>
      </c>
      <c r="M9" s="21">
        <f>SQRT(218)/5</f>
        <v>2.9529646120466801</v>
      </c>
      <c r="N9" s="21">
        <f>SQRT(218)/5</f>
        <v>2.9529646120466801</v>
      </c>
      <c r="O9" s="21">
        <f>SQRT(218)/5</f>
        <v>2.9529646120466801</v>
      </c>
      <c r="P9" s="21">
        <f>SQRT(218)/5</f>
        <v>2.9529646120466801</v>
      </c>
      <c r="Q9" s="21">
        <f>SQRT(218)/5</f>
        <v>2.9529646120466801</v>
      </c>
    </row>
    <row r="10" spans="1:26">
      <c r="A10" s="25" t="s">
        <v>16</v>
      </c>
      <c r="B10" s="27" t="s">
        <v>8</v>
      </c>
      <c r="C10" s="3" t="s">
        <v>3</v>
      </c>
      <c r="D10" s="21">
        <v>20</v>
      </c>
      <c r="E10" s="21">
        <v>0.5</v>
      </c>
      <c r="F10" s="3">
        <v>1</v>
      </c>
      <c r="G10" s="24">
        <v>1</v>
      </c>
      <c r="H10" s="21">
        <v>0.5</v>
      </c>
      <c r="I10" s="24">
        <v>1</v>
      </c>
      <c r="J10" s="21">
        <v>0.5</v>
      </c>
      <c r="K10" s="21">
        <v>0.5</v>
      </c>
      <c r="L10" s="21">
        <v>0.02</v>
      </c>
      <c r="M10" s="21">
        <v>0.02</v>
      </c>
      <c r="N10" s="21">
        <v>0.02</v>
      </c>
      <c r="O10" s="21">
        <v>0.02</v>
      </c>
      <c r="P10" s="21">
        <v>0.02</v>
      </c>
      <c r="Q10" s="21">
        <v>0.02</v>
      </c>
    </row>
    <row r="11" spans="1:26">
      <c r="A11" s="25"/>
      <c r="B11" s="27"/>
      <c r="C11" s="3" t="s">
        <v>4</v>
      </c>
      <c r="D11" s="21">
        <v>0</v>
      </c>
      <c r="E11" s="21">
        <v>0.4</v>
      </c>
      <c r="F11" s="3">
        <v>0.9</v>
      </c>
      <c r="G11" s="24">
        <v>0.9</v>
      </c>
      <c r="H11" s="21">
        <v>0.4</v>
      </c>
      <c r="I11" s="24">
        <v>0.9</v>
      </c>
      <c r="J11" s="21">
        <v>0.4</v>
      </c>
      <c r="K11" s="21">
        <v>0.4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26">
      <c r="A12" s="25"/>
      <c r="B12" s="27" t="s">
        <v>12</v>
      </c>
      <c r="C12" s="3" t="s">
        <v>13</v>
      </c>
      <c r="F12" s="3" t="s">
        <v>112</v>
      </c>
      <c r="G12" s="19" t="s">
        <v>112</v>
      </c>
      <c r="I12" s="21" t="s">
        <v>112</v>
      </c>
    </row>
    <row r="13" spans="1:26">
      <c r="A13" s="25"/>
      <c r="B13" s="27"/>
      <c r="C13" s="3" t="s">
        <v>14</v>
      </c>
      <c r="F13" s="3" t="s">
        <v>113</v>
      </c>
      <c r="G13" s="19" t="s">
        <v>113</v>
      </c>
      <c r="I13" s="21" t="s">
        <v>113</v>
      </c>
    </row>
    <row r="14" spans="1:26">
      <c r="A14" s="25"/>
      <c r="B14" s="27"/>
      <c r="C14" s="3" t="s">
        <v>15</v>
      </c>
      <c r="G14" s="18"/>
    </row>
    <row r="15" spans="1:26">
      <c r="A15" s="25"/>
      <c r="B15" s="25" t="s">
        <v>82</v>
      </c>
      <c r="C15" s="3" t="s">
        <v>83</v>
      </c>
      <c r="G15" s="18"/>
    </row>
    <row r="16" spans="1:26">
      <c r="A16" s="25"/>
      <c r="B16" s="25"/>
      <c r="C16" s="3" t="s">
        <v>84</v>
      </c>
      <c r="G16" s="18"/>
    </row>
    <row r="17" spans="1:13">
      <c r="A17" s="25"/>
      <c r="B17" s="25"/>
      <c r="C17" s="1" t="s">
        <v>85</v>
      </c>
      <c r="G17" s="18"/>
    </row>
    <row r="18" spans="1:13">
      <c r="A18" s="25"/>
      <c r="B18" s="25"/>
      <c r="C18" s="3" t="s">
        <v>87</v>
      </c>
      <c r="G18" s="18"/>
    </row>
    <row r="19" spans="1:13">
      <c r="A19" s="25"/>
      <c r="B19" s="25"/>
      <c r="C19" s="3" t="s">
        <v>56</v>
      </c>
      <c r="G19" s="18"/>
    </row>
    <row r="20" spans="1:13">
      <c r="A20" s="25"/>
      <c r="B20" s="25"/>
      <c r="C20" s="3" t="s">
        <v>86</v>
      </c>
      <c r="G20" s="18"/>
    </row>
    <row r="21" spans="1:13">
      <c r="A21" s="25" t="s">
        <v>88</v>
      </c>
      <c r="B21" s="3" t="s">
        <v>90</v>
      </c>
      <c r="C21" s="3" t="s">
        <v>104</v>
      </c>
      <c r="F21" s="19">
        <v>3</v>
      </c>
      <c r="G21" s="19">
        <v>3</v>
      </c>
      <c r="I21" s="21">
        <v>3</v>
      </c>
      <c r="K21" s="21"/>
      <c r="L21" s="19"/>
    </row>
    <row r="22" spans="1:13">
      <c r="A22" s="25"/>
      <c r="B22" s="25" t="s">
        <v>89</v>
      </c>
      <c r="C22" s="3" t="s">
        <v>95</v>
      </c>
      <c r="F22" s="19" t="s">
        <v>106</v>
      </c>
      <c r="G22" s="19" t="s">
        <v>106</v>
      </c>
      <c r="I22" s="21" t="s">
        <v>106</v>
      </c>
      <c r="K22" s="21"/>
      <c r="L22" s="19"/>
    </row>
    <row r="23" spans="1:13">
      <c r="A23" s="25"/>
      <c r="B23" s="25"/>
      <c r="C23" s="3" t="s">
        <v>96</v>
      </c>
      <c r="F23" s="19" t="s">
        <v>107</v>
      </c>
      <c r="G23" s="19" t="s">
        <v>107</v>
      </c>
      <c r="I23" s="21" t="s">
        <v>116</v>
      </c>
      <c r="K23" s="21"/>
      <c r="L23" s="19"/>
    </row>
    <row r="24" spans="1:13">
      <c r="A24" s="25"/>
      <c r="B24" s="25"/>
      <c r="C24" s="3" t="s">
        <v>97</v>
      </c>
      <c r="F24" s="19" t="s">
        <v>108</v>
      </c>
      <c r="G24" s="19" t="s">
        <v>108</v>
      </c>
      <c r="I24" s="21" t="s">
        <v>117</v>
      </c>
      <c r="K24" s="21"/>
      <c r="L24" s="19"/>
    </row>
    <row r="25" spans="1:13">
      <c r="A25" s="25"/>
      <c r="B25" s="25" t="s">
        <v>94</v>
      </c>
      <c r="C25" s="3" t="s">
        <v>95</v>
      </c>
      <c r="F25" s="19" t="s">
        <v>106</v>
      </c>
      <c r="G25" s="19" t="s">
        <v>106</v>
      </c>
      <c r="I25" s="21" t="s">
        <v>106</v>
      </c>
      <c r="K25" s="21"/>
      <c r="L25" s="19"/>
      <c r="M25" s="15"/>
    </row>
    <row r="26" spans="1:13">
      <c r="A26" s="25"/>
      <c r="B26" s="25"/>
      <c r="C26" s="3" t="s">
        <v>96</v>
      </c>
      <c r="F26" s="19" t="s">
        <v>107</v>
      </c>
      <c r="G26" s="19" t="s">
        <v>107</v>
      </c>
      <c r="I26" s="21" t="s">
        <v>116</v>
      </c>
      <c r="K26" s="21"/>
      <c r="L26" s="19"/>
      <c r="M26" s="15"/>
    </row>
    <row r="27" spans="1:13">
      <c r="A27" s="25"/>
      <c r="B27" s="25"/>
      <c r="C27" s="3" t="s">
        <v>97</v>
      </c>
      <c r="F27" s="19" t="s">
        <v>108</v>
      </c>
      <c r="G27" s="19" t="s">
        <v>108</v>
      </c>
      <c r="I27" s="21" t="s">
        <v>117</v>
      </c>
      <c r="K27" s="21"/>
      <c r="L27" s="19"/>
      <c r="M27" s="15"/>
    </row>
    <row r="28" spans="1:13" ht="30">
      <c r="A28" s="25"/>
      <c r="B28" s="25" t="s">
        <v>91</v>
      </c>
      <c r="C28" s="16" t="s">
        <v>98</v>
      </c>
      <c r="F28" s="19" t="s">
        <v>109</v>
      </c>
      <c r="G28" s="19" t="s">
        <v>109</v>
      </c>
      <c r="I28" s="21" t="s">
        <v>109</v>
      </c>
      <c r="K28" s="21"/>
      <c r="L28" s="19"/>
    </row>
    <row r="29" spans="1:13" ht="30">
      <c r="A29" s="25"/>
      <c r="B29" s="25"/>
      <c r="C29" s="16" t="s">
        <v>99</v>
      </c>
      <c r="F29" s="19" t="s">
        <v>109</v>
      </c>
      <c r="G29" s="19" t="s">
        <v>109</v>
      </c>
      <c r="I29" s="21" t="s">
        <v>109</v>
      </c>
      <c r="K29" s="21"/>
      <c r="L29" s="19"/>
    </row>
    <row r="30" spans="1:13">
      <c r="A30" s="25"/>
      <c r="B30" s="25" t="s">
        <v>92</v>
      </c>
      <c r="C30" s="3" t="s">
        <v>100</v>
      </c>
      <c r="F30" s="19" t="s">
        <v>110</v>
      </c>
      <c r="G30" s="19" t="s">
        <v>110</v>
      </c>
      <c r="I30" s="21" t="s">
        <v>110</v>
      </c>
      <c r="K30" s="21"/>
      <c r="L30" s="19"/>
    </row>
    <row r="31" spans="1:13">
      <c r="A31" s="25"/>
      <c r="B31" s="25"/>
      <c r="C31" s="3" t="s">
        <v>101</v>
      </c>
      <c r="F31" s="19" t="s">
        <v>110</v>
      </c>
      <c r="G31" s="19" t="s">
        <v>110</v>
      </c>
      <c r="I31" s="21" t="s">
        <v>110</v>
      </c>
      <c r="K31" s="21"/>
      <c r="L31" s="19"/>
      <c r="M31" s="15"/>
    </row>
    <row r="32" spans="1:13" ht="30">
      <c r="A32" s="25"/>
      <c r="B32" s="25" t="s">
        <v>93</v>
      </c>
      <c r="C32" s="16" t="s">
        <v>102</v>
      </c>
      <c r="F32" s="19" t="s">
        <v>105</v>
      </c>
      <c r="G32" s="19" t="s">
        <v>105</v>
      </c>
      <c r="I32" s="21" t="s">
        <v>105</v>
      </c>
      <c r="K32" s="21"/>
      <c r="L32" s="19"/>
    </row>
    <row r="33" spans="1:12" ht="30">
      <c r="A33" s="25"/>
      <c r="B33" s="25"/>
      <c r="C33" s="16" t="s">
        <v>103</v>
      </c>
      <c r="G33" s="18"/>
      <c r="L33" s="19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K3" sqref="K3"/>
    </sheetView>
  </sheetViews>
  <sheetFormatPr defaultRowHeight="15"/>
  <cols>
    <col min="1" max="1" width="13.5703125" style="1" customWidth="1"/>
    <col min="2" max="5" width="9.140625" style="1"/>
    <col min="6" max="6" width="12.5703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14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25" t="s">
        <v>0</v>
      </c>
      <c r="B2" s="25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Strut Tie Rope Model</v>
      </c>
      <c r="M2" s="10" t="str">
        <f>BodyParameter!M3</f>
        <v>Strut Tie Rope Model</v>
      </c>
      <c r="N2" s="10" t="str">
        <f>BodyParameter!N3</f>
        <v>Strut Tie Rope Model</v>
      </c>
      <c r="O2" s="10" t="str">
        <f>BodyParameter!O3</f>
        <v>Strut Tie Rope Model</v>
      </c>
      <c r="P2" s="10" t="str">
        <f>BodyParameter!P3</f>
        <v>Strut Tie Rope Model</v>
      </c>
      <c r="Q2" s="10" t="str">
        <f>BodyParameter!Q3</f>
        <v>Strut Tie Rope Model</v>
      </c>
    </row>
    <row r="3" spans="1:26">
      <c r="A3" s="26" t="s">
        <v>57</v>
      </c>
      <c r="B3" s="26"/>
      <c r="C3" s="2">
        <v>1</v>
      </c>
      <c r="D3" s="1">
        <v>7</v>
      </c>
      <c r="E3" s="1">
        <v>6</v>
      </c>
      <c r="F3" s="1">
        <v>2</v>
      </c>
      <c r="G3" s="1">
        <v>2</v>
      </c>
      <c r="H3" s="1">
        <v>6</v>
      </c>
      <c r="I3" s="1">
        <v>2</v>
      </c>
      <c r="J3" s="1">
        <v>6</v>
      </c>
      <c r="K3" s="1">
        <v>11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</row>
    <row r="4" spans="1:26">
      <c r="A4" s="26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H4" s="1">
        <v>0</v>
      </c>
      <c r="J4" s="1">
        <v>0</v>
      </c>
      <c r="K4" s="1">
        <v>0</v>
      </c>
    </row>
    <row r="5" spans="1:26">
      <c r="A5" s="26"/>
      <c r="B5" s="1" t="s">
        <v>53</v>
      </c>
      <c r="C5" s="1">
        <v>0</v>
      </c>
      <c r="D5" s="1">
        <v>0</v>
      </c>
      <c r="E5" s="1">
        <v>0</v>
      </c>
      <c r="H5" s="1">
        <v>0</v>
      </c>
      <c r="J5" s="1">
        <v>0</v>
      </c>
      <c r="K5" s="1">
        <v>0</v>
      </c>
    </row>
    <row r="6" spans="1:26">
      <c r="A6" s="26"/>
      <c r="B6" s="1" t="s">
        <v>54</v>
      </c>
      <c r="C6" s="1">
        <v>0</v>
      </c>
      <c r="D6" s="1">
        <v>0</v>
      </c>
      <c r="E6" s="1">
        <v>0</v>
      </c>
      <c r="H6" s="1">
        <v>0</v>
      </c>
      <c r="J6" s="1">
        <v>0</v>
      </c>
      <c r="K6" s="1">
        <v>0</v>
      </c>
    </row>
    <row r="7" spans="1:26">
      <c r="A7" s="26"/>
      <c r="B7" s="1" t="s">
        <v>51</v>
      </c>
      <c r="C7" s="1">
        <v>0</v>
      </c>
      <c r="D7" s="1">
        <v>0</v>
      </c>
      <c r="E7" s="1">
        <v>0</v>
      </c>
      <c r="H7" s="1">
        <v>0</v>
      </c>
      <c r="J7" s="1">
        <v>0</v>
      </c>
      <c r="K7" s="1">
        <v>0</v>
      </c>
    </row>
    <row r="8" spans="1:26">
      <c r="A8" s="26"/>
      <c r="B8" s="1" t="s">
        <v>55</v>
      </c>
      <c r="C8" s="1">
        <v>0</v>
      </c>
      <c r="D8" s="1">
        <v>0</v>
      </c>
      <c r="E8" s="1">
        <v>0</v>
      </c>
      <c r="H8" s="1">
        <v>0</v>
      </c>
      <c r="J8" s="1">
        <v>0</v>
      </c>
      <c r="K8" s="1">
        <v>0</v>
      </c>
    </row>
    <row r="9" spans="1:26">
      <c r="A9" s="26"/>
      <c r="B9" s="1" t="s">
        <v>56</v>
      </c>
      <c r="C9" s="1">
        <v>0</v>
      </c>
      <c r="D9" s="1">
        <v>0</v>
      </c>
      <c r="E9" s="1">
        <v>0</v>
      </c>
      <c r="H9" s="1">
        <v>0</v>
      </c>
      <c r="J9" s="1">
        <v>0</v>
      </c>
      <c r="K9" s="1">
        <v>0</v>
      </c>
    </row>
    <row r="10" spans="1:26" s="8" customFormat="1">
      <c r="A10" s="26" t="str">
        <f t="shared" ref="A10" si="0">"Joint"&amp;((ROW()-4)/6+1)</f>
        <v>Joint2</v>
      </c>
      <c r="B10" s="8" t="s">
        <v>52</v>
      </c>
      <c r="D10" s="8">
        <v>0</v>
      </c>
      <c r="E10" s="8">
        <f>SQRT(2)</f>
        <v>1.4142135623730951</v>
      </c>
      <c r="H10" s="8">
        <f>SQRT(2)</f>
        <v>1.4142135623730951</v>
      </c>
      <c r="J10" s="8">
        <f>SQRT(2)</f>
        <v>1.4142135623730951</v>
      </c>
      <c r="K10" s="8">
        <f>SQRT(2)</f>
        <v>1.4142135623730951</v>
      </c>
    </row>
    <row r="11" spans="1:26" s="8" customFormat="1">
      <c r="A11" s="26"/>
      <c r="B11" s="8" t="s">
        <v>53</v>
      </c>
      <c r="D11" s="8">
        <v>0</v>
      </c>
      <c r="E11" s="8">
        <v>0</v>
      </c>
      <c r="H11" s="8">
        <v>0</v>
      </c>
      <c r="J11" s="8">
        <v>0</v>
      </c>
      <c r="K11" s="8">
        <v>0</v>
      </c>
    </row>
    <row r="12" spans="1:26" s="8" customFormat="1">
      <c r="A12" s="26"/>
      <c r="B12" s="8" t="s">
        <v>54</v>
      </c>
      <c r="D12" s="8">
        <v>4</v>
      </c>
      <c r="E12" s="8">
        <v>0</v>
      </c>
      <c r="H12" s="8">
        <v>0</v>
      </c>
      <c r="J12" s="8">
        <v>0</v>
      </c>
      <c r="K12" s="8">
        <v>0</v>
      </c>
    </row>
    <row r="13" spans="1:26" s="8" customFormat="1">
      <c r="A13" s="26"/>
      <c r="B13" s="8" t="s">
        <v>51</v>
      </c>
      <c r="D13" s="8">
        <v>0</v>
      </c>
      <c r="E13" s="8">
        <v>0</v>
      </c>
      <c r="H13" s="8">
        <v>0</v>
      </c>
      <c r="J13" s="8">
        <v>0</v>
      </c>
      <c r="K13" s="8">
        <v>0</v>
      </c>
    </row>
    <row r="14" spans="1:26" s="8" customFormat="1">
      <c r="A14" s="26"/>
      <c r="B14" s="8" t="s">
        <v>55</v>
      </c>
      <c r="D14" s="8">
        <v>0</v>
      </c>
      <c r="E14" s="8">
        <v>0</v>
      </c>
      <c r="H14" s="8">
        <v>0</v>
      </c>
      <c r="J14" s="8">
        <v>0</v>
      </c>
      <c r="K14" s="8">
        <v>0</v>
      </c>
    </row>
    <row r="15" spans="1:26" s="8" customFormat="1">
      <c r="A15" s="26"/>
      <c r="B15" s="8" t="s">
        <v>56</v>
      </c>
      <c r="D15" s="8">
        <v>0</v>
      </c>
      <c r="E15" s="8">
        <v>0</v>
      </c>
      <c r="H15" s="8">
        <v>0</v>
      </c>
      <c r="J15" s="8">
        <v>0</v>
      </c>
      <c r="K15" s="8">
        <v>0</v>
      </c>
    </row>
    <row r="16" spans="1:26">
      <c r="A16" s="26" t="str">
        <f t="shared" ref="A16" si="1">"Joint"&amp;((ROW()-4)/6+1)</f>
        <v>Joint3</v>
      </c>
      <c r="B16" s="1" t="s">
        <v>52</v>
      </c>
      <c r="D16" s="1">
        <v>-4</v>
      </c>
      <c r="E16" s="1">
        <f>SQRT(2)</f>
        <v>1.4142135623730951</v>
      </c>
      <c r="H16" s="1">
        <f>SQRT(2)</f>
        <v>1.4142135623730951</v>
      </c>
      <c r="J16" s="1">
        <v>0</v>
      </c>
      <c r="K16" s="1">
        <v>0</v>
      </c>
    </row>
    <row r="17" spans="1:11">
      <c r="A17" s="26"/>
      <c r="B17" s="1" t="s">
        <v>53</v>
      </c>
      <c r="D17" s="1">
        <v>0</v>
      </c>
      <c r="E17" s="1">
        <v>1</v>
      </c>
      <c r="H17" s="22">
        <v>0.5</v>
      </c>
      <c r="J17" s="22">
        <v>0.5</v>
      </c>
      <c r="K17" s="1">
        <v>1</v>
      </c>
    </row>
    <row r="18" spans="1:11">
      <c r="A18" s="26"/>
      <c r="B18" s="1" t="s">
        <v>54</v>
      </c>
      <c r="D18" s="1">
        <v>4</v>
      </c>
      <c r="E18" s="1">
        <v>1</v>
      </c>
      <c r="H18" s="22">
        <v>0.5</v>
      </c>
      <c r="J18" s="22">
        <v>0.5</v>
      </c>
      <c r="K18" s="1">
        <v>1</v>
      </c>
    </row>
    <row r="19" spans="1:11">
      <c r="A19" s="26"/>
      <c r="B19" s="1" t="s">
        <v>51</v>
      </c>
      <c r="D19" s="1">
        <v>0</v>
      </c>
      <c r="E19" s="1">
        <v>0</v>
      </c>
      <c r="H19" s="1">
        <v>0</v>
      </c>
      <c r="J19" s="1">
        <v>0</v>
      </c>
      <c r="K19" s="1">
        <v>0</v>
      </c>
    </row>
    <row r="20" spans="1:11">
      <c r="A20" s="26"/>
      <c r="B20" s="1" t="s">
        <v>55</v>
      </c>
      <c r="D20" s="1">
        <v>0</v>
      </c>
      <c r="E20" s="1">
        <v>0</v>
      </c>
      <c r="H20" s="1">
        <v>0</v>
      </c>
      <c r="J20" s="1">
        <v>0</v>
      </c>
      <c r="K20" s="1">
        <v>0</v>
      </c>
    </row>
    <row r="21" spans="1:11">
      <c r="A21" s="26"/>
      <c r="B21" s="1" t="s">
        <v>56</v>
      </c>
      <c r="D21" s="1">
        <v>0</v>
      </c>
      <c r="E21" s="1">
        <v>0</v>
      </c>
      <c r="H21" s="1">
        <v>0</v>
      </c>
      <c r="J21" s="1">
        <v>0</v>
      </c>
      <c r="K21" s="1">
        <v>0</v>
      </c>
    </row>
    <row r="22" spans="1:11" s="8" customFormat="1">
      <c r="A22" s="26" t="str">
        <f t="shared" ref="A22" si="2">"Joint"&amp;((ROW()-4)/6+1)</f>
        <v>Joint4</v>
      </c>
      <c r="B22" s="8" t="s">
        <v>52</v>
      </c>
      <c r="D22" s="8">
        <v>-5</v>
      </c>
      <c r="E22" s="8">
        <f>SQRT(2)</f>
        <v>1.4142135623730951</v>
      </c>
      <c r="H22" s="8">
        <f>SQRT(2)</f>
        <v>1.4142135623730951</v>
      </c>
      <c r="J22" s="8">
        <v>0</v>
      </c>
      <c r="K22" s="8">
        <v>0</v>
      </c>
    </row>
    <row r="23" spans="1:11" s="8" customFormat="1">
      <c r="A23" s="26"/>
      <c r="B23" s="8" t="s">
        <v>53</v>
      </c>
      <c r="D23" s="8">
        <v>0</v>
      </c>
      <c r="E23" s="8">
        <v>-1</v>
      </c>
      <c r="H23" s="8">
        <v>-0.5</v>
      </c>
      <c r="J23" s="8">
        <v>-0.5</v>
      </c>
      <c r="K23" s="8">
        <v>-1</v>
      </c>
    </row>
    <row r="24" spans="1:11" s="8" customFormat="1">
      <c r="A24" s="26"/>
      <c r="B24" s="8" t="s">
        <v>54</v>
      </c>
      <c r="D24" s="8">
        <v>0</v>
      </c>
      <c r="E24" s="8">
        <v>1</v>
      </c>
      <c r="H24" s="8">
        <v>0.5</v>
      </c>
      <c r="J24" s="8">
        <v>0.5</v>
      </c>
      <c r="K24" s="8">
        <v>1</v>
      </c>
    </row>
    <row r="25" spans="1:11" s="8" customFormat="1">
      <c r="A25" s="26"/>
      <c r="B25" s="8" t="s">
        <v>51</v>
      </c>
      <c r="D25" s="8">
        <v>0</v>
      </c>
      <c r="E25" s="8">
        <v>0</v>
      </c>
      <c r="H25" s="8">
        <v>0</v>
      </c>
      <c r="J25" s="8">
        <v>0</v>
      </c>
      <c r="K25" s="8">
        <v>0</v>
      </c>
    </row>
    <row r="26" spans="1:11" s="8" customFormat="1">
      <c r="A26" s="26"/>
      <c r="B26" s="8" t="s">
        <v>55</v>
      </c>
      <c r="D26" s="8">
        <v>0</v>
      </c>
      <c r="E26" s="8">
        <v>0</v>
      </c>
      <c r="H26" s="8">
        <v>0</v>
      </c>
      <c r="J26" s="8">
        <v>0</v>
      </c>
      <c r="K26" s="8">
        <v>0</v>
      </c>
    </row>
    <row r="27" spans="1:11" s="8" customFormat="1">
      <c r="A27" s="26"/>
      <c r="B27" s="8" t="s">
        <v>56</v>
      </c>
      <c r="D27" s="8">
        <v>0</v>
      </c>
      <c r="E27" s="8">
        <v>0</v>
      </c>
      <c r="H27" s="8">
        <v>0</v>
      </c>
      <c r="J27" s="8">
        <v>0</v>
      </c>
      <c r="K27" s="8">
        <v>0</v>
      </c>
    </row>
    <row r="28" spans="1:11">
      <c r="A28" s="26" t="str">
        <f t="shared" ref="A28" si="3">"Joint"&amp;((ROW()-4)/6+1)</f>
        <v>Joint5</v>
      </c>
      <c r="B28" s="1" t="s">
        <v>52</v>
      </c>
      <c r="D28" s="1">
        <v>-5</v>
      </c>
      <c r="E28" s="1">
        <f>SQRT(2)</f>
        <v>1.4142135623730951</v>
      </c>
      <c r="H28" s="1">
        <f>SQRT(2)</f>
        <v>1.4142135623730951</v>
      </c>
      <c r="J28" s="1">
        <v>0</v>
      </c>
      <c r="K28" s="1">
        <v>0</v>
      </c>
    </row>
    <row r="29" spans="1:11">
      <c r="A29" s="26"/>
      <c r="B29" s="1" t="s">
        <v>53</v>
      </c>
      <c r="D29" s="1">
        <v>0</v>
      </c>
      <c r="E29" s="1">
        <v>-1</v>
      </c>
      <c r="H29" s="1">
        <v>-0.5</v>
      </c>
      <c r="J29" s="1">
        <v>-0.5</v>
      </c>
      <c r="K29" s="1">
        <v>-1</v>
      </c>
    </row>
    <row r="30" spans="1:11">
      <c r="A30" s="26"/>
      <c r="B30" s="1" t="s">
        <v>54</v>
      </c>
      <c r="D30" s="1">
        <v>4</v>
      </c>
      <c r="E30" s="1">
        <v>-1</v>
      </c>
      <c r="H30" s="1">
        <v>-0.5</v>
      </c>
      <c r="J30" s="1">
        <v>-0.5</v>
      </c>
      <c r="K30" s="1">
        <v>-1</v>
      </c>
    </row>
    <row r="31" spans="1:11">
      <c r="A31" s="26"/>
      <c r="B31" s="1" t="s">
        <v>51</v>
      </c>
      <c r="D31" s="1">
        <v>0</v>
      </c>
      <c r="E31" s="1">
        <v>0</v>
      </c>
      <c r="H31" s="1">
        <v>0</v>
      </c>
      <c r="J31" s="1">
        <v>0</v>
      </c>
      <c r="K31" s="1">
        <v>0</v>
      </c>
    </row>
    <row r="32" spans="1:11">
      <c r="A32" s="26"/>
      <c r="B32" s="1" t="s">
        <v>55</v>
      </c>
      <c r="D32" s="1">
        <v>0</v>
      </c>
      <c r="E32" s="1">
        <v>0</v>
      </c>
      <c r="H32" s="1">
        <v>0</v>
      </c>
      <c r="J32" s="1">
        <v>0</v>
      </c>
      <c r="K32" s="1">
        <v>0</v>
      </c>
    </row>
    <row r="33" spans="1:11">
      <c r="A33" s="26"/>
      <c r="B33" s="1" t="s">
        <v>56</v>
      </c>
      <c r="D33" s="1">
        <v>0</v>
      </c>
      <c r="E33" s="1">
        <v>0</v>
      </c>
      <c r="H33" s="1">
        <v>0</v>
      </c>
      <c r="J33" s="1">
        <v>0</v>
      </c>
      <c r="K33" s="1">
        <v>0</v>
      </c>
    </row>
    <row r="34" spans="1:11" s="8" customFormat="1">
      <c r="A34" s="26" t="str">
        <f t="shared" ref="A34" si="4">"Joint"&amp;((ROW()-4)/6+1)</f>
        <v>Joint6</v>
      </c>
      <c r="B34" s="8" t="s">
        <v>52</v>
      </c>
      <c r="D34" s="8">
        <v>5</v>
      </c>
      <c r="E34" s="8">
        <f>SQRT(2)</f>
        <v>1.4142135623730951</v>
      </c>
      <c r="H34" s="8">
        <f>SQRT(2)</f>
        <v>1.4142135623730951</v>
      </c>
      <c r="J34" s="8">
        <v>0</v>
      </c>
      <c r="K34" s="8">
        <v>0</v>
      </c>
    </row>
    <row r="35" spans="1:11" s="8" customFormat="1">
      <c r="A35" s="26"/>
      <c r="B35" s="8" t="s">
        <v>53</v>
      </c>
      <c r="D35" s="8">
        <v>0</v>
      </c>
      <c r="E35" s="8">
        <v>1</v>
      </c>
      <c r="H35" s="8">
        <v>0.5</v>
      </c>
      <c r="J35" s="8">
        <v>0.5</v>
      </c>
      <c r="K35" s="8">
        <v>1</v>
      </c>
    </row>
    <row r="36" spans="1:11" s="8" customFormat="1">
      <c r="A36" s="26"/>
      <c r="B36" s="8" t="s">
        <v>54</v>
      </c>
      <c r="D36" s="8">
        <v>4</v>
      </c>
      <c r="E36" s="8">
        <v>-1</v>
      </c>
      <c r="H36" s="8">
        <v>-0.5</v>
      </c>
      <c r="J36" s="8">
        <v>-0.5</v>
      </c>
      <c r="K36" s="8">
        <v>-1</v>
      </c>
    </row>
    <row r="37" spans="1:11" s="8" customFormat="1">
      <c r="A37" s="26"/>
      <c r="B37" s="8" t="s">
        <v>51</v>
      </c>
      <c r="D37" s="8">
        <v>0</v>
      </c>
      <c r="E37" s="8">
        <v>0</v>
      </c>
      <c r="H37" s="8">
        <v>0</v>
      </c>
      <c r="J37" s="8">
        <v>0</v>
      </c>
      <c r="K37" s="8">
        <v>0</v>
      </c>
    </row>
    <row r="38" spans="1:11" s="8" customFormat="1">
      <c r="A38" s="26"/>
      <c r="B38" s="8" t="s">
        <v>55</v>
      </c>
      <c r="D38" s="8">
        <v>0</v>
      </c>
      <c r="E38" s="8">
        <v>0</v>
      </c>
      <c r="H38" s="8">
        <v>0</v>
      </c>
      <c r="J38" s="8">
        <v>0</v>
      </c>
      <c r="K38" s="8">
        <v>0</v>
      </c>
    </row>
    <row r="39" spans="1:11" s="8" customFormat="1">
      <c r="A39" s="26"/>
      <c r="B39" s="8" t="s">
        <v>56</v>
      </c>
      <c r="D39" s="8">
        <v>0</v>
      </c>
      <c r="E39" s="8">
        <v>0</v>
      </c>
      <c r="H39" s="8">
        <v>0</v>
      </c>
      <c r="J39" s="8">
        <v>0</v>
      </c>
      <c r="K39" s="8">
        <v>0</v>
      </c>
    </row>
    <row r="40" spans="1:11">
      <c r="A40" s="26" t="str">
        <f t="shared" ref="A40" si="5">"Joint"&amp;((ROW()-4)/6+1)</f>
        <v>Joint7</v>
      </c>
      <c r="B40" s="1" t="s">
        <v>52</v>
      </c>
      <c r="D40" s="1">
        <v>5</v>
      </c>
      <c r="K40" s="1">
        <f>SQRT(2)</f>
        <v>1.4142135623730951</v>
      </c>
    </row>
    <row r="41" spans="1:11">
      <c r="A41" s="26"/>
      <c r="B41" s="1" t="s">
        <v>53</v>
      </c>
      <c r="D41" s="1">
        <v>0</v>
      </c>
      <c r="K41" s="1">
        <f>SQRT(2)</f>
        <v>1.4142135623730951</v>
      </c>
    </row>
    <row r="42" spans="1:11">
      <c r="A42" s="26"/>
      <c r="B42" s="1" t="s">
        <v>54</v>
      </c>
      <c r="D42" s="1">
        <v>0</v>
      </c>
      <c r="K42" s="1">
        <f>SQRT(2)</f>
        <v>1.4142135623730951</v>
      </c>
    </row>
    <row r="43" spans="1:11">
      <c r="A43" s="26"/>
      <c r="B43" s="1" t="s">
        <v>51</v>
      </c>
      <c r="D43" s="1">
        <v>0</v>
      </c>
      <c r="K43" s="1">
        <v>0</v>
      </c>
    </row>
    <row r="44" spans="1:11">
      <c r="A44" s="26"/>
      <c r="B44" s="1" t="s">
        <v>55</v>
      </c>
      <c r="D44" s="1">
        <v>0</v>
      </c>
      <c r="K44" s="1">
        <v>0</v>
      </c>
    </row>
    <row r="45" spans="1:11">
      <c r="A45" s="26"/>
      <c r="B45" s="1" t="s">
        <v>56</v>
      </c>
      <c r="D45" s="1">
        <v>0</v>
      </c>
      <c r="K45" s="1">
        <v>0</v>
      </c>
    </row>
    <row r="46" spans="1:11" s="8" customFormat="1">
      <c r="A46" s="26" t="str">
        <f t="shared" ref="A46" si="6">"Joint"&amp;((ROW()-4)/6+1)</f>
        <v>Joint8</v>
      </c>
      <c r="B46" s="8" t="s">
        <v>52</v>
      </c>
      <c r="K46" s="8">
        <f>SQRT(2)</f>
        <v>1.4142135623730951</v>
      </c>
    </row>
    <row r="47" spans="1:11" s="8" customFormat="1">
      <c r="A47" s="26"/>
      <c r="B47" s="8" t="s">
        <v>53</v>
      </c>
      <c r="K47" s="8">
        <f>-SQRT(2)</f>
        <v>-1.4142135623730951</v>
      </c>
    </row>
    <row r="48" spans="1:11" s="8" customFormat="1">
      <c r="A48" s="26"/>
      <c r="B48" s="8" t="s">
        <v>54</v>
      </c>
      <c r="K48" s="8">
        <f>SQRT(2)</f>
        <v>1.4142135623730951</v>
      </c>
    </row>
    <row r="49" spans="1:11" s="8" customFormat="1">
      <c r="A49" s="26"/>
      <c r="B49" s="8" t="s">
        <v>51</v>
      </c>
      <c r="K49" s="8">
        <v>0</v>
      </c>
    </row>
    <row r="50" spans="1:11" s="8" customFormat="1">
      <c r="A50" s="26"/>
      <c r="B50" s="8" t="s">
        <v>55</v>
      </c>
      <c r="K50" s="8">
        <v>0</v>
      </c>
    </row>
    <row r="51" spans="1:11" s="8" customFormat="1">
      <c r="A51" s="26"/>
      <c r="B51" s="8" t="s">
        <v>56</v>
      </c>
      <c r="K51" s="8">
        <v>0</v>
      </c>
    </row>
    <row r="52" spans="1:11">
      <c r="A52" s="26" t="str">
        <f t="shared" ref="A52" si="7">"Joint"&amp;((ROW()-4)/6+1)</f>
        <v>Joint9</v>
      </c>
      <c r="B52" s="1" t="s">
        <v>52</v>
      </c>
      <c r="K52" s="1">
        <f>SQRT(2)</f>
        <v>1.4142135623730951</v>
      </c>
    </row>
    <row r="53" spans="1:11">
      <c r="A53" s="26"/>
      <c r="B53" s="1" t="s">
        <v>53</v>
      </c>
      <c r="K53" s="1">
        <f>-SQRT(2)</f>
        <v>-1.4142135623730951</v>
      </c>
    </row>
    <row r="54" spans="1:11">
      <c r="A54" s="26"/>
      <c r="B54" s="1" t="s">
        <v>54</v>
      </c>
      <c r="K54" s="1">
        <f>-SQRT(2)</f>
        <v>-1.4142135623730951</v>
      </c>
    </row>
    <row r="55" spans="1:11">
      <c r="A55" s="26"/>
      <c r="B55" s="1" t="s">
        <v>51</v>
      </c>
      <c r="K55" s="1">
        <v>0</v>
      </c>
    </row>
    <row r="56" spans="1:11">
      <c r="A56" s="26"/>
      <c r="B56" s="1" t="s">
        <v>55</v>
      </c>
      <c r="K56" s="1">
        <v>0</v>
      </c>
    </row>
    <row r="57" spans="1:11">
      <c r="A57" s="26"/>
      <c r="B57" s="1" t="s">
        <v>56</v>
      </c>
      <c r="K57" s="1">
        <v>0</v>
      </c>
    </row>
    <row r="58" spans="1:11" s="8" customFormat="1">
      <c r="A58" s="26" t="str">
        <f t="shared" ref="A58" si="8">"Joint"&amp;((ROW()-4)/6+1)</f>
        <v>Joint10</v>
      </c>
      <c r="B58" s="8" t="s">
        <v>52</v>
      </c>
      <c r="K58" s="8">
        <f>SQRT(2)</f>
        <v>1.4142135623730951</v>
      </c>
    </row>
    <row r="59" spans="1:11" s="8" customFormat="1">
      <c r="A59" s="26"/>
      <c r="B59" s="8" t="s">
        <v>53</v>
      </c>
      <c r="K59" s="8">
        <f>SQRT(2)</f>
        <v>1.4142135623730951</v>
      </c>
    </row>
    <row r="60" spans="1:11" s="8" customFormat="1">
      <c r="A60" s="26"/>
      <c r="B60" s="8" t="s">
        <v>54</v>
      </c>
      <c r="K60" s="8">
        <f>-SQRT(2)</f>
        <v>-1.4142135623730951</v>
      </c>
    </row>
    <row r="61" spans="1:11" s="8" customFormat="1">
      <c r="A61" s="26"/>
      <c r="B61" s="8" t="s">
        <v>51</v>
      </c>
      <c r="K61" s="8">
        <v>0</v>
      </c>
    </row>
    <row r="62" spans="1:11" s="8" customFormat="1">
      <c r="A62" s="26"/>
      <c r="B62" s="8" t="s">
        <v>55</v>
      </c>
      <c r="K62" s="8">
        <v>0</v>
      </c>
    </row>
    <row r="63" spans="1:11" s="8" customFormat="1">
      <c r="A63" s="26"/>
      <c r="B63" s="8" t="s">
        <v>56</v>
      </c>
      <c r="K63" s="8">
        <v>0</v>
      </c>
    </row>
    <row r="64" spans="1:11">
      <c r="A64" s="26" t="str">
        <f t="shared" ref="A64" si="9">"Joint"&amp;((ROW()-4)/6+1)</f>
        <v>Joint11</v>
      </c>
      <c r="B64" s="1" t="s">
        <v>52</v>
      </c>
      <c r="K64" s="1">
        <f>SQRT(2)</f>
        <v>1.4142135623730951</v>
      </c>
    </row>
    <row r="65" spans="1:11">
      <c r="A65" s="26"/>
      <c r="B65" s="1" t="s">
        <v>53</v>
      </c>
      <c r="K65" s="1">
        <v>0</v>
      </c>
    </row>
    <row r="66" spans="1:11">
      <c r="A66" s="26"/>
      <c r="B66" s="1" t="s">
        <v>54</v>
      </c>
      <c r="K66" s="1">
        <f>SQRT(2)</f>
        <v>1.4142135623730951</v>
      </c>
    </row>
    <row r="67" spans="1:11">
      <c r="A67" s="26"/>
      <c r="B67" s="1" t="s">
        <v>51</v>
      </c>
      <c r="K67" s="1">
        <v>0</v>
      </c>
    </row>
    <row r="68" spans="1:11">
      <c r="A68" s="26"/>
      <c r="B68" s="1" t="s">
        <v>55</v>
      </c>
      <c r="K68" s="1">
        <v>0</v>
      </c>
    </row>
    <row r="69" spans="1:11">
      <c r="A69" s="26"/>
      <c r="B69" s="1" t="s">
        <v>56</v>
      </c>
      <c r="K69" s="1">
        <v>0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2" sqref="E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122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16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14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1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4</v>
      </c>
      <c r="E9">
        <v>2</v>
      </c>
      <c r="F9" t="s">
        <v>68</v>
      </c>
    </row>
    <row r="10" spans="1:8">
      <c r="A10">
        <f t="shared" si="0"/>
        <v>9</v>
      </c>
      <c r="B10">
        <v>9</v>
      </c>
      <c r="C10">
        <v>1</v>
      </c>
      <c r="D10">
        <v>1</v>
      </c>
      <c r="E10">
        <v>3</v>
      </c>
      <c r="F10" t="s">
        <v>69</v>
      </c>
    </row>
    <row r="11" spans="1:8">
      <c r="A11">
        <f t="shared" si="0"/>
        <v>10</v>
      </c>
      <c r="B11">
        <v>9</v>
      </c>
      <c r="C11">
        <v>2</v>
      </c>
      <c r="D11">
        <v>7</v>
      </c>
      <c r="E11">
        <v>2</v>
      </c>
      <c r="F11" t="s">
        <v>69</v>
      </c>
    </row>
    <row r="12" spans="1:8">
      <c r="A12">
        <f t="shared" si="0"/>
        <v>11</v>
      </c>
      <c r="B12">
        <v>10</v>
      </c>
      <c r="C12">
        <v>1</v>
      </c>
      <c r="D12">
        <v>7</v>
      </c>
      <c r="E12">
        <v>2</v>
      </c>
      <c r="F12" t="s">
        <v>69</v>
      </c>
    </row>
    <row r="13" spans="1:8">
      <c r="A13">
        <f t="shared" si="0"/>
        <v>12</v>
      </c>
      <c r="B13">
        <v>10</v>
      </c>
      <c r="C13">
        <v>2</v>
      </c>
      <c r="D13">
        <v>11</v>
      </c>
      <c r="E13">
        <v>1</v>
      </c>
      <c r="F13" t="s">
        <v>69</v>
      </c>
    </row>
    <row r="14" spans="1:8">
      <c r="A14">
        <f t="shared" si="0"/>
        <v>13</v>
      </c>
      <c r="B14">
        <v>11</v>
      </c>
      <c r="C14">
        <v>2</v>
      </c>
      <c r="D14">
        <v>12</v>
      </c>
      <c r="E14">
        <v>1</v>
      </c>
      <c r="F14" t="s">
        <v>69</v>
      </c>
    </row>
    <row r="15" spans="1:8">
      <c r="A15">
        <f t="shared" si="0"/>
        <v>14</v>
      </c>
      <c r="B15">
        <v>12</v>
      </c>
      <c r="C15">
        <v>2</v>
      </c>
      <c r="D15">
        <v>13</v>
      </c>
      <c r="E15">
        <v>1</v>
      </c>
      <c r="F15" t="s">
        <v>69</v>
      </c>
    </row>
    <row r="16" spans="1:8">
      <c r="A16">
        <f t="shared" si="0"/>
        <v>15</v>
      </c>
      <c r="B16">
        <v>13</v>
      </c>
      <c r="C16">
        <v>2</v>
      </c>
      <c r="D16">
        <v>14</v>
      </c>
      <c r="E16">
        <v>1</v>
      </c>
      <c r="F16" t="s">
        <v>69</v>
      </c>
    </row>
    <row r="17" spans="1:6">
      <c r="A17">
        <f t="shared" si="0"/>
        <v>16</v>
      </c>
      <c r="B17">
        <v>14</v>
      </c>
      <c r="C17">
        <v>2</v>
      </c>
      <c r="D17">
        <v>8</v>
      </c>
      <c r="E17">
        <v>11</v>
      </c>
      <c r="F17" t="s">
        <v>69</v>
      </c>
    </row>
    <row r="18" spans="1:6">
      <c r="A18">
        <f t="shared" si="0"/>
        <v>17</v>
      </c>
    </row>
    <row r="19" spans="1:6">
      <c r="A19">
        <f t="shared" si="0"/>
        <v>18</v>
      </c>
    </row>
    <row r="20" spans="1:6">
      <c r="A20">
        <f t="shared" si="0"/>
        <v>19</v>
      </c>
    </row>
    <row r="21" spans="1:6">
      <c r="A21">
        <f t="shared" si="0"/>
        <v>20</v>
      </c>
    </row>
    <row r="22" spans="1:6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7" workbookViewId="0">
      <selection activeCell="L15" sqref="L15:Q23"/>
    </sheetView>
  </sheetViews>
  <sheetFormatPr defaultRowHeight="15"/>
  <cols>
    <col min="1" max="2" width="9.140625" style="1"/>
    <col min="3" max="3" width="12.7109375" style="1" customWidth="1"/>
    <col min="4" max="5" width="9.140625" style="1" customWidth="1"/>
    <col min="6" max="6" width="11.7109375" style="1" customWidth="1"/>
    <col min="7" max="7" width="12.5703125" style="1" customWidth="1"/>
    <col min="8" max="8" width="9.140625" style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25" t="s">
        <v>0</v>
      </c>
      <c r="B2" s="25"/>
      <c r="C2" s="25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Strut Tie Rope Model</v>
      </c>
      <c r="M2" s="10" t="str">
        <f>BodyParameter!M3</f>
        <v>Strut Tie Rope Model</v>
      </c>
      <c r="N2" s="10" t="str">
        <f>BodyParameter!N3</f>
        <v>Strut Tie Rope Model</v>
      </c>
      <c r="O2" s="10" t="str">
        <f>BodyParameter!O3</f>
        <v>Strut Tie Rope Model</v>
      </c>
      <c r="P2" s="10" t="str">
        <f>BodyParameter!P3</f>
        <v>Strut Tie Rope Model</v>
      </c>
      <c r="Q2" s="10" t="str">
        <f>BodyParameter!Q3</f>
        <v>Strut Tie Rope Model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26" t="s">
        <v>30</v>
      </c>
      <c r="B3" s="26" t="s">
        <v>29</v>
      </c>
      <c r="C3" s="1" t="s">
        <v>20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-1</v>
      </c>
      <c r="J3" s="1">
        <v>-3</v>
      </c>
      <c r="K3" s="1">
        <v>9</v>
      </c>
      <c r="L3" s="1">
        <v>-4</v>
      </c>
      <c r="M3" s="1">
        <v>-4</v>
      </c>
      <c r="N3" s="1">
        <f>-4+13/5*1</f>
        <v>-1.4</v>
      </c>
      <c r="O3" s="1">
        <f>-4+13/5*2</f>
        <v>1.2000000000000002</v>
      </c>
      <c r="P3" s="1">
        <f>-4+13/5*3</f>
        <v>3.8000000000000007</v>
      </c>
      <c r="Q3" s="1">
        <f>-4+13/5*4</f>
        <v>6.4</v>
      </c>
    </row>
    <row r="4" spans="1:33">
      <c r="A4" s="26"/>
      <c r="B4" s="2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33">
      <c r="A5" s="26"/>
      <c r="B5" s="26"/>
      <c r="C5" s="1" t="s">
        <v>22</v>
      </c>
      <c r="D5" s="1">
        <v>0</v>
      </c>
      <c r="E5" s="1">
        <v>4</v>
      </c>
      <c r="F5" s="1">
        <v>5</v>
      </c>
      <c r="G5" s="1">
        <v>9</v>
      </c>
      <c r="H5" s="1">
        <v>4</v>
      </c>
      <c r="I5" s="1">
        <v>5</v>
      </c>
      <c r="J5" s="1">
        <v>7</v>
      </c>
      <c r="K5" s="1">
        <v>13</v>
      </c>
      <c r="L5" s="1">
        <v>4</v>
      </c>
      <c r="M5" s="1">
        <v>8</v>
      </c>
      <c r="N5" s="1">
        <f>8+7/5*1</f>
        <v>9.4</v>
      </c>
      <c r="O5" s="1">
        <f>8+7/5*2</f>
        <v>10.8</v>
      </c>
      <c r="P5" s="1">
        <f>8+7/5*3</f>
        <v>12.2</v>
      </c>
      <c r="Q5" s="1">
        <f>8+7/5*4</f>
        <v>13.6</v>
      </c>
    </row>
    <row r="6" spans="1:33">
      <c r="A6" s="26"/>
      <c r="B6" s="2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26"/>
      <c r="B7" s="26"/>
      <c r="C7" s="1" t="s">
        <v>24</v>
      </c>
      <c r="D7" s="1">
        <v>0</v>
      </c>
      <c r="E7" s="1">
        <f>RADIANS(-45)</f>
        <v>-0.78539816339744828</v>
      </c>
      <c r="F7" s="1">
        <f>RADIANS(-45)</f>
        <v>-0.78539816339744828</v>
      </c>
      <c r="G7" s="1">
        <f>RADIANS(-45)</f>
        <v>-0.78539816339744828</v>
      </c>
      <c r="H7" s="1">
        <f>RADIANS(-135)</f>
        <v>-2.3561944901923448</v>
      </c>
      <c r="I7" s="1">
        <f>RADIANS(-135)</f>
        <v>-2.3561944901923448</v>
      </c>
      <c r="J7" s="1">
        <f>RADIANS(-135)</f>
        <v>-2.3561944901923448</v>
      </c>
      <c r="K7" s="1">
        <f>RADIANS(-45)</f>
        <v>-0.78539816339744828</v>
      </c>
    </row>
    <row r="8" spans="1:33">
      <c r="A8" s="26"/>
      <c r="B8" s="2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26"/>
      <c r="B9" s="26" t="s">
        <v>35</v>
      </c>
      <c r="C9" s="1" t="s">
        <v>36</v>
      </c>
      <c r="D9" s="1"/>
      <c r="E9" s="1"/>
      <c r="F9" s="1">
        <v>5</v>
      </c>
      <c r="G9" s="1">
        <v>9</v>
      </c>
      <c r="H9" s="1"/>
      <c r="I9" s="1">
        <v>-3</v>
      </c>
      <c r="J9" s="1"/>
      <c r="K9" s="1">
        <v>10</v>
      </c>
      <c r="L9" s="1">
        <v>-4</v>
      </c>
      <c r="M9" s="1">
        <f>-4+13/5*1</f>
        <v>-1.4</v>
      </c>
      <c r="N9" s="1">
        <f>-4+13/5*2</f>
        <v>1.2000000000000002</v>
      </c>
      <c r="O9" s="1">
        <f>-4+13/5*3</f>
        <v>3.8000000000000007</v>
      </c>
      <c r="P9" s="1">
        <f>-4+13/5*4</f>
        <v>6.4</v>
      </c>
      <c r="Q9" s="1">
        <f>-4+13/5*5</f>
        <v>9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26"/>
      <c r="B10" s="26"/>
      <c r="C10" s="1" t="s">
        <v>37</v>
      </c>
      <c r="D10" s="1"/>
      <c r="E10" s="1"/>
      <c r="F10" s="1">
        <v>0</v>
      </c>
      <c r="G10" s="1">
        <v>0</v>
      </c>
      <c r="H10" s="1"/>
      <c r="I10" s="1">
        <v>0</v>
      </c>
      <c r="J10" s="1"/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26"/>
      <c r="B11" s="26"/>
      <c r="C11" s="1" t="s">
        <v>38</v>
      </c>
      <c r="D11" s="1"/>
      <c r="E11" s="1"/>
      <c r="F11" s="1">
        <v>9</v>
      </c>
      <c r="G11" s="1">
        <v>13</v>
      </c>
      <c r="H11" s="1"/>
      <c r="I11" s="1">
        <v>7</v>
      </c>
      <c r="J11" s="1"/>
      <c r="K11" s="1">
        <v>14</v>
      </c>
      <c r="L11" s="1">
        <v>8</v>
      </c>
      <c r="M11" s="1">
        <f>8+7/5*1</f>
        <v>9.4</v>
      </c>
      <c r="N11" s="1">
        <f>8+7/5*2</f>
        <v>10.8</v>
      </c>
      <c r="O11" s="1">
        <f>8+7/5*3</f>
        <v>12.2</v>
      </c>
      <c r="P11" s="1">
        <f>8+7/5*4</f>
        <v>13.6</v>
      </c>
      <c r="Q11" s="1">
        <f>8+7/5*5</f>
        <v>15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26"/>
      <c r="B12" s="26"/>
      <c r="C12" s="1" t="s">
        <v>39</v>
      </c>
      <c r="D12" s="1"/>
      <c r="E12" s="1"/>
      <c r="F12" s="1">
        <v>0</v>
      </c>
      <c r="G12" s="1">
        <v>0</v>
      </c>
      <c r="H12" s="1"/>
      <c r="I12" s="1">
        <v>0</v>
      </c>
      <c r="J12" s="1"/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26"/>
      <c r="B13" s="26"/>
      <c r="C13" s="1" t="s">
        <v>40</v>
      </c>
      <c r="D13" s="1"/>
      <c r="E13" s="1"/>
      <c r="F13" s="1">
        <f>RADIANS(-45)</f>
        <v>-0.78539816339744828</v>
      </c>
      <c r="G13" s="1">
        <f>RADIANS(-45)</f>
        <v>-0.78539816339744828</v>
      </c>
      <c r="H13" s="1"/>
      <c r="I13" s="1">
        <f>RADIANS(-135)</f>
        <v>-2.3561944901923448</v>
      </c>
      <c r="J13" s="1"/>
      <c r="K13" s="1">
        <f>RADIANS(-45)</f>
        <v>-0.78539816339744828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26"/>
      <c r="B14" s="26"/>
      <c r="C14" s="1" t="s">
        <v>41</v>
      </c>
      <c r="D14" s="1"/>
      <c r="E14" s="1"/>
      <c r="F14" s="1">
        <v>0</v>
      </c>
      <c r="G14" s="1">
        <v>0</v>
      </c>
      <c r="H14" s="1"/>
      <c r="I14" s="1">
        <v>0</v>
      </c>
      <c r="J14" s="1"/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26" t="s">
        <v>31</v>
      </c>
      <c r="B15" s="2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26"/>
      <c r="B16" s="2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26"/>
      <c r="B17" s="2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26"/>
      <c r="B18" s="2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26"/>
      <c r="B19" s="2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26"/>
      <c r="B20" s="2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26"/>
      <c r="B21" s="29" t="s">
        <v>35</v>
      </c>
      <c r="C21" s="8" t="s">
        <v>42</v>
      </c>
      <c r="F21" s="8">
        <v>0</v>
      </c>
      <c r="G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</row>
    <row r="22" spans="1:35" s="8" customFormat="1">
      <c r="A22" s="26"/>
      <c r="B22" s="29"/>
      <c r="C22" s="8" t="s">
        <v>43</v>
      </c>
      <c r="F22" s="8">
        <v>0</v>
      </c>
      <c r="G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35" s="8" customFormat="1">
      <c r="A23" s="26"/>
      <c r="B23" s="29"/>
      <c r="C23" s="8" t="s">
        <v>44</v>
      </c>
      <c r="F23" s="8">
        <v>0</v>
      </c>
      <c r="G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35" s="8" customFormat="1">
      <c r="A24" s="26"/>
      <c r="B24" s="29"/>
      <c r="C24" s="8" t="s">
        <v>45</v>
      </c>
      <c r="F24" s="8">
        <v>0</v>
      </c>
      <c r="G24" s="8">
        <v>0</v>
      </c>
      <c r="I24" s="8">
        <v>0</v>
      </c>
      <c r="K24" s="8">
        <v>0</v>
      </c>
    </row>
    <row r="25" spans="1:35" s="8" customFormat="1">
      <c r="A25" s="26"/>
      <c r="B25" s="29"/>
      <c r="C25" s="8" t="s">
        <v>46</v>
      </c>
      <c r="F25" s="8">
        <v>0</v>
      </c>
      <c r="G25" s="8">
        <v>0</v>
      </c>
      <c r="I25" s="8">
        <v>0</v>
      </c>
      <c r="K25" s="8">
        <v>0</v>
      </c>
    </row>
    <row r="26" spans="1:35" s="8" customFormat="1">
      <c r="A26" s="26"/>
      <c r="B26" s="29"/>
      <c r="C26" s="8" t="s">
        <v>47</v>
      </c>
      <c r="F26" s="8">
        <v>0</v>
      </c>
      <c r="G26" s="8">
        <v>0</v>
      </c>
      <c r="I26" s="8">
        <v>0</v>
      </c>
      <c r="K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16" sqref="J16"/>
    </sheetView>
  </sheetViews>
  <sheetFormatPr defaultRowHeight="15"/>
  <cols>
    <col min="4" max="6" width="9.140625" style="35"/>
    <col min="7" max="7" width="14" style="35" customWidth="1"/>
    <col min="8" max="10" width="9.140625" style="36"/>
    <col min="11" max="11" width="13.7109375" style="36" customWidth="1"/>
    <col min="13" max="13" width="27.5703125" customWidth="1"/>
  </cols>
  <sheetData>
    <row r="1" spans="1:14">
      <c r="A1" s="33" t="str">
        <f>[1]BodyParameter!A1</f>
        <v>BodyQuantity</v>
      </c>
      <c r="B1" s="33"/>
      <c r="C1">
        <f>[1]BodyParameter!C1</f>
        <v>2</v>
      </c>
      <c r="D1" s="33" t="s">
        <v>125</v>
      </c>
      <c r="E1" s="33"/>
      <c r="F1" s="33"/>
      <c r="G1" s="33"/>
      <c r="H1" s="34" t="s">
        <v>126</v>
      </c>
      <c r="I1" s="34"/>
      <c r="J1" s="34"/>
      <c r="K1" s="34"/>
    </row>
    <row r="2" spans="1:14">
      <c r="A2" t="s">
        <v>65</v>
      </c>
      <c r="B2" t="s">
        <v>127</v>
      </c>
      <c r="C2" t="s">
        <v>128</v>
      </c>
      <c r="D2" s="35" t="s">
        <v>129</v>
      </c>
      <c r="E2" s="35" t="s">
        <v>130</v>
      </c>
      <c r="F2" s="35" t="s">
        <v>131</v>
      </c>
      <c r="G2" s="35" t="s">
        <v>132</v>
      </c>
      <c r="H2" s="36" t="s">
        <v>133</v>
      </c>
      <c r="I2" s="36" t="s">
        <v>134</v>
      </c>
      <c r="J2" s="36" t="s">
        <v>135</v>
      </c>
      <c r="K2" s="36" t="s">
        <v>136</v>
      </c>
    </row>
    <row r="3" spans="1:14">
      <c r="A3">
        <f>ROW()-2</f>
        <v>1</v>
      </c>
      <c r="I3" s="37"/>
      <c r="M3" t="s">
        <v>137</v>
      </c>
      <c r="N3">
        <f>COUNTA(B:B)-1</f>
        <v>0</v>
      </c>
    </row>
    <row r="4" spans="1:14">
      <c r="A4">
        <f t="shared" ref="A4:A23" si="0">ROW()-2</f>
        <v>2</v>
      </c>
      <c r="I4" s="37"/>
    </row>
    <row r="5" spans="1:14">
      <c r="A5">
        <f t="shared" si="0"/>
        <v>3</v>
      </c>
      <c r="I5" s="37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H10" sqref="H10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75</v>
      </c>
      <c r="B1">
        <f>BodyParameter!C1</f>
        <v>14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30" t="s">
        <v>0</v>
      </c>
      <c r="B2" s="30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Rigid Body</v>
      </c>
      <c r="H2" s="11" t="str">
        <f>BodyParameter!I3</f>
        <v>Timoshenko Beam</v>
      </c>
      <c r="I2" s="11" t="str">
        <f>BodyParameter!J3</f>
        <v>Rigid Body</v>
      </c>
      <c r="J2" s="11" t="str">
        <f>BodyParameter!K3</f>
        <v>Rigid Body</v>
      </c>
      <c r="K2" s="11" t="str">
        <f>BodyParameter!L3</f>
        <v>Strut Tie Rope Model</v>
      </c>
      <c r="L2" s="11" t="str">
        <f>BodyParameter!M3</f>
        <v>Strut Tie Rope Model</v>
      </c>
      <c r="M2" s="11" t="str">
        <f>BodyParameter!N3</f>
        <v>Strut Tie Rope Model</v>
      </c>
      <c r="N2" s="11" t="str">
        <f>BodyParameter!O3</f>
        <v>Strut Tie Rope Model</v>
      </c>
      <c r="O2" s="11" t="str">
        <f>BodyParameter!P3</f>
        <v>Strut Tie Rope Model</v>
      </c>
      <c r="P2" s="11" t="str">
        <f>BodyParameter!Q3</f>
        <v>Strut Tie Rope Model</v>
      </c>
    </row>
    <row r="3" spans="1:22" s="23" customFormat="1" ht="32.25" customHeight="1">
      <c r="A3" s="31" t="s">
        <v>71</v>
      </c>
      <c r="B3" s="31"/>
      <c r="C3" s="23" t="s">
        <v>115</v>
      </c>
      <c r="D3" s="23" t="s">
        <v>118</v>
      </c>
      <c r="G3" s="23" t="s">
        <v>118</v>
      </c>
      <c r="I3" s="23" t="s">
        <v>119</v>
      </c>
      <c r="J3" s="23" t="s">
        <v>121</v>
      </c>
    </row>
    <row r="4" spans="1:22">
      <c r="A4" s="32" t="s">
        <v>72</v>
      </c>
      <c r="B4" s="32"/>
      <c r="E4">
        <v>10</v>
      </c>
      <c r="F4">
        <v>10</v>
      </c>
      <c r="H4">
        <v>10</v>
      </c>
    </row>
    <row r="5" spans="1:22">
      <c r="A5" s="32" t="s">
        <v>73</v>
      </c>
      <c r="B5" s="32"/>
      <c r="C5" t="s">
        <v>74</v>
      </c>
      <c r="D5" t="s">
        <v>114</v>
      </c>
      <c r="E5" t="s">
        <v>124</v>
      </c>
      <c r="F5" t="s">
        <v>124</v>
      </c>
      <c r="G5" t="s">
        <v>114</v>
      </c>
      <c r="H5" t="s">
        <v>124</v>
      </c>
      <c r="I5" t="s">
        <v>114</v>
      </c>
      <c r="J5" t="s">
        <v>114</v>
      </c>
      <c r="K5" t="s">
        <v>123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</row>
    <row r="6" spans="1:22">
      <c r="E6" t="s">
        <v>120</v>
      </c>
      <c r="F6" t="s">
        <v>120</v>
      </c>
      <c r="H6" t="s">
        <v>120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2020-10-23T19:36:13Z</dcterms:modified>
</cp:coreProperties>
</file>