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mple Hybrid Model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5" l="1"/>
  <c r="AI1" i="5"/>
  <c r="AJ1" i="5"/>
  <c r="AK1" i="5"/>
  <c r="AH2" i="5"/>
  <c r="AI2" i="5"/>
  <c r="AJ2" i="5"/>
  <c r="AK2" i="5"/>
  <c r="AL7" i="2" l="1"/>
  <c r="AK13" i="2"/>
  <c r="AK7" i="2"/>
  <c r="AJ13" i="2"/>
  <c r="AJ7" i="2"/>
  <c r="AI13" i="2"/>
  <c r="AI7" i="2"/>
  <c r="AI1" i="2"/>
  <c r="AJ1" i="2"/>
  <c r="AK1" i="2"/>
  <c r="AL1" i="2"/>
  <c r="AI2" i="2"/>
  <c r="AJ2" i="2"/>
  <c r="AK2" i="2"/>
  <c r="AL2" i="2"/>
  <c r="A37" i="4"/>
  <c r="A38" i="4"/>
  <c r="A39" i="4"/>
  <c r="A40" i="4"/>
  <c r="AI1" i="3"/>
  <c r="AJ1" i="3"/>
  <c r="AK1" i="3"/>
  <c r="AL1" i="3"/>
  <c r="AI2" i="3"/>
  <c r="AJ2" i="3"/>
  <c r="AK2" i="3"/>
  <c r="AL2" i="3"/>
  <c r="AI1" i="1"/>
  <c r="AJ1" i="1"/>
  <c r="AK1" i="1"/>
  <c r="AL1" i="1"/>
  <c r="A36" i="4" l="1"/>
  <c r="AC1" i="5"/>
  <c r="AD1" i="5"/>
  <c r="AE1" i="5"/>
  <c r="AF1" i="5"/>
  <c r="AG1" i="5"/>
  <c r="AC2" i="5"/>
  <c r="AD2" i="5"/>
  <c r="AE2" i="5"/>
  <c r="AF2" i="5"/>
  <c r="AG2" i="5"/>
  <c r="AD1" i="2"/>
  <c r="AE1" i="2"/>
  <c r="AF1" i="2"/>
  <c r="AG1" i="2"/>
  <c r="AH1" i="2"/>
  <c r="AD2" i="2"/>
  <c r="AE2" i="2"/>
  <c r="AF2" i="2"/>
  <c r="AG2" i="2"/>
  <c r="AH2" i="2"/>
  <c r="A30" i="4"/>
  <c r="A31" i="4"/>
  <c r="A32" i="4"/>
  <c r="A33" i="4"/>
  <c r="A34" i="4"/>
  <c r="A35" i="4"/>
  <c r="AD1" i="3"/>
  <c r="AE1" i="3"/>
  <c r="AF1" i="3"/>
  <c r="AG1" i="3"/>
  <c r="AH1" i="3"/>
  <c r="AD2" i="3"/>
  <c r="AE2" i="3"/>
  <c r="AF2" i="3"/>
  <c r="AG2" i="3"/>
  <c r="AH2" i="3"/>
  <c r="AD1" i="1"/>
  <c r="AE1" i="1"/>
  <c r="AF1" i="1"/>
  <c r="AG1" i="1"/>
  <c r="AH1" i="1"/>
  <c r="AH9" i="1"/>
  <c r="AG9" i="1"/>
  <c r="AF9" i="1"/>
  <c r="AE9" i="1"/>
  <c r="AD9" i="1"/>
  <c r="X2" i="5"/>
  <c r="Y2" i="5"/>
  <c r="Z2" i="5"/>
  <c r="AA2" i="5"/>
  <c r="AB2" i="5"/>
  <c r="X1" i="5"/>
  <c r="Y1" i="5"/>
  <c r="Z1" i="5"/>
  <c r="AA1" i="5"/>
  <c r="AB1" i="5"/>
  <c r="Z9" i="1"/>
  <c r="AA9" i="1"/>
  <c r="AB9" i="1"/>
  <c r="AC9" i="1"/>
  <c r="Y9" i="1"/>
  <c r="Y1" i="2"/>
  <c r="Z1" i="2"/>
  <c r="AA1" i="2"/>
  <c r="AB1" i="2"/>
  <c r="AC1" i="2"/>
  <c r="AC2" i="2"/>
  <c r="Y2" i="2"/>
  <c r="Z2" i="2"/>
  <c r="AA2" i="2"/>
  <c r="AB2" i="2"/>
  <c r="A29" i="4"/>
  <c r="A27" i="4"/>
  <c r="A28" i="4"/>
  <c r="Z1" i="3"/>
  <c r="AA1" i="3"/>
  <c r="AB1" i="3"/>
  <c r="AC1" i="3"/>
  <c r="Y2" i="3"/>
  <c r="Z2" i="3"/>
  <c r="AA2" i="3"/>
  <c r="AB2" i="3"/>
  <c r="AC2" i="3"/>
  <c r="AA1" i="1"/>
  <c r="AB1" i="1"/>
  <c r="AC1" i="1"/>
  <c r="V2" i="5"/>
  <c r="W2" i="5"/>
  <c r="W1" i="5"/>
  <c r="X7" i="2"/>
  <c r="W13" i="2"/>
  <c r="W1" i="2"/>
  <c r="X1" i="2"/>
  <c r="W7" i="2"/>
  <c r="W2" i="2"/>
  <c r="X2" i="2"/>
  <c r="A23" i="4"/>
  <c r="A24" i="4"/>
  <c r="A25" i="4"/>
  <c r="A26" i="4"/>
  <c r="W2" i="3"/>
  <c r="X2" i="3"/>
  <c r="X10" i="3"/>
  <c r="X9" i="1"/>
  <c r="W9" i="1"/>
  <c r="U2" i="5"/>
  <c r="V7" i="2"/>
  <c r="V1" i="2"/>
  <c r="V2" i="2"/>
  <c r="V2" i="3"/>
  <c r="V34" i="3"/>
  <c r="V28" i="3"/>
  <c r="V22" i="3"/>
  <c r="V16" i="3"/>
  <c r="V10" i="3"/>
  <c r="V9" i="1"/>
  <c r="T2" i="5"/>
  <c r="U2" i="2"/>
  <c r="U7" i="2"/>
  <c r="U1" i="2"/>
  <c r="U72" i="3"/>
  <c r="U70" i="3"/>
  <c r="U66" i="3"/>
  <c r="U64" i="3"/>
  <c r="U60" i="3"/>
  <c r="U59" i="3"/>
  <c r="U58" i="3"/>
  <c r="U54" i="3"/>
  <c r="U53" i="3"/>
  <c r="U52" i="3"/>
  <c r="U48" i="3"/>
  <c r="U47" i="3"/>
  <c r="U46" i="3"/>
  <c r="U42" i="3"/>
  <c r="U41" i="3"/>
  <c r="U40" i="3"/>
  <c r="U10" i="3"/>
  <c r="U2" i="3"/>
  <c r="U9" i="1"/>
  <c r="S2" i="5"/>
  <c r="T13" i="2"/>
  <c r="T7" i="2"/>
  <c r="T2" i="3"/>
  <c r="T9" i="1"/>
  <c r="R2" i="5"/>
  <c r="S13" i="2"/>
  <c r="S7" i="2"/>
  <c r="S2" i="3"/>
  <c r="S9" i="1"/>
  <c r="Q2" i="5"/>
  <c r="R7" i="2"/>
  <c r="K72" i="3"/>
  <c r="K70" i="3"/>
  <c r="A70" i="3"/>
  <c r="R46" i="3"/>
  <c r="R40" i="3"/>
  <c r="R34" i="3"/>
  <c r="R28" i="3"/>
  <c r="R10" i="3"/>
  <c r="R2" i="3"/>
  <c r="R9" i="1"/>
  <c r="R1" i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F9" i="1" l="1"/>
  <c r="K66" i="3" l="1"/>
  <c r="K64" i="3"/>
  <c r="L2" i="5"/>
  <c r="M2" i="5"/>
  <c r="N2" i="5"/>
  <c r="O2" i="5"/>
  <c r="P2" i="5"/>
  <c r="Q11" i="2"/>
  <c r="P11" i="2"/>
  <c r="O11" i="2"/>
  <c r="N11" i="2"/>
  <c r="M11" i="2"/>
  <c r="Q5" i="2"/>
  <c r="P5" i="2"/>
  <c r="O5" i="2"/>
  <c r="N5" i="2"/>
  <c r="Q9" i="2"/>
  <c r="P9" i="2"/>
  <c r="O9" i="2"/>
  <c r="N9" i="2"/>
  <c r="M9" i="2"/>
  <c r="Q3" i="2"/>
  <c r="P3" i="2"/>
  <c r="O3" i="2"/>
  <c r="N3" i="2"/>
  <c r="M2" i="2"/>
  <c r="N2" i="2"/>
  <c r="O2" i="2"/>
  <c r="P2" i="2"/>
  <c r="Q2" i="2"/>
  <c r="M2" i="3"/>
  <c r="N2" i="3"/>
  <c r="O2" i="3"/>
  <c r="P2" i="3"/>
  <c r="Q2" i="3"/>
  <c r="Q9" i="1"/>
  <c r="P9" i="1"/>
  <c r="O9" i="1"/>
  <c r="N9" i="1"/>
  <c r="M9" i="1"/>
  <c r="Q1" i="1"/>
  <c r="P1" i="1"/>
  <c r="O1" i="1"/>
  <c r="N1" i="1"/>
  <c r="M1" i="1"/>
  <c r="K2" i="5"/>
  <c r="L2" i="2"/>
  <c r="G3" i="4"/>
  <c r="L2" i="3"/>
  <c r="L1" i="1"/>
  <c r="K60" i="3"/>
  <c r="K54" i="3"/>
  <c r="K53" i="3"/>
  <c r="K47" i="3"/>
  <c r="K59" i="3"/>
  <c r="K48" i="3"/>
  <c r="K42" i="3"/>
  <c r="K41" i="3"/>
  <c r="A58" i="3"/>
  <c r="A46" i="3"/>
  <c r="A64" i="3"/>
  <c r="A52" i="3"/>
  <c r="K58" i="3"/>
  <c r="K52" i="3"/>
  <c r="K46" i="3"/>
  <c r="K40" i="3"/>
  <c r="K10" i="3"/>
  <c r="K9" i="1"/>
  <c r="J2" i="5"/>
  <c r="K13" i="2"/>
  <c r="K7" i="2"/>
  <c r="K2" i="2"/>
  <c r="K2" i="3"/>
  <c r="H34" i="3"/>
  <c r="H28" i="3"/>
  <c r="H22" i="3"/>
  <c r="H16" i="3"/>
  <c r="E34" i="3"/>
  <c r="E28" i="3"/>
  <c r="E22" i="3"/>
  <c r="E16" i="3"/>
  <c r="E7" i="2"/>
  <c r="J10" i="3"/>
  <c r="H10" i="3"/>
  <c r="E10" i="3"/>
  <c r="E2" i="3"/>
  <c r="F2" i="3"/>
  <c r="G2" i="3"/>
  <c r="H2" i="3"/>
  <c r="I2" i="3"/>
  <c r="J2" i="3"/>
  <c r="D2" i="3"/>
  <c r="J7" i="2"/>
  <c r="I13" i="2"/>
  <c r="I7" i="2"/>
  <c r="H7" i="2"/>
  <c r="G7" i="2"/>
  <c r="G13" i="2"/>
  <c r="F13" i="2"/>
  <c r="F7" i="2"/>
  <c r="D2" i="5"/>
  <c r="E2" i="5"/>
  <c r="F2" i="5"/>
  <c r="G2" i="5"/>
  <c r="H2" i="5"/>
  <c r="I2" i="5"/>
  <c r="C2" i="5"/>
  <c r="E2" i="2"/>
  <c r="F2" i="2"/>
  <c r="G2" i="2"/>
  <c r="H2" i="2"/>
  <c r="I2" i="2"/>
  <c r="J2" i="2"/>
  <c r="D2" i="2"/>
  <c r="H1" i="2"/>
  <c r="I9" i="1"/>
  <c r="J9" i="1"/>
  <c r="J1" i="1"/>
  <c r="J1" i="3" s="1"/>
  <c r="I1" i="1"/>
  <c r="I1" i="2" s="1"/>
  <c r="H9" i="1"/>
  <c r="H1" i="1"/>
  <c r="G1" i="5" s="1"/>
  <c r="E9" i="1"/>
  <c r="E1" i="1"/>
  <c r="E1" i="2" s="1"/>
  <c r="D1" i="5" l="1"/>
  <c r="E1" i="3"/>
  <c r="H1" i="5"/>
  <c r="H1" i="3"/>
  <c r="I1" i="5"/>
  <c r="I1" i="3"/>
  <c r="J1" i="2"/>
  <c r="D1" i="1"/>
  <c r="G9" i="1"/>
  <c r="C1" i="5" l="1"/>
  <c r="D1" i="2"/>
  <c r="D1" i="3"/>
  <c r="C1" i="1"/>
  <c r="F1" i="1"/>
  <c r="E1" i="5" l="1"/>
  <c r="F1" i="3"/>
  <c r="F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Q1" i="5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<sst xmlns="http://schemas.openxmlformats.org/spreadsheetml/2006/main" count="512" uniqueCount="162">
  <si>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</si>
  <si>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</si>
  <si>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</si>
  <si>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</si>
  <si>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</si>
  <si>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</si>
  <si>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</si>
  <si>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</si>
  <si>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</si>
  <si>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</si>
  <si>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</si>
  <si>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</si>
  <si>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</si>
  <si>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</si>
  <si>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</si>
  <si>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</si>
  <si>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</si>
  <si>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</si>
  <si>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</si>
  <si>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</si>
  <si>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</si>
  <si>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</si>
  <si>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</si>
  <si>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</si>
  <si>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</si>
  <si>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</si>
  <si>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</si>
  <si>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</si>
  <si>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</si>
  <si>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</si>
  <si>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</si>
  <si>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</si>
  <si>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</si>
  <si>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</si>
  <si>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</si>
  <si>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</si>
  <si>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</si>
  <si>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</si>
  <si>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</si>
  <si>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</si>
  <si>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</si>
  <si>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</si>
  <si>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</si>
  <si>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</si>
  <si>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</si>
  <si>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</si>
  <si>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</si>
  <si>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</si>
  <si>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</si>
  <si>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</si>
  <si>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</si>
  <si>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</si>
  <si>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</si>
  <si>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</si>
  <si>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</si>
  <si>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</si>
  <si>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</si>
  <si>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</si>
  <si>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</si>
  <si>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</si>
  <si>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</si>
  <si>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</si>
  <si>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</si>
  <si>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</si>
  <si>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</si>
  <si>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</si>
  <si>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</si>
  <si>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</si>
  <si>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</si>
  <si>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</si>
  <si>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</si>
  <si>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</si>
  <si>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</si>
  <si>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</si>
  <si>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k-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</si>
  <si>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</si>
  <si>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</si>
  <si>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</si>
  <si>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</si>
  <si>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</si>
  <si>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</si>
  <si>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</si>
  <si>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</si>
  <si>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</si>
  <si>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</si>
  <si>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</si>
  <si>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</si>
  <si>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</si>
  <si>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</si>
  <si>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</si>
  <si>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</si>
  <si>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</si>
  <si>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</si>
  <si>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</si>
  <si>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</si>
  <si>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</si>
  <si>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</si>
  <si>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</si>
  <si>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</si>
  <si>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</si>
  <si>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</si>
  <si>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</si>
  <si>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</si>
  <si>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</si>
  <si>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</si>
  <si>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</si>
  <si>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</si>
  <si>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1,-1,-1,1</t>
  </si>
  <si>
    <t>1,1,-1,-1</t>
  </si>
  <si>
    <t>1,2,3,4</t>
  </si>
  <si>
    <t>1,2;2,3;3,4;4,1</t>
  </si>
  <si>
    <t>Round Tube</t>
  </si>
  <si>
    <t>0.1,0.1,0.05</t>
  </si>
  <si>
    <t>0.08,0.08,0.04</t>
  </si>
  <si>
    <t>r-</t>
  </si>
  <si>
    <t>1,4,5,6,7,1</t>
  </si>
  <si>
    <t>1/2,-1/2,-1/2,1/2</t>
  </si>
  <si>
    <t>1/2,1/2,-1/2,-1/2</t>
  </si>
  <si>
    <t>1,3,4,1,4,5,1,5,6,1,6,3</t>
  </si>
  <si>
    <t>2,3,4,2,4,5,2,5,6,2,6,3</t>
  </si>
  <si>
    <t>b-,c-,g-</t>
  </si>
  <si>
    <t>3,4,8,7,3,6,5,4,5,9,8,9,10,7,10,6</t>
  </si>
  <si>
    <t>JointNr2</t>
  </si>
  <si>
    <t>m.-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</si>
  <si>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</si>
  <si>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</si>
  <si>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</si>
  <si>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</si>
  <si>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</si>
  <si>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</si>
  <si>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</si>
  <si>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</si>
  <si>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</si>
  <si>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</si>
  <si>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</si>
  <si>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</si>
  <si>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External Force Quantity</t>
  </si>
  <si>
    <t>Base</t>
  </si>
  <si>
    <t>MB1</t>
  </si>
  <si>
    <t>SB1</t>
  </si>
  <si>
    <t>AR1</t>
  </si>
  <si>
    <t>CR1</t>
  </si>
  <si>
    <t>CR2</t>
  </si>
  <si>
    <t>MB2</t>
  </si>
  <si>
    <t>3,5,6,4,6,7,4,7,8,3,8,5</t>
  </si>
  <si>
    <t>Connect1</t>
  </si>
  <si>
    <t>Connect2</t>
  </si>
  <si>
    <t>SB2</t>
  </si>
  <si>
    <t>AR2</t>
  </si>
  <si>
    <t>Section Type</t>
  </si>
  <si>
    <t>Force Coordinate</t>
  </si>
  <si>
    <t>Custom defined</t>
  </si>
  <si>
    <t>Inertial</t>
  </si>
  <si>
    <t>Body</t>
  </si>
  <si>
    <t>Cubic Spline Beam</t>
  </si>
  <si>
    <t>Cubic Spline Rope</t>
  </si>
  <si>
    <t>others</t>
  </si>
  <si>
    <t>dx</t>
  </si>
  <si>
    <t>m-</t>
  </si>
  <si>
    <t>1,2</t>
  </si>
  <si>
    <t>LR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</si>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</sst>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Winch%20Cable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4" s="13" customFormat="1">
      <c r="A1" s="13" t="s">
        <v>76</v>
      </c>
      <c r="B1" s="13" t="s">
        <v>78</v>
      </c>
      <c r="C1" s="13" t="s">
        <v>149</v>
      </c>
      <c r="D1" s="13" t="s">
        <v>150</v>
      </c>
    </row>
    <row r="2" spans="1:4">
      <c r="A2" t="s">
        <v>17</v>
      </c>
      <c r="B2" t="s">
        <v>68</v>
      </c>
      <c r="C2" t="s">
        <v>151</v>
      </c>
      <c r="D2" t="s">
        <v>152</v>
      </c>
    </row>
    <row r="3" spans="1:4">
      <c r="A3" t="s">
        <v>19</v>
      </c>
      <c r="B3" t="s">
        <v>66</v>
      </c>
      <c r="C3" t="s">
        <v>111</v>
      </c>
      <c r="D3" t="s">
        <v>153</v>
      </c>
    </row>
    <row r="4" spans="1:4">
      <c r="A4" t="s">
        <v>81</v>
      </c>
      <c r="B4" t="s">
        <v>67</v>
      </c>
      <c r="C4" t="s">
        <v>58</v>
      </c>
    </row>
    <row r="5" spans="1:4">
      <c r="A5" t="s">
        <v>60</v>
      </c>
      <c r="B5" t="s">
        <v>79</v>
      </c>
    </row>
    <row r="6" spans="1:4">
      <c r="A6" t="s">
        <v>77</v>
      </c>
      <c r="B6" t="s">
        <v>69</v>
      </c>
    </row>
    <row r="7" spans="1:4">
      <c r="A7" t="s">
        <v>154</v>
      </c>
      <c r="B7" t="s">
        <v>80</v>
      </c>
    </row>
    <row r="8" spans="1:4">
      <c r="A8" t="s">
        <v>155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33"/>
  <sheetViews>
    <sheetView tabSelected="1" topLeftCell="AA1" workbookViewId="0">
      <selection activeCell="AK11" sqref="AK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8" width="13.28515625" style="3" customWidth="1"/>
    <col min="19" max="19" width="14.140625" style="3" customWidth="1"/>
    <col min="20" max="20" width="14.7109375" style="3" customWidth="1"/>
    <col min="21" max="21" width="11.28515625" style="3" customWidth="1"/>
    <col min="22" max="22" width="11.7109375" style="3" customWidth="1"/>
    <col min="23" max="23" width="14.42578125" style="3" customWidth="1"/>
    <col min="24" max="24" width="12.140625" style="3" customWidth="1"/>
    <col min="25" max="25" width="12.28515625" style="3" customWidth="1"/>
    <col min="26" max="26" width="13.140625" style="3" customWidth="1"/>
    <col min="27" max="29" width="12" style="3" customWidth="1"/>
    <col min="30" max="30" width="11.42578125" style="3" customWidth="1"/>
    <col min="31" max="31" width="13" style="3" customWidth="1"/>
    <col min="32" max="32" width="11.42578125" style="3" customWidth="1"/>
    <col min="33" max="33" width="12" style="3" customWidth="1"/>
    <col min="34" max="34" width="12.7109375" style="3" customWidth="1"/>
    <col min="35" max="35" width="12.5703125" style="3" customWidth="1"/>
    <col min="36" max="36" width="14" style="3" customWidth="1"/>
    <col min="37" max="37" width="13.140625" style="3" customWidth="1"/>
    <col min="38" max="38" width="13.7109375" style="3" customWidth="1"/>
    <col min="39" max="16384" width="9.140625" style="3"/>
  </cols>
  <sheetData>
    <row r="1" spans="1:38">
      <c r="A1" s="32" t="s">
        <v>49</v>
      </c>
      <c r="B1" s="32"/>
      <c r="C1" s="12">
        <f>COUNTIF(2:2,"Actived")</f>
        <v>35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20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R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20" t="str">
        <f t="shared" si="1"/>
        <v>Body14</v>
      </c>
      <c r="R1" s="27" t="str">
        <f t="shared" si="1"/>
        <v>Body15</v>
      </c>
      <c r="S1" s="7" t="str">
        <f t="shared" ref="S1:AL1" si="2">IF(S2="Actived","Body"&amp;(COLUMN(S1)-3),"")</f>
        <v>Body16</v>
      </c>
      <c r="T1" s="7" t="str">
        <f t="shared" si="2"/>
        <v>Body17</v>
      </c>
      <c r="U1" s="7" t="str">
        <f t="shared" si="2"/>
        <v>Body18</v>
      </c>
      <c r="V1" s="7" t="str">
        <f t="shared" si="2"/>
        <v>Body19</v>
      </c>
      <c r="W1" s="7" t="str">
        <f t="shared" si="2"/>
        <v>Body20</v>
      </c>
      <c r="X1" s="7" t="str">
        <f t="shared" si="2"/>
        <v>Body21</v>
      </c>
      <c r="Y1" s="7" t="str">
        <f t="shared" si="2"/>
        <v>Body22</v>
      </c>
      <c r="Z1" s="7" t="str">
        <f t="shared" si="2"/>
        <v>Body23</v>
      </c>
      <c r="AA1" s="27" t="str">
        <f t="shared" si="2"/>
        <v>Body24</v>
      </c>
      <c r="AB1" s="27" t="str">
        <f t="shared" si="2"/>
        <v>Body25</v>
      </c>
      <c r="AC1" s="27" t="str">
        <f t="shared" si="2"/>
        <v>Body26</v>
      </c>
      <c r="AD1" s="27" t="str">
        <f t="shared" si="2"/>
        <v>Body27</v>
      </c>
      <c r="AE1" s="27" t="str">
        <f t="shared" si="2"/>
        <v>Body28</v>
      </c>
      <c r="AF1" s="27" t="str">
        <f t="shared" si="2"/>
        <v>Body29</v>
      </c>
      <c r="AG1" s="27" t="str">
        <f t="shared" si="2"/>
        <v>Body30</v>
      </c>
      <c r="AH1" s="27" t="str">
        <f t="shared" si="2"/>
        <v>Body31</v>
      </c>
      <c r="AI1" s="27" t="str">
        <f t="shared" si="2"/>
        <v>Body32</v>
      </c>
      <c r="AJ1" s="27" t="str">
        <f t="shared" si="2"/>
        <v>Body33</v>
      </c>
      <c r="AK1" s="27" t="str">
        <f t="shared" si="2"/>
        <v>Body34</v>
      </c>
      <c r="AL1" s="27" t="str">
        <f t="shared" si="2"/>
        <v>Body35</v>
      </c>
    </row>
    <row r="2" spans="1:38" s="4" customFormat="1">
      <c r="A2" s="32" t="s">
        <v>50</v>
      </c>
      <c r="B2" s="32"/>
      <c r="C2" s="32"/>
      <c r="D2" s="20" t="s">
        <v>48</v>
      </c>
      <c r="E2" s="20" t="s">
        <v>48</v>
      </c>
      <c r="F2" s="4" t="s">
        <v>48</v>
      </c>
      <c r="G2" s="4" t="s">
        <v>48</v>
      </c>
      <c r="H2" s="20" t="s">
        <v>48</v>
      </c>
      <c r="I2" s="20" t="s">
        <v>48</v>
      </c>
      <c r="J2" s="20" t="s">
        <v>48</v>
      </c>
      <c r="K2" s="4" t="s">
        <v>48</v>
      </c>
      <c r="L2" s="20" t="s">
        <v>48</v>
      </c>
      <c r="M2" s="20" t="s">
        <v>48</v>
      </c>
      <c r="N2" s="20" t="s">
        <v>48</v>
      </c>
      <c r="O2" s="20" t="s">
        <v>48</v>
      </c>
      <c r="P2" s="20" t="s">
        <v>48</v>
      </c>
      <c r="Q2" s="20" t="s">
        <v>48</v>
      </c>
      <c r="R2" s="27" t="s">
        <v>48</v>
      </c>
      <c r="S2" s="4" t="s">
        <v>48</v>
      </c>
      <c r="T2" s="27" t="s">
        <v>48</v>
      </c>
      <c r="U2" s="27" t="s">
        <v>48</v>
      </c>
      <c r="V2" s="27" t="s">
        <v>48</v>
      </c>
      <c r="W2" s="27" t="s">
        <v>48</v>
      </c>
      <c r="X2" s="27" t="s">
        <v>48</v>
      </c>
      <c r="Y2" s="27" t="s">
        <v>48</v>
      </c>
      <c r="Z2" s="27" t="s">
        <v>48</v>
      </c>
      <c r="AA2" s="27" t="s">
        <v>48</v>
      </c>
      <c r="AB2" s="27" t="s">
        <v>48</v>
      </c>
      <c r="AC2" s="27" t="s">
        <v>48</v>
      </c>
      <c r="AD2" s="27" t="s">
        <v>48</v>
      </c>
      <c r="AE2" s="27" t="s">
        <v>48</v>
      </c>
      <c r="AF2" s="27" t="s">
        <v>48</v>
      </c>
      <c r="AG2" s="27" t="s">
        <v>48</v>
      </c>
      <c r="AH2" s="27" t="s">
        <v>48</v>
      </c>
      <c r="AI2" s="27" t="s">
        <v>48</v>
      </c>
      <c r="AJ2" s="27" t="s">
        <v>48</v>
      </c>
      <c r="AK2" s="27" t="s">
        <v>48</v>
      </c>
      <c r="AL2" s="27" t="s">
        <v>48</v>
      </c>
    </row>
    <row r="3" spans="1:38" s="15" customFormat="1" ht="33" customHeight="1">
      <c r="A3" s="34" t="s">
        <v>10</v>
      </c>
      <c r="B3" s="34"/>
      <c r="C3" s="15" t="s">
        <v>0</v>
      </c>
      <c r="D3" s="19" t="s">
        <v>17</v>
      </c>
      <c r="E3" s="19" t="s">
        <v>17</v>
      </c>
      <c r="F3" s="15" t="s">
        <v>81</v>
      </c>
      <c r="G3" s="16" t="s">
        <v>81</v>
      </c>
      <c r="H3" s="19" t="s">
        <v>17</v>
      </c>
      <c r="I3" s="19" t="s">
        <v>81</v>
      </c>
      <c r="J3" s="19" t="s">
        <v>17</v>
      </c>
      <c r="K3" s="15" t="s">
        <v>17</v>
      </c>
      <c r="L3" s="19" t="s">
        <v>77</v>
      </c>
      <c r="M3" s="19" t="s">
        <v>77</v>
      </c>
      <c r="N3" s="19" t="s">
        <v>77</v>
      </c>
      <c r="O3" s="19" t="s">
        <v>77</v>
      </c>
      <c r="P3" s="19" t="s">
        <v>77</v>
      </c>
      <c r="Q3" s="19" t="s">
        <v>77</v>
      </c>
      <c r="R3" s="26" t="s">
        <v>17</v>
      </c>
      <c r="S3" s="26" t="s">
        <v>81</v>
      </c>
      <c r="T3" s="26" t="s">
        <v>81</v>
      </c>
      <c r="U3" s="26" t="s">
        <v>17</v>
      </c>
      <c r="V3" s="26" t="s">
        <v>17</v>
      </c>
      <c r="W3" s="26" t="s">
        <v>81</v>
      </c>
      <c r="X3" s="26" t="s">
        <v>17</v>
      </c>
      <c r="Y3" s="26" t="s">
        <v>77</v>
      </c>
      <c r="Z3" s="26" t="s">
        <v>77</v>
      </c>
      <c r="AA3" s="26" t="s">
        <v>77</v>
      </c>
      <c r="AB3" s="26" t="s">
        <v>77</v>
      </c>
      <c r="AC3" s="26" t="s">
        <v>77</v>
      </c>
      <c r="AD3" s="26" t="s">
        <v>77</v>
      </c>
      <c r="AE3" s="26" t="s">
        <v>77</v>
      </c>
      <c r="AF3" s="26" t="s">
        <v>77</v>
      </c>
      <c r="AG3" s="26" t="s">
        <v>77</v>
      </c>
      <c r="AH3" s="26" t="s">
        <v>77</v>
      </c>
      <c r="AI3" s="26" t="s">
        <v>155</v>
      </c>
      <c r="AJ3" s="26" t="s">
        <v>155</v>
      </c>
      <c r="AK3" s="26" t="s">
        <v>155</v>
      </c>
      <c r="AL3" s="26" t="s">
        <v>17</v>
      </c>
    </row>
    <row r="4" spans="1:38" s="15" customFormat="1" ht="30">
      <c r="A4" s="34"/>
      <c r="B4" s="34"/>
      <c r="C4" s="15" t="s">
        <v>1</v>
      </c>
      <c r="D4" s="19" t="s">
        <v>111</v>
      </c>
      <c r="E4" s="19" t="s">
        <v>111</v>
      </c>
      <c r="F4" s="15" t="s">
        <v>111</v>
      </c>
      <c r="G4" s="16" t="s">
        <v>111</v>
      </c>
      <c r="H4" s="19" t="s">
        <v>111</v>
      </c>
      <c r="I4" s="19" t="s">
        <v>111</v>
      </c>
      <c r="J4" s="19" t="s">
        <v>111</v>
      </c>
      <c r="K4" s="19" t="s">
        <v>111</v>
      </c>
      <c r="L4" s="19" t="s">
        <v>111</v>
      </c>
      <c r="M4" s="19" t="s">
        <v>111</v>
      </c>
      <c r="N4" s="19" t="s">
        <v>111</v>
      </c>
      <c r="O4" s="19" t="s">
        <v>111</v>
      </c>
      <c r="P4" s="19" t="s">
        <v>111</v>
      </c>
      <c r="Q4" s="19" t="s">
        <v>111</v>
      </c>
      <c r="R4" s="26" t="s">
        <v>111</v>
      </c>
      <c r="S4" s="26" t="s">
        <v>111</v>
      </c>
      <c r="T4" s="26" t="s">
        <v>111</v>
      </c>
      <c r="U4" s="26" t="s">
        <v>111</v>
      </c>
      <c r="V4" s="26" t="s">
        <v>111</v>
      </c>
      <c r="W4" s="26" t="s">
        <v>111</v>
      </c>
      <c r="X4" s="26" t="s">
        <v>111</v>
      </c>
      <c r="Y4" s="26" t="s">
        <v>111</v>
      </c>
      <c r="Z4" s="26" t="s">
        <v>111</v>
      </c>
      <c r="AA4" s="26" t="s">
        <v>111</v>
      </c>
      <c r="AB4" s="26" t="s">
        <v>111</v>
      </c>
      <c r="AC4" s="26" t="s">
        <v>111</v>
      </c>
      <c r="AD4" s="26" t="s">
        <v>111</v>
      </c>
      <c r="AE4" s="26" t="s">
        <v>111</v>
      </c>
      <c r="AF4" s="26" t="s">
        <v>111</v>
      </c>
      <c r="AG4" s="26" t="s">
        <v>111</v>
      </c>
      <c r="AH4" s="26" t="s">
        <v>111</v>
      </c>
      <c r="AI4" s="26" t="s">
        <v>111</v>
      </c>
      <c r="AJ4" s="26" t="s">
        <v>111</v>
      </c>
      <c r="AK4" s="26" t="s">
        <v>111</v>
      </c>
      <c r="AL4" s="26" t="s">
        <v>111</v>
      </c>
    </row>
    <row r="5" spans="1:38">
      <c r="A5" s="34"/>
      <c r="B5" s="34"/>
      <c r="C5" s="3" t="s">
        <v>2</v>
      </c>
      <c r="D5" s="5">
        <v>6</v>
      </c>
      <c r="E5" s="5">
        <v>6</v>
      </c>
      <c r="F5" s="5">
        <v>12</v>
      </c>
      <c r="G5" s="5">
        <v>12</v>
      </c>
      <c r="H5" s="5">
        <v>6</v>
      </c>
      <c r="I5" s="5">
        <v>12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6</v>
      </c>
      <c r="R5" s="5">
        <v>6</v>
      </c>
      <c r="S5" s="5">
        <v>12</v>
      </c>
      <c r="T5" s="5">
        <v>12</v>
      </c>
      <c r="U5" s="5">
        <v>6</v>
      </c>
      <c r="V5" s="5">
        <v>6</v>
      </c>
      <c r="W5" s="5">
        <v>12</v>
      </c>
      <c r="X5" s="5">
        <v>6</v>
      </c>
      <c r="Y5" s="5">
        <v>6</v>
      </c>
      <c r="Z5" s="5">
        <v>6</v>
      </c>
      <c r="AA5" s="5">
        <v>6</v>
      </c>
      <c r="AB5" s="5">
        <v>6</v>
      </c>
      <c r="AC5" s="5">
        <v>6</v>
      </c>
      <c r="AD5" s="5">
        <v>6</v>
      </c>
      <c r="AE5" s="5">
        <v>6</v>
      </c>
      <c r="AF5" s="5">
        <v>6</v>
      </c>
      <c r="AG5" s="5">
        <v>6</v>
      </c>
      <c r="AH5" s="5">
        <v>6</v>
      </c>
      <c r="AI5" s="5">
        <v>14</v>
      </c>
      <c r="AJ5" s="5">
        <v>14</v>
      </c>
      <c r="AK5" s="5">
        <v>14</v>
      </c>
      <c r="AL5" s="5">
        <v>6</v>
      </c>
    </row>
    <row r="6" spans="1:38">
      <c r="A6" s="34" t="s">
        <v>9</v>
      </c>
      <c r="B6" s="34"/>
      <c r="C6" s="3" t="s">
        <v>5</v>
      </c>
      <c r="D6" s="20">
        <v>7.8</v>
      </c>
      <c r="E6" s="20">
        <v>7800</v>
      </c>
      <c r="F6" s="3">
        <v>7800</v>
      </c>
      <c r="G6" s="17">
        <v>7800</v>
      </c>
      <c r="H6" s="20">
        <v>7800</v>
      </c>
      <c r="I6" s="20">
        <v>7800</v>
      </c>
      <c r="J6" s="20">
        <v>7800</v>
      </c>
      <c r="K6" s="20">
        <v>7800</v>
      </c>
      <c r="L6" s="20">
        <v>7800</v>
      </c>
      <c r="M6" s="20">
        <v>7800</v>
      </c>
      <c r="N6" s="20">
        <v>7800</v>
      </c>
      <c r="O6" s="20">
        <v>7800</v>
      </c>
      <c r="P6" s="20">
        <v>7800</v>
      </c>
      <c r="Q6" s="20">
        <v>7800</v>
      </c>
      <c r="R6" s="27">
        <v>7800</v>
      </c>
      <c r="S6" s="27">
        <v>7800</v>
      </c>
      <c r="T6" s="27">
        <v>7800</v>
      </c>
      <c r="U6" s="27">
        <v>7800</v>
      </c>
      <c r="V6" s="27">
        <v>7800</v>
      </c>
      <c r="W6" s="27">
        <v>7800</v>
      </c>
      <c r="X6" s="27">
        <v>7800</v>
      </c>
      <c r="Y6" s="27">
        <v>7800</v>
      </c>
      <c r="Z6" s="27">
        <v>7800</v>
      </c>
      <c r="AA6" s="27">
        <v>7800</v>
      </c>
      <c r="AB6" s="27">
        <v>7800</v>
      </c>
      <c r="AC6" s="27">
        <v>7800</v>
      </c>
      <c r="AD6" s="27">
        <v>7800</v>
      </c>
      <c r="AE6" s="27">
        <v>7800</v>
      </c>
      <c r="AF6" s="27">
        <v>7800</v>
      </c>
      <c r="AG6" s="27">
        <v>7800</v>
      </c>
      <c r="AH6" s="27">
        <v>7800</v>
      </c>
      <c r="AI6" s="27">
        <v>7800</v>
      </c>
      <c r="AJ6" s="27">
        <v>7800</v>
      </c>
      <c r="AK6" s="27">
        <v>7800</v>
      </c>
      <c r="AL6" s="27">
        <v>7800</v>
      </c>
    </row>
    <row r="7" spans="1:38">
      <c r="A7" s="34"/>
      <c r="B7" s="3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T7" s="6">
        <v>206000000000</v>
      </c>
      <c r="U7" s="6">
        <v>206000000000</v>
      </c>
      <c r="V7" s="6">
        <v>206000000000</v>
      </c>
      <c r="W7" s="6">
        <v>206000000000</v>
      </c>
      <c r="X7" s="6">
        <v>206000000000</v>
      </c>
      <c r="Y7" s="6">
        <v>206000000000</v>
      </c>
      <c r="Z7" s="6">
        <v>206000000000</v>
      </c>
      <c r="AA7" s="6">
        <v>206000000000</v>
      </c>
      <c r="AB7" s="6">
        <v>206000000000</v>
      </c>
      <c r="AC7" s="6">
        <v>206000000000</v>
      </c>
      <c r="AD7" s="6">
        <v>206000000000</v>
      </c>
      <c r="AE7" s="6">
        <v>206000000000</v>
      </c>
      <c r="AF7" s="6">
        <v>206000000000</v>
      </c>
      <c r="AG7" s="6">
        <v>206000000000</v>
      </c>
      <c r="AH7" s="6">
        <v>206000000000</v>
      </c>
      <c r="AI7" s="6">
        <v>206000000000</v>
      </c>
      <c r="AJ7" s="6">
        <v>206000000000</v>
      </c>
      <c r="AK7" s="6">
        <v>206000000000</v>
      </c>
      <c r="AL7" s="6">
        <v>206000000000</v>
      </c>
    </row>
    <row r="8" spans="1:38">
      <c r="A8" s="34"/>
      <c r="B8" s="3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T8" s="9">
        <v>0.25</v>
      </c>
      <c r="U8" s="9">
        <v>0.25</v>
      </c>
      <c r="V8" s="9">
        <v>0.25</v>
      </c>
      <c r="W8" s="9">
        <v>0.25</v>
      </c>
      <c r="X8" s="9">
        <v>0.25</v>
      </c>
      <c r="Y8" s="9">
        <v>0.25</v>
      </c>
      <c r="Z8" s="9">
        <v>0.25</v>
      </c>
      <c r="AA8" s="9">
        <v>0.25</v>
      </c>
      <c r="AB8" s="9">
        <v>0.25</v>
      </c>
      <c r="AC8" s="9">
        <v>0.25</v>
      </c>
      <c r="AD8" s="9">
        <v>0.25</v>
      </c>
      <c r="AE8" s="9">
        <v>0.25</v>
      </c>
      <c r="AF8" s="9">
        <v>0.25</v>
      </c>
      <c r="AG8" s="9">
        <v>0.25</v>
      </c>
      <c r="AH8" s="9">
        <v>0.25</v>
      </c>
      <c r="AI8" s="9">
        <v>0.25</v>
      </c>
      <c r="AJ8" s="9">
        <v>0.25</v>
      </c>
      <c r="AK8" s="9">
        <v>0.25</v>
      </c>
      <c r="AL8" s="9">
        <v>0.25</v>
      </c>
    </row>
    <row r="9" spans="1:38">
      <c r="A9" s="34" t="s">
        <v>11</v>
      </c>
      <c r="B9" s="34"/>
      <c r="C9" s="3" t="s">
        <v>6</v>
      </c>
      <c r="D9" s="20">
        <v>4</v>
      </c>
      <c r="E9" s="20">
        <f>SQRT(2)</f>
        <v>1.4142135623730951</v>
      </c>
      <c r="F9" s="3">
        <f>4*SQRT(2)</f>
        <v>5.6568542494923806</v>
      </c>
      <c r="G9" s="20">
        <f>4*SQRT(2)</f>
        <v>5.6568542494923806</v>
      </c>
      <c r="H9" s="20">
        <f>SQRT(2)</f>
        <v>1.4142135623730951</v>
      </c>
      <c r="I9" s="20">
        <f>2*SQRT(2)</f>
        <v>2.8284271247461903</v>
      </c>
      <c r="J9" s="20">
        <f>SQRT(2)</f>
        <v>1.4142135623730951</v>
      </c>
      <c r="K9" s="20">
        <f>SQRT(2)</f>
        <v>1.4142135623730951</v>
      </c>
      <c r="L9" s="20">
        <v>4</v>
      </c>
      <c r="M9" s="20">
        <f>SQRT(218)/5</f>
        <v>2.9529646120466801</v>
      </c>
      <c r="N9" s="20">
        <f>SQRT(218)/5</f>
        <v>2.9529646120466801</v>
      </c>
      <c r="O9" s="20">
        <f>SQRT(218)/5</f>
        <v>2.9529646120466801</v>
      </c>
      <c r="P9" s="20">
        <f>SQRT(218)/5</f>
        <v>2.9529646120466801</v>
      </c>
      <c r="Q9" s="20">
        <f>SQRT(218)/5</f>
        <v>2.9529646120466801</v>
      </c>
      <c r="R9" s="27">
        <f>SQRT(2)</f>
        <v>1.4142135623730951</v>
      </c>
      <c r="S9" s="27">
        <f>4*SQRT(2)</f>
        <v>5.6568542494923806</v>
      </c>
      <c r="T9" s="27">
        <f>4*SQRT(2)</f>
        <v>5.6568542494923806</v>
      </c>
      <c r="U9" s="27">
        <f>SQRT(2)</f>
        <v>1.4142135623730951</v>
      </c>
      <c r="V9" s="27">
        <f>SQRT(2)</f>
        <v>1.4142135623730951</v>
      </c>
      <c r="W9" s="27">
        <f>2*SQRT(2)</f>
        <v>2.8284271247461903</v>
      </c>
      <c r="X9" s="27">
        <f>SQRT(2)</f>
        <v>1.4142135623730951</v>
      </c>
      <c r="Y9" s="27">
        <f>SQRT(5*5+15*15)/5</f>
        <v>3.1622776601683791</v>
      </c>
      <c r="Z9" s="27">
        <f t="shared" ref="Z9:AH9" si="3">SQRT(5*5+15*15)/5</f>
        <v>3.1622776601683791</v>
      </c>
      <c r="AA9" s="27">
        <f t="shared" si="3"/>
        <v>3.1622776601683791</v>
      </c>
      <c r="AB9" s="27">
        <f t="shared" si="3"/>
        <v>3.1622776601683791</v>
      </c>
      <c r="AC9" s="27">
        <f t="shared" si="3"/>
        <v>3.1622776601683791</v>
      </c>
      <c r="AD9" s="27">
        <f>SQRT(5*5+15*15)/5</f>
        <v>3.1622776601683791</v>
      </c>
      <c r="AE9" s="27">
        <f t="shared" si="3"/>
        <v>3.1622776601683791</v>
      </c>
      <c r="AF9" s="27">
        <f t="shared" si="3"/>
        <v>3.1622776601683791</v>
      </c>
      <c r="AG9" s="27">
        <f t="shared" si="3"/>
        <v>3.1622776601683791</v>
      </c>
      <c r="AH9" s="27">
        <f t="shared" si="3"/>
        <v>3.1622776601683791</v>
      </c>
      <c r="AI9" s="27">
        <v>5</v>
      </c>
      <c r="AJ9" s="27">
        <v>5</v>
      </c>
      <c r="AK9" s="27">
        <v>5</v>
      </c>
      <c r="AL9" s="27">
        <v>1.5</v>
      </c>
    </row>
    <row r="10" spans="1:38">
      <c r="A10" s="31" t="s">
        <v>16</v>
      </c>
      <c r="B10" s="33" t="s">
        <v>8</v>
      </c>
      <c r="C10" s="3" t="s">
        <v>3</v>
      </c>
      <c r="D10" s="20">
        <v>20</v>
      </c>
      <c r="E10" s="20">
        <v>0.5</v>
      </c>
      <c r="F10" s="3" t="s">
        <v>112</v>
      </c>
      <c r="G10" s="18" t="s">
        <v>112</v>
      </c>
      <c r="H10" s="20">
        <v>0.5</v>
      </c>
      <c r="I10" s="20" t="s">
        <v>112</v>
      </c>
      <c r="J10" s="20">
        <v>0.5</v>
      </c>
      <c r="K10" s="20">
        <v>0.5</v>
      </c>
      <c r="L10" s="20">
        <v>0.02</v>
      </c>
      <c r="M10" s="20">
        <v>0.02</v>
      </c>
      <c r="N10" s="20">
        <v>0.02</v>
      </c>
      <c r="O10" s="20">
        <v>0.02</v>
      </c>
      <c r="P10" s="20">
        <v>0.02</v>
      </c>
      <c r="Q10" s="20">
        <v>0.02</v>
      </c>
      <c r="R10" s="27">
        <v>0.5</v>
      </c>
      <c r="S10" s="27" t="s">
        <v>112</v>
      </c>
      <c r="T10" s="27" t="s">
        <v>112</v>
      </c>
      <c r="U10" s="27">
        <v>0.5</v>
      </c>
      <c r="V10" s="27">
        <v>0.5</v>
      </c>
      <c r="W10" s="27" t="s">
        <v>112</v>
      </c>
      <c r="X10" s="27">
        <v>0.5</v>
      </c>
      <c r="Y10" s="27">
        <v>0.02</v>
      </c>
      <c r="Z10" s="27">
        <v>0.02</v>
      </c>
      <c r="AA10" s="27">
        <v>0.02</v>
      </c>
      <c r="AB10" s="27">
        <v>0.02</v>
      </c>
      <c r="AC10" s="27">
        <v>0.02</v>
      </c>
      <c r="AD10" s="27">
        <v>0.02</v>
      </c>
      <c r="AE10" s="27">
        <v>0.02</v>
      </c>
      <c r="AF10" s="27">
        <v>0.02</v>
      </c>
      <c r="AG10" s="27">
        <v>0.02</v>
      </c>
      <c r="AH10" s="27">
        <v>0.02</v>
      </c>
      <c r="AI10" s="27">
        <v>0.02</v>
      </c>
      <c r="AJ10" s="27">
        <v>0.02</v>
      </c>
      <c r="AK10" s="27">
        <v>0.02</v>
      </c>
      <c r="AL10" s="27">
        <v>1.5</v>
      </c>
    </row>
    <row r="11" spans="1:38">
      <c r="A11" s="31"/>
      <c r="B11" s="33"/>
      <c r="C11" s="3" t="s">
        <v>4</v>
      </c>
      <c r="D11" s="20">
        <v>0</v>
      </c>
      <c r="E11" s="20">
        <v>0.4</v>
      </c>
      <c r="F11" s="3" t="s">
        <v>113</v>
      </c>
      <c r="G11" s="18" t="s">
        <v>113</v>
      </c>
      <c r="H11" s="20">
        <v>0.4</v>
      </c>
      <c r="I11" s="20" t="s">
        <v>113</v>
      </c>
      <c r="J11" s="20">
        <v>0.4</v>
      </c>
      <c r="K11" s="20">
        <v>0.4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7">
        <v>0</v>
      </c>
      <c r="S11" s="27" t="s">
        <v>113</v>
      </c>
      <c r="T11" s="27" t="s">
        <v>113</v>
      </c>
      <c r="U11" s="27">
        <v>0.4</v>
      </c>
      <c r="V11" s="27">
        <v>0.4</v>
      </c>
      <c r="W11" s="27" t="s">
        <v>113</v>
      </c>
      <c r="X11" s="27">
        <v>0.4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</row>
    <row r="12" spans="1:38">
      <c r="A12" s="31"/>
      <c r="B12" s="33" t="s">
        <v>12</v>
      </c>
      <c r="C12" s="3" t="s">
        <v>13</v>
      </c>
      <c r="G12" s="17"/>
      <c r="S12" s="27"/>
      <c r="T12" s="27"/>
      <c r="U12" s="27"/>
      <c r="W12" s="27"/>
      <c r="X12" s="27"/>
    </row>
    <row r="13" spans="1:38">
      <c r="A13" s="31"/>
      <c r="B13" s="33"/>
      <c r="C13" s="3" t="s">
        <v>14</v>
      </c>
      <c r="G13" s="17"/>
      <c r="S13" s="27"/>
      <c r="T13" s="27"/>
      <c r="U13" s="27"/>
      <c r="W13" s="27"/>
      <c r="X13" s="27"/>
    </row>
    <row r="14" spans="1:38">
      <c r="A14" s="31"/>
      <c r="B14" s="33"/>
      <c r="C14" s="3" t="s">
        <v>15</v>
      </c>
      <c r="G14" s="17"/>
      <c r="S14" s="27"/>
      <c r="T14" s="27"/>
      <c r="U14" s="27"/>
      <c r="W14" s="27"/>
      <c r="X14" s="27"/>
    </row>
    <row r="15" spans="1:38">
      <c r="A15" s="31"/>
      <c r="B15" s="31" t="s">
        <v>82</v>
      </c>
      <c r="C15" s="3" t="s">
        <v>83</v>
      </c>
      <c r="G15" s="17"/>
      <c r="S15" s="27"/>
      <c r="T15" s="27"/>
      <c r="U15" s="27"/>
      <c r="W15" s="27"/>
      <c r="X15" s="27"/>
    </row>
    <row r="16" spans="1:38">
      <c r="A16" s="31"/>
      <c r="B16" s="31"/>
      <c r="C16" s="3" t="s">
        <v>84</v>
      </c>
      <c r="G16" s="17"/>
      <c r="S16" s="27"/>
      <c r="T16" s="27"/>
      <c r="U16" s="27"/>
      <c r="W16" s="27"/>
      <c r="X16" s="27"/>
    </row>
    <row r="17" spans="1:24">
      <c r="A17" s="31"/>
      <c r="B17" s="31"/>
      <c r="C17" s="1" t="s">
        <v>85</v>
      </c>
      <c r="G17" s="17"/>
      <c r="S17" s="27"/>
      <c r="T17" s="27"/>
      <c r="U17" s="27"/>
      <c r="W17" s="27"/>
      <c r="X17" s="27"/>
    </row>
    <row r="18" spans="1:24">
      <c r="A18" s="31"/>
      <c r="B18" s="31"/>
      <c r="C18" s="3" t="s">
        <v>87</v>
      </c>
      <c r="G18" s="17"/>
      <c r="S18" s="27"/>
      <c r="T18" s="27"/>
      <c r="U18" s="27"/>
      <c r="W18" s="27"/>
      <c r="X18" s="27"/>
    </row>
    <row r="19" spans="1:24">
      <c r="A19" s="31"/>
      <c r="B19" s="31"/>
      <c r="C19" s="3" t="s">
        <v>56</v>
      </c>
      <c r="G19" s="17"/>
      <c r="S19" s="27"/>
      <c r="T19" s="27"/>
      <c r="U19" s="27"/>
      <c r="W19" s="27"/>
      <c r="X19" s="27"/>
    </row>
    <row r="20" spans="1:24">
      <c r="A20" s="31"/>
      <c r="B20" s="31"/>
      <c r="C20" s="3" t="s">
        <v>86</v>
      </c>
      <c r="G20" s="17"/>
      <c r="S20" s="27"/>
      <c r="T20" s="27"/>
      <c r="U20" s="27"/>
      <c r="W20" s="27"/>
      <c r="X20" s="27"/>
    </row>
    <row r="21" spans="1:24">
      <c r="A21" s="31" t="s">
        <v>88</v>
      </c>
      <c r="B21" s="3" t="s">
        <v>90</v>
      </c>
      <c r="C21" s="3" t="s">
        <v>104</v>
      </c>
      <c r="F21" s="18">
        <v>3</v>
      </c>
      <c r="G21" s="18">
        <v>3</v>
      </c>
      <c r="I21" s="20">
        <v>3</v>
      </c>
      <c r="K21" s="20"/>
      <c r="L21" s="18"/>
      <c r="S21" s="27">
        <v>3</v>
      </c>
      <c r="T21" s="27">
        <v>3</v>
      </c>
      <c r="U21" s="27"/>
      <c r="W21" s="27">
        <v>3</v>
      </c>
      <c r="X21" s="27"/>
    </row>
    <row r="22" spans="1:24">
      <c r="A22" s="31"/>
      <c r="B22" s="31" t="s">
        <v>89</v>
      </c>
      <c r="C22" s="3" t="s">
        <v>95</v>
      </c>
      <c r="F22" s="18" t="s">
        <v>106</v>
      </c>
      <c r="G22" s="18" t="s">
        <v>106</v>
      </c>
      <c r="I22" s="20" t="s">
        <v>106</v>
      </c>
      <c r="K22" s="20"/>
      <c r="L22" s="18"/>
      <c r="S22" s="27" t="s">
        <v>106</v>
      </c>
      <c r="T22" s="27" t="s">
        <v>106</v>
      </c>
      <c r="U22" s="27"/>
      <c r="W22" s="27" t="s">
        <v>106</v>
      </c>
      <c r="X22" s="27"/>
    </row>
    <row r="23" spans="1:24">
      <c r="A23" s="31"/>
      <c r="B23" s="31"/>
      <c r="C23" s="3" t="s">
        <v>96</v>
      </c>
      <c r="F23" s="18" t="s">
        <v>107</v>
      </c>
      <c r="G23" s="18" t="s">
        <v>107</v>
      </c>
      <c r="I23" s="20" t="s">
        <v>116</v>
      </c>
      <c r="K23" s="20"/>
      <c r="L23" s="18"/>
      <c r="S23" s="27" t="s">
        <v>107</v>
      </c>
      <c r="T23" s="27" t="s">
        <v>107</v>
      </c>
      <c r="U23" s="27"/>
      <c r="W23" s="27" t="s">
        <v>116</v>
      </c>
      <c r="X23" s="27"/>
    </row>
    <row r="24" spans="1:24">
      <c r="A24" s="31"/>
      <c r="B24" s="31"/>
      <c r="C24" s="3" t="s">
        <v>97</v>
      </c>
      <c r="F24" s="18" t="s">
        <v>108</v>
      </c>
      <c r="G24" s="18" t="s">
        <v>108</v>
      </c>
      <c r="I24" s="20" t="s">
        <v>117</v>
      </c>
      <c r="K24" s="20"/>
      <c r="L24" s="18"/>
      <c r="S24" s="27" t="s">
        <v>108</v>
      </c>
      <c r="T24" s="27" t="s">
        <v>108</v>
      </c>
      <c r="U24" s="27"/>
      <c r="W24" s="27" t="s">
        <v>117</v>
      </c>
      <c r="X24" s="27"/>
    </row>
    <row r="25" spans="1:24">
      <c r="A25" s="31"/>
      <c r="B25" s="31" t="s">
        <v>94</v>
      </c>
      <c r="C25" s="3" t="s">
        <v>95</v>
      </c>
      <c r="F25" s="18" t="s">
        <v>106</v>
      </c>
      <c r="G25" s="18" t="s">
        <v>106</v>
      </c>
      <c r="I25" s="20" t="s">
        <v>106</v>
      </c>
      <c r="K25" s="20"/>
      <c r="L25" s="18"/>
      <c r="M25" s="14"/>
      <c r="S25" s="27" t="s">
        <v>106</v>
      </c>
      <c r="T25" s="27" t="s">
        <v>106</v>
      </c>
      <c r="U25" s="27"/>
      <c r="W25" s="27" t="s">
        <v>106</v>
      </c>
      <c r="X25" s="27"/>
    </row>
    <row r="26" spans="1:24">
      <c r="A26" s="31"/>
      <c r="B26" s="31"/>
      <c r="C26" s="3" t="s">
        <v>96</v>
      </c>
      <c r="F26" s="18" t="s">
        <v>107</v>
      </c>
      <c r="G26" s="18" t="s">
        <v>107</v>
      </c>
      <c r="I26" s="20" t="s">
        <v>116</v>
      </c>
      <c r="K26" s="20"/>
      <c r="L26" s="18"/>
      <c r="M26" s="14"/>
      <c r="S26" s="27" t="s">
        <v>107</v>
      </c>
      <c r="T26" s="27" t="s">
        <v>107</v>
      </c>
      <c r="U26" s="27"/>
      <c r="W26" s="27" t="s">
        <v>116</v>
      </c>
      <c r="X26" s="27"/>
    </row>
    <row r="27" spans="1:24">
      <c r="A27" s="31"/>
      <c r="B27" s="31"/>
      <c r="C27" s="3" t="s">
        <v>97</v>
      </c>
      <c r="F27" s="18" t="s">
        <v>108</v>
      </c>
      <c r="G27" s="18" t="s">
        <v>108</v>
      </c>
      <c r="I27" s="20" t="s">
        <v>117</v>
      </c>
      <c r="K27" s="20"/>
      <c r="L27" s="18"/>
      <c r="M27" s="14"/>
      <c r="S27" s="27" t="s">
        <v>108</v>
      </c>
      <c r="T27" s="27" t="s">
        <v>108</v>
      </c>
      <c r="U27" s="27"/>
      <c r="W27" s="27" t="s">
        <v>117</v>
      </c>
      <c r="X27" s="27"/>
    </row>
    <row r="28" spans="1:24" ht="30">
      <c r="A28" s="31"/>
      <c r="B28" s="31" t="s">
        <v>91</v>
      </c>
      <c r="C28" s="15" t="s">
        <v>98</v>
      </c>
      <c r="F28" s="18" t="s">
        <v>109</v>
      </c>
      <c r="G28" s="18" t="s">
        <v>109</v>
      </c>
      <c r="I28" s="20" t="s">
        <v>109</v>
      </c>
      <c r="K28" s="20"/>
      <c r="L28" s="18"/>
      <c r="S28" s="27" t="s">
        <v>109</v>
      </c>
      <c r="T28" s="27" t="s">
        <v>109</v>
      </c>
      <c r="U28" s="27"/>
      <c r="W28" s="27" t="s">
        <v>109</v>
      </c>
      <c r="X28" s="27"/>
    </row>
    <row r="29" spans="1:24" ht="30">
      <c r="A29" s="31"/>
      <c r="B29" s="31"/>
      <c r="C29" s="15" t="s">
        <v>99</v>
      </c>
      <c r="F29" s="18" t="s">
        <v>109</v>
      </c>
      <c r="G29" s="18" t="s">
        <v>109</v>
      </c>
      <c r="I29" s="20" t="s">
        <v>109</v>
      </c>
      <c r="K29" s="20"/>
      <c r="L29" s="18"/>
      <c r="S29" s="27" t="s">
        <v>109</v>
      </c>
      <c r="T29" s="27" t="s">
        <v>109</v>
      </c>
      <c r="U29" s="27"/>
      <c r="W29" s="27" t="s">
        <v>109</v>
      </c>
      <c r="X29" s="27"/>
    </row>
    <row r="30" spans="1:24">
      <c r="A30" s="31"/>
      <c r="B30" s="31" t="s">
        <v>92</v>
      </c>
      <c r="C30" s="3" t="s">
        <v>100</v>
      </c>
      <c r="F30" s="18" t="s">
        <v>110</v>
      </c>
      <c r="G30" s="18" t="s">
        <v>110</v>
      </c>
      <c r="I30" s="20" t="s">
        <v>110</v>
      </c>
      <c r="K30" s="20"/>
      <c r="L30" s="18"/>
      <c r="S30" s="27" t="s">
        <v>110</v>
      </c>
      <c r="T30" s="27" t="s">
        <v>110</v>
      </c>
      <c r="U30" s="27"/>
      <c r="W30" s="27" t="s">
        <v>110</v>
      </c>
      <c r="X30" s="27"/>
    </row>
    <row r="31" spans="1:24">
      <c r="A31" s="31"/>
      <c r="B31" s="31"/>
      <c r="C31" s="3" t="s">
        <v>101</v>
      </c>
      <c r="F31" s="18" t="s">
        <v>110</v>
      </c>
      <c r="G31" s="18" t="s">
        <v>110</v>
      </c>
      <c r="I31" s="20" t="s">
        <v>110</v>
      </c>
      <c r="K31" s="20"/>
      <c r="L31" s="18"/>
      <c r="M31" s="14"/>
      <c r="S31" s="27" t="s">
        <v>110</v>
      </c>
      <c r="T31" s="27" t="s">
        <v>110</v>
      </c>
      <c r="U31" s="27"/>
      <c r="W31" s="27" t="s">
        <v>110</v>
      </c>
      <c r="X31" s="27"/>
    </row>
    <row r="32" spans="1:24" ht="30">
      <c r="A32" s="31"/>
      <c r="B32" s="31" t="s">
        <v>93</v>
      </c>
      <c r="C32" s="15" t="s">
        <v>102</v>
      </c>
      <c r="F32" s="18" t="s">
        <v>105</v>
      </c>
      <c r="G32" s="18" t="s">
        <v>105</v>
      </c>
      <c r="I32" s="20" t="s">
        <v>105</v>
      </c>
      <c r="K32" s="20"/>
      <c r="L32" s="18"/>
      <c r="S32" s="27" t="s">
        <v>105</v>
      </c>
      <c r="T32" s="27" t="s">
        <v>105</v>
      </c>
      <c r="U32" s="27"/>
      <c r="W32" s="27" t="s">
        <v>105</v>
      </c>
      <c r="X32" s="27"/>
    </row>
    <row r="33" spans="1:24" ht="30">
      <c r="A33" s="31"/>
      <c r="B33" s="31"/>
      <c r="C33" s="15" t="s">
        <v>103</v>
      </c>
      <c r="G33" s="17"/>
      <c r="L33" s="18"/>
      <c r="S33" s="27"/>
      <c r="W33" s="27"/>
      <c r="X33" s="27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AL4">
      <formula1>"-,Round Tube"</formula1>
    </dataValidation>
    <dataValidation type="list" allowBlank="1" showInputMessage="1" showErrorMessage="1" sqref="D2:AL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D3:AL3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U10" zoomScaleNormal="100" workbookViewId="0">
      <selection activeCell="AK13" sqref="AJ13:AK13"/>
    </sheetView>
  </sheetViews>
  <sheetFormatPr defaultRowHeight="15"/>
  <cols>
    <col min="1" max="1" width="13.5703125" style="1" customWidth="1"/>
    <col min="2" max="5" width="9.140625" style="1"/>
    <col min="6" max="6" width="8.28515625" style="1" customWidth="1"/>
    <col min="7" max="7" width="8.42578125" style="1" customWidth="1"/>
    <col min="8" max="8" width="7.42578125" style="1" customWidth="1"/>
    <col min="9" max="9" width="8.85546875" style="1" customWidth="1"/>
    <col min="10" max="10" width="7.5703125" style="1" customWidth="1"/>
    <col min="11" max="11" width="8.5703125" style="1" customWidth="1"/>
    <col min="12" max="20" width="9.140625" style="1"/>
    <col min="21" max="21" width="7.7109375" style="1" customWidth="1"/>
    <col min="22" max="24" width="9.140625" style="1"/>
    <col min="25" max="25" width="11.140625" style="1" customWidth="1"/>
    <col min="26" max="26" width="9.140625" style="1" customWidth="1"/>
    <col min="27" max="16384" width="9.140625" style="1"/>
  </cols>
  <sheetData>
    <row r="1" spans="1:38" s="10" customFormat="1" ht="15" customHeight="1">
      <c r="A1" s="10" t="s">
        <v>49</v>
      </c>
      <c r="B1" s="10">
        <f>BodyParameter!C1</f>
        <v>35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>Body18</v>
      </c>
      <c r="V1" s="10" t="str">
        <f>BodyParameter!V1</f>
        <v>Body19</v>
      </c>
      <c r="W1" s="10" t="str">
        <f>BodyParameter!W1</f>
        <v>Body20</v>
      </c>
      <c r="X1" s="10" t="str">
        <f>BodyParameter!X1</f>
        <v>Body21</v>
      </c>
      <c r="Y1" s="10" t="str">
        <f>BodyParameter!Y1</f>
        <v>Body22</v>
      </c>
      <c r="Z1" s="10" t="str">
        <f>BodyParameter!Z1</f>
        <v>Body23</v>
      </c>
      <c r="AA1" s="10" t="str">
        <f>BodyParameter!AA1</f>
        <v>Body24</v>
      </c>
      <c r="AB1" s="10" t="str">
        <f>BodyParameter!AB1</f>
        <v>Body25</v>
      </c>
      <c r="AC1" s="10" t="str">
        <f>BodyParameter!AC1</f>
        <v>Body26</v>
      </c>
      <c r="AD1" s="10" t="str">
        <f>BodyParameter!AD1</f>
        <v>Body27</v>
      </c>
      <c r="AE1" s="10" t="str">
        <f>BodyParameter!AE1</f>
        <v>Body28</v>
      </c>
      <c r="AF1" s="10" t="str">
        <f>BodyParameter!AF1</f>
        <v>Body29</v>
      </c>
      <c r="AG1" s="10" t="str">
        <f>BodyParameter!AG1</f>
        <v>Body30</v>
      </c>
      <c r="AH1" s="10" t="str">
        <f>BodyParameter!AH1</f>
        <v>Body31</v>
      </c>
      <c r="AI1" s="10" t="str">
        <f>BodyParameter!AI1</f>
        <v>Body32</v>
      </c>
      <c r="AJ1" s="10" t="str">
        <f>BodyParameter!AJ1</f>
        <v>Body33</v>
      </c>
      <c r="AK1" s="10" t="str">
        <f>BodyParameter!AK1</f>
        <v>Body34</v>
      </c>
      <c r="AL1" s="10" t="str">
        <f>BodyParameter!AL1</f>
        <v>Body35</v>
      </c>
    </row>
    <row r="2" spans="1:38" s="10" customFormat="1" ht="42" customHeight="1">
      <c r="A2" s="31" t="s">
        <v>0</v>
      </c>
      <c r="B2" s="31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Rigid Body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Strut Tie Rope Model</v>
      </c>
      <c r="M2" s="10" t="str">
        <f>BodyParameter!M3</f>
        <v>Strut Tie Rope Model</v>
      </c>
      <c r="N2" s="10" t="str">
        <f>BodyParameter!N3</f>
        <v>Strut Tie Rope Model</v>
      </c>
      <c r="O2" s="10" t="str">
        <f>BodyParameter!O3</f>
        <v>Strut Tie Rope Model</v>
      </c>
      <c r="P2" s="10" t="str">
        <f>BodyParameter!P3</f>
        <v>Strut Tie Rope Model</v>
      </c>
      <c r="Q2" s="10" t="str">
        <f>BodyParameter!Q3</f>
        <v>Strut Tie Rope Model</v>
      </c>
      <c r="R2" s="10" t="str">
        <f>BodyParameter!R3</f>
        <v>Rigid Body</v>
      </c>
      <c r="S2" s="10" t="str">
        <f>BodyParameter!S3</f>
        <v>Super Truss Element</v>
      </c>
      <c r="T2" s="10" t="str">
        <f>BodyParameter!T3</f>
        <v>Super Truss Element</v>
      </c>
      <c r="U2" s="10" t="str">
        <f>BodyParameter!U3</f>
        <v>Rigid Body</v>
      </c>
      <c r="V2" s="10" t="str">
        <f>BodyParameter!V3</f>
        <v>Rigid Body</v>
      </c>
      <c r="W2" s="10" t="str">
        <f>BodyParameter!W3</f>
        <v>Super Truss Element</v>
      </c>
      <c r="X2" s="10" t="str">
        <f>BodyParameter!X3</f>
        <v>Rigid Body</v>
      </c>
      <c r="Y2" s="10" t="str">
        <f>BodyParameter!Y3</f>
        <v>Strut Tie Rope Model</v>
      </c>
      <c r="Z2" s="10" t="str">
        <f>BodyParameter!Z3</f>
        <v>Strut Tie Rope Model</v>
      </c>
      <c r="AA2" s="10" t="str">
        <f>BodyParameter!AA3</f>
        <v>Strut Tie Rope Model</v>
      </c>
      <c r="AB2" s="10" t="str">
        <f>BodyParameter!AB3</f>
        <v>Strut Tie Rope Model</v>
      </c>
      <c r="AC2" s="10" t="str">
        <f>BodyParameter!AC3</f>
        <v>Strut Tie Rope Model</v>
      </c>
      <c r="AD2" s="10" t="str">
        <f>BodyParameter!AD3</f>
        <v>Strut Tie Rope Model</v>
      </c>
      <c r="AE2" s="10" t="str">
        <f>BodyParameter!AE3</f>
        <v>Strut Tie Rope Model</v>
      </c>
      <c r="AF2" s="10" t="str">
        <f>BodyParameter!AF3</f>
        <v>Strut Tie Rope Model</v>
      </c>
      <c r="AG2" s="10" t="str">
        <f>BodyParameter!AG3</f>
        <v>Strut Tie Rope Model</v>
      </c>
      <c r="AH2" s="10" t="str">
        <f>BodyParameter!AH3</f>
        <v>Strut Tie Rope Model</v>
      </c>
      <c r="AI2" s="10" t="str">
        <f>BodyParameter!AI3</f>
        <v>Cubic Spline Rope</v>
      </c>
      <c r="AJ2" s="10" t="str">
        <f>BodyParameter!AJ3</f>
        <v>Cubic Spline Rope</v>
      </c>
      <c r="AK2" s="10" t="str">
        <f>BodyParameter!AK3</f>
        <v>Cubic Spline Rope</v>
      </c>
      <c r="AL2" s="10" t="str">
        <f>BodyParameter!AL3</f>
        <v>Rigid Body</v>
      </c>
    </row>
    <row r="3" spans="1:38">
      <c r="A3" s="32" t="s">
        <v>57</v>
      </c>
      <c r="B3" s="32"/>
      <c r="C3" s="2">
        <v>1</v>
      </c>
      <c r="D3" s="1">
        <v>7</v>
      </c>
      <c r="E3" s="1">
        <v>6</v>
      </c>
      <c r="F3" s="1">
        <v>2</v>
      </c>
      <c r="G3" s="1">
        <v>2</v>
      </c>
      <c r="H3" s="1">
        <v>6</v>
      </c>
      <c r="I3" s="1">
        <v>2</v>
      </c>
      <c r="J3" s="1">
        <v>6</v>
      </c>
      <c r="K3" s="1">
        <v>12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8</v>
      </c>
      <c r="S3" s="1">
        <v>2</v>
      </c>
      <c r="T3" s="1">
        <v>2</v>
      </c>
      <c r="U3" s="1">
        <v>12</v>
      </c>
      <c r="V3" s="1">
        <v>6</v>
      </c>
      <c r="W3" s="1">
        <v>2</v>
      </c>
      <c r="X3" s="1">
        <v>6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</row>
    <row r="4" spans="1:38">
      <c r="A4" s="32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H4" s="1">
        <v>0</v>
      </c>
      <c r="J4" s="1">
        <v>0</v>
      </c>
      <c r="K4" s="1">
        <v>0</v>
      </c>
      <c r="R4" s="1">
        <v>0</v>
      </c>
      <c r="U4" s="1">
        <v>0</v>
      </c>
      <c r="V4" s="1">
        <v>0</v>
      </c>
      <c r="X4" s="1">
        <v>0</v>
      </c>
      <c r="AL4" s="1">
        <v>0</v>
      </c>
    </row>
    <row r="5" spans="1:38">
      <c r="A5" s="32"/>
      <c r="B5" s="1" t="s">
        <v>53</v>
      </c>
      <c r="C5" s="1">
        <v>0</v>
      </c>
      <c r="D5" s="1">
        <v>0</v>
      </c>
      <c r="E5" s="1">
        <v>0</v>
      </c>
      <c r="H5" s="1">
        <v>0</v>
      </c>
      <c r="J5" s="1">
        <v>0</v>
      </c>
      <c r="K5" s="1">
        <v>0</v>
      </c>
      <c r="R5" s="1">
        <v>0</v>
      </c>
      <c r="U5" s="1">
        <v>0</v>
      </c>
      <c r="V5" s="1">
        <v>0</v>
      </c>
      <c r="X5" s="1">
        <v>0</v>
      </c>
      <c r="AL5" s="1">
        <v>0</v>
      </c>
    </row>
    <row r="6" spans="1:38">
      <c r="A6" s="32"/>
      <c r="B6" s="1" t="s">
        <v>54</v>
      </c>
      <c r="C6" s="1">
        <v>0</v>
      </c>
      <c r="D6" s="1">
        <v>0</v>
      </c>
      <c r="E6" s="1">
        <v>0</v>
      </c>
      <c r="H6" s="1">
        <v>0</v>
      </c>
      <c r="J6" s="1">
        <v>0</v>
      </c>
      <c r="K6" s="1">
        <v>0</v>
      </c>
      <c r="R6" s="1">
        <v>0</v>
      </c>
      <c r="U6" s="1">
        <v>0</v>
      </c>
      <c r="V6" s="1">
        <v>0</v>
      </c>
      <c r="X6" s="1">
        <v>0</v>
      </c>
      <c r="AL6" s="1">
        <v>0</v>
      </c>
    </row>
    <row r="7" spans="1:38">
      <c r="A7" s="32"/>
      <c r="B7" s="1" t="s">
        <v>51</v>
      </c>
      <c r="C7" s="1">
        <v>0</v>
      </c>
      <c r="D7" s="1">
        <v>0</v>
      </c>
      <c r="E7" s="1">
        <v>0</v>
      </c>
      <c r="H7" s="1">
        <v>0</v>
      </c>
      <c r="J7" s="1">
        <v>0</v>
      </c>
      <c r="K7" s="1">
        <v>0</v>
      </c>
      <c r="R7" s="1">
        <v>0</v>
      </c>
      <c r="U7" s="1">
        <v>0</v>
      </c>
      <c r="V7" s="1">
        <v>0</v>
      </c>
      <c r="X7" s="1">
        <v>0</v>
      </c>
      <c r="AL7" s="1">
        <v>0</v>
      </c>
    </row>
    <row r="8" spans="1:38">
      <c r="A8" s="32"/>
      <c r="B8" s="1" t="s">
        <v>55</v>
      </c>
      <c r="C8" s="1">
        <v>0</v>
      </c>
      <c r="D8" s="1">
        <v>0</v>
      </c>
      <c r="E8" s="1">
        <v>0</v>
      </c>
      <c r="H8" s="1">
        <v>0</v>
      </c>
      <c r="J8" s="1">
        <v>0</v>
      </c>
      <c r="K8" s="1">
        <v>0</v>
      </c>
      <c r="R8" s="1">
        <v>0</v>
      </c>
      <c r="U8" s="1">
        <v>0</v>
      </c>
      <c r="V8" s="1">
        <v>0</v>
      </c>
      <c r="X8" s="1">
        <v>0</v>
      </c>
      <c r="AL8" s="1">
        <v>0</v>
      </c>
    </row>
    <row r="9" spans="1:38">
      <c r="A9" s="32"/>
      <c r="B9" s="1" t="s">
        <v>56</v>
      </c>
      <c r="C9" s="1">
        <v>0</v>
      </c>
      <c r="D9" s="1">
        <v>0</v>
      </c>
      <c r="E9" s="1">
        <v>0</v>
      </c>
      <c r="H9" s="1">
        <v>0</v>
      </c>
      <c r="J9" s="1">
        <v>0</v>
      </c>
      <c r="K9" s="1">
        <v>0</v>
      </c>
      <c r="R9" s="1">
        <v>0</v>
      </c>
      <c r="U9" s="1">
        <v>0</v>
      </c>
      <c r="V9" s="1">
        <v>0</v>
      </c>
      <c r="X9" s="1">
        <v>0</v>
      </c>
      <c r="AL9" s="1">
        <v>0</v>
      </c>
    </row>
    <row r="10" spans="1:38" s="8" customFormat="1">
      <c r="A10" s="32" t="str">
        <f t="shared" ref="A10" si="0">"Joint"&amp;((ROW()-4)/6+1)</f>
        <v>Joint2</v>
      </c>
      <c r="B10" s="8" t="s">
        <v>52</v>
      </c>
      <c r="D10" s="8">
        <v>0</v>
      </c>
      <c r="E10" s="8">
        <f>SQRT(2)</f>
        <v>1.4142135623730951</v>
      </c>
      <c r="H10" s="8">
        <f>SQRT(2)</f>
        <v>1.4142135623730951</v>
      </c>
      <c r="J10" s="8">
        <f>SQRT(2)</f>
        <v>1.4142135623730951</v>
      </c>
      <c r="K10" s="8">
        <f>SQRT(2)</f>
        <v>1.4142135623730951</v>
      </c>
      <c r="R10" s="8">
        <f>SQRT(2)</f>
        <v>1.4142135623730951</v>
      </c>
      <c r="U10" s="8">
        <f>SQRT(2)</f>
        <v>1.4142135623730951</v>
      </c>
      <c r="V10" s="8">
        <f>SQRT(2)</f>
        <v>1.4142135623730951</v>
      </c>
      <c r="X10" s="8">
        <f>SQRT(2)</f>
        <v>1.4142135623730951</v>
      </c>
      <c r="AL10" s="8">
        <v>0.5</v>
      </c>
    </row>
    <row r="11" spans="1:38" s="8" customFormat="1">
      <c r="A11" s="32"/>
      <c r="B11" s="8" t="s">
        <v>53</v>
      </c>
      <c r="D11" s="8">
        <v>0</v>
      </c>
      <c r="E11" s="8">
        <v>0</v>
      </c>
      <c r="H11" s="8">
        <v>0</v>
      </c>
      <c r="J11" s="8">
        <v>0</v>
      </c>
      <c r="K11" s="8">
        <v>0</v>
      </c>
      <c r="R11" s="8">
        <v>0</v>
      </c>
      <c r="U11" s="8">
        <v>0</v>
      </c>
      <c r="V11" s="8">
        <v>0</v>
      </c>
      <c r="X11" s="8">
        <v>0</v>
      </c>
      <c r="AL11" s="8">
        <v>0</v>
      </c>
    </row>
    <row r="12" spans="1:38" s="8" customFormat="1">
      <c r="A12" s="32"/>
      <c r="B12" s="8" t="s">
        <v>54</v>
      </c>
      <c r="D12" s="8">
        <v>4</v>
      </c>
      <c r="E12" s="8">
        <v>0</v>
      </c>
      <c r="H12" s="8">
        <v>0</v>
      </c>
      <c r="J12" s="8">
        <v>0</v>
      </c>
      <c r="K12" s="8">
        <v>0</v>
      </c>
      <c r="R12" s="8">
        <v>0</v>
      </c>
      <c r="U12" s="8">
        <v>0</v>
      </c>
      <c r="V12" s="8">
        <v>0</v>
      </c>
      <c r="X12" s="8">
        <v>0</v>
      </c>
      <c r="AL12" s="8">
        <v>0</v>
      </c>
    </row>
    <row r="13" spans="1:38" s="8" customFormat="1">
      <c r="A13" s="32"/>
      <c r="B13" s="8" t="s">
        <v>51</v>
      </c>
      <c r="D13" s="8">
        <v>0</v>
      </c>
      <c r="E13" s="8">
        <v>0</v>
      </c>
      <c r="H13" s="8">
        <v>0</v>
      </c>
      <c r="J13" s="8">
        <v>0</v>
      </c>
      <c r="K13" s="8">
        <v>0</v>
      </c>
      <c r="R13" s="8">
        <v>0</v>
      </c>
      <c r="U13" s="8">
        <v>0</v>
      </c>
      <c r="V13" s="8">
        <v>0</v>
      </c>
      <c r="X13" s="8">
        <v>0</v>
      </c>
      <c r="AL13" s="8">
        <v>0</v>
      </c>
    </row>
    <row r="14" spans="1:38" s="8" customFormat="1">
      <c r="A14" s="32"/>
      <c r="B14" s="8" t="s">
        <v>55</v>
      </c>
      <c r="D14" s="8">
        <v>0</v>
      </c>
      <c r="E14" s="8">
        <v>0</v>
      </c>
      <c r="H14" s="8">
        <v>0</v>
      </c>
      <c r="J14" s="8">
        <v>0</v>
      </c>
      <c r="K14" s="8">
        <v>0</v>
      </c>
      <c r="R14" s="8">
        <v>0</v>
      </c>
      <c r="U14" s="8">
        <v>0</v>
      </c>
      <c r="V14" s="8">
        <v>0</v>
      </c>
      <c r="X14" s="8">
        <v>0</v>
      </c>
      <c r="AL14" s="8">
        <v>0</v>
      </c>
    </row>
    <row r="15" spans="1:38" s="8" customFormat="1">
      <c r="A15" s="32"/>
      <c r="B15" s="8" t="s">
        <v>56</v>
      </c>
      <c r="D15" s="8">
        <v>0</v>
      </c>
      <c r="E15" s="8">
        <v>0</v>
      </c>
      <c r="H15" s="8">
        <v>0</v>
      </c>
      <c r="J15" s="8">
        <v>0</v>
      </c>
      <c r="K15" s="8">
        <v>0</v>
      </c>
      <c r="R15" s="8">
        <v>0</v>
      </c>
      <c r="U15" s="8">
        <v>0</v>
      </c>
      <c r="V15" s="8">
        <v>0</v>
      </c>
      <c r="X15" s="8">
        <v>0</v>
      </c>
      <c r="AL15" s="8">
        <v>0</v>
      </c>
    </row>
    <row r="16" spans="1:38">
      <c r="A16" s="32" t="str">
        <f t="shared" ref="A16" si="1">"Joint"&amp;((ROW()-4)/6+1)</f>
        <v>Joint3</v>
      </c>
      <c r="B16" s="1" t="s">
        <v>52</v>
      </c>
      <c r="D16" s="1">
        <v>-4</v>
      </c>
      <c r="E16" s="1">
        <f>SQRT(2)</f>
        <v>1.4142135623730951</v>
      </c>
      <c r="H16" s="1">
        <f>SQRT(2)</f>
        <v>1.4142135623730951</v>
      </c>
      <c r="J16" s="1">
        <v>0</v>
      </c>
      <c r="K16" s="1">
        <v>0</v>
      </c>
      <c r="R16" s="1">
        <v>0</v>
      </c>
      <c r="U16" s="1">
        <v>0</v>
      </c>
      <c r="V16" s="1">
        <f>SQRT(2)</f>
        <v>1.4142135623730951</v>
      </c>
      <c r="X16" s="1">
        <v>0</v>
      </c>
    </row>
    <row r="17" spans="1:24">
      <c r="A17" s="32"/>
      <c r="B17" s="1" t="s">
        <v>53</v>
      </c>
      <c r="D17" s="1">
        <v>0</v>
      </c>
      <c r="E17" s="1">
        <v>1</v>
      </c>
      <c r="H17" s="21">
        <v>0.5</v>
      </c>
      <c r="J17" s="21">
        <v>0.5</v>
      </c>
      <c r="K17" s="1">
        <v>1</v>
      </c>
      <c r="R17" s="1">
        <v>1</v>
      </c>
      <c r="U17" s="1">
        <v>1</v>
      </c>
      <c r="V17" s="21">
        <v>0.5</v>
      </c>
      <c r="X17" s="21">
        <v>0.5</v>
      </c>
    </row>
    <row r="18" spans="1:24">
      <c r="A18" s="32"/>
      <c r="B18" s="1" t="s">
        <v>54</v>
      </c>
      <c r="D18" s="1">
        <v>4</v>
      </c>
      <c r="E18" s="1">
        <v>1</v>
      </c>
      <c r="H18" s="21">
        <v>0.5</v>
      </c>
      <c r="J18" s="21">
        <v>0.5</v>
      </c>
      <c r="K18" s="1">
        <v>1</v>
      </c>
      <c r="R18" s="1">
        <v>0</v>
      </c>
      <c r="U18" s="1">
        <v>1</v>
      </c>
      <c r="V18" s="21">
        <v>0.5</v>
      </c>
      <c r="X18" s="21">
        <v>0.5</v>
      </c>
    </row>
    <row r="19" spans="1:24">
      <c r="A19" s="32"/>
      <c r="B19" s="1" t="s">
        <v>51</v>
      </c>
      <c r="D19" s="1">
        <v>0</v>
      </c>
      <c r="E19" s="1">
        <v>0</v>
      </c>
      <c r="H19" s="1">
        <v>0</v>
      </c>
      <c r="J19" s="1">
        <v>0</v>
      </c>
      <c r="K19" s="1">
        <v>0</v>
      </c>
      <c r="R19" s="1">
        <v>0</v>
      </c>
      <c r="U19" s="1">
        <v>0</v>
      </c>
      <c r="V19" s="1">
        <v>0</v>
      </c>
      <c r="X19" s="1">
        <v>0</v>
      </c>
    </row>
    <row r="20" spans="1:24">
      <c r="A20" s="32"/>
      <c r="B20" s="1" t="s">
        <v>55</v>
      </c>
      <c r="D20" s="1">
        <v>0</v>
      </c>
      <c r="E20" s="1">
        <v>0</v>
      </c>
      <c r="H20" s="1">
        <v>0</v>
      </c>
      <c r="J20" s="1">
        <v>0</v>
      </c>
      <c r="K20" s="1">
        <v>0</v>
      </c>
      <c r="R20" s="1">
        <v>0</v>
      </c>
      <c r="U20" s="1">
        <v>0</v>
      </c>
      <c r="V20" s="1">
        <v>0</v>
      </c>
      <c r="X20" s="1">
        <v>0</v>
      </c>
    </row>
    <row r="21" spans="1:24">
      <c r="A21" s="32"/>
      <c r="B21" s="1" t="s">
        <v>56</v>
      </c>
      <c r="D21" s="1">
        <v>0</v>
      </c>
      <c r="E21" s="1">
        <v>0</v>
      </c>
      <c r="H21" s="1">
        <v>0</v>
      </c>
      <c r="J21" s="1">
        <v>0</v>
      </c>
      <c r="K21" s="1">
        <v>0</v>
      </c>
      <c r="R21" s="1">
        <v>0</v>
      </c>
      <c r="U21" s="1">
        <v>0</v>
      </c>
      <c r="V21" s="1">
        <v>0</v>
      </c>
      <c r="X21" s="1">
        <v>0</v>
      </c>
    </row>
    <row r="22" spans="1:24" s="8" customFormat="1">
      <c r="A22" s="32" t="str">
        <f t="shared" ref="A22" si="2">"Joint"&amp;((ROW()-4)/6+1)</f>
        <v>Joint4</v>
      </c>
      <c r="B22" s="8" t="s">
        <v>52</v>
      </c>
      <c r="D22" s="8">
        <v>-5</v>
      </c>
      <c r="E22" s="8">
        <f>SQRT(2)</f>
        <v>1.4142135623730951</v>
      </c>
      <c r="H22" s="8">
        <f>SQRT(2)</f>
        <v>1.4142135623730951</v>
      </c>
      <c r="J22" s="8">
        <v>0</v>
      </c>
      <c r="K22" s="8">
        <v>0</v>
      </c>
      <c r="R22" s="8">
        <v>0</v>
      </c>
      <c r="U22" s="8">
        <v>0</v>
      </c>
      <c r="V22" s="8">
        <f>SQRT(2)</f>
        <v>1.4142135623730951</v>
      </c>
      <c r="X22" s="8">
        <v>0</v>
      </c>
    </row>
    <row r="23" spans="1:24" s="8" customFormat="1">
      <c r="A23" s="32"/>
      <c r="B23" s="8" t="s">
        <v>53</v>
      </c>
      <c r="D23" s="8">
        <v>0</v>
      </c>
      <c r="E23" s="8">
        <v>-1</v>
      </c>
      <c r="H23" s="8">
        <v>-0.5</v>
      </c>
      <c r="J23" s="8">
        <v>-0.5</v>
      </c>
      <c r="K23" s="8">
        <v>-1</v>
      </c>
      <c r="R23" s="8">
        <v>-1</v>
      </c>
      <c r="U23" s="8">
        <v>-1</v>
      </c>
      <c r="V23" s="8">
        <v>-0.5</v>
      </c>
      <c r="X23" s="8">
        <v>-0.5</v>
      </c>
    </row>
    <row r="24" spans="1:24" s="8" customFormat="1">
      <c r="A24" s="32"/>
      <c r="B24" s="8" t="s">
        <v>54</v>
      </c>
      <c r="D24" s="8">
        <v>0</v>
      </c>
      <c r="E24" s="8">
        <v>1</v>
      </c>
      <c r="H24" s="8">
        <v>0.5</v>
      </c>
      <c r="J24" s="8">
        <v>0.5</v>
      </c>
      <c r="K24" s="8">
        <v>1</v>
      </c>
      <c r="R24" s="8">
        <v>0</v>
      </c>
      <c r="U24" s="8">
        <v>1</v>
      </c>
      <c r="V24" s="8">
        <v>0.5</v>
      </c>
      <c r="X24" s="8">
        <v>0.5</v>
      </c>
    </row>
    <row r="25" spans="1:24" s="8" customFormat="1">
      <c r="A25" s="32"/>
      <c r="B25" s="8" t="s">
        <v>51</v>
      </c>
      <c r="D25" s="8">
        <v>0</v>
      </c>
      <c r="E25" s="8">
        <v>0</v>
      </c>
      <c r="H25" s="8">
        <v>0</v>
      </c>
      <c r="J25" s="8">
        <v>0</v>
      </c>
      <c r="K25" s="8">
        <v>0</v>
      </c>
      <c r="R25" s="8">
        <v>0</v>
      </c>
      <c r="U25" s="8">
        <v>0</v>
      </c>
      <c r="V25" s="8">
        <v>0</v>
      </c>
      <c r="X25" s="8">
        <v>0</v>
      </c>
    </row>
    <row r="26" spans="1:24" s="8" customFormat="1">
      <c r="A26" s="32"/>
      <c r="B26" s="8" t="s">
        <v>55</v>
      </c>
      <c r="D26" s="8">
        <v>0</v>
      </c>
      <c r="E26" s="8">
        <v>0</v>
      </c>
      <c r="H26" s="8">
        <v>0</v>
      </c>
      <c r="J26" s="8">
        <v>0</v>
      </c>
      <c r="K26" s="8">
        <v>0</v>
      </c>
      <c r="R26" s="8">
        <v>0</v>
      </c>
      <c r="U26" s="8">
        <v>0</v>
      </c>
      <c r="V26" s="8">
        <v>0</v>
      </c>
      <c r="X26" s="8">
        <v>0</v>
      </c>
    </row>
    <row r="27" spans="1:24" s="8" customFormat="1">
      <c r="A27" s="32"/>
      <c r="B27" s="8" t="s">
        <v>56</v>
      </c>
      <c r="D27" s="8">
        <v>0</v>
      </c>
      <c r="E27" s="8">
        <v>0</v>
      </c>
      <c r="H27" s="8">
        <v>0</v>
      </c>
      <c r="J27" s="8">
        <v>0</v>
      </c>
      <c r="K27" s="8">
        <v>0</v>
      </c>
      <c r="R27" s="8">
        <v>0</v>
      </c>
      <c r="U27" s="8">
        <v>0</v>
      </c>
      <c r="V27" s="8">
        <v>0</v>
      </c>
      <c r="X27" s="8">
        <v>0</v>
      </c>
    </row>
    <row r="28" spans="1:24">
      <c r="A28" s="32" t="str">
        <f t="shared" ref="A28" si="3">"Joint"&amp;((ROW()-4)/6+1)</f>
        <v>Joint5</v>
      </c>
      <c r="B28" s="1" t="s">
        <v>52</v>
      </c>
      <c r="D28" s="1">
        <v>-5</v>
      </c>
      <c r="E28" s="1">
        <f>SQRT(2)</f>
        <v>1.4142135623730951</v>
      </c>
      <c r="H28" s="1">
        <f>SQRT(2)</f>
        <v>1.4142135623730951</v>
      </c>
      <c r="J28" s="1">
        <v>0</v>
      </c>
      <c r="K28" s="1">
        <v>0</v>
      </c>
      <c r="R28" s="1">
        <f>SQRT(2)</f>
        <v>1.4142135623730951</v>
      </c>
      <c r="U28" s="1">
        <v>0</v>
      </c>
      <c r="V28" s="1">
        <f>SQRT(2)</f>
        <v>1.4142135623730951</v>
      </c>
      <c r="X28" s="1">
        <v>0</v>
      </c>
    </row>
    <row r="29" spans="1:24">
      <c r="A29" s="32"/>
      <c r="B29" s="1" t="s">
        <v>53</v>
      </c>
      <c r="D29" s="1">
        <v>0</v>
      </c>
      <c r="E29" s="1">
        <v>-1</v>
      </c>
      <c r="H29" s="1">
        <v>-0.5</v>
      </c>
      <c r="J29" s="1">
        <v>-0.5</v>
      </c>
      <c r="K29" s="1">
        <v>-1</v>
      </c>
      <c r="R29" s="1">
        <v>1</v>
      </c>
      <c r="U29" s="1">
        <v>-1</v>
      </c>
      <c r="V29" s="1">
        <v>-0.5</v>
      </c>
      <c r="X29" s="1">
        <v>-0.5</v>
      </c>
    </row>
    <row r="30" spans="1:24">
      <c r="A30" s="32"/>
      <c r="B30" s="1" t="s">
        <v>54</v>
      </c>
      <c r="D30" s="1">
        <v>4</v>
      </c>
      <c r="E30" s="1">
        <v>-1</v>
      </c>
      <c r="H30" s="1">
        <v>-0.5</v>
      </c>
      <c r="J30" s="1">
        <v>-0.5</v>
      </c>
      <c r="K30" s="1">
        <v>-1</v>
      </c>
      <c r="R30" s="1">
        <v>1</v>
      </c>
      <c r="U30" s="1">
        <v>-1</v>
      </c>
      <c r="V30" s="1">
        <v>-0.5</v>
      </c>
      <c r="X30" s="1">
        <v>-0.5</v>
      </c>
    </row>
    <row r="31" spans="1:24">
      <c r="A31" s="32"/>
      <c r="B31" s="1" t="s">
        <v>51</v>
      </c>
      <c r="D31" s="1">
        <v>0</v>
      </c>
      <c r="E31" s="1">
        <v>0</v>
      </c>
      <c r="H31" s="1">
        <v>0</v>
      </c>
      <c r="J31" s="1">
        <v>0</v>
      </c>
      <c r="K31" s="1">
        <v>0</v>
      </c>
      <c r="R31" s="1">
        <v>0</v>
      </c>
      <c r="U31" s="1">
        <v>0</v>
      </c>
      <c r="V31" s="1">
        <v>0</v>
      </c>
      <c r="X31" s="1">
        <v>0</v>
      </c>
    </row>
    <row r="32" spans="1:24">
      <c r="A32" s="32"/>
      <c r="B32" s="1" t="s">
        <v>55</v>
      </c>
      <c r="D32" s="1">
        <v>0</v>
      </c>
      <c r="E32" s="1">
        <v>0</v>
      </c>
      <c r="H32" s="1">
        <v>0</v>
      </c>
      <c r="J32" s="1">
        <v>0</v>
      </c>
      <c r="K32" s="1">
        <v>0</v>
      </c>
      <c r="R32" s="1">
        <v>0</v>
      </c>
      <c r="U32" s="1">
        <v>0</v>
      </c>
      <c r="V32" s="1">
        <v>0</v>
      </c>
      <c r="X32" s="1">
        <v>0</v>
      </c>
    </row>
    <row r="33" spans="1:24">
      <c r="A33" s="32"/>
      <c r="B33" s="1" t="s">
        <v>56</v>
      </c>
      <c r="D33" s="1">
        <v>0</v>
      </c>
      <c r="E33" s="1">
        <v>0</v>
      </c>
      <c r="H33" s="1">
        <v>0</v>
      </c>
      <c r="J33" s="1">
        <v>0</v>
      </c>
      <c r="K33" s="1">
        <v>0</v>
      </c>
      <c r="R33" s="1">
        <v>0</v>
      </c>
      <c r="U33" s="1">
        <v>0</v>
      </c>
      <c r="V33" s="1">
        <v>0</v>
      </c>
      <c r="X33" s="1">
        <v>0</v>
      </c>
    </row>
    <row r="34" spans="1:24" s="8" customFormat="1">
      <c r="A34" s="32" t="str">
        <f t="shared" ref="A34" si="4">"Joint"&amp;((ROW()-4)/6+1)</f>
        <v>Joint6</v>
      </c>
      <c r="B34" s="8" t="s">
        <v>52</v>
      </c>
      <c r="D34" s="8">
        <v>5</v>
      </c>
      <c r="E34" s="8">
        <f>SQRT(2)</f>
        <v>1.4142135623730951</v>
      </c>
      <c r="H34" s="8">
        <f>SQRT(2)</f>
        <v>1.4142135623730951</v>
      </c>
      <c r="J34" s="8">
        <v>0</v>
      </c>
      <c r="K34" s="8">
        <v>0</v>
      </c>
      <c r="R34" s="8">
        <f>SQRT(2)</f>
        <v>1.4142135623730951</v>
      </c>
      <c r="U34" s="8">
        <v>0</v>
      </c>
      <c r="V34" s="8">
        <f>SQRT(2)</f>
        <v>1.4142135623730951</v>
      </c>
      <c r="X34" s="8">
        <v>0</v>
      </c>
    </row>
    <row r="35" spans="1:24" s="8" customFormat="1">
      <c r="A35" s="32"/>
      <c r="B35" s="8" t="s">
        <v>53</v>
      </c>
      <c r="D35" s="8">
        <v>0</v>
      </c>
      <c r="E35" s="8">
        <v>1</v>
      </c>
      <c r="H35" s="8">
        <v>0.5</v>
      </c>
      <c r="J35" s="8">
        <v>0.5</v>
      </c>
      <c r="K35" s="8">
        <v>1</v>
      </c>
      <c r="R35" s="8">
        <v>-1</v>
      </c>
      <c r="U35" s="8">
        <v>1</v>
      </c>
      <c r="V35" s="8">
        <v>0.5</v>
      </c>
      <c r="X35" s="8">
        <v>0.5</v>
      </c>
    </row>
    <row r="36" spans="1:24" s="8" customFormat="1">
      <c r="A36" s="32"/>
      <c r="B36" s="8" t="s">
        <v>54</v>
      </c>
      <c r="D36" s="8">
        <v>4</v>
      </c>
      <c r="E36" s="8">
        <v>-1</v>
      </c>
      <c r="H36" s="8">
        <v>-0.5</v>
      </c>
      <c r="J36" s="8">
        <v>-0.5</v>
      </c>
      <c r="K36" s="8">
        <v>-1</v>
      </c>
      <c r="R36" s="8">
        <v>1</v>
      </c>
      <c r="U36" s="8">
        <v>-1</v>
      </c>
      <c r="V36" s="8">
        <v>-0.5</v>
      </c>
      <c r="X36" s="8">
        <v>-0.5</v>
      </c>
    </row>
    <row r="37" spans="1:24" s="8" customFormat="1">
      <c r="A37" s="32"/>
      <c r="B37" s="8" t="s">
        <v>51</v>
      </c>
      <c r="D37" s="8">
        <v>0</v>
      </c>
      <c r="E37" s="8">
        <v>0</v>
      </c>
      <c r="H37" s="8">
        <v>0</v>
      </c>
      <c r="J37" s="8">
        <v>0</v>
      </c>
      <c r="K37" s="8">
        <v>0</v>
      </c>
      <c r="R37" s="8">
        <v>0</v>
      </c>
      <c r="U37" s="8">
        <v>0</v>
      </c>
      <c r="V37" s="8">
        <v>0</v>
      </c>
      <c r="X37" s="8">
        <v>0</v>
      </c>
    </row>
    <row r="38" spans="1:24" s="8" customFormat="1">
      <c r="A38" s="32"/>
      <c r="B38" s="8" t="s">
        <v>55</v>
      </c>
      <c r="D38" s="8">
        <v>0</v>
      </c>
      <c r="E38" s="8">
        <v>0</v>
      </c>
      <c r="H38" s="8">
        <v>0</v>
      </c>
      <c r="J38" s="8">
        <v>0</v>
      </c>
      <c r="K38" s="8">
        <v>0</v>
      </c>
      <c r="R38" s="8">
        <v>0</v>
      </c>
      <c r="U38" s="8">
        <v>0</v>
      </c>
      <c r="V38" s="8">
        <v>0</v>
      </c>
      <c r="X38" s="8">
        <v>0</v>
      </c>
    </row>
    <row r="39" spans="1:24" s="8" customFormat="1">
      <c r="A39" s="32"/>
      <c r="B39" s="8" t="s">
        <v>56</v>
      </c>
      <c r="D39" s="8">
        <v>0</v>
      </c>
      <c r="E39" s="8">
        <v>0</v>
      </c>
      <c r="H39" s="8">
        <v>0</v>
      </c>
      <c r="J39" s="8">
        <v>0</v>
      </c>
      <c r="K39" s="8">
        <v>0</v>
      </c>
      <c r="R39" s="8">
        <v>0</v>
      </c>
      <c r="U39" s="8">
        <v>0</v>
      </c>
      <c r="V39" s="8">
        <v>0</v>
      </c>
      <c r="X39" s="8">
        <v>0</v>
      </c>
    </row>
    <row r="40" spans="1:24">
      <c r="A40" s="32" t="str">
        <f t="shared" ref="A40" si="5">"Joint"&amp;((ROW()-4)/6+1)</f>
        <v>Joint7</v>
      </c>
      <c r="B40" s="1" t="s">
        <v>52</v>
      </c>
      <c r="D40" s="1">
        <v>5</v>
      </c>
      <c r="K40" s="1">
        <f>SQRT(2)</f>
        <v>1.4142135623730951</v>
      </c>
      <c r="R40" s="1">
        <f>SQRT(2)</f>
        <v>1.4142135623730951</v>
      </c>
      <c r="U40" s="1">
        <f>SQRT(2)</f>
        <v>1.4142135623730951</v>
      </c>
    </row>
    <row r="41" spans="1:24">
      <c r="A41" s="32"/>
      <c r="B41" s="1" t="s">
        <v>53</v>
      </c>
      <c r="D41" s="1">
        <v>0</v>
      </c>
      <c r="K41" s="1">
        <f>SQRT(2)</f>
        <v>1.4142135623730951</v>
      </c>
      <c r="R41" s="1">
        <v>-1</v>
      </c>
      <c r="U41" s="1">
        <f>SQRT(2)</f>
        <v>1.4142135623730951</v>
      </c>
    </row>
    <row r="42" spans="1:24">
      <c r="A42" s="32"/>
      <c r="B42" s="1" t="s">
        <v>54</v>
      </c>
      <c r="D42" s="1">
        <v>0</v>
      </c>
      <c r="K42" s="1">
        <f>SQRT(2)</f>
        <v>1.4142135623730951</v>
      </c>
      <c r="R42" s="1">
        <v>-1</v>
      </c>
      <c r="U42" s="1">
        <f>SQRT(2)</f>
        <v>1.4142135623730951</v>
      </c>
    </row>
    <row r="43" spans="1:24">
      <c r="A43" s="32"/>
      <c r="B43" s="1" t="s">
        <v>51</v>
      </c>
      <c r="D43" s="1">
        <v>0</v>
      </c>
      <c r="K43" s="1">
        <v>0</v>
      </c>
      <c r="R43" s="1">
        <v>0</v>
      </c>
      <c r="U43" s="1">
        <v>0</v>
      </c>
    </row>
    <row r="44" spans="1:24">
      <c r="A44" s="32"/>
      <c r="B44" s="1" t="s">
        <v>55</v>
      </c>
      <c r="D44" s="1">
        <v>0</v>
      </c>
      <c r="K44" s="1">
        <v>0</v>
      </c>
      <c r="R44" s="1">
        <v>0</v>
      </c>
      <c r="U44" s="1">
        <v>0</v>
      </c>
    </row>
    <row r="45" spans="1:24">
      <c r="A45" s="32"/>
      <c r="B45" s="1" t="s">
        <v>56</v>
      </c>
      <c r="D45" s="1">
        <v>0</v>
      </c>
      <c r="K45" s="1">
        <v>0</v>
      </c>
      <c r="R45" s="1">
        <v>0</v>
      </c>
      <c r="U45" s="1">
        <v>0</v>
      </c>
    </row>
    <row r="46" spans="1:24" s="8" customFormat="1">
      <c r="A46" s="32" t="str">
        <f t="shared" ref="A46" si="6">"Joint"&amp;((ROW()-4)/6+1)</f>
        <v>Joint8</v>
      </c>
      <c r="B46" s="8" t="s">
        <v>52</v>
      </c>
      <c r="K46" s="8">
        <f>SQRT(2)</f>
        <v>1.4142135623730951</v>
      </c>
      <c r="R46" s="8">
        <f>SQRT(2)</f>
        <v>1.4142135623730951</v>
      </c>
      <c r="U46" s="8">
        <f>SQRT(2)</f>
        <v>1.4142135623730951</v>
      </c>
    </row>
    <row r="47" spans="1:24" s="8" customFormat="1">
      <c r="A47" s="32"/>
      <c r="B47" s="8" t="s">
        <v>53</v>
      </c>
      <c r="K47" s="8">
        <f>-SQRT(2)</f>
        <v>-1.4142135623730951</v>
      </c>
      <c r="R47" s="8">
        <v>1</v>
      </c>
      <c r="U47" s="8">
        <f>-SQRT(2)</f>
        <v>-1.4142135623730951</v>
      </c>
    </row>
    <row r="48" spans="1:24" s="8" customFormat="1">
      <c r="A48" s="32"/>
      <c r="B48" s="8" t="s">
        <v>54</v>
      </c>
      <c r="K48" s="8">
        <f>SQRT(2)</f>
        <v>1.4142135623730951</v>
      </c>
      <c r="R48" s="8">
        <v>-1</v>
      </c>
      <c r="U48" s="8">
        <f>SQRT(2)</f>
        <v>1.4142135623730951</v>
      </c>
    </row>
    <row r="49" spans="1:21" s="8" customFormat="1">
      <c r="A49" s="32"/>
      <c r="B49" s="8" t="s">
        <v>51</v>
      </c>
      <c r="K49" s="8">
        <v>0</v>
      </c>
      <c r="R49" s="8">
        <v>0</v>
      </c>
      <c r="U49" s="8">
        <v>0</v>
      </c>
    </row>
    <row r="50" spans="1:21" s="8" customFormat="1">
      <c r="A50" s="32"/>
      <c r="B50" s="8" t="s">
        <v>55</v>
      </c>
      <c r="K50" s="8">
        <v>0</v>
      </c>
      <c r="R50" s="8">
        <v>0</v>
      </c>
      <c r="U50" s="8">
        <v>0</v>
      </c>
    </row>
    <row r="51" spans="1:21" s="8" customFormat="1">
      <c r="A51" s="32"/>
      <c r="B51" s="8" t="s">
        <v>56</v>
      </c>
      <c r="K51" s="8">
        <v>0</v>
      </c>
      <c r="R51" s="8">
        <v>0</v>
      </c>
      <c r="U51" s="8">
        <v>0</v>
      </c>
    </row>
    <row r="52" spans="1:21">
      <c r="A52" s="32" t="str">
        <f t="shared" ref="A52" si="7">"Joint"&amp;((ROW()-4)/6+1)</f>
        <v>Joint9</v>
      </c>
      <c r="B52" s="1" t="s">
        <v>52</v>
      </c>
      <c r="K52" s="1">
        <f>SQRT(2)</f>
        <v>1.4142135623730951</v>
      </c>
      <c r="U52" s="1">
        <f>SQRT(2)</f>
        <v>1.4142135623730951</v>
      </c>
    </row>
    <row r="53" spans="1:21">
      <c r="A53" s="32"/>
      <c r="B53" s="1" t="s">
        <v>53</v>
      </c>
      <c r="K53" s="1">
        <f>-SQRT(2)</f>
        <v>-1.4142135623730951</v>
      </c>
      <c r="U53" s="1">
        <f>-SQRT(2)</f>
        <v>-1.4142135623730951</v>
      </c>
    </row>
    <row r="54" spans="1:21">
      <c r="A54" s="32"/>
      <c r="B54" s="1" t="s">
        <v>54</v>
      </c>
      <c r="K54" s="1">
        <f>-SQRT(2)</f>
        <v>-1.4142135623730951</v>
      </c>
      <c r="U54" s="1">
        <f>-SQRT(2)</f>
        <v>-1.4142135623730951</v>
      </c>
    </row>
    <row r="55" spans="1:21">
      <c r="A55" s="32"/>
      <c r="B55" s="1" t="s">
        <v>51</v>
      </c>
      <c r="K55" s="1">
        <v>0</v>
      </c>
      <c r="U55" s="1">
        <v>0</v>
      </c>
    </row>
    <row r="56" spans="1:21">
      <c r="A56" s="32"/>
      <c r="B56" s="1" t="s">
        <v>55</v>
      </c>
      <c r="K56" s="1">
        <v>0</v>
      </c>
      <c r="U56" s="1">
        <v>0</v>
      </c>
    </row>
    <row r="57" spans="1:21">
      <c r="A57" s="32"/>
      <c r="B57" s="1" t="s">
        <v>56</v>
      </c>
      <c r="K57" s="1">
        <v>0</v>
      </c>
      <c r="U57" s="1">
        <v>0</v>
      </c>
    </row>
    <row r="58" spans="1:21" s="8" customFormat="1">
      <c r="A58" s="32" t="str">
        <f t="shared" ref="A58" si="8">"Joint"&amp;((ROW()-4)/6+1)</f>
        <v>Joint10</v>
      </c>
      <c r="B58" s="8" t="s">
        <v>52</v>
      </c>
      <c r="K58" s="8">
        <f>SQRT(2)</f>
        <v>1.4142135623730951</v>
      </c>
      <c r="U58" s="8">
        <f>SQRT(2)</f>
        <v>1.4142135623730951</v>
      </c>
    </row>
    <row r="59" spans="1:21" s="8" customFormat="1">
      <c r="A59" s="32"/>
      <c r="B59" s="8" t="s">
        <v>53</v>
      </c>
      <c r="K59" s="8">
        <f>SQRT(2)</f>
        <v>1.4142135623730951</v>
      </c>
      <c r="U59" s="8">
        <f>SQRT(2)</f>
        <v>1.4142135623730951</v>
      </c>
    </row>
    <row r="60" spans="1:21" s="8" customFormat="1">
      <c r="A60" s="32"/>
      <c r="B60" s="8" t="s">
        <v>54</v>
      </c>
      <c r="K60" s="8">
        <f>-SQRT(2)</f>
        <v>-1.4142135623730951</v>
      </c>
      <c r="U60" s="8">
        <f>-SQRT(2)</f>
        <v>-1.4142135623730951</v>
      </c>
    </row>
    <row r="61" spans="1:21" s="8" customFormat="1">
      <c r="A61" s="32"/>
      <c r="B61" s="8" t="s">
        <v>51</v>
      </c>
      <c r="K61" s="8">
        <v>0</v>
      </c>
      <c r="U61" s="8">
        <v>0</v>
      </c>
    </row>
    <row r="62" spans="1:21" s="8" customFormat="1">
      <c r="A62" s="32"/>
      <c r="B62" s="8" t="s">
        <v>55</v>
      </c>
      <c r="K62" s="8">
        <v>0</v>
      </c>
      <c r="U62" s="8">
        <v>0</v>
      </c>
    </row>
    <row r="63" spans="1:21" s="8" customFormat="1">
      <c r="A63" s="32"/>
      <c r="B63" s="8" t="s">
        <v>56</v>
      </c>
      <c r="K63" s="8">
        <v>0</v>
      </c>
      <c r="U63" s="8">
        <v>0</v>
      </c>
    </row>
    <row r="64" spans="1:21">
      <c r="A64" s="32" t="str">
        <f t="shared" ref="A64" si="9">"Joint"&amp;((ROW()-4)/6+1)</f>
        <v>Joint11</v>
      </c>
      <c r="B64" s="1" t="s">
        <v>52</v>
      </c>
      <c r="K64" s="1">
        <f>SQRT(2)</f>
        <v>1.4142135623730951</v>
      </c>
      <c r="U64" s="1">
        <f>SQRT(2)</f>
        <v>1.4142135623730951</v>
      </c>
    </row>
    <row r="65" spans="1:21">
      <c r="A65" s="32"/>
      <c r="B65" s="1" t="s">
        <v>53</v>
      </c>
      <c r="K65" s="1">
        <v>0</v>
      </c>
      <c r="U65" s="1">
        <v>0</v>
      </c>
    </row>
    <row r="66" spans="1:21">
      <c r="A66" s="32"/>
      <c r="B66" s="1" t="s">
        <v>54</v>
      </c>
      <c r="K66" s="1">
        <f>SQRT(2)</f>
        <v>1.4142135623730951</v>
      </c>
      <c r="U66" s="1">
        <f>SQRT(2)</f>
        <v>1.4142135623730951</v>
      </c>
    </row>
    <row r="67" spans="1:21">
      <c r="A67" s="32"/>
      <c r="B67" s="1" t="s">
        <v>51</v>
      </c>
      <c r="K67" s="1">
        <v>0</v>
      </c>
      <c r="U67" s="1">
        <v>0</v>
      </c>
    </row>
    <row r="68" spans="1:21">
      <c r="A68" s="32"/>
      <c r="B68" s="1" t="s">
        <v>55</v>
      </c>
      <c r="K68" s="1">
        <v>0</v>
      </c>
      <c r="U68" s="1">
        <v>0</v>
      </c>
    </row>
    <row r="69" spans="1:21">
      <c r="A69" s="32"/>
      <c r="B69" s="1" t="s">
        <v>56</v>
      </c>
      <c r="K69" s="1">
        <v>0</v>
      </c>
      <c r="U69" s="1">
        <v>0</v>
      </c>
    </row>
    <row r="70" spans="1:21" s="8" customFormat="1">
      <c r="A70" s="32" t="str">
        <f t="shared" ref="A70" si="10">"Joint"&amp;((ROW()-4)/6+1)</f>
        <v>Joint12</v>
      </c>
      <c r="B70" s="8" t="s">
        <v>52</v>
      </c>
      <c r="K70" s="8">
        <f>SQRT(2)</f>
        <v>1.4142135623730951</v>
      </c>
      <c r="U70" s="8">
        <f>SQRT(2)</f>
        <v>1.4142135623730951</v>
      </c>
    </row>
    <row r="71" spans="1:21" s="8" customFormat="1">
      <c r="A71" s="32"/>
      <c r="B71" s="8" t="s">
        <v>53</v>
      </c>
      <c r="K71" s="8">
        <v>0</v>
      </c>
      <c r="U71" s="8">
        <v>0</v>
      </c>
    </row>
    <row r="72" spans="1:21" s="8" customFormat="1">
      <c r="A72" s="32"/>
      <c r="B72" s="8" t="s">
        <v>54</v>
      </c>
      <c r="K72" s="8">
        <f>-SQRT(2)</f>
        <v>-1.4142135623730951</v>
      </c>
      <c r="U72" s="8">
        <f>-SQRT(2)</f>
        <v>-1.4142135623730951</v>
      </c>
    </row>
    <row r="73" spans="1:21" s="8" customFormat="1">
      <c r="A73" s="32"/>
      <c r="B73" s="8" t="s">
        <v>51</v>
      </c>
      <c r="K73" s="8">
        <v>0</v>
      </c>
      <c r="U73" s="8">
        <v>0</v>
      </c>
    </row>
    <row r="74" spans="1:21" s="8" customFormat="1">
      <c r="A74" s="32"/>
      <c r="B74" s="8" t="s">
        <v>55</v>
      </c>
      <c r="K74" s="8">
        <v>0</v>
      </c>
      <c r="U74" s="8">
        <v>0</v>
      </c>
    </row>
    <row r="75" spans="1:21" s="8" customFormat="1">
      <c r="A75" s="32"/>
      <c r="B75" s="8" t="s">
        <v>56</v>
      </c>
      <c r="K75" s="8">
        <v>0</v>
      </c>
      <c r="U75" s="8">
        <v>0</v>
      </c>
    </row>
  </sheetData>
  <mergeCells count="14">
    <mergeCell ref="A70:A75"/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G38" sqref="G3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122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39</v>
      </c>
    </row>
    <row r="3" spans="1:8">
      <c r="A3">
        <f t="shared" ref="A3:A40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35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1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4</v>
      </c>
      <c r="E9">
        <v>2</v>
      </c>
      <c r="F9" t="s">
        <v>68</v>
      </c>
    </row>
    <row r="10" spans="1:8">
      <c r="A10">
        <f t="shared" si="0"/>
        <v>9</v>
      </c>
      <c r="B10">
        <v>9</v>
      </c>
      <c r="C10">
        <v>1</v>
      </c>
      <c r="D10">
        <v>1</v>
      </c>
      <c r="E10">
        <v>3</v>
      </c>
      <c r="F10" t="s">
        <v>69</v>
      </c>
    </row>
    <row r="11" spans="1:8">
      <c r="A11">
        <f t="shared" si="0"/>
        <v>10</v>
      </c>
      <c r="B11">
        <v>9</v>
      </c>
      <c r="C11">
        <v>2</v>
      </c>
      <c r="D11">
        <v>7</v>
      </c>
      <c r="E11">
        <v>2</v>
      </c>
      <c r="F11" t="s">
        <v>69</v>
      </c>
    </row>
    <row r="12" spans="1:8">
      <c r="A12">
        <f t="shared" si="0"/>
        <v>11</v>
      </c>
      <c r="B12">
        <v>10</v>
      </c>
      <c r="C12">
        <v>1</v>
      </c>
      <c r="D12">
        <v>7</v>
      </c>
      <c r="E12">
        <v>2</v>
      </c>
      <c r="F12" t="s">
        <v>69</v>
      </c>
    </row>
    <row r="13" spans="1:8">
      <c r="A13">
        <f t="shared" si="0"/>
        <v>12</v>
      </c>
      <c r="B13">
        <v>10</v>
      </c>
      <c r="C13">
        <v>2</v>
      </c>
      <c r="D13">
        <v>11</v>
      </c>
      <c r="E13">
        <v>1</v>
      </c>
      <c r="F13" t="s">
        <v>69</v>
      </c>
    </row>
    <row r="14" spans="1:8">
      <c r="A14">
        <f t="shared" si="0"/>
        <v>13</v>
      </c>
      <c r="B14">
        <v>11</v>
      </c>
      <c r="C14">
        <v>2</v>
      </c>
      <c r="D14">
        <v>12</v>
      </c>
      <c r="E14">
        <v>1</v>
      </c>
      <c r="F14" t="s">
        <v>69</v>
      </c>
    </row>
    <row r="15" spans="1:8">
      <c r="A15">
        <f t="shared" si="0"/>
        <v>14</v>
      </c>
      <c r="B15">
        <v>12</v>
      </c>
      <c r="C15">
        <v>2</v>
      </c>
      <c r="D15">
        <v>13</v>
      </c>
      <c r="E15">
        <v>1</v>
      </c>
      <c r="F15" t="s">
        <v>69</v>
      </c>
    </row>
    <row r="16" spans="1:8">
      <c r="A16">
        <f t="shared" si="0"/>
        <v>15</v>
      </c>
      <c r="B16">
        <v>13</v>
      </c>
      <c r="C16">
        <v>2</v>
      </c>
      <c r="D16">
        <v>14</v>
      </c>
      <c r="E16">
        <v>1</v>
      </c>
      <c r="F16" t="s">
        <v>69</v>
      </c>
    </row>
    <row r="17" spans="1:6">
      <c r="A17">
        <f t="shared" si="0"/>
        <v>16</v>
      </c>
      <c r="B17">
        <v>14</v>
      </c>
      <c r="C17">
        <v>2</v>
      </c>
      <c r="D17">
        <v>8</v>
      </c>
      <c r="E17">
        <v>11</v>
      </c>
      <c r="F17" t="s">
        <v>69</v>
      </c>
    </row>
    <row r="18" spans="1:6">
      <c r="A18">
        <f t="shared" si="0"/>
        <v>17</v>
      </c>
      <c r="B18">
        <v>15</v>
      </c>
      <c r="C18">
        <v>1</v>
      </c>
      <c r="D18">
        <v>8</v>
      </c>
      <c r="E18">
        <v>12</v>
      </c>
      <c r="F18" t="s">
        <v>67</v>
      </c>
    </row>
    <row r="19" spans="1:6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68</v>
      </c>
    </row>
    <row r="20" spans="1:6">
      <c r="A20">
        <f t="shared" si="0"/>
        <v>19</v>
      </c>
      <c r="B20">
        <v>17</v>
      </c>
      <c r="C20">
        <v>1</v>
      </c>
      <c r="D20">
        <v>16</v>
      </c>
      <c r="E20">
        <v>2</v>
      </c>
      <c r="F20" t="s">
        <v>68</v>
      </c>
    </row>
    <row r="21" spans="1:6">
      <c r="A21">
        <f t="shared" si="0"/>
        <v>20</v>
      </c>
      <c r="B21">
        <v>19</v>
      </c>
      <c r="C21">
        <v>1</v>
      </c>
      <c r="D21">
        <v>8</v>
      </c>
      <c r="E21">
        <v>11</v>
      </c>
      <c r="F21" t="s">
        <v>67</v>
      </c>
    </row>
    <row r="22" spans="1:6">
      <c r="A22">
        <f t="shared" si="0"/>
        <v>21</v>
      </c>
      <c r="B22">
        <v>20</v>
      </c>
      <c r="C22">
        <v>1</v>
      </c>
      <c r="D22">
        <v>19</v>
      </c>
      <c r="E22">
        <v>2</v>
      </c>
      <c r="F22" t="s">
        <v>68</v>
      </c>
    </row>
    <row r="23" spans="1:6">
      <c r="A23">
        <f t="shared" si="0"/>
        <v>22</v>
      </c>
      <c r="B23">
        <v>20</v>
      </c>
      <c r="C23">
        <v>2</v>
      </c>
      <c r="D23">
        <v>21</v>
      </c>
      <c r="E23">
        <v>1</v>
      </c>
      <c r="F23" t="s">
        <v>68</v>
      </c>
    </row>
    <row r="24" spans="1:6">
      <c r="A24">
        <f t="shared" si="0"/>
        <v>23</v>
      </c>
      <c r="B24">
        <v>22</v>
      </c>
      <c r="C24">
        <v>1</v>
      </c>
      <c r="D24">
        <v>1</v>
      </c>
      <c r="E24">
        <v>2</v>
      </c>
      <c r="F24" t="s">
        <v>69</v>
      </c>
    </row>
    <row r="25" spans="1:6">
      <c r="A25">
        <f t="shared" si="0"/>
        <v>24</v>
      </c>
      <c r="B25">
        <v>23</v>
      </c>
      <c r="C25">
        <v>1</v>
      </c>
      <c r="D25">
        <v>22</v>
      </c>
      <c r="E25">
        <v>2</v>
      </c>
      <c r="F25" t="s">
        <v>69</v>
      </c>
    </row>
    <row r="26" spans="1:6">
      <c r="A26">
        <f t="shared" si="0"/>
        <v>25</v>
      </c>
      <c r="B26">
        <v>24</v>
      </c>
      <c r="C26">
        <v>1</v>
      </c>
      <c r="D26">
        <v>23</v>
      </c>
      <c r="E26">
        <v>2</v>
      </c>
      <c r="F26" t="s">
        <v>69</v>
      </c>
    </row>
    <row r="27" spans="1:6">
      <c r="A27">
        <f t="shared" si="0"/>
        <v>26</v>
      </c>
      <c r="B27">
        <v>25</v>
      </c>
      <c r="C27">
        <v>1</v>
      </c>
      <c r="D27">
        <v>24</v>
      </c>
      <c r="E27">
        <v>2</v>
      </c>
      <c r="F27" t="s">
        <v>69</v>
      </c>
    </row>
    <row r="28" spans="1:6">
      <c r="A28">
        <f t="shared" si="0"/>
        <v>27</v>
      </c>
      <c r="B28">
        <v>26</v>
      </c>
      <c r="C28">
        <v>1</v>
      </c>
      <c r="D28">
        <v>25</v>
      </c>
      <c r="E28">
        <v>2</v>
      </c>
      <c r="F28" t="s">
        <v>69</v>
      </c>
    </row>
    <row r="29" spans="1:6">
      <c r="A29">
        <f t="shared" si="0"/>
        <v>28</v>
      </c>
      <c r="B29">
        <v>26</v>
      </c>
      <c r="C29">
        <v>2</v>
      </c>
      <c r="D29">
        <v>21</v>
      </c>
      <c r="E29">
        <v>2</v>
      </c>
      <c r="F29" t="s">
        <v>69</v>
      </c>
    </row>
    <row r="30" spans="1:6">
      <c r="A30">
        <f t="shared" si="0"/>
        <v>29</v>
      </c>
      <c r="B30">
        <v>27</v>
      </c>
      <c r="C30">
        <v>1</v>
      </c>
      <c r="D30">
        <v>21</v>
      </c>
      <c r="E30">
        <v>2</v>
      </c>
      <c r="F30" t="s">
        <v>69</v>
      </c>
    </row>
    <row r="31" spans="1:6">
      <c r="A31">
        <f t="shared" si="0"/>
        <v>30</v>
      </c>
      <c r="B31">
        <v>28</v>
      </c>
      <c r="C31">
        <v>1</v>
      </c>
      <c r="D31">
        <v>27</v>
      </c>
      <c r="E31">
        <v>2</v>
      </c>
      <c r="F31" t="s">
        <v>69</v>
      </c>
    </row>
    <row r="32" spans="1:6">
      <c r="A32">
        <f t="shared" si="0"/>
        <v>31</v>
      </c>
      <c r="B32">
        <v>29</v>
      </c>
      <c r="C32">
        <v>1</v>
      </c>
      <c r="D32">
        <v>28</v>
      </c>
      <c r="E32">
        <v>2</v>
      </c>
      <c r="F32" t="s">
        <v>69</v>
      </c>
    </row>
    <row r="33" spans="1:6">
      <c r="A33">
        <f t="shared" si="0"/>
        <v>32</v>
      </c>
      <c r="B33">
        <v>30</v>
      </c>
      <c r="C33">
        <v>1</v>
      </c>
      <c r="D33">
        <v>29</v>
      </c>
      <c r="E33">
        <v>2</v>
      </c>
      <c r="F33" t="s">
        <v>69</v>
      </c>
    </row>
    <row r="34" spans="1:6">
      <c r="A34">
        <f t="shared" si="0"/>
        <v>33</v>
      </c>
      <c r="B34">
        <v>31</v>
      </c>
      <c r="C34">
        <v>1</v>
      </c>
      <c r="D34">
        <v>30</v>
      </c>
      <c r="E34">
        <v>2</v>
      </c>
      <c r="F34" t="s">
        <v>69</v>
      </c>
    </row>
    <row r="35" spans="1:6">
      <c r="A35">
        <f t="shared" si="0"/>
        <v>34</v>
      </c>
      <c r="B35">
        <v>31</v>
      </c>
      <c r="C35">
        <v>2</v>
      </c>
      <c r="D35">
        <v>18</v>
      </c>
      <c r="E35">
        <v>11</v>
      </c>
      <c r="F35" t="s">
        <v>69</v>
      </c>
    </row>
    <row r="36" spans="1:6">
      <c r="A36">
        <f t="shared" si="0"/>
        <v>35</v>
      </c>
      <c r="B36">
        <v>18</v>
      </c>
      <c r="C36">
        <v>1</v>
      </c>
      <c r="D36">
        <v>17</v>
      </c>
      <c r="E36">
        <v>2</v>
      </c>
      <c r="F36" t="s">
        <v>68</v>
      </c>
    </row>
    <row r="37" spans="1:6">
      <c r="A37">
        <f t="shared" si="0"/>
        <v>36</v>
      </c>
      <c r="B37">
        <v>32</v>
      </c>
      <c r="C37">
        <v>1</v>
      </c>
      <c r="D37">
        <v>18</v>
      </c>
      <c r="E37">
        <v>12</v>
      </c>
      <c r="F37" t="s">
        <v>69</v>
      </c>
    </row>
    <row r="38" spans="1:6">
      <c r="A38">
        <f t="shared" si="0"/>
        <v>37</v>
      </c>
      <c r="B38">
        <v>33</v>
      </c>
      <c r="C38">
        <v>1</v>
      </c>
      <c r="D38">
        <v>32</v>
      </c>
      <c r="E38">
        <v>2</v>
      </c>
      <c r="F38" t="s">
        <v>68</v>
      </c>
    </row>
    <row r="39" spans="1:6">
      <c r="A39">
        <f t="shared" si="0"/>
        <v>38</v>
      </c>
      <c r="B39">
        <v>34</v>
      </c>
      <c r="C39">
        <v>1</v>
      </c>
      <c r="D39">
        <v>33</v>
      </c>
      <c r="E39">
        <v>2</v>
      </c>
      <c r="F39" t="s">
        <v>68</v>
      </c>
    </row>
    <row r="40" spans="1:6">
      <c r="A40">
        <f t="shared" si="0"/>
        <v>39</v>
      </c>
      <c r="B40">
        <v>35</v>
      </c>
      <c r="C40">
        <v>1</v>
      </c>
      <c r="D40">
        <v>34</v>
      </c>
      <c r="E40">
        <v>2</v>
      </c>
      <c r="F40" t="s">
        <v>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F2:F40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D32"/>
  <sheetViews>
    <sheetView topLeftCell="AD13" workbookViewId="0">
      <selection activeCell="AM22" sqref="AM22"/>
    </sheetView>
  </sheetViews>
  <sheetFormatPr defaultRowHeight="15"/>
  <cols>
    <col min="1" max="2" width="9.140625" style="1"/>
    <col min="3" max="3" width="12.7109375" style="1" customWidth="1"/>
    <col min="4" max="5" width="9.140625" style="1" customWidth="1"/>
    <col min="6" max="6" width="11.7109375" style="1" customWidth="1"/>
    <col min="7" max="7" width="12.5703125" style="1" customWidth="1"/>
    <col min="8" max="8" width="9.140625" style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8" width="9.140625" style="1"/>
    <col min="19" max="19" width="11.85546875" style="1" customWidth="1"/>
    <col min="20" max="20" width="11.5703125" style="1" customWidth="1"/>
    <col min="21" max="21" width="8.85546875" style="1" customWidth="1"/>
    <col min="22" max="22" width="9.140625" style="1"/>
    <col min="23" max="23" width="12.7109375" style="1" customWidth="1"/>
    <col min="24" max="24" width="8.42578125" style="1" customWidth="1"/>
    <col min="25" max="25" width="12.42578125" style="1" customWidth="1"/>
    <col min="26" max="26" width="11.85546875" style="1" customWidth="1"/>
    <col min="27" max="27" width="12.85546875" style="1" customWidth="1"/>
    <col min="28" max="28" width="11.5703125" style="1" customWidth="1"/>
    <col min="29" max="29" width="12.28515625" style="1" customWidth="1"/>
    <col min="30" max="30" width="12.42578125" style="1" customWidth="1"/>
    <col min="31" max="31" width="11.42578125" style="1" customWidth="1"/>
    <col min="32" max="32" width="11.5703125" style="1" customWidth="1"/>
    <col min="33" max="33" width="12.85546875" style="1" customWidth="1"/>
    <col min="34" max="34" width="11.5703125" style="1" customWidth="1"/>
    <col min="35" max="35" width="12.42578125" style="1" customWidth="1"/>
    <col min="36" max="36" width="14.140625" style="1" customWidth="1"/>
    <col min="37" max="37" width="12.42578125" style="1" customWidth="1"/>
    <col min="38" max="38" width="15.42578125" style="1" customWidth="1"/>
    <col min="39" max="16384" width="9.140625" style="1"/>
  </cols>
  <sheetData>
    <row r="1" spans="1:82" s="28" customFormat="1">
      <c r="D1" s="28" t="str">
        <f>BodyParameter!D1</f>
        <v>Body1</v>
      </c>
      <c r="E1" s="28" t="str">
        <f>BodyParameter!E1</f>
        <v>Body2</v>
      </c>
      <c r="F1" s="28" t="str">
        <f>BodyParameter!F1</f>
        <v>Body3</v>
      </c>
      <c r="G1" s="28" t="str">
        <f>BodyParameter!G1</f>
        <v>Body4</v>
      </c>
      <c r="H1" s="28" t="str">
        <f>BodyParameter!H1</f>
        <v>Body5</v>
      </c>
      <c r="I1" s="28" t="str">
        <f>BodyParameter!I1</f>
        <v>Body6</v>
      </c>
      <c r="J1" s="28" t="str">
        <f>BodyParameter!J1</f>
        <v>Body7</v>
      </c>
      <c r="K1" s="28" t="str">
        <f>BodyParameter!K1</f>
        <v>Body8</v>
      </c>
      <c r="L1" s="28" t="str">
        <f>BodyParameter!L1</f>
        <v>Body9</v>
      </c>
      <c r="M1" s="28" t="str">
        <f>BodyParameter!M1</f>
        <v>Body10</v>
      </c>
      <c r="N1" s="28" t="str">
        <f>BodyParameter!N1</f>
        <v>Body11</v>
      </c>
      <c r="O1" s="28" t="str">
        <f>BodyParameter!O1</f>
        <v>Body12</v>
      </c>
      <c r="P1" s="28" t="str">
        <f>BodyParameter!P1</f>
        <v>Body13</v>
      </c>
      <c r="Q1" s="28" t="str">
        <f>BodyParameter!Q1</f>
        <v>Body14</v>
      </c>
      <c r="R1" s="28" t="str">
        <f>BodyParameter!R1</f>
        <v>Body15</v>
      </c>
      <c r="S1" s="28" t="str">
        <f>BodyParameter!S1</f>
        <v>Body16</v>
      </c>
      <c r="T1" s="28" t="str">
        <f>BodyParameter!T1</f>
        <v>Body17</v>
      </c>
      <c r="U1" s="28" t="str">
        <f>BodyParameter!U1</f>
        <v>Body18</v>
      </c>
      <c r="V1" s="28" t="str">
        <f>BodyParameter!V1</f>
        <v>Body19</v>
      </c>
      <c r="W1" s="28" t="str">
        <f>BodyParameter!W1</f>
        <v>Body20</v>
      </c>
      <c r="X1" s="28" t="str">
        <f>BodyParameter!X1</f>
        <v>Body21</v>
      </c>
      <c r="Y1" s="28" t="str">
        <f>BodyParameter!Y1</f>
        <v>Body22</v>
      </c>
      <c r="Z1" s="28" t="str">
        <f>BodyParameter!Z1</f>
        <v>Body23</v>
      </c>
      <c r="AA1" s="28" t="str">
        <f>BodyParameter!AA1</f>
        <v>Body24</v>
      </c>
      <c r="AB1" s="28" t="str">
        <f>BodyParameter!AB1</f>
        <v>Body25</v>
      </c>
      <c r="AC1" s="28" t="str">
        <f>BodyParameter!AC1</f>
        <v>Body26</v>
      </c>
      <c r="AD1" s="28" t="str">
        <f>BodyParameter!AD1</f>
        <v>Body27</v>
      </c>
      <c r="AE1" s="28" t="str">
        <f>BodyParameter!AE1</f>
        <v>Body28</v>
      </c>
      <c r="AF1" s="28" t="str">
        <f>BodyParameter!AF1</f>
        <v>Body29</v>
      </c>
      <c r="AG1" s="28" t="str">
        <f>BodyParameter!AG1</f>
        <v>Body30</v>
      </c>
      <c r="AH1" s="28" t="str">
        <f>BodyParameter!AH1</f>
        <v>Body31</v>
      </c>
      <c r="AI1" s="28" t="str">
        <f>BodyParameter!AI1</f>
        <v>Body32</v>
      </c>
      <c r="AJ1" s="28" t="str">
        <f>BodyParameter!AJ1</f>
        <v>Body33</v>
      </c>
      <c r="AK1" s="28" t="str">
        <f>BodyParameter!AK1</f>
        <v>Body34</v>
      </c>
      <c r="AL1" s="28" t="str">
        <f>BodyParameter!AL1</f>
        <v>Body35</v>
      </c>
    </row>
    <row r="2" spans="1:82" s="29" customFormat="1" ht="34.5" customHeight="1">
      <c r="A2" s="35" t="s">
        <v>0</v>
      </c>
      <c r="B2" s="35"/>
      <c r="C2" s="35"/>
      <c r="D2" s="29" t="str">
        <f>BodyParameter!D3</f>
        <v>Rigid Body</v>
      </c>
      <c r="E2" s="29" t="str">
        <f>BodyParameter!E3</f>
        <v>Rigid Body</v>
      </c>
      <c r="F2" s="29" t="str">
        <f>BodyParameter!F3</f>
        <v>Super Truss Element</v>
      </c>
      <c r="G2" s="29" t="str">
        <f>BodyParameter!G3</f>
        <v>Super Truss Element</v>
      </c>
      <c r="H2" s="29" t="str">
        <f>BodyParameter!H3</f>
        <v>Rigid Body</v>
      </c>
      <c r="I2" s="29" t="str">
        <f>BodyParameter!I3</f>
        <v>Super Truss Element</v>
      </c>
      <c r="J2" s="29" t="str">
        <f>BodyParameter!J3</f>
        <v>Rigid Body</v>
      </c>
      <c r="K2" s="29" t="str">
        <f>BodyParameter!K3</f>
        <v>Rigid Body</v>
      </c>
      <c r="L2" s="29" t="str">
        <f>BodyParameter!L3</f>
        <v>Strut Tie Rope Model</v>
      </c>
      <c r="M2" s="29" t="str">
        <f>BodyParameter!M3</f>
        <v>Strut Tie Rope Model</v>
      </c>
      <c r="N2" s="29" t="str">
        <f>BodyParameter!N3</f>
        <v>Strut Tie Rope Model</v>
      </c>
      <c r="O2" s="29" t="str">
        <f>BodyParameter!O3</f>
        <v>Strut Tie Rope Model</v>
      </c>
      <c r="P2" s="29" t="str">
        <f>BodyParameter!P3</f>
        <v>Strut Tie Rope Model</v>
      </c>
      <c r="Q2" s="29" t="str">
        <f>BodyParameter!Q3</f>
        <v>Strut Tie Rope Model</v>
      </c>
      <c r="R2" s="29" t="str">
        <f>BodyParameter!R3</f>
        <v>Rigid Body</v>
      </c>
      <c r="S2" s="29" t="str">
        <f>BodyParameter!S3</f>
        <v>Super Truss Element</v>
      </c>
      <c r="T2" s="29" t="str">
        <f>BodyParameter!T3</f>
        <v>Super Truss Element</v>
      </c>
      <c r="U2" s="29" t="str">
        <f>BodyParameter!U3</f>
        <v>Rigid Body</v>
      </c>
      <c r="V2" s="29" t="str">
        <f>BodyParameter!V3</f>
        <v>Rigid Body</v>
      </c>
      <c r="W2" s="29" t="str">
        <f>BodyParameter!W3</f>
        <v>Super Truss Element</v>
      </c>
      <c r="X2" s="29" t="str">
        <f>BodyParameter!X3</f>
        <v>Rigid Body</v>
      </c>
      <c r="Y2" s="29" t="str">
        <f>BodyParameter!Y3</f>
        <v>Strut Tie Rope Model</v>
      </c>
      <c r="Z2" s="29" t="str">
        <f>BodyParameter!Z3</f>
        <v>Strut Tie Rope Model</v>
      </c>
      <c r="AA2" s="29" t="str">
        <f>BodyParameter!AA3</f>
        <v>Strut Tie Rope Model</v>
      </c>
      <c r="AB2" s="29" t="str">
        <f>BodyParameter!AB3</f>
        <v>Strut Tie Rope Model</v>
      </c>
      <c r="AC2" s="29" t="str">
        <f>BodyParameter!AC3</f>
        <v>Strut Tie Rope Model</v>
      </c>
      <c r="AD2" s="29" t="str">
        <f>BodyParameter!AD3</f>
        <v>Strut Tie Rope Model</v>
      </c>
      <c r="AE2" s="29" t="str">
        <f>BodyParameter!AE3</f>
        <v>Strut Tie Rope Model</v>
      </c>
      <c r="AF2" s="29" t="str">
        <f>BodyParameter!AF3</f>
        <v>Strut Tie Rope Model</v>
      </c>
      <c r="AG2" s="29" t="str">
        <f>BodyParameter!AG3</f>
        <v>Strut Tie Rope Model</v>
      </c>
      <c r="AH2" s="29" t="str">
        <f>BodyParameter!AH3</f>
        <v>Strut Tie Rope Model</v>
      </c>
      <c r="AI2" s="29" t="str">
        <f>BodyParameter!AI3</f>
        <v>Cubic Spline Rope</v>
      </c>
      <c r="AJ2" s="29" t="str">
        <f>BodyParameter!AJ3</f>
        <v>Cubic Spline Rope</v>
      </c>
      <c r="AK2" s="29" t="str">
        <f>BodyParameter!AK3</f>
        <v>Cubic Spline Rope</v>
      </c>
      <c r="AL2" s="29" t="str">
        <f>BodyParameter!AL3</f>
        <v>Rigid Body</v>
      </c>
    </row>
    <row r="3" spans="1:82" s="28" customFormat="1">
      <c r="A3" s="36" t="s">
        <v>30</v>
      </c>
      <c r="B3" s="36" t="s">
        <v>29</v>
      </c>
      <c r="C3" s="28" t="s">
        <v>20</v>
      </c>
      <c r="D3" s="28">
        <v>0</v>
      </c>
      <c r="E3" s="28">
        <v>0</v>
      </c>
      <c r="F3" s="28">
        <v>1</v>
      </c>
      <c r="G3" s="28">
        <v>5</v>
      </c>
      <c r="H3" s="28">
        <v>0</v>
      </c>
      <c r="I3" s="28">
        <v>-1</v>
      </c>
      <c r="J3" s="28">
        <v>-3</v>
      </c>
      <c r="K3" s="28">
        <v>9</v>
      </c>
      <c r="L3" s="28">
        <v>-4</v>
      </c>
      <c r="M3" s="28">
        <v>-4</v>
      </c>
      <c r="N3" s="28">
        <f>-4+13/5*1</f>
        <v>-1.4</v>
      </c>
      <c r="O3" s="28">
        <f>-4+13/5*2</f>
        <v>1.2000000000000002</v>
      </c>
      <c r="P3" s="28">
        <f>-4+13/5*3</f>
        <v>3.8000000000000007</v>
      </c>
      <c r="Q3" s="28">
        <f>-4+13/5*4</f>
        <v>6.4</v>
      </c>
      <c r="R3" s="28">
        <v>11</v>
      </c>
      <c r="S3" s="28">
        <v>12</v>
      </c>
      <c r="T3" s="28">
        <v>16</v>
      </c>
      <c r="U3" s="28">
        <v>20</v>
      </c>
      <c r="V3" s="28">
        <v>9</v>
      </c>
      <c r="W3" s="28">
        <v>8</v>
      </c>
      <c r="X3" s="28">
        <v>6</v>
      </c>
      <c r="Y3" s="28">
        <v>0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>
        <v>8</v>
      </c>
      <c r="AF3" s="28">
        <v>11</v>
      </c>
      <c r="AG3" s="28">
        <v>14</v>
      </c>
      <c r="AH3" s="28">
        <v>17</v>
      </c>
      <c r="AI3" s="28">
        <v>22</v>
      </c>
      <c r="AJ3" s="28">
        <v>22</v>
      </c>
      <c r="AK3" s="28">
        <v>22</v>
      </c>
      <c r="AL3" s="28">
        <v>22</v>
      </c>
    </row>
    <row r="4" spans="1:82" s="28" customFormat="1">
      <c r="A4" s="36"/>
      <c r="B4" s="36"/>
      <c r="C4" s="28" t="s">
        <v>21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</row>
    <row r="5" spans="1:82" s="28" customFormat="1">
      <c r="A5" s="36"/>
      <c r="B5" s="36"/>
      <c r="C5" s="28" t="s">
        <v>22</v>
      </c>
      <c r="D5" s="28">
        <v>0</v>
      </c>
      <c r="E5" s="28">
        <v>4</v>
      </c>
      <c r="F5" s="28">
        <v>5</v>
      </c>
      <c r="G5" s="28">
        <v>9</v>
      </c>
      <c r="H5" s="28">
        <v>4</v>
      </c>
      <c r="I5" s="28">
        <v>5</v>
      </c>
      <c r="J5" s="28">
        <v>7</v>
      </c>
      <c r="K5" s="28">
        <v>13</v>
      </c>
      <c r="L5" s="28">
        <v>4</v>
      </c>
      <c r="M5" s="28">
        <v>8</v>
      </c>
      <c r="N5" s="28">
        <f>8+7/5*1</f>
        <v>9.4</v>
      </c>
      <c r="O5" s="28">
        <f>8+7/5*2</f>
        <v>10.8</v>
      </c>
      <c r="P5" s="28">
        <f>8+7/5*3</f>
        <v>12.2</v>
      </c>
      <c r="Q5" s="28">
        <f>8+7/5*4</f>
        <v>13.6</v>
      </c>
      <c r="R5" s="28">
        <v>13</v>
      </c>
      <c r="S5" s="28">
        <v>14</v>
      </c>
      <c r="T5" s="28">
        <v>18</v>
      </c>
      <c r="U5" s="28">
        <v>22</v>
      </c>
      <c r="V5" s="28">
        <v>15</v>
      </c>
      <c r="W5" s="28">
        <v>16</v>
      </c>
      <c r="X5" s="28">
        <v>18</v>
      </c>
      <c r="Y5" s="28">
        <v>4</v>
      </c>
      <c r="Z5" s="28">
        <v>7</v>
      </c>
      <c r="AA5" s="28">
        <v>10</v>
      </c>
      <c r="AB5" s="28">
        <v>13</v>
      </c>
      <c r="AC5" s="28">
        <v>16</v>
      </c>
      <c r="AD5" s="28">
        <v>19</v>
      </c>
      <c r="AE5" s="28">
        <v>20</v>
      </c>
      <c r="AF5" s="28">
        <v>21</v>
      </c>
      <c r="AG5" s="28">
        <v>22</v>
      </c>
      <c r="AH5" s="28">
        <v>23</v>
      </c>
      <c r="AI5" s="28">
        <v>22</v>
      </c>
      <c r="AJ5" s="28">
        <v>17</v>
      </c>
      <c r="AK5" s="28">
        <v>12</v>
      </c>
      <c r="AL5" s="28">
        <v>7</v>
      </c>
    </row>
    <row r="6" spans="1:82" s="28" customFormat="1">
      <c r="A6" s="36"/>
      <c r="B6" s="36"/>
      <c r="C6" s="28" t="s">
        <v>23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AI6" s="28">
        <v>0</v>
      </c>
      <c r="AJ6" s="28">
        <v>0</v>
      </c>
      <c r="AK6" s="28">
        <v>0</v>
      </c>
      <c r="AL6" s="28">
        <v>0</v>
      </c>
    </row>
    <row r="7" spans="1:82" s="28" customFormat="1">
      <c r="A7" s="36"/>
      <c r="B7" s="36"/>
      <c r="C7" s="28" t="s">
        <v>24</v>
      </c>
      <c r="D7" s="28">
        <v>0</v>
      </c>
      <c r="E7" s="28">
        <f>RADIANS(-45)</f>
        <v>-0.78539816339744828</v>
      </c>
      <c r="F7" s="28">
        <f>RADIANS(-45)</f>
        <v>-0.78539816339744828</v>
      </c>
      <c r="G7" s="28">
        <f>RADIANS(-45)</f>
        <v>-0.78539816339744828</v>
      </c>
      <c r="H7" s="28">
        <f>RADIANS(-135)</f>
        <v>-2.3561944901923448</v>
      </c>
      <c r="I7" s="28">
        <f>RADIANS(-135)</f>
        <v>-2.3561944901923448</v>
      </c>
      <c r="J7" s="28">
        <f>RADIANS(-135)</f>
        <v>-2.3561944901923448</v>
      </c>
      <c r="K7" s="28">
        <f>RADIANS(-45)</f>
        <v>-0.78539816339744828</v>
      </c>
      <c r="R7" s="28">
        <f>-RADIANS(45)</f>
        <v>-0.78539816339744828</v>
      </c>
      <c r="S7" s="28">
        <f>-RADIANS(45)</f>
        <v>-0.78539816339744828</v>
      </c>
      <c r="T7" s="28">
        <f>-RADIANS(45)</f>
        <v>-0.78539816339744828</v>
      </c>
      <c r="U7" s="28">
        <f>-RADIANS(45)</f>
        <v>-0.78539816339744828</v>
      </c>
      <c r="V7" s="28">
        <f>RADIANS(-135)</f>
        <v>-2.3561944901923448</v>
      </c>
      <c r="W7" s="28">
        <f>RADIANS(-135)</f>
        <v>-2.3561944901923448</v>
      </c>
      <c r="X7" s="28">
        <f>RADIANS(-135)</f>
        <v>-2.3561944901923448</v>
      </c>
      <c r="AI7" s="28">
        <f>RADIANS(90)</f>
        <v>1.5707963267948966</v>
      </c>
      <c r="AJ7" s="28">
        <f>RADIANS(90)</f>
        <v>1.5707963267948966</v>
      </c>
      <c r="AK7" s="28">
        <f>RADIANS(90)</f>
        <v>1.5707963267948966</v>
      </c>
      <c r="AL7" s="28">
        <f>RADIANS(90)</f>
        <v>1.5707963267948966</v>
      </c>
    </row>
    <row r="8" spans="1:82" s="28" customFormat="1">
      <c r="A8" s="36"/>
      <c r="B8" s="36"/>
      <c r="C8" s="28" t="s">
        <v>25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N8" s="30"/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AI8" s="28">
        <v>0</v>
      </c>
      <c r="AJ8" s="28">
        <v>0</v>
      </c>
      <c r="AK8" s="28">
        <v>0</v>
      </c>
      <c r="AL8" s="28">
        <v>0</v>
      </c>
    </row>
    <row r="9" spans="1:82" s="28" customFormat="1">
      <c r="A9" s="36"/>
      <c r="B9" s="36" t="s">
        <v>35</v>
      </c>
      <c r="C9" s="28" t="s">
        <v>36</v>
      </c>
      <c r="F9" s="28">
        <v>5</v>
      </c>
      <c r="G9" s="28">
        <v>9</v>
      </c>
      <c r="I9" s="28">
        <v>-3</v>
      </c>
      <c r="K9" s="28">
        <v>10</v>
      </c>
      <c r="L9" s="28">
        <v>-4</v>
      </c>
      <c r="M9" s="28">
        <f>-4+13/5*1</f>
        <v>-1.4</v>
      </c>
      <c r="N9" s="28">
        <f>-4+13/5*2</f>
        <v>1.2000000000000002</v>
      </c>
      <c r="O9" s="28">
        <f>-4+13/5*3</f>
        <v>3.8000000000000007</v>
      </c>
      <c r="P9" s="28">
        <f>-4+13/5*4</f>
        <v>6.4</v>
      </c>
      <c r="Q9" s="28">
        <f>-4+13/5*5</f>
        <v>9</v>
      </c>
      <c r="S9" s="28">
        <v>16</v>
      </c>
      <c r="T9" s="28">
        <v>20</v>
      </c>
      <c r="W9" s="28">
        <v>6</v>
      </c>
      <c r="Y9" s="28">
        <v>1</v>
      </c>
      <c r="Z9" s="28">
        <v>2</v>
      </c>
      <c r="AA9" s="28">
        <v>3</v>
      </c>
      <c r="AB9" s="28">
        <v>4</v>
      </c>
      <c r="AC9" s="28">
        <v>5</v>
      </c>
      <c r="AD9" s="28">
        <v>8</v>
      </c>
      <c r="AE9" s="28">
        <v>11</v>
      </c>
      <c r="AF9" s="28">
        <v>14</v>
      </c>
      <c r="AG9" s="28">
        <v>17</v>
      </c>
      <c r="AH9" s="28">
        <v>20</v>
      </c>
      <c r="AI9" s="28">
        <v>22</v>
      </c>
      <c r="AJ9" s="28">
        <v>22</v>
      </c>
      <c r="AK9" s="28">
        <v>22</v>
      </c>
    </row>
    <row r="10" spans="1:82" s="28" customFormat="1">
      <c r="A10" s="36"/>
      <c r="B10" s="36"/>
      <c r="C10" s="28" t="s">
        <v>37</v>
      </c>
      <c r="F10" s="28">
        <v>0</v>
      </c>
      <c r="G10" s="28">
        <v>0</v>
      </c>
      <c r="I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S10" s="28">
        <v>0</v>
      </c>
      <c r="T10" s="28">
        <v>0</v>
      </c>
      <c r="W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</row>
    <row r="11" spans="1:82" s="28" customFormat="1">
      <c r="A11" s="36"/>
      <c r="B11" s="36"/>
      <c r="C11" s="28" t="s">
        <v>38</v>
      </c>
      <c r="F11" s="28">
        <v>9</v>
      </c>
      <c r="G11" s="28">
        <v>13</v>
      </c>
      <c r="I11" s="28">
        <v>7</v>
      </c>
      <c r="K11" s="28">
        <v>14</v>
      </c>
      <c r="L11" s="28">
        <v>8</v>
      </c>
      <c r="M11" s="28">
        <f>8+7/5*1</f>
        <v>9.4</v>
      </c>
      <c r="N11" s="28">
        <f>8+7/5*2</f>
        <v>10.8</v>
      </c>
      <c r="O11" s="28">
        <f>8+7/5*3</f>
        <v>12.2</v>
      </c>
      <c r="P11" s="28">
        <f>8+7/5*4</f>
        <v>13.6</v>
      </c>
      <c r="Q11" s="28">
        <f>8+7/5*5</f>
        <v>15</v>
      </c>
      <c r="S11" s="28">
        <v>18</v>
      </c>
      <c r="T11" s="28">
        <v>22</v>
      </c>
      <c r="W11" s="28">
        <v>18</v>
      </c>
      <c r="Y11" s="28">
        <v>7</v>
      </c>
      <c r="Z11" s="28">
        <v>10</v>
      </c>
      <c r="AA11" s="28">
        <v>13</v>
      </c>
      <c r="AB11" s="28">
        <v>16</v>
      </c>
      <c r="AC11" s="28">
        <v>19</v>
      </c>
      <c r="AD11" s="28">
        <v>20</v>
      </c>
      <c r="AE11" s="28">
        <v>21</v>
      </c>
      <c r="AF11" s="28">
        <v>22</v>
      </c>
      <c r="AG11" s="28">
        <v>23</v>
      </c>
      <c r="AH11" s="28">
        <v>24</v>
      </c>
      <c r="AI11" s="28">
        <v>17</v>
      </c>
      <c r="AJ11" s="28">
        <v>12</v>
      </c>
      <c r="AK11" s="28">
        <v>7</v>
      </c>
    </row>
    <row r="12" spans="1:82" s="28" customFormat="1">
      <c r="A12" s="36"/>
      <c r="B12" s="36"/>
      <c r="C12" s="28" t="s">
        <v>39</v>
      </c>
      <c r="F12" s="28">
        <v>0</v>
      </c>
      <c r="G12" s="28">
        <v>0</v>
      </c>
      <c r="I12" s="28">
        <v>0</v>
      </c>
      <c r="K12" s="28">
        <v>0</v>
      </c>
      <c r="S12" s="28">
        <v>0</v>
      </c>
      <c r="T12" s="28">
        <v>0</v>
      </c>
      <c r="W12" s="28">
        <v>0</v>
      </c>
      <c r="AI12" s="28">
        <v>0</v>
      </c>
      <c r="AJ12" s="28">
        <v>0</v>
      </c>
      <c r="AK12" s="28">
        <v>0</v>
      </c>
    </row>
    <row r="13" spans="1:82" s="28" customFormat="1">
      <c r="A13" s="36"/>
      <c r="B13" s="36"/>
      <c r="C13" s="28" t="s">
        <v>40</v>
      </c>
      <c r="F13" s="28">
        <f>RADIANS(-45)</f>
        <v>-0.78539816339744828</v>
      </c>
      <c r="G13" s="28">
        <f>RADIANS(-45)</f>
        <v>-0.78539816339744828</v>
      </c>
      <c r="I13" s="28">
        <f>RADIANS(-135)</f>
        <v>-2.3561944901923448</v>
      </c>
      <c r="K13" s="28">
        <f>RADIANS(-45)</f>
        <v>-0.78539816339744828</v>
      </c>
      <c r="S13" s="28">
        <f>-RADIANS(45)</f>
        <v>-0.78539816339744828</v>
      </c>
      <c r="T13" s="28">
        <f>-RADIANS(45)</f>
        <v>-0.78539816339744828</v>
      </c>
      <c r="W13" s="28">
        <f>RADIANS(-135)</f>
        <v>-2.3561944901923448</v>
      </c>
      <c r="AI13" s="28">
        <f>RADIANS(90)</f>
        <v>1.5707963267948966</v>
      </c>
      <c r="AJ13" s="28">
        <f>RADIANS(90)</f>
        <v>1.5707963267948966</v>
      </c>
      <c r="AK13" s="28">
        <f>RADIANS(90)</f>
        <v>1.5707963267948966</v>
      </c>
    </row>
    <row r="14" spans="1:82" s="28" customFormat="1">
      <c r="A14" s="36"/>
      <c r="B14" s="36"/>
      <c r="C14" s="28" t="s">
        <v>41</v>
      </c>
      <c r="F14" s="28">
        <v>0</v>
      </c>
      <c r="G14" s="28">
        <v>0</v>
      </c>
      <c r="I14" s="28">
        <v>0</v>
      </c>
      <c r="K14" s="28">
        <v>0</v>
      </c>
      <c r="N14" s="30"/>
      <c r="S14" s="28">
        <v>0</v>
      </c>
      <c r="T14" s="28">
        <v>0</v>
      </c>
      <c r="W14" s="28">
        <v>0</v>
      </c>
      <c r="AI14" s="28">
        <v>0</v>
      </c>
      <c r="AJ14" s="28">
        <v>0</v>
      </c>
      <c r="AK14" s="28">
        <v>0</v>
      </c>
    </row>
    <row r="15" spans="1:82">
      <c r="A15" s="32" t="s">
        <v>31</v>
      </c>
      <c r="B15" s="37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 spans="1:82">
      <c r="A16" s="32"/>
      <c r="B16" s="37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 spans="1:82">
      <c r="A17" s="32"/>
      <c r="B17" s="37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 spans="1:82">
      <c r="A18" s="32"/>
      <c r="B18" s="37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>
        <v>0</v>
      </c>
      <c r="AJ18" s="8">
        <v>0</v>
      </c>
      <c r="AK18" s="8">
        <v>0</v>
      </c>
      <c r="AL18" s="8">
        <v>0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 spans="1:82">
      <c r="A19" s="32"/>
      <c r="B19" s="37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>
        <v>0</v>
      </c>
      <c r="AJ19" s="8">
        <v>0</v>
      </c>
      <c r="AK19" s="8">
        <v>0</v>
      </c>
      <c r="AL19" s="8">
        <v>0</v>
      </c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 spans="1:82">
      <c r="A20" s="32"/>
      <c r="B20" s="37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>
        <v>0</v>
      </c>
      <c r="AJ20" s="8">
        <v>0</v>
      </c>
      <c r="AK20" s="8">
        <v>0</v>
      </c>
      <c r="AL20" s="8">
        <v>0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 spans="1:82" s="8" customFormat="1">
      <c r="A21" s="32"/>
      <c r="B21" s="37" t="s">
        <v>35</v>
      </c>
      <c r="C21" s="8" t="s">
        <v>42</v>
      </c>
      <c r="F21" s="8">
        <v>0</v>
      </c>
      <c r="G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S21" s="8">
        <v>0</v>
      </c>
      <c r="T21" s="8">
        <v>0</v>
      </c>
      <c r="W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</row>
    <row r="22" spans="1:82" s="8" customFormat="1">
      <c r="A22" s="32"/>
      <c r="B22" s="37"/>
      <c r="C22" s="8" t="s">
        <v>43</v>
      </c>
      <c r="F22" s="8">
        <v>0</v>
      </c>
      <c r="G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S22" s="8">
        <v>0</v>
      </c>
      <c r="T22" s="8">
        <v>0</v>
      </c>
      <c r="W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</row>
    <row r="23" spans="1:82" s="8" customFormat="1">
      <c r="A23" s="32"/>
      <c r="B23" s="37"/>
      <c r="C23" s="8" t="s">
        <v>44</v>
      </c>
      <c r="F23" s="8">
        <v>0</v>
      </c>
      <c r="G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S23" s="8">
        <v>0</v>
      </c>
      <c r="T23" s="8">
        <v>0</v>
      </c>
      <c r="W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</row>
    <row r="24" spans="1:82" s="8" customFormat="1">
      <c r="A24" s="32"/>
      <c r="B24" s="37"/>
      <c r="C24" s="8" t="s">
        <v>45</v>
      </c>
      <c r="F24" s="8">
        <v>0</v>
      </c>
      <c r="G24" s="8">
        <v>0</v>
      </c>
      <c r="I24" s="8">
        <v>0</v>
      </c>
      <c r="K24" s="8">
        <v>0</v>
      </c>
      <c r="S24" s="8">
        <v>0</v>
      </c>
      <c r="T24" s="8">
        <v>0</v>
      </c>
      <c r="W24" s="8">
        <v>0</v>
      </c>
      <c r="AI24" s="8">
        <v>0</v>
      </c>
      <c r="AJ24" s="8">
        <v>0</v>
      </c>
      <c r="AK24" s="8">
        <v>0</v>
      </c>
    </row>
    <row r="25" spans="1:82" s="8" customFormat="1">
      <c r="A25" s="32"/>
      <c r="B25" s="37"/>
      <c r="C25" s="8" t="s">
        <v>46</v>
      </c>
      <c r="F25" s="8">
        <v>0</v>
      </c>
      <c r="G25" s="8">
        <v>0</v>
      </c>
      <c r="I25" s="8">
        <v>0</v>
      </c>
      <c r="K25" s="8">
        <v>0</v>
      </c>
      <c r="S25" s="8">
        <v>0</v>
      </c>
      <c r="T25" s="8">
        <v>0</v>
      </c>
      <c r="W25" s="8">
        <v>0</v>
      </c>
      <c r="AI25" s="8">
        <v>0</v>
      </c>
      <c r="AJ25" s="8">
        <v>0</v>
      </c>
      <c r="AK25" s="8">
        <v>0</v>
      </c>
    </row>
    <row r="26" spans="1:82" s="8" customFormat="1">
      <c r="A26" s="32"/>
      <c r="B26" s="37"/>
      <c r="C26" s="8" t="s">
        <v>47</v>
      </c>
      <c r="F26" s="8">
        <v>0</v>
      </c>
      <c r="G26" s="8">
        <v>0</v>
      </c>
      <c r="I26" s="8">
        <v>0</v>
      </c>
      <c r="K26" s="8">
        <v>0</v>
      </c>
      <c r="S26" s="8">
        <v>0</v>
      </c>
      <c r="T26" s="8">
        <v>0</v>
      </c>
      <c r="W26" s="8">
        <v>0</v>
      </c>
      <c r="AI26" s="8">
        <v>0</v>
      </c>
      <c r="AJ26" s="8">
        <v>0</v>
      </c>
      <c r="AK26" s="8">
        <v>0</v>
      </c>
    </row>
    <row r="27" spans="1:82">
      <c r="A27" s="32" t="s">
        <v>156</v>
      </c>
      <c r="B27" s="1" t="s">
        <v>95</v>
      </c>
      <c r="AB27" s="28"/>
      <c r="AC27" s="28"/>
      <c r="AD27" s="28"/>
      <c r="AE27" s="28"/>
      <c r="AF27" s="28"/>
      <c r="AG27" s="28"/>
      <c r="AH27" s="28"/>
      <c r="AI27" s="28">
        <v>1</v>
      </c>
      <c r="AJ27" s="1">
        <v>1</v>
      </c>
      <c r="AK27" s="1">
        <v>1</v>
      </c>
    </row>
    <row r="28" spans="1:82">
      <c r="A28" s="32"/>
      <c r="B28" s="1" t="s">
        <v>157</v>
      </c>
      <c r="AB28" s="28"/>
      <c r="AC28" s="28"/>
      <c r="AD28" s="28"/>
      <c r="AE28" s="28"/>
      <c r="AF28" s="28"/>
      <c r="AG28" s="28"/>
      <c r="AH28" s="28"/>
      <c r="AI28" s="28">
        <v>0</v>
      </c>
      <c r="AJ28" s="1">
        <v>0</v>
      </c>
      <c r="AK28" s="1">
        <v>0</v>
      </c>
    </row>
    <row r="29" spans="1:82" s="8" customFormat="1">
      <c r="A29" s="32"/>
      <c r="B29" s="8" t="s">
        <v>95</v>
      </c>
      <c r="AI29" s="8">
        <v>1</v>
      </c>
      <c r="AJ29" s="8">
        <v>1</v>
      </c>
      <c r="AK29" s="8">
        <v>1</v>
      </c>
    </row>
    <row r="30" spans="1:82" s="8" customFormat="1">
      <c r="A30" s="32"/>
      <c r="B30" s="8" t="s">
        <v>157</v>
      </c>
      <c r="AI30" s="8">
        <v>0</v>
      </c>
      <c r="AJ30" s="8">
        <v>0</v>
      </c>
      <c r="AK30" s="8">
        <v>0</v>
      </c>
    </row>
    <row r="31" spans="1:82">
      <c r="A31" s="32"/>
      <c r="B31" s="1" t="s">
        <v>95</v>
      </c>
      <c r="AB31" s="28"/>
      <c r="AC31" s="28"/>
      <c r="AD31" s="28"/>
      <c r="AE31" s="28"/>
      <c r="AF31" s="28"/>
      <c r="AG31" s="28"/>
      <c r="AH31" s="28"/>
      <c r="AI31" s="28"/>
    </row>
    <row r="32" spans="1:82">
      <c r="A32" s="32"/>
      <c r="B32" s="1" t="s">
        <v>157</v>
      </c>
      <c r="AB32" s="28"/>
      <c r="AC32" s="28"/>
      <c r="AD32" s="28"/>
      <c r="AE32" s="28"/>
      <c r="AF32" s="28"/>
      <c r="AG32" s="28"/>
      <c r="AH32" s="28"/>
      <c r="AI32" s="2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38" t="str">
        <f>[1]BodyParameter!A1</f>
        <v>BodyQuantity</v>
      </c>
      <c r="B1" s="38"/>
      <c r="C1">
        <f>[1]BodyParameter!C1</f>
        <v>2</v>
      </c>
      <c r="D1" s="38" t="s">
        <v>124</v>
      </c>
      <c r="E1" s="38"/>
      <c r="F1" s="38"/>
      <c r="G1" s="38"/>
      <c r="H1" s="39" t="s">
        <v>125</v>
      </c>
      <c r="I1" s="39"/>
      <c r="J1" s="39"/>
      <c r="K1" s="39"/>
    </row>
    <row r="2" spans="1:14">
      <c r="A2" t="s">
        <v>65</v>
      </c>
      <c r="B2" t="s">
        <v>126</v>
      </c>
      <c r="C2" t="s">
        <v>127</v>
      </c>
      <c r="D2" s="23" t="s">
        <v>128</v>
      </c>
      <c r="E2" s="23" t="s">
        <v>129</v>
      </c>
      <c r="F2" s="23" t="s">
        <v>130</v>
      </c>
      <c r="G2" s="23" t="s">
        <v>131</v>
      </c>
      <c r="H2" s="24" t="s">
        <v>132</v>
      </c>
      <c r="I2" s="24" t="s">
        <v>133</v>
      </c>
      <c r="J2" s="24" t="s">
        <v>134</v>
      </c>
      <c r="K2" s="24" t="s">
        <v>135</v>
      </c>
    </row>
    <row r="3" spans="1:14">
      <c r="A3">
        <f>ROW()-2</f>
        <v>1</v>
      </c>
      <c r="I3" s="25"/>
      <c r="M3" t="s">
        <v>136</v>
      </c>
      <c r="N3">
        <f>COUNTA(B:B)-1</f>
        <v>0</v>
      </c>
    </row>
    <row r="4" spans="1:14">
      <c r="A4">
        <f t="shared" ref="A4:A23" si="0">ROW()-2</f>
        <v>2</v>
      </c>
      <c r="I4" s="25"/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opLeftCell="V1" workbookViewId="0">
      <selection activeCell="AH8" sqref="AH8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  <col min="17" max="18" width="11.140625" customWidth="1"/>
    <col min="19" max="19" width="11.42578125" customWidth="1"/>
    <col min="21" max="21" width="11.28515625" customWidth="1"/>
    <col min="22" max="22" width="12.28515625" customWidth="1"/>
    <col min="23" max="23" width="12" customWidth="1"/>
    <col min="24" max="24" width="12.42578125" customWidth="1"/>
    <col min="25" max="25" width="12.85546875" customWidth="1"/>
    <col min="26" max="26" width="12.7109375" customWidth="1"/>
    <col min="27" max="27" width="12.140625" customWidth="1"/>
    <col min="28" max="28" width="12" customWidth="1"/>
    <col min="29" max="29" width="11.85546875" customWidth="1"/>
    <col min="30" max="30" width="12.7109375" customWidth="1"/>
  </cols>
  <sheetData>
    <row r="1" spans="1:37">
      <c r="A1" t="s">
        <v>75</v>
      </c>
      <c r="B1">
        <f>BodyParameter!C1</f>
        <v>35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>Body18</v>
      </c>
      <c r="U1" t="str">
        <f>BodyParameter!V1</f>
        <v>Body19</v>
      </c>
      <c r="V1" t="str">
        <f>BodyParameter!W1</f>
        <v>Body20</v>
      </c>
      <c r="W1" t="str">
        <f>BodyParameter!X1</f>
        <v>Body21</v>
      </c>
      <c r="X1" t="str">
        <f>BodyParameter!Y1</f>
        <v>Body22</v>
      </c>
      <c r="Y1" t="str">
        <f>BodyParameter!Z1</f>
        <v>Body23</v>
      </c>
      <c r="Z1" t="str">
        <f>BodyParameter!AA1</f>
        <v>Body24</v>
      </c>
      <c r="AA1" t="str">
        <f>BodyParameter!AB1</f>
        <v>Body25</v>
      </c>
      <c r="AB1" t="str">
        <f>BodyParameter!AC1</f>
        <v>Body26</v>
      </c>
      <c r="AC1" t="str">
        <f>BodyParameter!AD1</f>
        <v>Body27</v>
      </c>
      <c r="AD1" t="str">
        <f>BodyParameter!AE1</f>
        <v>Body28</v>
      </c>
      <c r="AE1" t="str">
        <f>BodyParameter!AF1</f>
        <v>Body29</v>
      </c>
      <c r="AF1" t="str">
        <f>BodyParameter!AG1</f>
        <v>Body30</v>
      </c>
      <c r="AG1" t="str">
        <f>BodyParameter!AH1</f>
        <v>Body31</v>
      </c>
      <c r="AH1" t="str">
        <f>BodyParameter!AI1</f>
        <v>Body32</v>
      </c>
      <c r="AI1" t="str">
        <f>BodyParameter!AJ1</f>
        <v>Body33</v>
      </c>
      <c r="AJ1" t="str">
        <f>BodyParameter!AK1</f>
        <v>Body34</v>
      </c>
      <c r="AK1" t="str">
        <f>BodyParameter!AL1</f>
        <v>Body35</v>
      </c>
    </row>
    <row r="2" spans="1:37" s="11" customFormat="1" ht="27.75" customHeight="1">
      <c r="A2" s="40" t="s">
        <v>0</v>
      </c>
      <c r="B2" s="40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Rigid Body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Strut Tie Rope Model</v>
      </c>
      <c r="L2" s="11" t="str">
        <f>BodyParameter!M3</f>
        <v>Strut Tie Rope Model</v>
      </c>
      <c r="M2" s="11" t="str">
        <f>BodyParameter!N3</f>
        <v>Strut Tie Rope Model</v>
      </c>
      <c r="N2" s="11" t="str">
        <f>BodyParameter!O3</f>
        <v>Strut Tie Rope Model</v>
      </c>
      <c r="O2" s="11" t="str">
        <f>BodyParameter!P3</f>
        <v>Strut Tie Rope Model</v>
      </c>
      <c r="P2" s="11" t="str">
        <f>BodyParameter!Q3</f>
        <v>Strut Tie Rope Model</v>
      </c>
      <c r="Q2" s="11" t="str">
        <f>BodyParameter!R3</f>
        <v>Rigid Body</v>
      </c>
      <c r="R2" s="11" t="str">
        <f>BodyParameter!S3</f>
        <v>Super Truss Element</v>
      </c>
      <c r="S2" s="11" t="str">
        <f>BodyParameter!T3</f>
        <v>Super Truss Element</v>
      </c>
      <c r="T2" s="11" t="str">
        <f>BodyParameter!U3</f>
        <v>Rigid Body</v>
      </c>
      <c r="U2" s="11" t="str">
        <f>BodyParameter!V3</f>
        <v>Rigid Body</v>
      </c>
      <c r="V2" s="11" t="str">
        <f>BodyParameter!W3</f>
        <v>Super Truss Element</v>
      </c>
      <c r="W2" s="11" t="str">
        <f>BodyParameter!X3</f>
        <v>Rigid Body</v>
      </c>
      <c r="X2" s="11" t="str">
        <f>BodyParameter!Y3</f>
        <v>Strut Tie Rope Model</v>
      </c>
      <c r="Y2" s="11" t="str">
        <f>BodyParameter!Z3</f>
        <v>Strut Tie Rope Model</v>
      </c>
      <c r="Z2" s="11" t="str">
        <f>BodyParameter!AA3</f>
        <v>Strut Tie Rope Model</v>
      </c>
      <c r="AA2" s="11" t="str">
        <f>BodyParameter!AB3</f>
        <v>Strut Tie Rope Model</v>
      </c>
      <c r="AB2" s="11" t="str">
        <f>BodyParameter!AC3</f>
        <v>Strut Tie Rope Model</v>
      </c>
      <c r="AC2" s="11" t="str">
        <f>BodyParameter!AD3</f>
        <v>Strut Tie Rope Model</v>
      </c>
      <c r="AD2" s="11" t="str">
        <f>BodyParameter!AE3</f>
        <v>Strut Tie Rope Model</v>
      </c>
      <c r="AE2" s="11" t="str">
        <f>BodyParameter!AF3</f>
        <v>Strut Tie Rope Model</v>
      </c>
      <c r="AF2" s="11" t="str">
        <f>BodyParameter!AG3</f>
        <v>Strut Tie Rope Model</v>
      </c>
      <c r="AG2" s="11" t="str">
        <f>BodyParameter!AH3</f>
        <v>Strut Tie Rope Model</v>
      </c>
      <c r="AH2" s="11" t="str">
        <f>BodyParameter!AI3</f>
        <v>Cubic Spline Rope</v>
      </c>
      <c r="AI2" s="11" t="str">
        <f>BodyParameter!AJ3</f>
        <v>Cubic Spline Rope</v>
      </c>
      <c r="AJ2" s="11" t="str">
        <f>BodyParameter!AK3</f>
        <v>Cubic Spline Rope</v>
      </c>
      <c r="AK2" s="11" t="str">
        <f>BodyParameter!AL3</f>
        <v>Rigid Body</v>
      </c>
    </row>
    <row r="3" spans="1:37" s="22" customFormat="1" ht="32.25" customHeight="1">
      <c r="A3" s="41" t="s">
        <v>71</v>
      </c>
      <c r="B3" s="41"/>
      <c r="C3" s="22" t="s">
        <v>115</v>
      </c>
      <c r="D3" s="22" t="s">
        <v>118</v>
      </c>
      <c r="G3" s="22" t="s">
        <v>118</v>
      </c>
      <c r="I3" s="22" t="s">
        <v>119</v>
      </c>
      <c r="J3" s="22" t="s">
        <v>121</v>
      </c>
      <c r="Q3" s="22" t="s">
        <v>144</v>
      </c>
      <c r="T3" s="22" t="s">
        <v>121</v>
      </c>
      <c r="U3" s="22" t="s">
        <v>118</v>
      </c>
      <c r="W3" s="22" t="s">
        <v>119</v>
      </c>
      <c r="AK3" s="22" t="s">
        <v>159</v>
      </c>
    </row>
    <row r="4" spans="1:37">
      <c r="A4" s="42" t="s">
        <v>72</v>
      </c>
      <c r="B4" s="42"/>
      <c r="E4">
        <v>10</v>
      </c>
      <c r="F4">
        <v>10</v>
      </c>
      <c r="H4">
        <v>10</v>
      </c>
      <c r="R4">
        <v>10</v>
      </c>
      <c r="S4">
        <v>10</v>
      </c>
      <c r="V4">
        <v>10</v>
      </c>
      <c r="AH4">
        <v>10</v>
      </c>
      <c r="AI4">
        <v>10</v>
      </c>
      <c r="AJ4">
        <v>10</v>
      </c>
    </row>
    <row r="5" spans="1:37">
      <c r="A5" s="42" t="s">
        <v>73</v>
      </c>
      <c r="B5" s="42"/>
      <c r="C5" t="s">
        <v>74</v>
      </c>
      <c r="D5" t="s">
        <v>114</v>
      </c>
      <c r="E5" t="s">
        <v>120</v>
      </c>
      <c r="F5" t="s">
        <v>120</v>
      </c>
      <c r="G5" t="s">
        <v>114</v>
      </c>
      <c r="H5" t="s">
        <v>120</v>
      </c>
      <c r="I5" t="s">
        <v>114</v>
      </c>
      <c r="J5" t="s">
        <v>114</v>
      </c>
      <c r="K5" t="s">
        <v>123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  <c r="Q5" t="s">
        <v>114</v>
      </c>
      <c r="R5" t="s">
        <v>120</v>
      </c>
      <c r="S5" t="s">
        <v>120</v>
      </c>
      <c r="T5" t="s">
        <v>114</v>
      </c>
      <c r="U5" t="s">
        <v>114</v>
      </c>
      <c r="V5" t="s">
        <v>120</v>
      </c>
      <c r="W5" t="s">
        <v>114</v>
      </c>
      <c r="X5" t="s">
        <v>123</v>
      </c>
      <c r="Y5" t="s">
        <v>123</v>
      </c>
      <c r="Z5" t="s">
        <v>123</v>
      </c>
      <c r="AA5" t="s">
        <v>123</v>
      </c>
      <c r="AB5" t="s">
        <v>123</v>
      </c>
      <c r="AC5" t="s">
        <v>123</v>
      </c>
      <c r="AD5" t="s">
        <v>123</v>
      </c>
      <c r="AE5" t="s">
        <v>123</v>
      </c>
      <c r="AF5" t="s">
        <v>123</v>
      </c>
      <c r="AG5" t="s">
        <v>123</v>
      </c>
      <c r="AH5" t="s">
        <v>158</v>
      </c>
      <c r="AI5" t="s">
        <v>158</v>
      </c>
      <c r="AJ5" t="s">
        <v>158</v>
      </c>
      <c r="AK5" t="s">
        <v>114</v>
      </c>
    </row>
    <row r="6" spans="1:37">
      <c r="C6" t="s">
        <v>137</v>
      </c>
      <c r="D6" t="s">
        <v>138</v>
      </c>
      <c r="E6" t="s">
        <v>138</v>
      </c>
      <c r="F6" t="s">
        <v>138</v>
      </c>
      <c r="G6" t="s">
        <v>139</v>
      </c>
      <c r="H6" t="s">
        <v>139</v>
      </c>
      <c r="I6" t="s">
        <v>139</v>
      </c>
      <c r="J6" t="s">
        <v>145</v>
      </c>
      <c r="K6" t="s">
        <v>140</v>
      </c>
      <c r="L6" t="s">
        <v>141</v>
      </c>
      <c r="M6" t="s">
        <v>141</v>
      </c>
      <c r="N6" t="s">
        <v>141</v>
      </c>
      <c r="O6" t="s">
        <v>141</v>
      </c>
      <c r="P6" t="s">
        <v>141</v>
      </c>
      <c r="Q6" t="s">
        <v>143</v>
      </c>
      <c r="R6" t="s">
        <v>143</v>
      </c>
      <c r="S6" t="s">
        <v>143</v>
      </c>
      <c r="T6" t="s">
        <v>146</v>
      </c>
      <c r="U6" t="s">
        <v>147</v>
      </c>
      <c r="V6" t="s">
        <v>147</v>
      </c>
      <c r="W6" t="s">
        <v>147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142</v>
      </c>
      <c r="AD6" t="s">
        <v>142</v>
      </c>
      <c r="AE6" t="s">
        <v>142</v>
      </c>
      <c r="AF6" t="s">
        <v>142</v>
      </c>
      <c r="AG6" t="s">
        <v>142</v>
      </c>
      <c r="AH6" t="s">
        <v>160</v>
      </c>
      <c r="AI6" t="s">
        <v>160</v>
      </c>
      <c r="AJ6" t="s">
        <v>160</v>
      </c>
      <c r="AK6" t="s">
        <v>161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2020-11-16T23:42:18Z</dcterms:modified>
</cp:coreProperties>
</file>