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draf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<sst xmlns="http://schemas.openxmlformats.org/spreadsheetml/2006/main" count="183" uniqueCount="51">
  <si>
    <t xml:space="preserve">CALCULATOR</t>
  </si>
  <si>
    <t xml:space="preserve">Part Number</t>
  </si>
  <si>
    <t xml:space="preserve">Width [mm]</t>
  </si>
  <si>
    <t xml:space="preserve">Height [mm]</t>
  </si>
  <si>
    <t xml:space="preserve">Amount [pcs]</t>
  </si>
  <si>
    <t xml:space="preserve">Comment</t>
  </si>
  <si>
    <t xml:space="preserve">Thickness [mm]</t>
  </si>
  <si>
    <t xml:space="preserve">Material</t>
  </si>
  <si>
    <t xml:space="preserve">Name</t>
  </si>
  <si>
    <t xml:space="preserve">Area</t>
  </si>
  <si>
    <t xml:space="preserve">Fill these:</t>
  </si>
  <si>
    <t xml:space="preserve">Front</t>
  </si>
  <si>
    <t xml:space="preserve">Plywood</t>
  </si>
  <si>
    <t xml:space="preserve">Front outer sides</t>
  </si>
  <si>
    <t xml:space="preserve">Wall thickness:</t>
  </si>
  <si>
    <t xml:space="preserve">mm</t>
  </si>
  <si>
    <t xml:space="preserve">Front outer top/bottom</t>
  </si>
  <si>
    <t xml:space="preserve">Rows:</t>
  </si>
  <si>
    <t xml:space="preserve">pcs</t>
  </si>
  <si>
    <t xml:space="preserve">Front iuter base</t>
  </si>
  <si>
    <t xml:space="preserve">HP:</t>
  </si>
  <si>
    <t xml:space="preserve">Front inner sides</t>
  </si>
  <si>
    <t xml:space="preserve">Depth:</t>
  </si>
  <si>
    <t xml:space="preserve">Front inner top/bottom</t>
  </si>
  <si>
    <t xml:space="preserve">Lip:</t>
  </si>
  <si>
    <t xml:space="preserve">Front inner base</t>
  </si>
  <si>
    <t xml:space="preserve">Headroom:</t>
  </si>
  <si>
    <t xml:space="preserve">Back</t>
  </si>
  <si>
    <t xml:space="preserve">Back outer sides</t>
  </si>
  <si>
    <t xml:space="preserve">Nett Width:</t>
  </si>
  <si>
    <t xml:space="preserve">Back outer top/bottom</t>
  </si>
  <si>
    <t xml:space="preserve">Nett Height:</t>
  </si>
  <si>
    <t xml:space="preserve">Back outer base</t>
  </si>
  <si>
    <t xml:space="preserve">Width:</t>
  </si>
  <si>
    <t xml:space="preserve">Back inner sides</t>
  </si>
  <si>
    <t xml:space="preserve">Height:</t>
  </si>
  <si>
    <t xml:space="preserve">Back inner top/bottom</t>
  </si>
  <si>
    <t xml:space="preserve">Back inner base</t>
  </si>
  <si>
    <t xml:space="preserve">Instructions:</t>
  </si>
  <si>
    <t xml:space="preserve">Use the table below to define the input parameters for your case.</t>
  </si>
  <si>
    <t xml:space="preserve">DO NOT MODIFY VALUES OUTSIDE THE MARKED CELLS!</t>
  </si>
  <si>
    <t xml:space="preserve">Thickness</t>
  </si>
  <si>
    <t xml:space="preserve">8mm</t>
  </si>
  <si>
    <t xml:space="preserve">Front Outer base</t>
  </si>
  <si>
    <t xml:space="preserve">DO NOT MODIFY VALUES OUTSIDE THZE MARKED CELLS!</t>
  </si>
  <si>
    <t xml:space="preserve">1. Define wall thickness, number of rows and HP (horizontal pitch)</t>
  </si>
  <si>
    <t xml:space="preserve">2. The Nett dimensions will be calculated based on the standard conversion reates</t>
  </si>
  <si>
    <t xml:space="preserve">3. Based on the calculated Nett values use your best judgement to leave some room for the real Width and Height values to be used</t>
  </si>
  <si>
    <t xml:space="preserve">4. Define how much overlap you want for the top and bottom piece and put it to the Lip field</t>
  </si>
  <si>
    <t xml:space="preserve">5. Define how much headroom you want in the lid, increase this number if you want your case to be closed with patch cables connected.</t>
  </si>
  <si>
    <t xml:space="preserve">original case parameters: 8mm walls, 84 HP, 2 rows, 429x267x130 inner size, 5mm lip, 70 headroom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</si>
</sst>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38"/>
    </font>
    <font>
      <sz val="10"/>
      <color rgb="FF800080"/>
      <name val="Arial"/>
      <family val="2"/>
      <charset val="238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96"/>
    <col collapsed="false" customWidth="true" hidden="false" outlineLevel="0" max="2" min="2" style="0" width="11.7"/>
    <col collapsed="false" customWidth="true" hidden="false" outlineLevel="0" max="3" min="3" style="0" width="12.3"/>
    <col collapsed="false" customWidth="true" hidden="false" outlineLevel="0" max="4" min="4" style="0" width="13.44"/>
    <col collapsed="false" customWidth="true" hidden="false" outlineLevel="0" max="5" min="5" style="0" width="10.06"/>
    <col collapsed="false" customWidth="true" hidden="false" outlineLevel="0" max="6" min="6" style="0" width="15.7"/>
    <col collapsed="false" customWidth="true" hidden="false" outlineLevel="0" max="7" min="7" style="0" width="8.58"/>
    <col collapsed="false" customWidth="true" hidden="false" outlineLevel="0" max="8" min="8" style="0" width="19.95"/>
    <col collapsed="false" customWidth="true" hidden="false" outlineLevel="0" max="9" min="9" style="0" width="9.35"/>
    <col collapsed="false" customWidth="true" hidden="false" outlineLevel="0" max="12" min="12" style="0" width="14.05"/>
    <col collapsed="false" customWidth="true" hidden="false" outlineLevel="0" max="13" min="13" style="0" width="7.27"/>
    <col collapsed="false" customWidth="true" hidden="false" outlineLevel="0" max="14" min="14" style="0" width="4.48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4" t="s">
        <v>9</v>
      </c>
      <c r="L2" s="5" t="s">
        <v>10</v>
      </c>
      <c r="M2" s="6"/>
      <c r="N2" s="6"/>
    </row>
    <row r="3" customFormat="false" ht="12.8" hidden="false" customHeight="false" outlineLevel="0" collapsed="false">
      <c r="A3" s="0" t="n">
        <v>1</v>
      </c>
      <c r="B3" s="0" t="n">
        <f aca="false">M12+4*M3</f>
        <v>299</v>
      </c>
      <c r="C3" s="0" t="n">
        <f aca="false">M6+M3+M7+1</f>
        <v>144</v>
      </c>
      <c r="D3" s="0" t="n">
        <v>2</v>
      </c>
      <c r="E3" s="7" t="s">
        <v>11</v>
      </c>
      <c r="F3" s="0" t="n">
        <f aca="false">$M$3</f>
        <v>8</v>
      </c>
      <c r="G3" s="0" t="s">
        <v>12</v>
      </c>
      <c r="H3" s="0" t="s">
        <v>13</v>
      </c>
      <c r="I3" s="0" t="n">
        <f aca="false">B3*C3/1000000*D3</f>
        <v>0.086112</v>
      </c>
      <c r="L3" s="0" t="s">
        <v>14</v>
      </c>
      <c r="M3" s="8" t="n">
        <v>8</v>
      </c>
      <c r="N3" s="0" t="s">
        <v>15</v>
      </c>
    </row>
    <row r="4" customFormat="false" ht="12.8" hidden="false" customHeight="false" outlineLevel="0" collapsed="false">
      <c r="A4" s="0" t="n">
        <v>2</v>
      </c>
      <c r="B4" s="0" t="n">
        <f aca="false">M11+2*M3</f>
        <v>445</v>
      </c>
      <c r="C4" s="0" t="n">
        <f aca="false">M6+M3+M7+1</f>
        <v>144</v>
      </c>
      <c r="D4" s="0" t="n">
        <v>2</v>
      </c>
      <c r="E4" s="7"/>
      <c r="F4" s="0" t="n">
        <f aca="false">$M$3</f>
        <v>8</v>
      </c>
      <c r="G4" s="0" t="s">
        <v>12</v>
      </c>
      <c r="H4" s="0" t="s">
        <v>16</v>
      </c>
      <c r="I4" s="0" t="n">
        <f aca="false">B4*C4/1000000*D4</f>
        <v>0.12816</v>
      </c>
      <c r="L4" s="0" t="s">
        <v>17</v>
      </c>
      <c r="M4" s="8" t="n">
        <v>2</v>
      </c>
      <c r="N4" s="0" t="s">
        <v>18</v>
      </c>
    </row>
    <row r="5" customFormat="false" ht="12.8" hidden="false" customHeight="false" outlineLevel="0" collapsed="false">
      <c r="A5" s="0" t="n">
        <v>3</v>
      </c>
      <c r="B5" s="0" t="n">
        <f aca="false">M11+2*M3</f>
        <v>445</v>
      </c>
      <c r="C5" s="0" t="n">
        <f aca="false">M12+2*M3</f>
        <v>283</v>
      </c>
      <c r="D5" s="0" t="n">
        <v>1</v>
      </c>
      <c r="E5" s="7"/>
      <c r="F5" s="0" t="n">
        <f aca="false">$M$3</f>
        <v>8</v>
      </c>
      <c r="G5" s="0" t="s">
        <v>12</v>
      </c>
      <c r="H5" s="0" t="s">
        <v>19</v>
      </c>
      <c r="I5" s="0" t="n">
        <f aca="false">B5*C5/1000000*D5</f>
        <v>0.125935</v>
      </c>
      <c r="L5" s="0" t="s">
        <v>20</v>
      </c>
      <c r="M5" s="8" t="n">
        <v>84</v>
      </c>
    </row>
    <row r="6" customFormat="false" ht="12.8" hidden="false" customHeight="false" outlineLevel="0" collapsed="false">
      <c r="A6" s="0" t="n">
        <v>4</v>
      </c>
      <c r="B6" s="0" t="n">
        <f aca="false">M12+2*M3</f>
        <v>283</v>
      </c>
      <c r="C6" s="0" t="n">
        <f aca="false">M6</f>
        <v>130</v>
      </c>
      <c r="D6" s="0" t="n">
        <v>2</v>
      </c>
      <c r="E6" s="7"/>
      <c r="F6" s="0" t="n">
        <f aca="false">$M$3</f>
        <v>8</v>
      </c>
      <c r="G6" s="0" t="s">
        <v>12</v>
      </c>
      <c r="H6" s="0" t="s">
        <v>21</v>
      </c>
      <c r="I6" s="0" t="n">
        <f aca="false">B6*C6/1000000*D6</f>
        <v>0.07358</v>
      </c>
      <c r="L6" s="0" t="s">
        <v>22</v>
      </c>
      <c r="M6" s="8" t="n">
        <v>130</v>
      </c>
      <c r="N6" s="0" t="s">
        <v>15</v>
      </c>
    </row>
    <row r="7" customFormat="false" ht="12.8" hidden="false" customHeight="false" outlineLevel="0" collapsed="false">
      <c r="A7" s="0" t="n">
        <v>5</v>
      </c>
      <c r="B7" s="0" t="n">
        <f aca="false">M11</f>
        <v>429</v>
      </c>
      <c r="C7" s="0" t="n">
        <f aca="false">M6</f>
        <v>130</v>
      </c>
      <c r="D7" s="0" t="n">
        <v>2</v>
      </c>
      <c r="E7" s="7"/>
      <c r="F7" s="0" t="n">
        <f aca="false">$M$3</f>
        <v>8</v>
      </c>
      <c r="G7" s="0" t="s">
        <v>12</v>
      </c>
      <c r="H7" s="0" t="s">
        <v>23</v>
      </c>
      <c r="I7" s="0" t="n">
        <f aca="false">B7*C7/1000000*D7</f>
        <v>0.11154</v>
      </c>
      <c r="L7" s="0" t="s">
        <v>24</v>
      </c>
      <c r="M7" s="8" t="n">
        <v>5</v>
      </c>
      <c r="N7" s="0" t="s">
        <v>15</v>
      </c>
    </row>
    <row r="8" customFormat="false" ht="12.8" hidden="false" customHeight="false" outlineLevel="0" collapsed="false">
      <c r="A8" s="0" t="n">
        <v>6</v>
      </c>
      <c r="B8" s="0" t="n">
        <f aca="false">M11</f>
        <v>429</v>
      </c>
      <c r="C8" s="0" t="n">
        <f aca="false">M12</f>
        <v>267</v>
      </c>
      <c r="D8" s="0" t="n">
        <v>1</v>
      </c>
      <c r="E8" s="7"/>
      <c r="F8" s="0" t="n">
        <f aca="false">$M$3</f>
        <v>8</v>
      </c>
      <c r="G8" s="0" t="s">
        <v>12</v>
      </c>
      <c r="H8" s="0" t="s">
        <v>25</v>
      </c>
      <c r="I8" s="0" t="n">
        <f aca="false">B8*C8/1000000*D8</f>
        <v>0.114543</v>
      </c>
      <c r="L8" s="0" t="s">
        <v>26</v>
      </c>
      <c r="M8" s="8" t="n">
        <v>70</v>
      </c>
      <c r="N8" s="0" t="s">
        <v>15</v>
      </c>
    </row>
    <row r="9" customFormat="false" ht="12.8" hidden="false" customHeight="false" outlineLevel="0" collapsed="false">
      <c r="A9" s="0" t="n">
        <v>7</v>
      </c>
      <c r="B9" s="0" t="n">
        <f aca="false">M12+4*M3</f>
        <v>299</v>
      </c>
      <c r="C9" s="0" t="n">
        <f aca="false">M8+M3-M7</f>
        <v>73</v>
      </c>
      <c r="D9" s="0" t="n">
        <v>2</v>
      </c>
      <c r="E9" s="7" t="s">
        <v>27</v>
      </c>
      <c r="F9" s="0" t="n">
        <f aca="false">$M$3</f>
        <v>8</v>
      </c>
      <c r="G9" s="0" t="s">
        <v>12</v>
      </c>
      <c r="H9" s="0" t="s">
        <v>28</v>
      </c>
      <c r="I9" s="0" t="n">
        <f aca="false">B9*C9/1000000*D9</f>
        <v>0.043654</v>
      </c>
      <c r="L9" s="0" t="s">
        <v>29</v>
      </c>
      <c r="M9" s="0" t="n">
        <f aca="false">M5*5.08</f>
        <v>426.72</v>
      </c>
      <c r="N9" s="0" t="s">
        <v>15</v>
      </c>
    </row>
    <row r="10" customFormat="false" ht="12.8" hidden="false" customHeight="false" outlineLevel="0" collapsed="false">
      <c r="A10" s="0" t="n">
        <v>8</v>
      </c>
      <c r="B10" s="0" t="n">
        <f aca="false">M11+2*M3</f>
        <v>445</v>
      </c>
      <c r="C10" s="0" t="n">
        <f aca="false">M8+M3-M7</f>
        <v>73</v>
      </c>
      <c r="D10" s="0" t="n">
        <v>2</v>
      </c>
      <c r="E10" s="7"/>
      <c r="F10" s="0" t="n">
        <f aca="false">$M$3</f>
        <v>8</v>
      </c>
      <c r="G10" s="0" t="s">
        <v>12</v>
      </c>
      <c r="H10" s="0" t="s">
        <v>30</v>
      </c>
      <c r="I10" s="0" t="n">
        <f aca="false">B10*C10/1000000*D10</f>
        <v>0.06497</v>
      </c>
      <c r="L10" s="0" t="s">
        <v>31</v>
      </c>
      <c r="M10" s="0" t="n">
        <f aca="false">3*44.45*M4</f>
        <v>266.7</v>
      </c>
      <c r="N10" s="0" t="s">
        <v>15</v>
      </c>
    </row>
    <row r="11" customFormat="false" ht="12.8" hidden="false" customHeight="false" outlineLevel="0" collapsed="false">
      <c r="A11" s="0" t="n">
        <v>9</v>
      </c>
      <c r="B11" s="0" t="n">
        <f aca="false">M11+2*M3</f>
        <v>445</v>
      </c>
      <c r="C11" s="0" t="n">
        <f aca="false">M12+2*M3</f>
        <v>283</v>
      </c>
      <c r="D11" s="0" t="n">
        <v>1</v>
      </c>
      <c r="E11" s="7"/>
      <c r="F11" s="0" t="n">
        <f aca="false">$M$3</f>
        <v>8</v>
      </c>
      <c r="G11" s="0" t="s">
        <v>12</v>
      </c>
      <c r="H11" s="0" t="s">
        <v>32</v>
      </c>
      <c r="I11" s="0" t="n">
        <f aca="false">B11*C11/1000000*D11</f>
        <v>0.125935</v>
      </c>
      <c r="L11" s="0" t="s">
        <v>33</v>
      </c>
      <c r="M11" s="9" t="n">
        <f aca="false">ROUNDUP(M9,0)+2</f>
        <v>429</v>
      </c>
      <c r="N11" s="0" t="s">
        <v>15</v>
      </c>
    </row>
    <row r="12" customFormat="false" ht="12.8" hidden="false" customHeight="false" outlineLevel="0" collapsed="false">
      <c r="A12" s="0" t="n">
        <v>10</v>
      </c>
      <c r="B12" s="0" t="n">
        <f aca="false">M12+2*M3</f>
        <v>283</v>
      </c>
      <c r="C12" s="10" t="n">
        <f aca="false">M8</f>
        <v>70</v>
      </c>
      <c r="D12" s="0" t="n">
        <v>2</v>
      </c>
      <c r="E12" s="7"/>
      <c r="F12" s="0" t="n">
        <f aca="false">$M$3</f>
        <v>8</v>
      </c>
      <c r="G12" s="0" t="s">
        <v>12</v>
      </c>
      <c r="H12" s="0" t="s">
        <v>34</v>
      </c>
      <c r="I12" s="0" t="n">
        <f aca="false">B12*C12/1000000*D12</f>
        <v>0.03962</v>
      </c>
      <c r="L12" s="0" t="s">
        <v>35</v>
      </c>
      <c r="M12" s="9" t="n">
        <f aca="false">ROUNDUP(M10,0)</f>
        <v>267</v>
      </c>
      <c r="N12" s="0" t="s">
        <v>15</v>
      </c>
    </row>
    <row r="13" customFormat="false" ht="12.8" hidden="false" customHeight="false" outlineLevel="0" collapsed="false">
      <c r="A13" s="0" t="n">
        <v>11</v>
      </c>
      <c r="B13" s="0" t="n">
        <f aca="false">M11</f>
        <v>429</v>
      </c>
      <c r="C13" s="10" t="n">
        <f aca="false">M8</f>
        <v>70</v>
      </c>
      <c r="D13" s="0" t="n">
        <v>2</v>
      </c>
      <c r="E13" s="7"/>
      <c r="F13" s="0" t="n">
        <f aca="false">$M$3</f>
        <v>8</v>
      </c>
      <c r="G13" s="0" t="s">
        <v>12</v>
      </c>
      <c r="H13" s="0" t="s">
        <v>36</v>
      </c>
      <c r="I13" s="0" t="n">
        <f aca="false">B13*C13/1000000*D13</f>
        <v>0.06006</v>
      </c>
    </row>
    <row r="14" customFormat="false" ht="12.8" hidden="false" customHeight="false" outlineLevel="0" collapsed="false">
      <c r="A14" s="0" t="n">
        <v>12</v>
      </c>
      <c r="B14" s="0" t="n">
        <f aca="false">M11</f>
        <v>429</v>
      </c>
      <c r="C14" s="0" t="n">
        <f aca="false">M12</f>
        <v>267</v>
      </c>
      <c r="D14" s="0" t="n">
        <v>1</v>
      </c>
      <c r="E14" s="7"/>
      <c r="F14" s="0" t="n">
        <f aca="false">$M$3</f>
        <v>8</v>
      </c>
      <c r="G14" s="0" t="s">
        <v>12</v>
      </c>
      <c r="H14" s="0" t="s">
        <v>37</v>
      </c>
      <c r="I14" s="0" t="n">
        <f aca="false">B14*C14/1000000*D14</f>
        <v>0.114543</v>
      </c>
    </row>
    <row r="15" customFormat="false" ht="12.8" hidden="false" customHeight="false" outlineLevel="0" collapsed="false">
      <c r="I15" s="11" t="n">
        <f aca="false">SUM(I3:I14)</f>
        <v>1.088652</v>
      </c>
    </row>
    <row r="18" customFormat="false" ht="12.8" hidden="false" customHeight="false" outlineLevel="0" collapsed="false">
      <c r="A18" s="0" t="s">
        <v>38</v>
      </c>
    </row>
    <row r="19" customFormat="false" ht="12.8" hidden="false" customHeight="false" outlineLevel="0" collapsed="false">
      <c r="A19" s="0" t="s">
        <v>39</v>
      </c>
    </row>
    <row r="20" customFormat="false" ht="12.8" hidden="false" customHeight="false" outlineLevel="0" collapsed="false">
      <c r="A20" s="0" t="s">
        <v>40</v>
      </c>
    </row>
  </sheetData>
  <mergeCells count="2">
    <mergeCell ref="E3:E8"/>
    <mergeCell ref="E9:E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L2" activeCellId="0" sqref="L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14.14"/>
    <col collapsed="false" customWidth="true" hidden="false" outlineLevel="0" max="4" min="4" style="0" width="13.15"/>
    <col collapsed="false" customWidth="true" hidden="false" outlineLevel="0" max="5" min="5" style="0" width="9.29"/>
    <col collapsed="false" customWidth="true" hidden="false" outlineLevel="0" max="8" min="8" style="0" width="19.69"/>
  </cols>
  <sheetData>
    <row r="1" customFormat="false" ht="12.75" hidden="false" customHeight="false" outlineLevel="0" collapsed="false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41</v>
      </c>
      <c r="G1" s="12" t="s">
        <v>7</v>
      </c>
      <c r="H1" s="13" t="s">
        <v>8</v>
      </c>
      <c r="I1" s="13" t="s">
        <v>9</v>
      </c>
    </row>
    <row r="2" customFormat="false" ht="12.75" hidden="false" customHeight="false" outlineLevel="0" collapsed="false">
      <c r="A2" s="14" t="n">
        <v>1</v>
      </c>
      <c r="B2" s="14" t="n">
        <v>299</v>
      </c>
      <c r="C2" s="14" t="n">
        <v>144</v>
      </c>
      <c r="D2" s="14" t="n">
        <v>2</v>
      </c>
      <c r="E2" s="15" t="s">
        <v>11</v>
      </c>
      <c r="F2" s="14" t="s">
        <v>42</v>
      </c>
      <c r="G2" s="14" t="s">
        <v>12</v>
      </c>
      <c r="H2" s="14" t="s">
        <v>13</v>
      </c>
      <c r="I2" s="14" t="n">
        <f aca="false">B2*C2/1000000*D2</f>
        <v>0.086112</v>
      </c>
      <c r="L2" s="0" t="s">
        <v>38</v>
      </c>
    </row>
    <row r="3" customFormat="false" ht="12.75" hidden="false" customHeight="false" outlineLevel="0" collapsed="false">
      <c r="A3" s="14" t="n">
        <v>2</v>
      </c>
      <c r="B3" s="14" t="n">
        <v>445</v>
      </c>
      <c r="C3" s="14" t="n">
        <v>144</v>
      </c>
      <c r="D3" s="14" t="n">
        <v>2</v>
      </c>
      <c r="E3" s="15"/>
      <c r="F3" s="16" t="s">
        <v>42</v>
      </c>
      <c r="G3" s="14" t="s">
        <v>12</v>
      </c>
      <c r="H3" s="14" t="s">
        <v>16</v>
      </c>
      <c r="I3" s="14" t="n">
        <f aca="false">B3*C3/1000000*D3</f>
        <v>0.12816</v>
      </c>
      <c r="L3" s="0" t="s">
        <v>39</v>
      </c>
    </row>
    <row r="4" customFormat="false" ht="12.75" hidden="false" customHeight="false" outlineLevel="0" collapsed="false">
      <c r="A4" s="14" t="n">
        <v>3</v>
      </c>
      <c r="B4" s="14" t="n">
        <v>445</v>
      </c>
      <c r="C4" s="14" t="n">
        <v>283</v>
      </c>
      <c r="D4" s="14" t="n">
        <v>1</v>
      </c>
      <c r="E4" s="15"/>
      <c r="F4" s="14" t="s">
        <v>42</v>
      </c>
      <c r="G4" s="14" t="s">
        <v>12</v>
      </c>
      <c r="H4" s="14" t="s">
        <v>43</v>
      </c>
      <c r="I4" s="14" t="n">
        <f aca="false">B4*C4/1000000*D4</f>
        <v>0.125935</v>
      </c>
      <c r="L4" s="0" t="s">
        <v>44</v>
      </c>
    </row>
    <row r="5" customFormat="false" ht="12.75" hidden="false" customHeight="false" outlineLevel="0" collapsed="false">
      <c r="A5" s="14" t="n">
        <v>4</v>
      </c>
      <c r="B5" s="14" t="n">
        <v>283</v>
      </c>
      <c r="C5" s="14" t="n">
        <v>130</v>
      </c>
      <c r="D5" s="14" t="n">
        <v>2</v>
      </c>
      <c r="E5" s="15"/>
      <c r="F5" s="16" t="s">
        <v>42</v>
      </c>
      <c r="G5" s="14" t="s">
        <v>12</v>
      </c>
      <c r="H5" s="14" t="s">
        <v>21</v>
      </c>
      <c r="I5" s="14" t="n">
        <f aca="false">B5*C5/1000000*D5</f>
        <v>0.07358</v>
      </c>
      <c r="L5" s="0" t="s">
        <v>45</v>
      </c>
    </row>
    <row r="6" customFormat="false" ht="12.75" hidden="false" customHeight="false" outlineLevel="0" collapsed="false">
      <c r="A6" s="14" t="n">
        <v>5</v>
      </c>
      <c r="B6" s="14" t="n">
        <v>429</v>
      </c>
      <c r="C6" s="14" t="n">
        <v>130</v>
      </c>
      <c r="D6" s="14" t="n">
        <v>2</v>
      </c>
      <c r="E6" s="15"/>
      <c r="F6" s="14" t="s">
        <v>42</v>
      </c>
      <c r="G6" s="14" t="s">
        <v>12</v>
      </c>
      <c r="H6" s="14" t="s">
        <v>23</v>
      </c>
      <c r="I6" s="14" t="n">
        <f aca="false">B6*C6/1000000*D6</f>
        <v>0.11154</v>
      </c>
      <c r="L6" s="0" t="s">
        <v>46</v>
      </c>
    </row>
    <row r="7" customFormat="false" ht="12.75" hidden="false" customHeight="false" outlineLevel="0" collapsed="false">
      <c r="A7" s="14" t="n">
        <v>6</v>
      </c>
      <c r="B7" s="14" t="n">
        <v>429</v>
      </c>
      <c r="C7" s="14" t="n">
        <v>267</v>
      </c>
      <c r="D7" s="14" t="n">
        <v>1</v>
      </c>
      <c r="E7" s="15"/>
      <c r="F7" s="16" t="s">
        <v>42</v>
      </c>
      <c r="G7" s="14" t="s">
        <v>12</v>
      </c>
      <c r="H7" s="14" t="s">
        <v>25</v>
      </c>
      <c r="I7" s="14" t="n">
        <f aca="false">B7*C7/1000000*D7</f>
        <v>0.114543</v>
      </c>
      <c r="L7" s="0" t="s">
        <v>47</v>
      </c>
    </row>
    <row r="8" customFormat="false" ht="12.75" hidden="false" customHeight="false" outlineLevel="0" collapsed="false">
      <c r="A8" s="14" t="n">
        <v>7</v>
      </c>
      <c r="B8" s="14" t="n">
        <v>299</v>
      </c>
      <c r="C8" s="14" t="n">
        <v>73</v>
      </c>
      <c r="D8" s="14" t="n">
        <v>2</v>
      </c>
      <c r="E8" s="15" t="s">
        <v>27</v>
      </c>
      <c r="F8" s="14" t="s">
        <v>42</v>
      </c>
      <c r="G8" s="14" t="s">
        <v>12</v>
      </c>
      <c r="H8" s="14" t="s">
        <v>28</v>
      </c>
      <c r="I8" s="14" t="n">
        <f aca="false">B8*C8/1000000*D8</f>
        <v>0.043654</v>
      </c>
      <c r="L8" s="0" t="s">
        <v>48</v>
      </c>
    </row>
    <row r="9" customFormat="false" ht="12.75" hidden="false" customHeight="false" outlineLevel="0" collapsed="false">
      <c r="A9" s="14" t="n">
        <v>8</v>
      </c>
      <c r="B9" s="14" t="n">
        <v>445</v>
      </c>
      <c r="C9" s="14" t="n">
        <v>73</v>
      </c>
      <c r="D9" s="14" t="n">
        <v>2</v>
      </c>
      <c r="E9" s="15"/>
      <c r="F9" s="16" t="s">
        <v>42</v>
      </c>
      <c r="G9" s="14" t="s">
        <v>12</v>
      </c>
      <c r="H9" s="14" t="s">
        <v>30</v>
      </c>
      <c r="I9" s="14" t="n">
        <f aca="false">B9*C9/1000000*D9</f>
        <v>0.06497</v>
      </c>
      <c r="L9" s="0" t="s">
        <v>49</v>
      </c>
    </row>
    <row r="10" customFormat="false" ht="12.75" hidden="false" customHeight="false" outlineLevel="0" collapsed="false">
      <c r="A10" s="14" t="n">
        <v>9</v>
      </c>
      <c r="B10" s="14" t="n">
        <v>445</v>
      </c>
      <c r="C10" s="14" t="n">
        <v>283</v>
      </c>
      <c r="D10" s="14" t="n">
        <v>1</v>
      </c>
      <c r="E10" s="15"/>
      <c r="F10" s="14" t="s">
        <v>42</v>
      </c>
      <c r="G10" s="14" t="s">
        <v>12</v>
      </c>
      <c r="H10" s="14" t="s">
        <v>32</v>
      </c>
      <c r="I10" s="14" t="n">
        <f aca="false">B10*C10/1000000*D10</f>
        <v>0.125935</v>
      </c>
    </row>
    <row r="11" customFormat="false" ht="12.75" hidden="false" customHeight="false" outlineLevel="0" collapsed="false">
      <c r="A11" s="14" t="n">
        <v>10</v>
      </c>
      <c r="B11" s="14" t="n">
        <v>283</v>
      </c>
      <c r="C11" s="17" t="n">
        <v>70</v>
      </c>
      <c r="D11" s="14" t="n">
        <v>2</v>
      </c>
      <c r="E11" s="15"/>
      <c r="F11" s="16" t="s">
        <v>42</v>
      </c>
      <c r="G11" s="14" t="s">
        <v>12</v>
      </c>
      <c r="H11" s="14" t="s">
        <v>34</v>
      </c>
      <c r="I11" s="14" t="n">
        <f aca="false">B11*C11/1000000*D11</f>
        <v>0.03962</v>
      </c>
    </row>
    <row r="12" customFormat="false" ht="12.75" hidden="false" customHeight="false" outlineLevel="0" collapsed="false">
      <c r="A12" s="14" t="n">
        <v>11</v>
      </c>
      <c r="B12" s="14" t="n">
        <v>429</v>
      </c>
      <c r="C12" s="17" t="n">
        <v>70</v>
      </c>
      <c r="D12" s="14" t="n">
        <v>2</v>
      </c>
      <c r="E12" s="15"/>
      <c r="F12" s="14" t="s">
        <v>42</v>
      </c>
      <c r="G12" s="14" t="s">
        <v>12</v>
      </c>
      <c r="H12" s="14" t="s">
        <v>36</v>
      </c>
      <c r="I12" s="14" t="n">
        <f aca="false">B12*C12/1000000*D12</f>
        <v>0.06006</v>
      </c>
    </row>
    <row r="13" customFormat="false" ht="12.75" hidden="false" customHeight="false" outlineLevel="0" collapsed="false">
      <c r="A13" s="14" t="n">
        <v>12</v>
      </c>
      <c r="B13" s="14" t="n">
        <v>429</v>
      </c>
      <c r="C13" s="14" t="n">
        <v>267</v>
      </c>
      <c r="D13" s="14" t="n">
        <v>1</v>
      </c>
      <c r="E13" s="15"/>
      <c r="F13" s="16" t="s">
        <v>42</v>
      </c>
      <c r="G13" s="14" t="s">
        <v>12</v>
      </c>
      <c r="H13" s="14" t="s">
        <v>37</v>
      </c>
      <c r="I13" s="14" t="n">
        <f aca="false">B13*C13/1000000*D13</f>
        <v>0.114543</v>
      </c>
    </row>
    <row r="14" customFormat="false" ht="12.75" hidden="false" customHeight="false" outlineLevel="0" collapsed="false">
      <c r="A14" s="14"/>
      <c r="B14" s="14"/>
      <c r="C14" s="18" t="s">
        <v>50</v>
      </c>
      <c r="D14" s="14"/>
      <c r="E14" s="14"/>
      <c r="F14" s="14"/>
      <c r="G14" s="14"/>
      <c r="H14" s="14"/>
      <c r="I14" s="19" t="n">
        <f aca="false">SUM(I2:I13)</f>
        <v>1.088652</v>
      </c>
    </row>
    <row r="15" customFormat="false" ht="12.75" hidden="false" customHeight="false" outlineLevel="0" collapsed="false">
      <c r="A15" s="1" t="s">
        <v>0</v>
      </c>
    </row>
    <row r="16" customFormat="false" ht="12.75" hidden="false" customHeight="false" outlineLevel="0" collapsed="false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41</v>
      </c>
      <c r="G16" s="2" t="s">
        <v>7</v>
      </c>
      <c r="H16" s="3" t="s">
        <v>8</v>
      </c>
      <c r="I16" s="4" t="s">
        <v>9</v>
      </c>
      <c r="L16" s="5" t="s">
        <v>10</v>
      </c>
      <c r="M16" s="6"/>
      <c r="N16" s="6"/>
    </row>
    <row r="17" customFormat="false" ht="12.75" hidden="false" customHeight="false" outlineLevel="0" collapsed="false">
      <c r="A17" s="0" t="n">
        <v>1</v>
      </c>
      <c r="B17" s="0" t="n">
        <f aca="false">M23+4*M17</f>
        <v>299</v>
      </c>
      <c r="C17" s="0" t="n">
        <f aca="false">M24+M17+M25+1</f>
        <v>144</v>
      </c>
      <c r="D17" s="0" t="n">
        <v>2</v>
      </c>
      <c r="E17" s="7" t="s">
        <v>11</v>
      </c>
      <c r="F17" s="0" t="s">
        <v>42</v>
      </c>
      <c r="G17" s="0" t="s">
        <v>12</v>
      </c>
      <c r="H17" s="0" t="s">
        <v>13</v>
      </c>
      <c r="I17" s="0" t="n">
        <f aca="false">B17*C17/1000000*D17</f>
        <v>0.086112</v>
      </c>
      <c r="L17" s="0" t="s">
        <v>14</v>
      </c>
      <c r="M17" s="8" t="n">
        <v>8</v>
      </c>
      <c r="N17" s="0" t="s">
        <v>15</v>
      </c>
    </row>
    <row r="18" customFormat="false" ht="12.75" hidden="false" customHeight="false" outlineLevel="0" collapsed="false">
      <c r="A18" s="0" t="n">
        <v>2</v>
      </c>
      <c r="B18" s="0" t="n">
        <f aca="false">M22+2*M17</f>
        <v>445</v>
      </c>
      <c r="C18" s="0" t="n">
        <f aca="false">M24+M17+M25+1</f>
        <v>144</v>
      </c>
      <c r="D18" s="0" t="n">
        <v>2</v>
      </c>
      <c r="E18" s="7"/>
      <c r="F18" s="20" t="s">
        <v>42</v>
      </c>
      <c r="G18" s="0" t="s">
        <v>12</v>
      </c>
      <c r="H18" s="0" t="s">
        <v>16</v>
      </c>
      <c r="I18" s="0" t="n">
        <f aca="false">B18*C18/1000000*D18</f>
        <v>0.12816</v>
      </c>
      <c r="L18" s="0" t="s">
        <v>17</v>
      </c>
      <c r="M18" s="8" t="n">
        <v>2</v>
      </c>
      <c r="N18" s="0" t="s">
        <v>18</v>
      </c>
    </row>
    <row r="19" customFormat="false" ht="12.75" hidden="false" customHeight="false" outlineLevel="0" collapsed="false">
      <c r="A19" s="0" t="n">
        <v>3</v>
      </c>
      <c r="B19" s="0" t="n">
        <f aca="false">M22+2*M17</f>
        <v>445</v>
      </c>
      <c r="C19" s="0" t="n">
        <f aca="false">M23+2*M17</f>
        <v>283</v>
      </c>
      <c r="D19" s="0" t="n">
        <v>1</v>
      </c>
      <c r="E19" s="7"/>
      <c r="F19" s="0" t="s">
        <v>42</v>
      </c>
      <c r="G19" s="0" t="s">
        <v>12</v>
      </c>
      <c r="H19" s="0" t="s">
        <v>19</v>
      </c>
      <c r="I19" s="0" t="n">
        <f aca="false">B19*C19/1000000*D19</f>
        <v>0.125935</v>
      </c>
      <c r="L19" s="0" t="s">
        <v>20</v>
      </c>
      <c r="M19" s="8" t="n">
        <v>84</v>
      </c>
    </row>
    <row r="20" customFormat="false" ht="12.75" hidden="false" customHeight="false" outlineLevel="0" collapsed="false">
      <c r="A20" s="0" t="n">
        <v>4</v>
      </c>
      <c r="B20" s="0" t="n">
        <f aca="false">M23+2*M17</f>
        <v>283</v>
      </c>
      <c r="C20" s="0" t="n">
        <f aca="false">M24</f>
        <v>130</v>
      </c>
      <c r="D20" s="0" t="n">
        <v>2</v>
      </c>
      <c r="E20" s="7"/>
      <c r="F20" s="20" t="s">
        <v>42</v>
      </c>
      <c r="G20" s="0" t="s">
        <v>12</v>
      </c>
      <c r="H20" s="0" t="s">
        <v>21</v>
      </c>
      <c r="I20" s="0" t="n">
        <f aca="false">B20*C20/1000000*D20</f>
        <v>0.07358</v>
      </c>
      <c r="L20" s="0" t="s">
        <v>29</v>
      </c>
      <c r="M20" s="0" t="n">
        <f aca="false">M19*5.08</f>
        <v>426.72</v>
      </c>
      <c r="N20" s="0" t="s">
        <v>15</v>
      </c>
    </row>
    <row r="21" customFormat="false" ht="12.75" hidden="false" customHeight="false" outlineLevel="0" collapsed="false">
      <c r="A21" s="0" t="n">
        <v>5</v>
      </c>
      <c r="B21" s="0" t="n">
        <f aca="false">M22</f>
        <v>429</v>
      </c>
      <c r="C21" s="0" t="n">
        <f aca="false">M24</f>
        <v>130</v>
      </c>
      <c r="D21" s="0" t="n">
        <v>2</v>
      </c>
      <c r="E21" s="7"/>
      <c r="F21" s="0" t="s">
        <v>42</v>
      </c>
      <c r="G21" s="0" t="s">
        <v>12</v>
      </c>
      <c r="H21" s="0" t="s">
        <v>23</v>
      </c>
      <c r="I21" s="0" t="n">
        <f aca="false">B21*C21/1000000*D21</f>
        <v>0.11154</v>
      </c>
      <c r="L21" s="0" t="s">
        <v>31</v>
      </c>
      <c r="M21" s="0" t="n">
        <f aca="false">3*44.45*M18</f>
        <v>266.7</v>
      </c>
      <c r="N21" s="0" t="s">
        <v>15</v>
      </c>
    </row>
    <row r="22" customFormat="false" ht="12.75" hidden="false" customHeight="false" outlineLevel="0" collapsed="false">
      <c r="A22" s="0" t="n">
        <v>6</v>
      </c>
      <c r="B22" s="0" t="n">
        <f aca="false">M22</f>
        <v>429</v>
      </c>
      <c r="C22" s="0" t="n">
        <f aca="false">M23</f>
        <v>267</v>
      </c>
      <c r="D22" s="0" t="n">
        <v>1</v>
      </c>
      <c r="E22" s="7"/>
      <c r="F22" s="20" t="s">
        <v>42</v>
      </c>
      <c r="G22" s="0" t="s">
        <v>12</v>
      </c>
      <c r="H22" s="0" t="s">
        <v>25</v>
      </c>
      <c r="I22" s="0" t="n">
        <f aca="false">B22*C22/1000000*D22</f>
        <v>0.114543</v>
      </c>
      <c r="L22" s="0" t="s">
        <v>33</v>
      </c>
      <c r="M22" s="8" t="n">
        <v>429</v>
      </c>
      <c r="N22" s="0" t="s">
        <v>15</v>
      </c>
    </row>
    <row r="23" customFormat="false" ht="12.75" hidden="false" customHeight="false" outlineLevel="0" collapsed="false">
      <c r="A23" s="0" t="n">
        <v>7</v>
      </c>
      <c r="B23" s="0" t="n">
        <f aca="false">M23+4*M17</f>
        <v>299</v>
      </c>
      <c r="C23" s="0" t="n">
        <f aca="false">M26+M17-M25</f>
        <v>73</v>
      </c>
      <c r="D23" s="0" t="n">
        <v>2</v>
      </c>
      <c r="E23" s="7" t="s">
        <v>27</v>
      </c>
      <c r="F23" s="0" t="s">
        <v>42</v>
      </c>
      <c r="G23" s="0" t="s">
        <v>12</v>
      </c>
      <c r="H23" s="0" t="s">
        <v>28</v>
      </c>
      <c r="I23" s="0" t="n">
        <f aca="false">B23*C23/1000000*D23</f>
        <v>0.043654</v>
      </c>
      <c r="L23" s="0" t="s">
        <v>35</v>
      </c>
      <c r="M23" s="8" t="n">
        <v>267</v>
      </c>
      <c r="N23" s="0" t="s">
        <v>15</v>
      </c>
    </row>
    <row r="24" customFormat="false" ht="12.75" hidden="false" customHeight="false" outlineLevel="0" collapsed="false">
      <c r="A24" s="0" t="n">
        <v>8</v>
      </c>
      <c r="B24" s="0" t="n">
        <f aca="false">M22+2*M17</f>
        <v>445</v>
      </c>
      <c r="C24" s="0" t="n">
        <f aca="false">M26+M17-M25</f>
        <v>73</v>
      </c>
      <c r="D24" s="0" t="n">
        <v>2</v>
      </c>
      <c r="E24" s="7"/>
      <c r="F24" s="20" t="s">
        <v>42</v>
      </c>
      <c r="G24" s="0" t="s">
        <v>12</v>
      </c>
      <c r="H24" s="0" t="s">
        <v>30</v>
      </c>
      <c r="I24" s="0" t="n">
        <f aca="false">B24*C24/1000000*D24</f>
        <v>0.06497</v>
      </c>
      <c r="L24" s="0" t="s">
        <v>22</v>
      </c>
      <c r="M24" s="8" t="n">
        <v>130</v>
      </c>
      <c r="N24" s="0" t="s">
        <v>15</v>
      </c>
    </row>
    <row r="25" customFormat="false" ht="12.75" hidden="false" customHeight="false" outlineLevel="0" collapsed="false">
      <c r="A25" s="0" t="n">
        <v>9</v>
      </c>
      <c r="B25" s="0" t="n">
        <f aca="false">M22+2*M17</f>
        <v>445</v>
      </c>
      <c r="C25" s="0" t="n">
        <f aca="false">M23+2*M17</f>
        <v>283</v>
      </c>
      <c r="D25" s="0" t="n">
        <v>1</v>
      </c>
      <c r="E25" s="7"/>
      <c r="F25" s="0" t="s">
        <v>42</v>
      </c>
      <c r="G25" s="0" t="s">
        <v>12</v>
      </c>
      <c r="H25" s="0" t="s">
        <v>32</v>
      </c>
      <c r="I25" s="0" t="n">
        <f aca="false">B25*C25/1000000*D25</f>
        <v>0.125935</v>
      </c>
      <c r="L25" s="0" t="s">
        <v>24</v>
      </c>
      <c r="M25" s="8" t="n">
        <v>5</v>
      </c>
      <c r="N25" s="0" t="s">
        <v>15</v>
      </c>
    </row>
    <row r="26" customFormat="false" ht="12.75" hidden="false" customHeight="false" outlineLevel="0" collapsed="false">
      <c r="A26" s="0" t="n">
        <v>10</v>
      </c>
      <c r="B26" s="0" t="n">
        <f aca="false">M23+2*M17</f>
        <v>283</v>
      </c>
      <c r="C26" s="10" t="n">
        <f aca="false">M26</f>
        <v>70</v>
      </c>
      <c r="D26" s="0" t="n">
        <v>2</v>
      </c>
      <c r="E26" s="7"/>
      <c r="F26" s="20" t="s">
        <v>42</v>
      </c>
      <c r="G26" s="0" t="s">
        <v>12</v>
      </c>
      <c r="H26" s="0" t="s">
        <v>34</v>
      </c>
      <c r="I26" s="0" t="n">
        <f aca="false">B26*C26/1000000*D26</f>
        <v>0.03962</v>
      </c>
      <c r="L26" s="0" t="s">
        <v>26</v>
      </c>
      <c r="M26" s="8" t="n">
        <v>70</v>
      </c>
      <c r="N26" s="0" t="s">
        <v>15</v>
      </c>
    </row>
    <row r="27" customFormat="false" ht="12.75" hidden="false" customHeight="false" outlineLevel="0" collapsed="false">
      <c r="A27" s="0" t="n">
        <v>11</v>
      </c>
      <c r="B27" s="0" t="n">
        <f aca="false">M22</f>
        <v>429</v>
      </c>
      <c r="C27" s="10" t="n">
        <f aca="false">M26</f>
        <v>70</v>
      </c>
      <c r="D27" s="0" t="n">
        <v>2</v>
      </c>
      <c r="E27" s="7"/>
      <c r="F27" s="0" t="s">
        <v>42</v>
      </c>
      <c r="G27" s="0" t="s">
        <v>12</v>
      </c>
      <c r="H27" s="0" t="s">
        <v>36</v>
      </c>
      <c r="I27" s="0" t="n">
        <f aca="false">B27*C27/1000000*D27</f>
        <v>0.06006</v>
      </c>
    </row>
    <row r="28" customFormat="false" ht="12.75" hidden="false" customHeight="false" outlineLevel="0" collapsed="false">
      <c r="A28" s="0" t="n">
        <v>12</v>
      </c>
      <c r="B28" s="0" t="n">
        <f aca="false">M22</f>
        <v>429</v>
      </c>
      <c r="C28" s="0" t="n">
        <f aca="false">M23</f>
        <v>267</v>
      </c>
      <c r="D28" s="0" t="n">
        <v>1</v>
      </c>
      <c r="E28" s="7"/>
      <c r="F28" s="20" t="s">
        <v>42</v>
      </c>
      <c r="G28" s="0" t="s">
        <v>12</v>
      </c>
      <c r="H28" s="0" t="s">
        <v>37</v>
      </c>
      <c r="I28" s="0" t="n">
        <f aca="false">B28*C28/1000000*D28</f>
        <v>0.114543</v>
      </c>
    </row>
    <row r="29" customFormat="false" ht="12.75" hidden="false" customHeight="false" outlineLevel="0" collapsed="false">
      <c r="I29" s="11" t="n">
        <f aca="false">SUM(I17:I28)</f>
        <v>1.088652</v>
      </c>
    </row>
  </sheetData>
  <mergeCells count="4">
    <mergeCell ref="E2:E7"/>
    <mergeCell ref="E8:E13"/>
    <mergeCell ref="E17:E22"/>
    <mergeCell ref="E23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2022-01-13T07:16:19Z</dcterms:created>
  <dc:creator/>
  <dc:description/>
  <dc:language>hu-HU</dc:language>
  <cp:lastModifiedBy/>
  <dcterms:modified xsi:type="dcterms:W3CDTF">2024-02-18T21:21:00Z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7aeb1baf-2e32-43a1-94c9-d68d70c6c67b</vt:lpwstr>
  </property>
</Properties>
</file>