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_Overall/Declination/"/>
    </mc:Choice>
  </mc:AlternateContent>
  <xr:revisionPtr revIDLastSave="0" documentId="13_ncr:1_{DBD07792-3F9A-6543-8CA7-6E9ABA761AFA}" xr6:coauthVersionLast="47" xr6:coauthVersionMax="47" xr10:uidLastSave="{00000000-0000-0000-0000-000000000000}"/>
  <bookViews>
    <workbookView xWindow="1180" yWindow="500" windowWidth="24000" windowHeight="15480" xr2:uid="{97C195A7-3689-6942-ACB0-56BF6A69CD1F}"/>
  </bookViews>
  <sheets>
    <sheet name="Errors" sheetId="3" r:id="rId1"/>
    <sheet name="FPTP decls" sheetId="4" r:id="rId2"/>
    <sheet name="Sorted by v_i" sheetId="2" r:id="rId3"/>
    <sheet name="Sorted by CD" sheetId="1" r:id="rId4"/>
  </sheets>
  <definedNames>
    <definedName name="IL2022_FPTP_decls" localSheetId="0">Errors!$B$35:$H$35</definedName>
    <definedName name="IL2022_FPTP_decls" localSheetId="1">'FPTP decls'!$A$1:$G$1</definedName>
    <definedName name="IL2022_metrics" localSheetId="0">Errors!$A$1:$L$25</definedName>
    <definedName name="IL2022_vi_points" localSheetId="3">'Sorted by CD'!$A$1:$L$18</definedName>
    <definedName name="IL2022_vi_points" localSheetId="2">'Sorted by v_i'!$A$1:$L$18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3" l="1"/>
  <c r="M35" i="3" s="1"/>
  <c r="I35" i="3"/>
  <c r="K35" i="3" s="1"/>
  <c r="M20" i="2"/>
  <c r="M21" i="2" s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M33" i="3"/>
  <c r="M25" i="3"/>
  <c r="M24" i="3"/>
  <c r="M23" i="3"/>
  <c r="M22" i="3"/>
  <c r="M21" i="3"/>
  <c r="M19" i="3"/>
  <c r="M17" i="3"/>
  <c r="M11" i="3"/>
  <c r="M9" i="3"/>
  <c r="M3" i="3"/>
  <c r="M2" i="3"/>
  <c r="J20" i="3"/>
  <c r="M20" i="3" s="1"/>
  <c r="I20" i="3"/>
  <c r="K20" i="3" s="1"/>
  <c r="J19" i="3"/>
  <c r="I19" i="3"/>
  <c r="K19" i="3" s="1"/>
  <c r="J18" i="3"/>
  <c r="I18" i="3"/>
  <c r="K18" i="3" s="1"/>
  <c r="L18" i="3" s="1"/>
  <c r="J17" i="3"/>
  <c r="I17" i="3"/>
  <c r="K17" i="3" s="1"/>
  <c r="J16" i="3"/>
  <c r="M16" i="3" s="1"/>
  <c r="I16" i="3"/>
  <c r="K16" i="3" s="1"/>
  <c r="J15" i="3"/>
  <c r="M15" i="3" s="1"/>
  <c r="I15" i="3"/>
  <c r="K15" i="3" s="1"/>
  <c r="J14" i="3"/>
  <c r="M14" i="3" s="1"/>
  <c r="I14" i="3"/>
  <c r="K14" i="3" s="1"/>
  <c r="L14" i="3" s="1"/>
  <c r="J13" i="3"/>
  <c r="M13" i="3" s="1"/>
  <c r="I13" i="3"/>
  <c r="K13" i="3" s="1"/>
  <c r="J12" i="3"/>
  <c r="M12" i="3" s="1"/>
  <c r="I12" i="3"/>
  <c r="K12" i="3" s="1"/>
  <c r="J11" i="3"/>
  <c r="I11" i="3"/>
  <c r="K11" i="3" s="1"/>
  <c r="J10" i="3"/>
  <c r="I10" i="3"/>
  <c r="K10" i="3" s="1"/>
  <c r="L10" i="3" s="1"/>
  <c r="J9" i="3"/>
  <c r="I9" i="3"/>
  <c r="K9" i="3" s="1"/>
  <c r="J8" i="3"/>
  <c r="M8" i="3" s="1"/>
  <c r="I8" i="3"/>
  <c r="K8" i="3" s="1"/>
  <c r="J7" i="3"/>
  <c r="M7" i="3" s="1"/>
  <c r="I7" i="3"/>
  <c r="K7" i="3" s="1"/>
  <c r="J6" i="3"/>
  <c r="M6" i="3" s="1"/>
  <c r="I6" i="3"/>
  <c r="K6" i="3" s="1"/>
  <c r="L6" i="3" s="1"/>
  <c r="J5" i="3"/>
  <c r="M5" i="3" s="1"/>
  <c r="I5" i="3"/>
  <c r="K5" i="3" s="1"/>
  <c r="J4" i="3"/>
  <c r="M4" i="3" s="1"/>
  <c r="I4" i="3"/>
  <c r="K4" i="3" s="1"/>
  <c r="C26" i="3"/>
  <c r="D26" i="3"/>
  <c r="D28" i="3" s="1"/>
  <c r="D29" i="3" s="1"/>
  <c r="E26" i="3"/>
  <c r="E28" i="3" s="1"/>
  <c r="E29" i="3" s="1"/>
  <c r="F26" i="3"/>
  <c r="F28" i="3" s="1"/>
  <c r="F29" i="3" s="1"/>
  <c r="G26" i="3"/>
  <c r="G28" i="3" s="1"/>
  <c r="G29" i="3" s="1"/>
  <c r="H26" i="3"/>
  <c r="H28" i="3" s="1"/>
  <c r="H29" i="3" s="1"/>
  <c r="C27" i="3"/>
  <c r="D27" i="3"/>
  <c r="D30" i="3" s="1"/>
  <c r="D31" i="3" s="1"/>
  <c r="E27" i="3"/>
  <c r="E30" i="3" s="1"/>
  <c r="E31" i="3" s="1"/>
  <c r="F27" i="3"/>
  <c r="F30" i="3" s="1"/>
  <c r="F31" i="3" s="1"/>
  <c r="G27" i="3"/>
  <c r="G30" i="3" s="1"/>
  <c r="G31" i="3" s="1"/>
  <c r="H27" i="3"/>
  <c r="H30" i="3" s="1"/>
  <c r="H31" i="3" s="1"/>
  <c r="B27" i="3"/>
  <c r="B30" i="3" s="1"/>
  <c r="B31" i="3" s="1"/>
  <c r="B26" i="3"/>
  <c r="B28" i="3" s="1"/>
  <c r="B29" i="3" s="1"/>
  <c r="K21" i="2"/>
  <c r="J21" i="2"/>
  <c r="L20" i="2"/>
  <c r="L21" i="2" s="1"/>
  <c r="K20" i="2"/>
  <c r="J2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K20" i="1"/>
  <c r="L20" i="1"/>
  <c r="J20" i="1"/>
  <c r="L4" i="3" l="1"/>
  <c r="L8" i="3"/>
  <c r="L12" i="3"/>
  <c r="L16" i="3"/>
  <c r="M10" i="3"/>
  <c r="M18" i="3"/>
  <c r="L7" i="3"/>
  <c r="L11" i="3"/>
  <c r="L19" i="3"/>
  <c r="L35" i="3"/>
  <c r="L5" i="3"/>
  <c r="L9" i="3"/>
  <c r="L13" i="3"/>
  <c r="L17" i="3"/>
  <c r="L20" i="3"/>
  <c r="L15" i="3"/>
  <c r="F32" i="3"/>
  <c r="G32" i="3"/>
  <c r="J26" i="3"/>
  <c r="M26" i="3" s="1"/>
  <c r="D32" i="3"/>
  <c r="B32" i="3"/>
  <c r="J27" i="3"/>
  <c r="M27" i="3" s="1"/>
  <c r="C30" i="3"/>
  <c r="C28" i="3"/>
  <c r="H32" i="3"/>
  <c r="E32" i="3"/>
  <c r="I26" i="3"/>
  <c r="K26" i="3" s="1"/>
  <c r="I27" i="3"/>
  <c r="K27" i="3" s="1"/>
  <c r="L26" i="3" l="1"/>
  <c r="C29" i="3"/>
  <c r="J28" i="3"/>
  <c r="I28" i="3"/>
  <c r="K28" i="3" s="1"/>
  <c r="C31" i="3"/>
  <c r="C32" i="3" s="1"/>
  <c r="J30" i="3"/>
  <c r="M30" i="3" s="1"/>
  <c r="I30" i="3"/>
  <c r="K30" i="3" s="1"/>
  <c r="L27" i="3"/>
  <c r="M28" i="3" l="1"/>
  <c r="L30" i="3"/>
  <c r="J32" i="3"/>
  <c r="I32" i="3"/>
  <c r="K32" i="3" s="1"/>
  <c r="J31" i="3"/>
  <c r="M31" i="3" s="1"/>
  <c r="I31" i="3"/>
  <c r="K31" i="3" s="1"/>
  <c r="L28" i="3"/>
  <c r="J29" i="3"/>
  <c r="M29" i="3" s="1"/>
  <c r="I29" i="3"/>
  <c r="K29" i="3" s="1"/>
  <c r="M32" i="3" l="1"/>
  <c r="L32" i="3"/>
  <c r="L29" i="3"/>
  <c r="L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77676F-D89A-B349-8D11-7456439E29AD}" name="IL2022-FPTP-decls" type="6" refreshedVersion="8" background="1" saveData="1">
    <textPr codePage="10000" sourceFile="/Users/alecramsay/dev/method_eval/analysis/_Overall/Declination/IL2022-FPTP-decls.csv" comma="1">
      <textFields count="7">
        <textField/>
        <textField/>
        <textField/>
        <textField/>
        <textField/>
        <textField/>
        <textField/>
      </textFields>
    </textPr>
  </connection>
  <connection id="2" xr16:uid="{435584A3-B797-904D-BE85-9C7CDEC12482}" name="IL2022-FPTP-decls1" type="6" refreshedVersion="8" background="1" saveData="1">
    <textPr codePage="10000" sourceFile="/Users/alecramsay/dev/method_eval/analysis/_Overall/Declination/IL2022-FPTP-decls.csv" comma="1">
      <textFields count="7">
        <textField/>
        <textField/>
        <textField/>
        <textField/>
        <textField/>
        <textField/>
        <textField/>
      </textFields>
    </textPr>
  </connection>
  <connection id="3" xr16:uid="{738E7C73-5346-D148-998C-01BE03AAB955}" name="IL2022-metrics" type="6" refreshedVersion="8" background="1" saveData="1">
    <textPr sourceFile="/Users/alecramsay/dev/method_eval/data/IL/IL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31500FD-3BB3-674B-A948-EA7960D9FBDE}" name="IL2022-vi-points" type="6" refreshedVersion="8" background="1" saveData="1">
    <textPr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505B8A2-510C-C347-90BC-8DEECFA9615B}" name="IL2022-vi-points1" type="6" refreshedVersion="8" background="1" saveData="1">
    <textPr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<sst xmlns="http://schemas.openxmlformats.org/spreadsheetml/2006/main" count="69" uniqueCount="44">
  <si>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</si>
  <si>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</si>
  <si>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</si>
  <si>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</si>
  <si>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</si>
  <si>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</si>
  <si>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</si>
  <si>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</si>
  <si>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</si>
  <si>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</si>
  <si>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</si>
  <si>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</si>
  <si>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</si>
  <si>
    <t>Rank</t>
  </si>
  <si>
    <t>Delta</t>
  </si>
  <si>
    <t>METRIC</t>
  </si>
  <si>
    <t>Vf</t>
  </si>
  <si>
    <t>Sf</t>
  </si>
  <si>
    <t>DECL</t>
  </si>
  <si>
    <t>Sb</t>
  </si>
  <si>
    <t>Ra</t>
  </si>
  <si>
    <t>Rb</t>
  </si>
  <si>
    <t>Va</t>
  </si>
  <si>
    <t>Vb</t>
  </si>
  <si>
    <t>Notes</t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</si>
  <si>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lTan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Rb</t>
    </r>
    <r>
      <rPr>
        <sz val="12"/>
        <color rgb="FFD4D4D4"/>
        <rFont val="Menlo"/>
        <family val="2"/>
      </rPr>
      <t>) / (</t>
    </r>
    <r>
      <rPr>
        <sz val="12"/>
        <color rgb="FFB5CEA8"/>
        <rFont val="Menlo"/>
        <family val="2"/>
      </rPr>
      <t>0.5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Vb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</si>
  <si>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rTan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Ra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>) / (</t>
    </r>
    <r>
      <rPr>
        <sz val="12"/>
        <color rgb="FF4FC1FF"/>
        <rFont val="Menlo"/>
        <family val="2"/>
      </rPr>
      <t>Va</t>
    </r>
    <r>
      <rPr>
        <sz val="12"/>
        <color rgb="FFD4D4D4"/>
        <rFont val="Menlo"/>
        <family val="2"/>
      </rPr>
      <t xml:space="preserve"> - </t>
    </r>
    <r>
      <rPr>
        <sz val="12"/>
        <color rgb="FFB5CEA8"/>
        <rFont val="Menlo"/>
        <family val="2"/>
      </rPr>
      <t>0.5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</si>
  <si>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lAngle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radiansToDegrees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Math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atan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lTan</t>
    </r>
    <r>
      <rPr>
        <sz val="12"/>
        <color rgb="FFD4D4D4"/>
        <rFont val="Menlo"/>
        <family val="2"/>
      </rPr>
      <t>));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</si>
  <si>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rAngle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radiansToDegrees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Math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atan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rTan</t>
    </r>
    <r>
      <rPr>
        <sz val="12"/>
        <color rgb="FFD4D4D4"/>
        <rFont val="Menlo"/>
        <family val="2"/>
      </rPr>
      <t>));</t>
    </r>
  </si>
  <si>
    <r>
      <t>decl</t>
    </r>
    <r>
      <rPr>
        <sz val="12"/>
        <color rgb="FFD4D4D4"/>
        <rFont val="Menlo"/>
        <family val="2"/>
      </rPr>
      <t xml:space="preserve"> = </t>
    </r>
    <r>
      <rPr>
        <sz val="12"/>
        <color rgb="FF4FC1FF"/>
        <rFont val="Menlo"/>
        <family val="2"/>
      </rPr>
      <t>rAngle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lAngle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</si>
  <si>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estSeatShare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 xml:space="preserve">, </t>
    </r>
    <r>
      <rPr>
        <sz val="12"/>
        <color rgb="FF4FC1FF"/>
        <rFont val="Menlo"/>
        <family val="2"/>
      </rPr>
      <t>nDistricts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</si>
  <si>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Rb</t>
    </r>
    <r>
      <rPr>
        <sz val="12"/>
        <color rgb="FFD4D4D4"/>
        <rFont val="Menlo"/>
        <family val="2"/>
      </rPr>
      <t xml:space="preserve"> =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/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</si>
  <si>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Ra</t>
    </r>
    <r>
      <rPr>
        <sz val="12"/>
        <color rgb="FFD4D4D4"/>
        <rFont val="Menlo"/>
        <family val="2"/>
      </rPr>
      <t xml:space="preserve"> = 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+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) /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;</t>
    </r>
  </si>
  <si>
    <r>
      <t>let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Vb</t>
    </r>
    <r>
      <rPr>
        <sz val="12"/>
        <color rgb="FFD4D4D4"/>
        <rFont val="Menlo"/>
        <family val="2"/>
      </rPr>
      <t xml:space="preserve"> = </t>
    </r>
    <r>
      <rPr>
        <sz val="12"/>
        <color rgb="FFB5CEA8"/>
        <rFont val="Menlo"/>
        <family val="2"/>
      </rPr>
      <t>1.0</t>
    </r>
    <r>
      <rPr>
        <sz val="12"/>
        <color rgb="FFD4D4D4"/>
        <rFont val="Menlo"/>
        <family val="2"/>
      </rPr>
      <t xml:space="preserve"> - (</t>
    </r>
    <r>
      <rPr>
        <sz val="12"/>
        <color rgb="FF4FC1FF"/>
        <rFont val="Menlo"/>
        <family val="2"/>
      </rPr>
      <t>U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sumArray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VfArray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map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estSeatProbability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) *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))) / 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>;</t>
    </r>
    <r>
      <rPr>
        <sz val="12"/>
        <color rgb="FF569CD6"/>
        <rFont val="Menlo"/>
        <family val="2"/>
      </rPr>
      <t xml:space="preserve"> Vb = Math.min(Vb, 0.50);</t>
    </r>
  </si>
  <si>
    <r>
      <t>let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Va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U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sumArray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VfArray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map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estSeatProbability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-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>) * 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-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>)))) / (</t>
    </r>
    <r>
      <rPr>
        <sz val="12"/>
        <color rgb="FF4FC1FF"/>
        <rFont val="Menlo"/>
        <family val="2"/>
      </rPr>
      <t>nDistricts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>);</t>
    </r>
    <r>
      <rPr>
        <sz val="12"/>
        <color rgb="FF569CD6"/>
        <rFont val="Menlo"/>
        <family val="2"/>
      </rPr>
      <t xml:space="preserve"> Va = Math.max(Va, 0.50);</t>
    </r>
  </si>
  <si>
    <t>lTan</t>
  </si>
  <si>
    <t>rTan</t>
  </si>
  <si>
    <t>lAngle</t>
  </si>
  <si>
    <t>rAngle</t>
  </si>
  <si>
    <t>delc</t>
  </si>
  <si>
    <t xml:space="preserve">Districts for each election sorted (ranked) by v_i </t>
  </si>
  <si>
    <t>RSE</t>
  </si>
  <si>
    <t>dra-analytics code:</t>
  </si>
  <si>
    <t>FPTP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</si>
</sst>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4FC1FF"/>
      <name val="Menlo"/>
      <family val="2"/>
    </font>
    <font>
      <sz val="12"/>
      <color rgb="FFB5CEA8"/>
      <name val="Menlo"/>
      <family val="2"/>
    </font>
    <font>
      <sz val="12"/>
      <color rgb="FFDCDCAA"/>
      <name val="Menlo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0" fontId="3" fillId="0" borderId="0" xfId="0" applyFont="1"/>
    <xf numFmtId="0" fontId="7" fillId="0" borderId="0" xfId="0" applyFont="1"/>
    <xf numFmtId="164" fontId="0" fillId="2" borderId="0" xfId="0" applyNumberFormat="1" applyFill="1"/>
    <xf numFmtId="0" fontId="0" fillId="0" borderId="2" xfId="0" applyBorder="1"/>
    <xf numFmtId="49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1" fillId="0" borderId="2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FPTP-decls" connectionId="2" xr16:uid="{06D64759-60C0-3F40-AC88-46C169A5F3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3" xr16:uid="{6C3925D5-E52F-0A4C-98C1-DD910D6076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FPTP-decls" connectionId="1" xr16:uid="{80BAEDE1-3240-FA47-9FDD-B55EC401412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5" xr16:uid="{5DC58A5E-21B4-1A43-9418-317116E619A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4" xr16:uid="{BC2FBD46-1887-8045-80F4-FC32622A99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6943-B542-1B4B-9B80-6F52A8120BE4}">
  <dimension ref="A1:P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baseColWidth="10" defaultRowHeight="16" x14ac:dyDescent="0.2"/>
  <cols>
    <col min="1" max="1" width="7.5" bestFit="1" customWidth="1"/>
    <col min="2" max="9" width="9.83203125" style="2" bestFit="1" customWidth="1"/>
    <col min="10" max="10" width="9.1640625" style="2" bestFit="1" customWidth="1"/>
    <col min="11" max="13" width="9.83203125" style="2" bestFit="1" customWidth="1"/>
    <col min="14" max="14" width="41.5" bestFit="1" customWidth="1"/>
    <col min="15" max="15" width="3.83203125" customWidth="1"/>
  </cols>
  <sheetData>
    <row r="1" spans="1:14" s="1" customFormat="1" ht="17" thickBot="1" x14ac:dyDescent="0.25">
      <c r="A1" s="4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  <c r="N1" s="6" t="s">
        <v>24</v>
      </c>
    </row>
    <row r="2" spans="1:14" x14ac:dyDescent="0.2">
      <c r="A2" s="7" t="s">
        <v>16</v>
      </c>
      <c r="B2" s="2">
        <v>0.58168600000000004</v>
      </c>
      <c r="C2" s="2">
        <v>0.58658999999999994</v>
      </c>
      <c r="D2" s="2">
        <v>0.59020099999999998</v>
      </c>
      <c r="E2" s="2">
        <v>0.58564899999999998</v>
      </c>
      <c r="F2" s="2">
        <v>0.57967599999999997</v>
      </c>
      <c r="G2" s="2">
        <v>0.58408899999999997</v>
      </c>
      <c r="H2" s="2">
        <v>0.56138600000000005</v>
      </c>
      <c r="I2" s="2">
        <v>0.58126500000000003</v>
      </c>
      <c r="J2" s="2">
        <v>4.215E-3</v>
      </c>
      <c r="K2" s="2">
        <v>4.2099999999999999E-4</v>
      </c>
      <c r="L2" s="2">
        <v>9.9880999999999998E-2</v>
      </c>
      <c r="M2" s="2">
        <f>J2/I2</f>
        <v>7.251425769657557E-3</v>
      </c>
    </row>
    <row r="3" spans="1:14" x14ac:dyDescent="0.2">
      <c r="A3" s="12" t="s">
        <v>17</v>
      </c>
      <c r="B3" s="13">
        <v>0.78288899999999995</v>
      </c>
      <c r="C3" s="13">
        <v>0.79778700000000002</v>
      </c>
      <c r="D3" s="13">
        <v>0.78405999999999998</v>
      </c>
      <c r="E3" s="13">
        <v>0.80142400000000003</v>
      </c>
      <c r="F3" s="13">
        <v>0.75439599999999996</v>
      </c>
      <c r="G3" s="13">
        <v>0.75858999999999999</v>
      </c>
      <c r="H3" s="13">
        <v>0.72979899999999998</v>
      </c>
      <c r="I3" s="13">
        <v>0.77100900000000006</v>
      </c>
      <c r="J3" s="13">
        <v>1.1461000000000001E-2</v>
      </c>
      <c r="K3" s="13">
        <v>1.188E-2</v>
      </c>
      <c r="L3" s="13">
        <v>1.036559</v>
      </c>
      <c r="M3" s="13">
        <f t="shared" ref="M3:M33" si="0">J3/I3</f>
        <v>1.4864936725771036E-2</v>
      </c>
      <c r="N3" s="14"/>
    </row>
    <row r="4" spans="1:14" x14ac:dyDescent="0.2">
      <c r="A4">
        <v>1</v>
      </c>
      <c r="B4" s="2">
        <v>0.319382</v>
      </c>
      <c r="C4" s="2">
        <v>0.28221299999999999</v>
      </c>
      <c r="D4" s="2">
        <v>0.27477800000000002</v>
      </c>
      <c r="E4" s="2">
        <v>0.31764500000000001</v>
      </c>
      <c r="F4" s="2">
        <v>0.366838</v>
      </c>
      <c r="G4" s="2">
        <v>0.348441</v>
      </c>
      <c r="H4" s="2">
        <v>0.29217100000000001</v>
      </c>
      <c r="I4" s="2">
        <f>AVERAGE(C4:H4)</f>
        <v>0.31368099999999999</v>
      </c>
      <c r="J4" s="2">
        <f>STDEV(C4:H4)/SQRT(COUNT(C4:H4))</f>
        <v>1.5292695509076861E-2</v>
      </c>
      <c r="K4" s="2">
        <f>B4-I4</f>
        <v>5.7010000000000116E-3</v>
      </c>
      <c r="L4" s="2">
        <f>K4/J4</f>
        <v>0.37279235675726541</v>
      </c>
      <c r="M4" s="10">
        <f t="shared" si="0"/>
        <v>4.8752380632160891E-2</v>
      </c>
      <c r="N4" t="s">
        <v>40</v>
      </c>
    </row>
    <row r="5" spans="1:14" x14ac:dyDescent="0.2">
      <c r="A5">
        <v>2</v>
      </c>
      <c r="B5" s="2">
        <v>0.32312099999999999</v>
      </c>
      <c r="C5" s="2">
        <v>0.302205</v>
      </c>
      <c r="D5" s="2">
        <v>0.29517700000000002</v>
      </c>
      <c r="E5" s="2">
        <v>0.33202900000000002</v>
      </c>
      <c r="F5" s="2">
        <v>0.36768400000000001</v>
      </c>
      <c r="G5" s="2">
        <v>0.369091</v>
      </c>
      <c r="H5" s="2">
        <v>0.31146299999999999</v>
      </c>
      <c r="I5" s="2">
        <f t="shared" ref="I5:I20" si="1">AVERAGE(C5:H5)</f>
        <v>0.3296081666666667</v>
      </c>
      <c r="J5" s="2">
        <f t="shared" ref="J5:J20" si="2">STDEV(C5:H5)/SQRT(COUNT(C5:H5))</f>
        <v>1.326676235413566E-2</v>
      </c>
      <c r="K5" s="2">
        <f t="shared" ref="K5:K20" si="3">B5-I5</f>
        <v>-6.4871666666667105E-3</v>
      </c>
      <c r="L5" s="2">
        <f t="shared" ref="L5:L20" si="4">K5/J5</f>
        <v>-0.48897888523980837</v>
      </c>
      <c r="M5" s="10">
        <f t="shared" si="0"/>
        <v>4.0250102078181693E-2</v>
      </c>
    </row>
    <row r="6" spans="1:14" x14ac:dyDescent="0.2">
      <c r="A6">
        <v>3</v>
      </c>
      <c r="B6" s="2">
        <v>0.37722899999999998</v>
      </c>
      <c r="C6" s="2">
        <v>0.38994400000000001</v>
      </c>
      <c r="D6" s="2">
        <v>0.37113200000000002</v>
      </c>
      <c r="E6" s="2">
        <v>0.39492899999999997</v>
      </c>
      <c r="F6" s="2">
        <v>0.41222399999999998</v>
      </c>
      <c r="G6" s="2">
        <v>0.385627</v>
      </c>
      <c r="H6" s="2">
        <v>0.35516599999999998</v>
      </c>
      <c r="I6" s="2">
        <f t="shared" si="1"/>
        <v>0.38483699999999993</v>
      </c>
      <c r="J6" s="2">
        <f t="shared" si="2"/>
        <v>8.0556337387776827E-3</v>
      </c>
      <c r="K6" s="2">
        <f t="shared" si="3"/>
        <v>-7.6079999999999481E-3</v>
      </c>
      <c r="L6" s="2">
        <f t="shared" si="4"/>
        <v>-0.94443221312024839</v>
      </c>
      <c r="M6" s="10">
        <f t="shared" si="0"/>
        <v>2.093258636455872E-2</v>
      </c>
    </row>
    <row r="7" spans="1:14" x14ac:dyDescent="0.2">
      <c r="A7">
        <v>4</v>
      </c>
      <c r="B7" s="2">
        <v>0.53720400000000001</v>
      </c>
      <c r="C7" s="2">
        <v>0.53987799999999997</v>
      </c>
      <c r="D7" s="2">
        <v>0.53580799999999995</v>
      </c>
      <c r="E7" s="2">
        <v>0.54719499999999999</v>
      </c>
      <c r="F7" s="2">
        <v>0.51759100000000002</v>
      </c>
      <c r="G7" s="2">
        <v>0.51363999999999999</v>
      </c>
      <c r="H7" s="2">
        <v>0.51609799999999995</v>
      </c>
      <c r="I7" s="2">
        <f t="shared" si="1"/>
        <v>0.52836833333333333</v>
      </c>
      <c r="J7" s="2">
        <f t="shared" si="2"/>
        <v>5.8477922937730182E-3</v>
      </c>
      <c r="K7" s="2">
        <f t="shared" si="3"/>
        <v>8.8356666666666861E-3</v>
      </c>
      <c r="L7" s="2">
        <f t="shared" si="4"/>
        <v>1.5109405777074685</v>
      </c>
      <c r="M7" s="2">
        <f t="shared" si="0"/>
        <v>1.1067643393541157E-2</v>
      </c>
    </row>
    <row r="8" spans="1:14" x14ac:dyDescent="0.2">
      <c r="A8">
        <v>5</v>
      </c>
      <c r="B8" s="2">
        <v>0.54076800000000003</v>
      </c>
      <c r="C8" s="2">
        <v>0.55540999999999996</v>
      </c>
      <c r="D8" s="2">
        <v>0.54430100000000003</v>
      </c>
      <c r="E8" s="2">
        <v>0.56120999999999999</v>
      </c>
      <c r="F8" s="2">
        <v>0.53071000000000002</v>
      </c>
      <c r="G8" s="2">
        <v>0.52675899999999998</v>
      </c>
      <c r="H8" s="2">
        <v>0.517266</v>
      </c>
      <c r="I8" s="2">
        <f t="shared" si="1"/>
        <v>0.53927600000000009</v>
      </c>
      <c r="J8" s="2">
        <f t="shared" si="2"/>
        <v>7.0264943416566764E-3</v>
      </c>
      <c r="K8" s="2">
        <f t="shared" si="3"/>
        <v>1.4919999999999378E-3</v>
      </c>
      <c r="L8" s="2">
        <f t="shared" si="4"/>
        <v>0.21233917334204536</v>
      </c>
      <c r="M8" s="2">
        <f t="shared" si="0"/>
        <v>1.3029495734385872E-2</v>
      </c>
    </row>
    <row r="9" spans="1:14" x14ac:dyDescent="0.2">
      <c r="A9">
        <v>6</v>
      </c>
      <c r="B9" s="2">
        <v>0.54406900000000002</v>
      </c>
      <c r="C9" s="2">
        <v>0.55741300000000005</v>
      </c>
      <c r="D9" s="2">
        <v>0.54466199999999998</v>
      </c>
      <c r="E9" s="2">
        <v>0.56179699999999999</v>
      </c>
      <c r="F9" s="2">
        <v>0.53082300000000004</v>
      </c>
      <c r="G9" s="2">
        <v>0.54219600000000001</v>
      </c>
      <c r="H9" s="2">
        <v>0.51742900000000003</v>
      </c>
      <c r="I9" s="2">
        <f t="shared" si="1"/>
        <v>0.54238666666666668</v>
      </c>
      <c r="J9" s="2">
        <f t="shared" si="2"/>
        <v>6.7438088677278223E-3</v>
      </c>
      <c r="K9" s="2">
        <f t="shared" si="3"/>
        <v>1.6823333333333412E-3</v>
      </c>
      <c r="L9" s="2">
        <f t="shared" si="4"/>
        <v>0.24946337690323159</v>
      </c>
      <c r="M9" s="2">
        <f t="shared" si="0"/>
        <v>1.2433581579674689E-2</v>
      </c>
    </row>
    <row r="10" spans="1:14" x14ac:dyDescent="0.2">
      <c r="A10">
        <v>7</v>
      </c>
      <c r="B10" s="2">
        <v>0.55135800000000001</v>
      </c>
      <c r="C10" s="2">
        <v>0.55847000000000002</v>
      </c>
      <c r="D10" s="2">
        <v>0.54605000000000004</v>
      </c>
      <c r="E10" s="2">
        <v>0.56215199999999999</v>
      </c>
      <c r="F10" s="2">
        <v>0.531609</v>
      </c>
      <c r="G10" s="2">
        <v>0.54697300000000004</v>
      </c>
      <c r="H10" s="2">
        <v>0.53162399999999999</v>
      </c>
      <c r="I10" s="2">
        <f t="shared" si="1"/>
        <v>0.54614633333333329</v>
      </c>
      <c r="J10" s="2">
        <f t="shared" si="2"/>
        <v>5.2630124749150214E-3</v>
      </c>
      <c r="K10" s="2">
        <f t="shared" si="3"/>
        <v>5.2116666666667255E-3</v>
      </c>
      <c r="L10" s="2">
        <f t="shared" si="4"/>
        <v>0.99024402687756785</v>
      </c>
      <c r="M10" s="2">
        <f t="shared" si="0"/>
        <v>9.6366342749074369E-3</v>
      </c>
    </row>
    <row r="11" spans="1:14" x14ac:dyDescent="0.2">
      <c r="A11">
        <v>8</v>
      </c>
      <c r="B11" s="2">
        <v>0.56110700000000002</v>
      </c>
      <c r="C11" s="2">
        <v>0.57814600000000005</v>
      </c>
      <c r="D11" s="2">
        <v>0.55729099999999998</v>
      </c>
      <c r="E11" s="2">
        <v>0.56626299999999996</v>
      </c>
      <c r="F11" s="2">
        <v>0.55067299999999997</v>
      </c>
      <c r="G11" s="2">
        <v>0.54968899999999998</v>
      </c>
      <c r="H11" s="2">
        <v>0.53601100000000002</v>
      </c>
      <c r="I11" s="2">
        <f t="shared" si="1"/>
        <v>0.55634549999999994</v>
      </c>
      <c r="J11" s="2">
        <f t="shared" si="2"/>
        <v>5.9567628666919456E-3</v>
      </c>
      <c r="K11" s="2">
        <f t="shared" si="3"/>
        <v>4.7615000000000851E-3</v>
      </c>
      <c r="L11" s="2">
        <f t="shared" si="4"/>
        <v>0.79934355396698153</v>
      </c>
      <c r="M11" s="2">
        <f t="shared" si="0"/>
        <v>1.0706948949334445E-2</v>
      </c>
    </row>
    <row r="12" spans="1:14" x14ac:dyDescent="0.2">
      <c r="A12">
        <v>9</v>
      </c>
      <c r="B12" s="2">
        <v>0.56711</v>
      </c>
      <c r="C12" s="2">
        <v>0.57850999999999997</v>
      </c>
      <c r="D12" s="2">
        <v>0.58367999999999998</v>
      </c>
      <c r="E12" s="2">
        <v>0.58101499999999995</v>
      </c>
      <c r="F12" s="2">
        <v>0.55725199999999997</v>
      </c>
      <c r="G12" s="2">
        <v>0.55105599999999999</v>
      </c>
      <c r="H12" s="2">
        <v>0.54717199999999999</v>
      </c>
      <c r="I12" s="2">
        <f t="shared" si="1"/>
        <v>0.56644749999999988</v>
      </c>
      <c r="J12" s="2">
        <f t="shared" si="2"/>
        <v>6.7024259575669022E-3</v>
      </c>
      <c r="K12" s="2">
        <f t="shared" si="3"/>
        <v>6.6250000000012133E-4</v>
      </c>
      <c r="L12" s="2">
        <f t="shared" si="4"/>
        <v>9.8844806969060561E-2</v>
      </c>
      <c r="M12" s="2">
        <f t="shared" si="0"/>
        <v>1.1832386862978305E-2</v>
      </c>
    </row>
    <row r="13" spans="1:14" x14ac:dyDescent="0.2">
      <c r="A13">
        <v>10</v>
      </c>
      <c r="B13" s="2">
        <v>0.584924</v>
      </c>
      <c r="C13" s="2">
        <v>0.63181900000000002</v>
      </c>
      <c r="D13" s="2">
        <v>0.62271600000000005</v>
      </c>
      <c r="E13" s="2">
        <v>0.59913499999999997</v>
      </c>
      <c r="F13" s="2">
        <v>0.57972999999999997</v>
      </c>
      <c r="G13" s="2">
        <v>0.58753999999999995</v>
      </c>
      <c r="H13" s="2">
        <v>0.55978899999999998</v>
      </c>
      <c r="I13" s="2">
        <f t="shared" si="1"/>
        <v>0.59678816666666668</v>
      </c>
      <c r="J13" s="2">
        <f t="shared" si="2"/>
        <v>1.1030816565170718E-2</v>
      </c>
      <c r="K13" s="2">
        <f t="shared" si="3"/>
        <v>-1.1864166666666676E-2</v>
      </c>
      <c r="L13" s="2">
        <f t="shared" si="4"/>
        <v>-1.0755474534974339</v>
      </c>
      <c r="M13" s="2">
        <f t="shared" si="0"/>
        <v>1.8483638217531767E-2</v>
      </c>
    </row>
    <row r="14" spans="1:14" x14ac:dyDescent="0.2">
      <c r="A14">
        <v>11</v>
      </c>
      <c r="B14" s="2">
        <v>0.66888400000000003</v>
      </c>
      <c r="C14" s="2">
        <v>0.70252000000000003</v>
      </c>
      <c r="D14" s="2">
        <v>0.70575200000000005</v>
      </c>
      <c r="E14" s="2">
        <v>0.69050699999999998</v>
      </c>
      <c r="F14" s="2">
        <v>0.61646199999999995</v>
      </c>
      <c r="G14" s="2">
        <v>0.64057500000000001</v>
      </c>
      <c r="H14" s="2">
        <v>0.643675</v>
      </c>
      <c r="I14" s="2">
        <f t="shared" si="1"/>
        <v>0.66658183333333343</v>
      </c>
      <c r="J14" s="2">
        <f t="shared" si="2"/>
        <v>1.5396258708783058E-2</v>
      </c>
      <c r="K14" s="2">
        <f t="shared" si="3"/>
        <v>2.3021666666666052E-3</v>
      </c>
      <c r="L14" s="2">
        <f t="shared" si="4"/>
        <v>0.14952766839084713</v>
      </c>
      <c r="M14" s="2">
        <f t="shared" si="0"/>
        <v>2.3097327198060538E-2</v>
      </c>
    </row>
    <row r="15" spans="1:14" x14ac:dyDescent="0.2">
      <c r="A15">
        <v>12</v>
      </c>
      <c r="B15" s="2">
        <v>0.69563600000000003</v>
      </c>
      <c r="C15" s="2">
        <v>0.70287699999999997</v>
      </c>
      <c r="D15" s="2">
        <v>0.72070599999999996</v>
      </c>
      <c r="E15" s="2">
        <v>0.70661700000000005</v>
      </c>
      <c r="F15" s="2">
        <v>0.65930100000000003</v>
      </c>
      <c r="G15" s="2">
        <v>0.68198499999999995</v>
      </c>
      <c r="H15" s="2">
        <v>0.68152500000000005</v>
      </c>
      <c r="I15" s="2">
        <f t="shared" si="1"/>
        <v>0.69216850000000008</v>
      </c>
      <c r="J15" s="2">
        <f t="shared" si="2"/>
        <v>9.0094031461579027E-3</v>
      </c>
      <c r="K15" s="2">
        <f t="shared" si="3"/>
        <v>3.4674999999999567E-3</v>
      </c>
      <c r="L15" s="2">
        <f t="shared" si="4"/>
        <v>0.38487566198862866</v>
      </c>
      <c r="M15" s="2">
        <f t="shared" si="0"/>
        <v>1.3016199301409848E-2</v>
      </c>
    </row>
    <row r="16" spans="1:14" x14ac:dyDescent="0.2">
      <c r="A16">
        <v>13</v>
      </c>
      <c r="B16" s="2">
        <v>0.71305600000000002</v>
      </c>
      <c r="C16" s="2">
        <v>0.71029500000000001</v>
      </c>
      <c r="D16" s="2">
        <v>0.72559600000000002</v>
      </c>
      <c r="E16" s="2">
        <v>0.70746299999999995</v>
      </c>
      <c r="F16" s="2">
        <v>0.69690300000000005</v>
      </c>
      <c r="G16" s="2">
        <v>0.70841200000000004</v>
      </c>
      <c r="H16" s="2">
        <v>0.69308000000000003</v>
      </c>
      <c r="I16" s="2">
        <f t="shared" si="1"/>
        <v>0.70695816666666678</v>
      </c>
      <c r="J16" s="2">
        <f t="shared" si="2"/>
        <v>4.6711228587044337E-3</v>
      </c>
      <c r="K16" s="2">
        <f t="shared" si="3"/>
        <v>6.0978333333332468E-3</v>
      </c>
      <c r="L16" s="2">
        <f t="shared" si="4"/>
        <v>1.3054320166231981</v>
      </c>
      <c r="M16" s="2">
        <f t="shared" si="0"/>
        <v>6.6073539835163741E-3</v>
      </c>
    </row>
    <row r="17" spans="1:16" x14ac:dyDescent="0.2">
      <c r="A17">
        <v>14</v>
      </c>
      <c r="B17" s="2">
        <v>0.71345800000000004</v>
      </c>
      <c r="C17" s="2">
        <v>0.71136200000000005</v>
      </c>
      <c r="D17" s="2">
        <v>0.73736199999999996</v>
      </c>
      <c r="E17" s="2">
        <v>0.70763900000000002</v>
      </c>
      <c r="F17" s="2">
        <v>0.72255800000000003</v>
      </c>
      <c r="G17" s="2">
        <v>0.72887900000000005</v>
      </c>
      <c r="H17" s="2">
        <v>0.69940899999999995</v>
      </c>
      <c r="I17" s="2">
        <f t="shared" si="1"/>
        <v>0.71786816666666675</v>
      </c>
      <c r="J17" s="2">
        <f t="shared" si="2"/>
        <v>5.8050248774469361E-3</v>
      </c>
      <c r="K17" s="2">
        <f t="shared" si="3"/>
        <v>-4.410166666666715E-3</v>
      </c>
      <c r="L17" s="2">
        <f t="shared" si="4"/>
        <v>-0.75971537758617103</v>
      </c>
      <c r="M17" s="2">
        <f t="shared" si="0"/>
        <v>8.0864776389261844E-3</v>
      </c>
    </row>
    <row r="18" spans="1:16" x14ac:dyDescent="0.2">
      <c r="A18">
        <v>15</v>
      </c>
      <c r="B18" s="2">
        <v>0.73339600000000005</v>
      </c>
      <c r="C18" s="2">
        <v>0.71483699999999994</v>
      </c>
      <c r="D18" s="2">
        <v>0.75004099999999996</v>
      </c>
      <c r="E18" s="2">
        <v>0.72424999999999995</v>
      </c>
      <c r="F18" s="2">
        <v>0.73372099999999996</v>
      </c>
      <c r="G18" s="2">
        <v>0.73659600000000003</v>
      </c>
      <c r="H18" s="2">
        <v>0.71308700000000003</v>
      </c>
      <c r="I18" s="2">
        <f t="shared" si="1"/>
        <v>0.72875533333333331</v>
      </c>
      <c r="J18" s="2">
        <f t="shared" si="2"/>
        <v>5.7698301688851959E-3</v>
      </c>
      <c r="K18" s="2">
        <f t="shared" si="3"/>
        <v>4.6406666666667373E-3</v>
      </c>
      <c r="L18" s="2">
        <f t="shared" si="4"/>
        <v>0.80429865885695084</v>
      </c>
      <c r="M18" s="2">
        <f t="shared" si="0"/>
        <v>7.917376250948233E-3</v>
      </c>
    </row>
    <row r="19" spans="1:16" x14ac:dyDescent="0.2">
      <c r="A19">
        <v>16</v>
      </c>
      <c r="B19" s="2">
        <v>0.74317100000000003</v>
      </c>
      <c r="C19" s="2">
        <v>0.73638099999999995</v>
      </c>
      <c r="D19" s="2">
        <v>0.76905299999999999</v>
      </c>
      <c r="E19" s="2">
        <v>0.76053300000000001</v>
      </c>
      <c r="F19" s="2">
        <v>0.75389700000000004</v>
      </c>
      <c r="G19" s="2">
        <v>0.74488200000000004</v>
      </c>
      <c r="H19" s="2">
        <v>0.72574899999999998</v>
      </c>
      <c r="I19" s="2">
        <f t="shared" si="1"/>
        <v>0.74841583333333339</v>
      </c>
      <c r="J19" s="2">
        <f t="shared" si="2"/>
        <v>6.5163182059435358E-3</v>
      </c>
      <c r="K19" s="2">
        <f t="shared" si="3"/>
        <v>-5.2448333333333652E-3</v>
      </c>
      <c r="L19" s="2">
        <f t="shared" si="4"/>
        <v>-0.80487679815107116</v>
      </c>
      <c r="M19" s="2">
        <f t="shared" si="0"/>
        <v>8.7068150027249137E-3</v>
      </c>
    </row>
    <row r="20" spans="1:16" x14ac:dyDescent="0.2">
      <c r="A20" s="14">
        <v>17</v>
      </c>
      <c r="B20" s="13">
        <v>0.86389499999999997</v>
      </c>
      <c r="C20" s="13">
        <v>0.870004</v>
      </c>
      <c r="D20" s="13">
        <v>0.89782300000000004</v>
      </c>
      <c r="E20" s="13">
        <v>0.85972499999999996</v>
      </c>
      <c r="F20" s="13">
        <v>0.84740000000000004</v>
      </c>
      <c r="G20" s="13">
        <v>0.85316899999999996</v>
      </c>
      <c r="H20" s="13">
        <v>0.84409299999999998</v>
      </c>
      <c r="I20" s="13">
        <f t="shared" si="1"/>
        <v>0.86203566666666676</v>
      </c>
      <c r="J20" s="13">
        <f t="shared" si="2"/>
        <v>8.0918200411142296E-3</v>
      </c>
      <c r="K20" s="13">
        <f t="shared" si="3"/>
        <v>1.8593333333332129E-3</v>
      </c>
      <c r="L20" s="13">
        <f t="shared" si="4"/>
        <v>0.22977937273518331</v>
      </c>
      <c r="M20" s="13">
        <f t="shared" si="0"/>
        <v>9.386873831339031E-3</v>
      </c>
      <c r="N20" s="14"/>
      <c r="P20" t="s">
        <v>42</v>
      </c>
    </row>
    <row r="21" spans="1:16" x14ac:dyDescent="0.2">
      <c r="A21" s="7" t="s">
        <v>19</v>
      </c>
      <c r="B21" s="2">
        <v>0.78288899999999995</v>
      </c>
      <c r="C21" s="2">
        <v>0.79778700000000002</v>
      </c>
      <c r="D21" s="2">
        <v>0.78405999999999998</v>
      </c>
      <c r="E21" s="2">
        <v>0.80142400000000003</v>
      </c>
      <c r="F21" s="2">
        <v>0.75439599999999996</v>
      </c>
      <c r="G21" s="2">
        <v>0.75858999999999999</v>
      </c>
      <c r="H21" s="2">
        <v>0.72979899999999998</v>
      </c>
      <c r="I21" s="2">
        <v>0.77100900000000006</v>
      </c>
      <c r="J21" s="2">
        <v>1.1461000000000001E-2</v>
      </c>
      <c r="K21" s="2">
        <v>1.188E-2</v>
      </c>
      <c r="L21" s="2">
        <v>1.036559</v>
      </c>
      <c r="M21" s="2">
        <f t="shared" si="0"/>
        <v>1.4864936725771036E-2</v>
      </c>
      <c r="P21" s="8" t="s">
        <v>30</v>
      </c>
    </row>
    <row r="22" spans="1:16" x14ac:dyDescent="0.2">
      <c r="A22" s="7" t="s">
        <v>20</v>
      </c>
      <c r="B22" s="2">
        <v>0.89144500000000004</v>
      </c>
      <c r="C22" s="2">
        <v>0.89889399999999997</v>
      </c>
      <c r="D22" s="2">
        <v>0.89202999999999999</v>
      </c>
      <c r="E22" s="2">
        <v>0.90071199999999996</v>
      </c>
      <c r="F22" s="2">
        <v>0.87719800000000003</v>
      </c>
      <c r="G22" s="2">
        <v>0.87929500000000005</v>
      </c>
      <c r="H22" s="2">
        <v>0.86489899999999997</v>
      </c>
      <c r="I22" s="2">
        <v>0.88550499999999999</v>
      </c>
      <c r="J22" s="2">
        <v>5.731E-3</v>
      </c>
      <c r="K22" s="2">
        <v>5.94E-3</v>
      </c>
      <c r="L22" s="2">
        <v>1.0364679999999999</v>
      </c>
      <c r="M22" s="2">
        <f t="shared" si="0"/>
        <v>6.4720131450415304E-3</v>
      </c>
      <c r="P22" s="8" t="s">
        <v>32</v>
      </c>
    </row>
    <row r="23" spans="1:16" x14ac:dyDescent="0.2">
      <c r="A23" s="7" t="s">
        <v>21</v>
      </c>
      <c r="B23" s="2">
        <v>0.39144499999999999</v>
      </c>
      <c r="C23" s="2">
        <v>0.39889400000000003</v>
      </c>
      <c r="D23" s="2">
        <v>0.39202999999999999</v>
      </c>
      <c r="E23" s="2">
        <v>0.40071200000000001</v>
      </c>
      <c r="F23" s="2">
        <v>0.37719799999999998</v>
      </c>
      <c r="G23" s="2">
        <v>0.37929499999999999</v>
      </c>
      <c r="H23" s="2">
        <v>0.36489899999999997</v>
      </c>
      <c r="I23" s="2">
        <v>0.38550499999999999</v>
      </c>
      <c r="J23" s="2">
        <v>5.731E-3</v>
      </c>
      <c r="K23" s="2">
        <v>5.94E-3</v>
      </c>
      <c r="L23" s="2">
        <v>1.0364679999999999</v>
      </c>
      <c r="M23" s="2">
        <f t="shared" si="0"/>
        <v>1.4866214445986434E-2</v>
      </c>
      <c r="P23" s="8" t="s">
        <v>31</v>
      </c>
    </row>
    <row r="24" spans="1:16" x14ac:dyDescent="0.2">
      <c r="A24" s="7" t="s">
        <v>22</v>
      </c>
      <c r="B24" s="2">
        <v>0.62132299999999996</v>
      </c>
      <c r="C24" s="2">
        <v>0.64597700000000002</v>
      </c>
      <c r="D24" s="2">
        <v>0.64399300000000004</v>
      </c>
      <c r="E24" s="2">
        <v>0.62806700000000004</v>
      </c>
      <c r="F24" s="2">
        <v>0.57522700000000004</v>
      </c>
      <c r="G24" s="2">
        <v>0.58801999999999999</v>
      </c>
      <c r="H24" s="2">
        <v>0.60907500000000003</v>
      </c>
      <c r="I24" s="2">
        <v>0.61506000000000005</v>
      </c>
      <c r="J24" s="2">
        <v>1.1993999999999999E-2</v>
      </c>
      <c r="K24" s="2">
        <v>6.2630000000000003E-3</v>
      </c>
      <c r="L24" s="2">
        <v>0.52217800000000003</v>
      </c>
      <c r="M24" s="2">
        <f t="shared" si="0"/>
        <v>1.9500536533021168E-2</v>
      </c>
      <c r="P24" s="8" t="s">
        <v>34</v>
      </c>
    </row>
    <row r="25" spans="1:16" x14ac:dyDescent="0.2">
      <c r="A25" s="12" t="s">
        <v>23</v>
      </c>
      <c r="B25" s="13">
        <v>0.35081200000000001</v>
      </c>
      <c r="C25" s="13">
        <v>0.34338299999999999</v>
      </c>
      <c r="D25" s="13">
        <v>0.33415699999999998</v>
      </c>
      <c r="E25" s="13">
        <v>0.34494999999999998</v>
      </c>
      <c r="F25" s="13">
        <v>0.36046699999999998</v>
      </c>
      <c r="G25" s="13">
        <v>0.35447099999999998</v>
      </c>
      <c r="H25" s="13">
        <v>0.364118</v>
      </c>
      <c r="I25" s="13">
        <v>0.35025800000000001</v>
      </c>
      <c r="J25" s="13">
        <v>4.6499999999999996E-3</v>
      </c>
      <c r="K25" s="13">
        <v>5.5400000000000002E-4</v>
      </c>
      <c r="L25" s="13">
        <v>0.11914</v>
      </c>
      <c r="M25" s="13">
        <f t="shared" si="0"/>
        <v>1.3275928030194884E-2</v>
      </c>
      <c r="P25" s="8" t="s">
        <v>33</v>
      </c>
    </row>
    <row r="26" spans="1:16" x14ac:dyDescent="0.2">
      <c r="A26" t="s">
        <v>35</v>
      </c>
      <c r="B26" s="2">
        <f t="shared" ref="B26:H26" si="5">(B21-B23)/ (0.5 - B25)</f>
        <v>2.6238303348794809</v>
      </c>
      <c r="C26" s="2">
        <f t="shared" si="5"/>
        <v>2.5469329638544984</v>
      </c>
      <c r="D26" s="2">
        <f t="shared" si="5"/>
        <v>2.3638622070271276</v>
      </c>
      <c r="E26" s="2">
        <f t="shared" si="5"/>
        <v>2.5844050306352786</v>
      </c>
      <c r="F26" s="2">
        <f t="shared" si="5"/>
        <v>2.7032888277325071</v>
      </c>
      <c r="G26" s="2">
        <f t="shared" si="5"/>
        <v>2.6063190154539639</v>
      </c>
      <c r="H26" s="2">
        <f t="shared" si="5"/>
        <v>2.6854182305235423</v>
      </c>
      <c r="I26" s="2">
        <f>AVERAGE(C26:H26)</f>
        <v>2.5817043792044863</v>
      </c>
      <c r="J26" s="2">
        <f>STDEV(C26:H26)/SQRT(COUNT(C26:H26))</f>
        <v>4.9938888727300269E-2</v>
      </c>
      <c r="K26" s="2">
        <f>B26-I26</f>
        <v>4.2125955674994664E-2</v>
      </c>
      <c r="L26" s="2">
        <f>K26/J26</f>
        <v>0.84355012193063716</v>
      </c>
      <c r="M26" s="2">
        <f t="shared" si="0"/>
        <v>1.9343379950685212E-2</v>
      </c>
      <c r="P26" s="8" t="s">
        <v>25</v>
      </c>
    </row>
    <row r="27" spans="1:16" x14ac:dyDescent="0.2">
      <c r="A27" t="s">
        <v>36</v>
      </c>
      <c r="B27" s="2">
        <f t="shared" ref="B27:H27" si="6">(B22-B21)/(B24-0.5)</f>
        <v>0.8947685105050166</v>
      </c>
      <c r="C27" s="2">
        <f t="shared" si="6"/>
        <v>0.69262281044274054</v>
      </c>
      <c r="D27" s="2">
        <f t="shared" si="6"/>
        <v>0.74982811664455895</v>
      </c>
      <c r="E27" s="2">
        <f t="shared" si="6"/>
        <v>0.77528168849117962</v>
      </c>
      <c r="F27" s="2">
        <f t="shared" si="6"/>
        <v>1.6324192111874727</v>
      </c>
      <c r="G27" s="2">
        <f t="shared" si="6"/>
        <v>1.3713360599863675</v>
      </c>
      <c r="H27" s="2">
        <f t="shared" si="6"/>
        <v>1.2385972954389177</v>
      </c>
      <c r="I27" s="2">
        <f>AVERAGE(C27:H27)</f>
        <v>1.0766808636985397</v>
      </c>
      <c r="J27" s="2">
        <f>STDEV(C27:H27)/SQRT(COUNT(C27:H27))</f>
        <v>0.15990189656783613</v>
      </c>
      <c r="K27" s="2">
        <f>B27-I27</f>
        <v>-0.18191235319352306</v>
      </c>
      <c r="L27" s="2">
        <f>K27/J27</f>
        <v>-1.1376497533683054</v>
      </c>
      <c r="M27" s="10">
        <f t="shared" si="0"/>
        <v>0.14851373509003604</v>
      </c>
      <c r="P27" s="8" t="s">
        <v>26</v>
      </c>
    </row>
    <row r="28" spans="1:16" x14ac:dyDescent="0.2">
      <c r="A28" t="s">
        <v>37</v>
      </c>
      <c r="B28" s="2">
        <f t="shared" ref="B28:H28" si="7">ATAN(B26)</f>
        <v>1.2066690777957607</v>
      </c>
      <c r="C28" s="2">
        <f t="shared" si="7"/>
        <v>1.1966602783686411</v>
      </c>
      <c r="D28" s="2">
        <f t="shared" si="7"/>
        <v>1.1705899543729514</v>
      </c>
      <c r="E28" s="2">
        <f t="shared" si="7"/>
        <v>1.2016022788516523</v>
      </c>
      <c r="F28" s="2">
        <f t="shared" si="7"/>
        <v>1.2164869725525436</v>
      </c>
      <c r="G28" s="2">
        <f t="shared" si="7"/>
        <v>1.2044350785098925</v>
      </c>
      <c r="H28" s="2">
        <f t="shared" si="7"/>
        <v>1.2143233242096931</v>
      </c>
      <c r="I28" s="2">
        <f t="shared" ref="I28:I32" si="8">AVERAGE(C28:H28)</f>
        <v>1.200682981144229</v>
      </c>
      <c r="J28" s="2">
        <f t="shared" ref="J28:J32" si="9">STDEV(C28:H28)/SQRT(COUNT(C28:H28))</f>
        <v>6.7639259905557803E-3</v>
      </c>
      <c r="K28" s="2">
        <f t="shared" ref="K28:K32" si="10">B28-I28</f>
        <v>5.9860966515317138E-3</v>
      </c>
      <c r="L28" s="2">
        <f t="shared" ref="L28:L32" si="11">K28/J28</f>
        <v>0.88500327470907858</v>
      </c>
      <c r="M28" s="2">
        <f t="shared" si="0"/>
        <v>5.6333987378665781E-3</v>
      </c>
      <c r="P28" s="8" t="s">
        <v>27</v>
      </c>
    </row>
    <row r="29" spans="1:16" x14ac:dyDescent="0.2">
      <c r="B29" s="2">
        <f>DEGREES(B28)</f>
        <v>69.137045426640285</v>
      </c>
      <c r="C29" s="2">
        <f t="shared" ref="C29:H29" si="12">DEGREES(C28)</f>
        <v>68.563583461473371</v>
      </c>
      <c r="D29" s="2">
        <f t="shared" si="12"/>
        <v>67.069863925981721</v>
      </c>
      <c r="E29" s="2">
        <f t="shared" si="12"/>
        <v>68.84673923150153</v>
      </c>
      <c r="F29" s="2">
        <f t="shared" si="12"/>
        <v>69.699569359907571</v>
      </c>
      <c r="G29" s="2">
        <f t="shared" si="12"/>
        <v>69.009046696124798</v>
      </c>
      <c r="H29" s="2">
        <f t="shared" si="12"/>
        <v>69.575601441511765</v>
      </c>
      <c r="I29" s="2">
        <f t="shared" si="8"/>
        <v>68.794067352750133</v>
      </c>
      <c r="J29" s="2">
        <f t="shared" si="9"/>
        <v>0.38754441219769203</v>
      </c>
      <c r="K29" s="2">
        <f t="shared" si="10"/>
        <v>0.34297807389015134</v>
      </c>
      <c r="L29" s="2">
        <f t="shared" si="11"/>
        <v>0.88500327470904994</v>
      </c>
      <c r="M29" s="2">
        <f t="shared" si="0"/>
        <v>5.6333987378665937E-3</v>
      </c>
      <c r="P29" s="8"/>
    </row>
    <row r="30" spans="1:16" x14ac:dyDescent="0.2">
      <c r="A30" t="s">
        <v>38</v>
      </c>
      <c r="B30" s="2">
        <f t="shared" ref="B30:H30" si="13">ATAN(B27)</f>
        <v>0.72991724601697061</v>
      </c>
      <c r="C30" s="2">
        <f t="shared" si="13"/>
        <v>0.60575765205050935</v>
      </c>
      <c r="D30" s="2">
        <f t="shared" si="13"/>
        <v>0.64339109436961472</v>
      </c>
      <c r="E30" s="2">
        <f t="shared" si="13"/>
        <v>0.65948603089381708</v>
      </c>
      <c r="F30" s="2">
        <f t="shared" si="13"/>
        <v>1.0211725100159257</v>
      </c>
      <c r="G30" s="2">
        <f t="shared" si="13"/>
        <v>0.94073030290841853</v>
      </c>
      <c r="H30" s="2">
        <f t="shared" si="13"/>
        <v>0.89158068876696439</v>
      </c>
      <c r="I30" s="2">
        <f t="shared" si="8"/>
        <v>0.79368637983420831</v>
      </c>
      <c r="J30" s="2">
        <f t="shared" si="9"/>
        <v>7.2771506254058566E-2</v>
      </c>
      <c r="K30" s="2">
        <f t="shared" si="10"/>
        <v>-6.37691338172377E-2</v>
      </c>
      <c r="L30" s="2">
        <f t="shared" si="11"/>
        <v>-0.8762926191826792</v>
      </c>
      <c r="M30" s="2">
        <f t="shared" si="0"/>
        <v>9.1687986719968251E-2</v>
      </c>
      <c r="P30" s="8" t="s">
        <v>28</v>
      </c>
    </row>
    <row r="31" spans="1:16" x14ac:dyDescent="0.2">
      <c r="B31" s="2">
        <f>DEGREES(B30)</f>
        <v>41.821177590584611</v>
      </c>
      <c r="C31" s="2">
        <f t="shared" ref="C31:H31" si="14">DEGREES(C30)</f>
        <v>34.707356870248425</v>
      </c>
      <c r="D31" s="2">
        <f t="shared" si="14"/>
        <v>36.86359428368219</v>
      </c>
      <c r="E31" s="2">
        <f t="shared" si="14"/>
        <v>37.785766218049943</v>
      </c>
      <c r="F31" s="2">
        <f t="shared" si="14"/>
        <v>58.508874978693328</v>
      </c>
      <c r="G31" s="2">
        <f t="shared" si="14"/>
        <v>53.899876016715893</v>
      </c>
      <c r="H31" s="2">
        <f t="shared" si="14"/>
        <v>51.083810561714067</v>
      </c>
      <c r="I31" s="2">
        <f t="shared" si="8"/>
        <v>45.474879821517305</v>
      </c>
      <c r="J31" s="2">
        <f t="shared" si="9"/>
        <v>4.1695001771674374</v>
      </c>
      <c r="K31" s="2">
        <f t="shared" si="10"/>
        <v>-3.6537022309326943</v>
      </c>
      <c r="L31" s="2">
        <f t="shared" si="11"/>
        <v>-0.8762926191826782</v>
      </c>
      <c r="M31" s="2">
        <f t="shared" si="0"/>
        <v>9.168798671996839E-2</v>
      </c>
      <c r="P31" s="8"/>
    </row>
    <row r="32" spans="1:16" x14ac:dyDescent="0.2">
      <c r="A32" t="s">
        <v>39</v>
      </c>
      <c r="B32" s="2">
        <f>B31-B29</f>
        <v>-27.315867836055673</v>
      </c>
      <c r="C32" s="2">
        <f t="shared" ref="C32:H32" si="15">C31-C29</f>
        <v>-33.856226591224946</v>
      </c>
      <c r="D32" s="2">
        <f t="shared" si="15"/>
        <v>-30.206269642299532</v>
      </c>
      <c r="E32" s="2">
        <f t="shared" si="15"/>
        <v>-31.060973013451587</v>
      </c>
      <c r="F32" s="2">
        <f t="shared" si="15"/>
        <v>-11.190694381214243</v>
      </c>
      <c r="G32" s="2">
        <f t="shared" si="15"/>
        <v>-15.109170679408905</v>
      </c>
      <c r="H32" s="2">
        <f t="shared" si="15"/>
        <v>-18.491790879797698</v>
      </c>
      <c r="I32" s="2">
        <f t="shared" si="8"/>
        <v>-23.319187531232817</v>
      </c>
      <c r="J32" s="2">
        <f t="shared" si="9"/>
        <v>3.8995932088558276</v>
      </c>
      <c r="K32" s="2">
        <f t="shared" si="10"/>
        <v>-3.9966803048228563</v>
      </c>
      <c r="L32" s="2">
        <f t="shared" si="11"/>
        <v>-1.0248967240343294</v>
      </c>
      <c r="M32" s="2">
        <f t="shared" si="0"/>
        <v>-0.16722680426292139</v>
      </c>
      <c r="P32" s="9" t="s">
        <v>29</v>
      </c>
    </row>
    <row r="33" spans="1:14" ht="17" thickBot="1" x14ac:dyDescent="0.25">
      <c r="A33" s="15" t="s">
        <v>18</v>
      </c>
      <c r="B33" s="16">
        <v>-27.316002999999998</v>
      </c>
      <c r="C33" s="16">
        <v>-33.856498999999999</v>
      </c>
      <c r="D33" s="16">
        <v>-30.206417999999999</v>
      </c>
      <c r="E33" s="16">
        <v>-31.061053999999999</v>
      </c>
      <c r="F33" s="16">
        <v>-11.190721999999999</v>
      </c>
      <c r="G33" s="16">
        <v>-15.109211</v>
      </c>
      <c r="H33" s="16">
        <v>-18.491578000000001</v>
      </c>
      <c r="I33" s="16">
        <v>-23.319247000000001</v>
      </c>
      <c r="J33" s="16">
        <v>3.899635</v>
      </c>
      <c r="K33" s="16">
        <v>-3.996756</v>
      </c>
      <c r="L33" s="16">
        <v>-1.024905</v>
      </c>
      <c r="M33" s="16">
        <f t="shared" si="0"/>
        <v>-0.16722816993190218</v>
      </c>
      <c r="N33" s="11"/>
    </row>
    <row r="35" spans="1:14" x14ac:dyDescent="0.2">
      <c r="A35" t="s">
        <v>43</v>
      </c>
      <c r="B35">
        <v>-41.844588437512698</v>
      </c>
      <c r="C35">
        <v>-42.835316586028597</v>
      </c>
      <c r="D35">
        <v>-43.415406543805901</v>
      </c>
      <c r="E35">
        <v>-39.505255677242197</v>
      </c>
      <c r="F35">
        <v>-35.554847544534603</v>
      </c>
      <c r="G35">
        <v>-37.942963687878198</v>
      </c>
      <c r="H35">
        <v>-47.268125973359702</v>
      </c>
      <c r="I35" s="2">
        <f>AVERAGE(C35:H35)</f>
        <v>-41.086986002141536</v>
      </c>
      <c r="J35" s="2">
        <f>STDEV(C35:H35)/SQRT(COUNT(C35:H35))</f>
        <v>1.7289302708188856</v>
      </c>
      <c r="K35" s="2">
        <f>B35-I35</f>
        <v>-0.75760243537116168</v>
      </c>
      <c r="L35" s="2">
        <f t="shared" ref="L35" si="16">K35/J35</f>
        <v>-0.43819143441356545</v>
      </c>
      <c r="M35" s="2">
        <f t="shared" ref="M35" si="17">J35/I35</f>
        <v>-4.2079754176389823E-2</v>
      </c>
    </row>
  </sheetData>
  <pageMargins left="0.7" right="0.7" top="0.75" bottom="0.75" header="0.3" footer="0.3"/>
  <pageSetup orientation="portrait" horizontalDpi="0" verticalDpi="0"/>
  <ignoredErrors>
    <ignoredError sqref="B29:H29 B30:H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53A9-C59C-5E41-98FF-970713F2446E}">
  <dimension ref="A1:G1"/>
  <sheetViews>
    <sheetView workbookViewId="0">
      <selection sqref="A1:G1"/>
    </sheetView>
  </sheetViews>
  <sheetFormatPr baseColWidth="10" defaultRowHeight="16" x14ac:dyDescent="0.2"/>
  <cols>
    <col min="1" max="7" width="12.83203125" bestFit="1" customWidth="1"/>
  </cols>
  <sheetData>
    <row r="1" spans="1:7" x14ac:dyDescent="0.2">
      <c r="A1">
        <v>-41.844588437512698</v>
      </c>
      <c r="B1">
        <v>-42.835316586028597</v>
      </c>
      <c r="C1">
        <v>-43.415406543805901</v>
      </c>
      <c r="D1">
        <v>-39.505255677242197</v>
      </c>
      <c r="E1">
        <v>-35.554847544534603</v>
      </c>
      <c r="F1">
        <v>-37.942963687878198</v>
      </c>
      <c r="G1">
        <v>-47.268125973359702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C4F4-CCBD-6146-BAEA-AF7A32EF8E55}"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:L20"/>
    </sheetView>
  </sheetViews>
  <sheetFormatPr baseColWidth="10" defaultRowHeight="16" x14ac:dyDescent="0.2"/>
  <cols>
    <col min="1" max="1" width="5.1640625" bestFit="1" customWidth="1"/>
    <col min="2" max="2" width="9.6640625" style="2" bestFit="1" customWidth="1"/>
    <col min="3" max="10" width="9.1640625" style="2" bestFit="1" customWidth="1"/>
    <col min="11" max="12" width="9.83203125" style="2" bestFit="1" customWidth="1"/>
  </cols>
  <sheetData>
    <row r="1" spans="1:13" s="1" customFormat="1" ht="17" thickBot="1" x14ac:dyDescent="0.25">
      <c r="A1" s="6" t="s">
        <v>13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</row>
    <row r="2" spans="1:13" x14ac:dyDescent="0.2">
      <c r="A2">
        <v>1</v>
      </c>
      <c r="B2" s="2">
        <v>0.319382</v>
      </c>
      <c r="C2" s="2">
        <v>0.28221299999999999</v>
      </c>
      <c r="D2" s="2">
        <v>0.27477800000000002</v>
      </c>
      <c r="E2" s="2">
        <v>0.31764500000000001</v>
      </c>
      <c r="F2" s="2">
        <v>0.366838</v>
      </c>
      <c r="G2" s="2">
        <v>0.348441</v>
      </c>
      <c r="H2" s="2">
        <v>0.29217100000000001</v>
      </c>
      <c r="I2" s="2">
        <f>AVERAGE(C2:H2)</f>
        <v>0.31368099999999999</v>
      </c>
      <c r="J2" s="2">
        <f>STDEV(C2:H2)/SQRT(COUNT(C2:H2))</f>
        <v>1.5292695509076861E-2</v>
      </c>
      <c r="K2" s="2">
        <f>B2-I2</f>
        <v>5.7010000000000116E-3</v>
      </c>
      <c r="L2" s="2">
        <f>K2/J2</f>
        <v>0.37279235675726541</v>
      </c>
      <c r="M2" s="2">
        <f>J2/I2</f>
        <v>4.8752380632160891E-2</v>
      </c>
    </row>
    <row r="3" spans="1:13" x14ac:dyDescent="0.2">
      <c r="A3">
        <v>2</v>
      </c>
      <c r="B3" s="2">
        <v>0.32312099999999999</v>
      </c>
      <c r="C3" s="2">
        <v>0.302205</v>
      </c>
      <c r="D3" s="2">
        <v>0.29517700000000002</v>
      </c>
      <c r="E3" s="2">
        <v>0.33202900000000002</v>
      </c>
      <c r="F3" s="2">
        <v>0.36768400000000001</v>
      </c>
      <c r="G3" s="2">
        <v>0.369091</v>
      </c>
      <c r="H3" s="2">
        <v>0.31146299999999999</v>
      </c>
      <c r="I3" s="2">
        <f t="shared" ref="I3:I18" si="0">AVERAGE(C3:H3)</f>
        <v>0.3296081666666667</v>
      </c>
      <c r="J3" s="2">
        <f t="shared" ref="J3:J18" si="1">STDEV(C3:H3)/SQRT(COUNT(C3:H3))</f>
        <v>1.326676235413566E-2</v>
      </c>
      <c r="K3" s="2">
        <f t="shared" ref="K3:K18" si="2">B3-I3</f>
        <v>-6.4871666666667105E-3</v>
      </c>
      <c r="L3" s="2">
        <f t="shared" ref="L3:L18" si="3">K3/J3</f>
        <v>-0.48897888523980837</v>
      </c>
      <c r="M3" s="2">
        <f t="shared" ref="M3:M18" si="4">J3/I3</f>
        <v>4.0250102078181693E-2</v>
      </c>
    </row>
    <row r="4" spans="1:13" x14ac:dyDescent="0.2">
      <c r="A4">
        <v>3</v>
      </c>
      <c r="B4" s="2">
        <v>0.37722899999999998</v>
      </c>
      <c r="C4" s="2">
        <v>0.38994400000000001</v>
      </c>
      <c r="D4" s="2">
        <v>0.37113200000000002</v>
      </c>
      <c r="E4" s="2">
        <v>0.39492899999999997</v>
      </c>
      <c r="F4" s="2">
        <v>0.41222399999999998</v>
      </c>
      <c r="G4" s="2">
        <v>0.385627</v>
      </c>
      <c r="H4" s="2">
        <v>0.35516599999999998</v>
      </c>
      <c r="I4" s="2">
        <f t="shared" si="0"/>
        <v>0.38483699999999993</v>
      </c>
      <c r="J4" s="2">
        <f t="shared" si="1"/>
        <v>8.0556337387776827E-3</v>
      </c>
      <c r="K4" s="2">
        <f t="shared" si="2"/>
        <v>-7.6079999999999481E-3</v>
      </c>
      <c r="L4" s="2">
        <f t="shared" si="3"/>
        <v>-0.94443221312024839</v>
      </c>
      <c r="M4" s="2">
        <f t="shared" si="4"/>
        <v>2.093258636455872E-2</v>
      </c>
    </row>
    <row r="5" spans="1:13" x14ac:dyDescent="0.2">
      <c r="A5">
        <v>4</v>
      </c>
      <c r="B5" s="2">
        <v>0.53720400000000001</v>
      </c>
      <c r="C5" s="2">
        <v>0.53987799999999997</v>
      </c>
      <c r="D5" s="2">
        <v>0.53580799999999995</v>
      </c>
      <c r="E5" s="2">
        <v>0.54719499999999999</v>
      </c>
      <c r="F5" s="2">
        <v>0.51759100000000002</v>
      </c>
      <c r="G5" s="2">
        <v>0.51363999999999999</v>
      </c>
      <c r="H5" s="2">
        <v>0.51609799999999995</v>
      </c>
      <c r="I5" s="2">
        <f t="shared" si="0"/>
        <v>0.52836833333333333</v>
      </c>
      <c r="J5" s="2">
        <f t="shared" si="1"/>
        <v>5.8477922937730182E-3</v>
      </c>
      <c r="K5" s="2">
        <f t="shared" si="2"/>
        <v>8.8356666666666861E-3</v>
      </c>
      <c r="L5" s="2">
        <f t="shared" si="3"/>
        <v>1.5109405777074685</v>
      </c>
      <c r="M5" s="2">
        <f t="shared" si="4"/>
        <v>1.1067643393541157E-2</v>
      </c>
    </row>
    <row r="6" spans="1:13" x14ac:dyDescent="0.2">
      <c r="A6">
        <v>5</v>
      </c>
      <c r="B6" s="2">
        <v>0.54076800000000003</v>
      </c>
      <c r="C6" s="2">
        <v>0.55540999999999996</v>
      </c>
      <c r="D6" s="2">
        <v>0.54430100000000003</v>
      </c>
      <c r="E6" s="2">
        <v>0.56120999999999999</v>
      </c>
      <c r="F6" s="2">
        <v>0.53071000000000002</v>
      </c>
      <c r="G6" s="2">
        <v>0.52675899999999998</v>
      </c>
      <c r="H6" s="2">
        <v>0.517266</v>
      </c>
      <c r="I6" s="2">
        <f t="shared" si="0"/>
        <v>0.53927600000000009</v>
      </c>
      <c r="J6" s="2">
        <f t="shared" si="1"/>
        <v>7.0264943416566764E-3</v>
      </c>
      <c r="K6" s="2">
        <f t="shared" si="2"/>
        <v>1.4919999999999378E-3</v>
      </c>
      <c r="L6" s="2">
        <f t="shared" si="3"/>
        <v>0.21233917334204536</v>
      </c>
      <c r="M6" s="2">
        <f t="shared" si="4"/>
        <v>1.3029495734385872E-2</v>
      </c>
    </row>
    <row r="7" spans="1:13" x14ac:dyDescent="0.2">
      <c r="A7">
        <v>6</v>
      </c>
      <c r="B7" s="2">
        <v>0.54406900000000002</v>
      </c>
      <c r="C7" s="2">
        <v>0.55741300000000005</v>
      </c>
      <c r="D7" s="2">
        <v>0.54466199999999998</v>
      </c>
      <c r="E7" s="2">
        <v>0.56179699999999999</v>
      </c>
      <c r="F7" s="2">
        <v>0.53082300000000004</v>
      </c>
      <c r="G7" s="2">
        <v>0.54219600000000001</v>
      </c>
      <c r="H7" s="2">
        <v>0.51742900000000003</v>
      </c>
      <c r="I7" s="2">
        <f t="shared" si="0"/>
        <v>0.54238666666666668</v>
      </c>
      <c r="J7" s="2">
        <f t="shared" si="1"/>
        <v>6.7438088677278223E-3</v>
      </c>
      <c r="K7" s="2">
        <f t="shared" si="2"/>
        <v>1.6823333333333412E-3</v>
      </c>
      <c r="L7" s="2">
        <f t="shared" si="3"/>
        <v>0.24946337690323159</v>
      </c>
      <c r="M7" s="2">
        <f t="shared" si="4"/>
        <v>1.2433581579674689E-2</v>
      </c>
    </row>
    <row r="8" spans="1:13" x14ac:dyDescent="0.2">
      <c r="A8">
        <v>7</v>
      </c>
      <c r="B8" s="2">
        <v>0.55135800000000001</v>
      </c>
      <c r="C8" s="2">
        <v>0.55847000000000002</v>
      </c>
      <c r="D8" s="2">
        <v>0.54605000000000004</v>
      </c>
      <c r="E8" s="2">
        <v>0.56215199999999999</v>
      </c>
      <c r="F8" s="2">
        <v>0.531609</v>
      </c>
      <c r="G8" s="2">
        <v>0.54697300000000004</v>
      </c>
      <c r="H8" s="2">
        <v>0.53162399999999999</v>
      </c>
      <c r="I8" s="2">
        <f t="shared" si="0"/>
        <v>0.54614633333333329</v>
      </c>
      <c r="J8" s="2">
        <f t="shared" si="1"/>
        <v>5.2630124749150214E-3</v>
      </c>
      <c r="K8" s="2">
        <f t="shared" si="2"/>
        <v>5.2116666666667255E-3</v>
      </c>
      <c r="L8" s="2">
        <f t="shared" si="3"/>
        <v>0.99024402687756785</v>
      </c>
      <c r="M8" s="2">
        <f t="shared" si="4"/>
        <v>9.6366342749074369E-3</v>
      </c>
    </row>
    <row r="9" spans="1:13" x14ac:dyDescent="0.2">
      <c r="A9">
        <v>8</v>
      </c>
      <c r="B9" s="2">
        <v>0.56110700000000002</v>
      </c>
      <c r="C9" s="2">
        <v>0.57814600000000005</v>
      </c>
      <c r="D9" s="2">
        <v>0.55729099999999998</v>
      </c>
      <c r="E9" s="2">
        <v>0.56626299999999996</v>
      </c>
      <c r="F9" s="2">
        <v>0.55067299999999997</v>
      </c>
      <c r="G9" s="2">
        <v>0.54968899999999998</v>
      </c>
      <c r="H9" s="2">
        <v>0.53601100000000002</v>
      </c>
      <c r="I9" s="2">
        <f t="shared" si="0"/>
        <v>0.55634549999999994</v>
      </c>
      <c r="J9" s="2">
        <f t="shared" si="1"/>
        <v>5.9567628666919456E-3</v>
      </c>
      <c r="K9" s="2">
        <f t="shared" si="2"/>
        <v>4.7615000000000851E-3</v>
      </c>
      <c r="L9" s="2">
        <f t="shared" si="3"/>
        <v>0.79934355396698153</v>
      </c>
      <c r="M9" s="2">
        <f t="shared" si="4"/>
        <v>1.0706948949334445E-2</v>
      </c>
    </row>
    <row r="10" spans="1:13" x14ac:dyDescent="0.2">
      <c r="A10">
        <v>9</v>
      </c>
      <c r="B10" s="2">
        <v>0.56711</v>
      </c>
      <c r="C10" s="2">
        <v>0.57850999999999997</v>
      </c>
      <c r="D10" s="2">
        <v>0.58367999999999998</v>
      </c>
      <c r="E10" s="2">
        <v>0.58101499999999995</v>
      </c>
      <c r="F10" s="2">
        <v>0.55725199999999997</v>
      </c>
      <c r="G10" s="2">
        <v>0.55105599999999999</v>
      </c>
      <c r="H10" s="2">
        <v>0.54717199999999999</v>
      </c>
      <c r="I10" s="2">
        <f t="shared" si="0"/>
        <v>0.56644749999999988</v>
      </c>
      <c r="J10" s="2">
        <f t="shared" si="1"/>
        <v>6.7024259575669022E-3</v>
      </c>
      <c r="K10" s="2">
        <f t="shared" si="2"/>
        <v>6.6250000000012133E-4</v>
      </c>
      <c r="L10" s="2">
        <f t="shared" si="3"/>
        <v>9.8844806969060561E-2</v>
      </c>
      <c r="M10" s="2">
        <f t="shared" si="4"/>
        <v>1.1832386862978305E-2</v>
      </c>
    </row>
    <row r="11" spans="1:13" x14ac:dyDescent="0.2">
      <c r="A11">
        <v>10</v>
      </c>
      <c r="B11" s="2">
        <v>0.584924</v>
      </c>
      <c r="C11" s="2">
        <v>0.63181900000000002</v>
      </c>
      <c r="D11" s="2">
        <v>0.62271600000000005</v>
      </c>
      <c r="E11" s="2">
        <v>0.59913499999999997</v>
      </c>
      <c r="F11" s="2">
        <v>0.57972999999999997</v>
      </c>
      <c r="G11" s="2">
        <v>0.58753999999999995</v>
      </c>
      <c r="H11" s="2">
        <v>0.55978899999999998</v>
      </c>
      <c r="I11" s="2">
        <f t="shared" si="0"/>
        <v>0.59678816666666668</v>
      </c>
      <c r="J11" s="2">
        <f t="shared" si="1"/>
        <v>1.1030816565170718E-2</v>
      </c>
      <c r="K11" s="2">
        <f t="shared" si="2"/>
        <v>-1.1864166666666676E-2</v>
      </c>
      <c r="L11" s="2">
        <f t="shared" si="3"/>
        <v>-1.0755474534974339</v>
      </c>
      <c r="M11" s="2">
        <f t="shared" si="4"/>
        <v>1.8483638217531767E-2</v>
      </c>
    </row>
    <row r="12" spans="1:13" x14ac:dyDescent="0.2">
      <c r="A12">
        <v>11</v>
      </c>
      <c r="B12" s="2">
        <v>0.66888400000000003</v>
      </c>
      <c r="C12" s="2">
        <v>0.70252000000000003</v>
      </c>
      <c r="D12" s="2">
        <v>0.70575200000000005</v>
      </c>
      <c r="E12" s="2">
        <v>0.69050699999999998</v>
      </c>
      <c r="F12" s="2">
        <v>0.61646199999999995</v>
      </c>
      <c r="G12" s="2">
        <v>0.64057500000000001</v>
      </c>
      <c r="H12" s="2">
        <v>0.643675</v>
      </c>
      <c r="I12" s="2">
        <f t="shared" si="0"/>
        <v>0.66658183333333343</v>
      </c>
      <c r="J12" s="2">
        <f t="shared" si="1"/>
        <v>1.5396258708783058E-2</v>
      </c>
      <c r="K12" s="2">
        <f t="shared" si="2"/>
        <v>2.3021666666666052E-3</v>
      </c>
      <c r="L12" s="2">
        <f t="shared" si="3"/>
        <v>0.14952766839084713</v>
      </c>
      <c r="M12" s="2">
        <f t="shared" si="4"/>
        <v>2.3097327198060538E-2</v>
      </c>
    </row>
    <row r="13" spans="1:13" x14ac:dyDescent="0.2">
      <c r="A13">
        <v>12</v>
      </c>
      <c r="B13" s="2">
        <v>0.69563600000000003</v>
      </c>
      <c r="C13" s="2">
        <v>0.70287699999999997</v>
      </c>
      <c r="D13" s="2">
        <v>0.72070599999999996</v>
      </c>
      <c r="E13" s="2">
        <v>0.70661700000000005</v>
      </c>
      <c r="F13" s="2">
        <v>0.65930100000000003</v>
      </c>
      <c r="G13" s="2">
        <v>0.68198499999999995</v>
      </c>
      <c r="H13" s="2">
        <v>0.68152500000000005</v>
      </c>
      <c r="I13" s="2">
        <f t="shared" si="0"/>
        <v>0.69216850000000008</v>
      </c>
      <c r="J13" s="2">
        <f t="shared" si="1"/>
        <v>9.0094031461579027E-3</v>
      </c>
      <c r="K13" s="2">
        <f t="shared" si="2"/>
        <v>3.4674999999999567E-3</v>
      </c>
      <c r="L13" s="2">
        <f t="shared" si="3"/>
        <v>0.38487566198862866</v>
      </c>
      <c r="M13" s="2">
        <f t="shared" si="4"/>
        <v>1.3016199301409848E-2</v>
      </c>
    </row>
    <row r="14" spans="1:13" x14ac:dyDescent="0.2">
      <c r="A14">
        <v>13</v>
      </c>
      <c r="B14" s="2">
        <v>0.71305600000000002</v>
      </c>
      <c r="C14" s="2">
        <v>0.71029500000000001</v>
      </c>
      <c r="D14" s="2">
        <v>0.72559600000000002</v>
      </c>
      <c r="E14" s="2">
        <v>0.70746299999999995</v>
      </c>
      <c r="F14" s="2">
        <v>0.69690300000000005</v>
      </c>
      <c r="G14" s="2">
        <v>0.70841200000000004</v>
      </c>
      <c r="H14" s="2">
        <v>0.69308000000000003</v>
      </c>
      <c r="I14" s="2">
        <f t="shared" si="0"/>
        <v>0.70695816666666678</v>
      </c>
      <c r="J14" s="2">
        <f t="shared" si="1"/>
        <v>4.6711228587044337E-3</v>
      </c>
      <c r="K14" s="2">
        <f t="shared" si="2"/>
        <v>6.0978333333332468E-3</v>
      </c>
      <c r="L14" s="2">
        <f t="shared" si="3"/>
        <v>1.3054320166231981</v>
      </c>
      <c r="M14" s="2">
        <f t="shared" si="4"/>
        <v>6.6073539835163741E-3</v>
      </c>
    </row>
    <row r="15" spans="1:13" x14ac:dyDescent="0.2">
      <c r="A15">
        <v>14</v>
      </c>
      <c r="B15" s="2">
        <v>0.71345800000000004</v>
      </c>
      <c r="C15" s="2">
        <v>0.71136200000000005</v>
      </c>
      <c r="D15" s="2">
        <v>0.73736199999999996</v>
      </c>
      <c r="E15" s="2">
        <v>0.70763900000000002</v>
      </c>
      <c r="F15" s="2">
        <v>0.72255800000000003</v>
      </c>
      <c r="G15" s="2">
        <v>0.72887900000000005</v>
      </c>
      <c r="H15" s="2">
        <v>0.69940899999999995</v>
      </c>
      <c r="I15" s="2">
        <f t="shared" si="0"/>
        <v>0.71786816666666675</v>
      </c>
      <c r="J15" s="2">
        <f t="shared" si="1"/>
        <v>5.8050248774469361E-3</v>
      </c>
      <c r="K15" s="2">
        <f t="shared" si="2"/>
        <v>-4.410166666666715E-3</v>
      </c>
      <c r="L15" s="2">
        <f t="shared" si="3"/>
        <v>-0.75971537758617103</v>
      </c>
      <c r="M15" s="2">
        <f t="shared" si="4"/>
        <v>8.0864776389261844E-3</v>
      </c>
    </row>
    <row r="16" spans="1:13" x14ac:dyDescent="0.2">
      <c r="A16">
        <v>15</v>
      </c>
      <c r="B16" s="2">
        <v>0.73339600000000005</v>
      </c>
      <c r="C16" s="2">
        <v>0.71483699999999994</v>
      </c>
      <c r="D16" s="2">
        <v>0.75004099999999996</v>
      </c>
      <c r="E16" s="2">
        <v>0.72424999999999995</v>
      </c>
      <c r="F16" s="2">
        <v>0.73372099999999996</v>
      </c>
      <c r="G16" s="2">
        <v>0.73659600000000003</v>
      </c>
      <c r="H16" s="2">
        <v>0.71308700000000003</v>
      </c>
      <c r="I16" s="2">
        <f t="shared" si="0"/>
        <v>0.72875533333333331</v>
      </c>
      <c r="J16" s="2">
        <f t="shared" si="1"/>
        <v>5.7698301688851959E-3</v>
      </c>
      <c r="K16" s="2">
        <f t="shared" si="2"/>
        <v>4.6406666666667373E-3</v>
      </c>
      <c r="L16" s="2">
        <f t="shared" si="3"/>
        <v>0.80429865885695084</v>
      </c>
      <c r="M16" s="2">
        <f t="shared" si="4"/>
        <v>7.917376250948233E-3</v>
      </c>
    </row>
    <row r="17" spans="1:13" x14ac:dyDescent="0.2">
      <c r="A17">
        <v>16</v>
      </c>
      <c r="B17" s="2">
        <v>0.74317100000000003</v>
      </c>
      <c r="C17" s="2">
        <v>0.73638099999999995</v>
      </c>
      <c r="D17" s="2">
        <v>0.76905299999999999</v>
      </c>
      <c r="E17" s="2">
        <v>0.76053300000000001</v>
      </c>
      <c r="F17" s="2">
        <v>0.75389700000000004</v>
      </c>
      <c r="G17" s="2">
        <v>0.74488200000000004</v>
      </c>
      <c r="H17" s="2">
        <v>0.72574899999999998</v>
      </c>
      <c r="I17" s="2">
        <f t="shared" si="0"/>
        <v>0.74841583333333339</v>
      </c>
      <c r="J17" s="2">
        <f t="shared" si="1"/>
        <v>6.5163182059435358E-3</v>
      </c>
      <c r="K17" s="2">
        <f t="shared" si="2"/>
        <v>-5.2448333333333652E-3</v>
      </c>
      <c r="L17" s="2">
        <f t="shared" si="3"/>
        <v>-0.80487679815107116</v>
      </c>
      <c r="M17" s="2">
        <f t="shared" si="4"/>
        <v>8.7068150027249137E-3</v>
      </c>
    </row>
    <row r="18" spans="1:13" x14ac:dyDescent="0.2">
      <c r="A18">
        <v>17</v>
      </c>
      <c r="B18" s="2">
        <v>0.86389499999999997</v>
      </c>
      <c r="C18" s="2">
        <v>0.870004</v>
      </c>
      <c r="D18" s="2">
        <v>0.89782300000000004</v>
      </c>
      <c r="E18" s="2">
        <v>0.85972499999999996</v>
      </c>
      <c r="F18" s="2">
        <v>0.84740000000000004</v>
      </c>
      <c r="G18" s="2">
        <v>0.85316899999999996</v>
      </c>
      <c r="H18" s="2">
        <v>0.84409299999999998</v>
      </c>
      <c r="I18" s="2">
        <f t="shared" si="0"/>
        <v>0.86203566666666676</v>
      </c>
      <c r="J18" s="2">
        <f t="shared" si="1"/>
        <v>8.0918200411142296E-3</v>
      </c>
      <c r="K18" s="2">
        <f t="shared" si="2"/>
        <v>1.8593333333332129E-3</v>
      </c>
      <c r="L18" s="2">
        <f t="shared" si="3"/>
        <v>0.22977937273518331</v>
      </c>
      <c r="M18" s="2">
        <f t="shared" si="4"/>
        <v>9.386873831339031E-3</v>
      </c>
    </row>
    <row r="20" spans="1:13" x14ac:dyDescent="0.2">
      <c r="I20" s="3" t="s">
        <v>12</v>
      </c>
      <c r="J20" s="2">
        <f>AVERAGE(J2:J18)</f>
        <v>8.2615284103839757E-3</v>
      </c>
      <c r="K20" s="2">
        <f t="shared" ref="K20:L20" si="5">AVERAGE(K2:K18)</f>
        <v>6.529313725490149E-4</v>
      </c>
      <c r="L20" s="2">
        <f t="shared" si="5"/>
        <v>0.17849003079551154</v>
      </c>
      <c r="M20" s="2">
        <f t="shared" ref="M20" si="6">AVERAGE(M2:M18)</f>
        <v>1.6114342429069416E-2</v>
      </c>
    </row>
    <row r="21" spans="1:13" x14ac:dyDescent="0.2">
      <c r="I21" s="3" t="s">
        <v>14</v>
      </c>
      <c r="J21" s="2">
        <f>'Sorted by v_i'!J20-'Sorted by CD'!J20</f>
        <v>-1.2910598249101426E-3</v>
      </c>
      <c r="K21" s="2">
        <f>'Sorted by v_i'!K20-'Sorted by CD'!K20</f>
        <v>-9.8039215733333393E-9</v>
      </c>
      <c r="L21" s="2">
        <f>'Sorted by v_i'!L20-'Sorted by CD'!L20</f>
        <v>8.2266266089629198E-2</v>
      </c>
      <c r="M21" s="2">
        <f>'Sorted by v_i'!M20-'Sorted by CD'!M20</f>
        <v>-2.4413704981355693E-3</v>
      </c>
    </row>
  </sheetData>
  <sortState xmlns:xlrd2="http://schemas.microsoft.com/office/spreadsheetml/2017/richdata2" ref="H2:H18">
    <sortCondition ref="H2:H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2E7-6B06-5841-9257-D4AE04494618}"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:M20"/>
    </sheetView>
  </sheetViews>
  <sheetFormatPr baseColWidth="10" defaultRowHeight="16" x14ac:dyDescent="0.2"/>
  <cols>
    <col min="1" max="1" width="3.33203125" bestFit="1" customWidth="1"/>
    <col min="2" max="2" width="9.6640625" style="2" bestFit="1" customWidth="1"/>
    <col min="3" max="10" width="9.1640625" style="2" bestFit="1" customWidth="1"/>
    <col min="11" max="12" width="9.83203125" style="2" bestFit="1" customWidth="1"/>
  </cols>
  <sheetData>
    <row r="1" spans="1:13" s="1" customFormat="1" ht="17" thickBot="1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</row>
    <row r="2" spans="1:13" x14ac:dyDescent="0.2">
      <c r="A2">
        <v>15</v>
      </c>
      <c r="B2" s="2">
        <v>0.319382</v>
      </c>
      <c r="C2" s="2">
        <v>0.302205</v>
      </c>
      <c r="D2" s="2">
        <v>0.29517700000000002</v>
      </c>
      <c r="E2" s="2">
        <v>0.33202900000000002</v>
      </c>
      <c r="F2" s="2">
        <v>0.366838</v>
      </c>
      <c r="G2" s="2">
        <v>0.348441</v>
      </c>
      <c r="H2" s="2">
        <v>0.29217100000000001</v>
      </c>
      <c r="I2" s="2">
        <v>0.32280999999999999</v>
      </c>
      <c r="J2" s="2">
        <v>1.2659E-2</v>
      </c>
      <c r="K2" s="2">
        <v>-3.4280000000000001E-3</v>
      </c>
      <c r="L2" s="2">
        <v>-0.27079500000000001</v>
      </c>
      <c r="M2" s="2">
        <f>J2/I2</f>
        <v>3.9215018122115176E-2</v>
      </c>
    </row>
    <row r="3" spans="1:13" x14ac:dyDescent="0.2">
      <c r="A3">
        <v>12</v>
      </c>
      <c r="B3" s="2">
        <v>0.32312099999999999</v>
      </c>
      <c r="C3" s="2">
        <v>0.28221299999999999</v>
      </c>
      <c r="D3" s="2">
        <v>0.27477800000000002</v>
      </c>
      <c r="E3" s="2">
        <v>0.31764500000000001</v>
      </c>
      <c r="F3" s="2">
        <v>0.41222399999999998</v>
      </c>
      <c r="G3" s="2">
        <v>0.369091</v>
      </c>
      <c r="H3" s="2">
        <v>0.31146299999999999</v>
      </c>
      <c r="I3" s="2">
        <v>0.32790200000000003</v>
      </c>
      <c r="J3" s="2">
        <v>2.1673000000000001E-2</v>
      </c>
      <c r="K3" s="2">
        <v>-4.7809999999999997E-3</v>
      </c>
      <c r="L3" s="2">
        <v>-0.22059699999999999</v>
      </c>
      <c r="M3" s="2">
        <f t="shared" ref="M3:M18" si="0">J3/I3</f>
        <v>6.6095967697665764E-2</v>
      </c>
    </row>
    <row r="4" spans="1:13" x14ac:dyDescent="0.2">
      <c r="A4">
        <v>16</v>
      </c>
      <c r="B4" s="2">
        <v>0.37722899999999998</v>
      </c>
      <c r="C4" s="2">
        <v>0.38994400000000001</v>
      </c>
      <c r="D4" s="2">
        <v>0.37113200000000002</v>
      </c>
      <c r="E4" s="2">
        <v>0.39492899999999997</v>
      </c>
      <c r="F4" s="2">
        <v>0.36768400000000001</v>
      </c>
      <c r="G4" s="2">
        <v>0.385627</v>
      </c>
      <c r="H4" s="2">
        <v>0.35516599999999998</v>
      </c>
      <c r="I4" s="2">
        <v>0.37741400000000003</v>
      </c>
      <c r="J4" s="2">
        <v>6.2189999999999997E-3</v>
      </c>
      <c r="K4" s="2">
        <v>-1.85E-4</v>
      </c>
      <c r="L4" s="2">
        <v>-2.9748E-2</v>
      </c>
      <c r="M4" s="2">
        <f t="shared" si="0"/>
        <v>1.6477926097071119E-2</v>
      </c>
    </row>
    <row r="5" spans="1:13" x14ac:dyDescent="0.2">
      <c r="A5">
        <v>17</v>
      </c>
      <c r="B5" s="2">
        <v>0.53720400000000001</v>
      </c>
      <c r="C5" s="2">
        <v>0.53987799999999997</v>
      </c>
      <c r="D5" s="2">
        <v>0.53580799999999995</v>
      </c>
      <c r="E5" s="2">
        <v>0.54719499999999999</v>
      </c>
      <c r="F5" s="2">
        <v>0.531609</v>
      </c>
      <c r="G5" s="2">
        <v>0.55105599999999999</v>
      </c>
      <c r="H5" s="2">
        <v>0.517266</v>
      </c>
      <c r="I5" s="2">
        <v>0.53713500000000003</v>
      </c>
      <c r="J5" s="2">
        <v>4.9319999999999998E-3</v>
      </c>
      <c r="K5" s="2">
        <v>6.8999999999999997E-5</v>
      </c>
      <c r="L5" s="2">
        <v>1.3990000000000001E-2</v>
      </c>
      <c r="M5" s="2">
        <f t="shared" si="0"/>
        <v>9.1820492055069945E-3</v>
      </c>
    </row>
    <row r="6" spans="1:13" x14ac:dyDescent="0.2">
      <c r="A6">
        <v>6</v>
      </c>
      <c r="B6" s="2">
        <v>0.54076800000000003</v>
      </c>
      <c r="C6" s="2">
        <v>0.55540999999999996</v>
      </c>
      <c r="D6" s="2">
        <v>0.54430100000000003</v>
      </c>
      <c r="E6" s="2">
        <v>0.56179699999999999</v>
      </c>
      <c r="F6" s="2">
        <v>0.53071000000000002</v>
      </c>
      <c r="G6" s="2">
        <v>0.52675899999999998</v>
      </c>
      <c r="H6" s="2">
        <v>0.51609799999999995</v>
      </c>
      <c r="I6" s="2">
        <v>0.53917899999999996</v>
      </c>
      <c r="J6" s="2">
        <v>7.2110000000000004E-3</v>
      </c>
      <c r="K6" s="2">
        <v>1.5889999999999999E-3</v>
      </c>
      <c r="L6" s="2">
        <v>0.220358</v>
      </c>
      <c r="M6" s="2">
        <f t="shared" si="0"/>
        <v>1.3374037193585063E-2</v>
      </c>
    </row>
    <row r="7" spans="1:13" x14ac:dyDescent="0.2">
      <c r="A7">
        <v>11</v>
      </c>
      <c r="B7" s="2">
        <v>0.54406900000000002</v>
      </c>
      <c r="C7" s="2">
        <v>0.57814600000000005</v>
      </c>
      <c r="D7" s="2">
        <v>0.55729099999999998</v>
      </c>
      <c r="E7" s="2">
        <v>0.56215199999999999</v>
      </c>
      <c r="F7" s="2">
        <v>0.51759100000000002</v>
      </c>
      <c r="G7" s="2">
        <v>0.51363999999999999</v>
      </c>
      <c r="H7" s="2">
        <v>0.51742900000000003</v>
      </c>
      <c r="I7" s="2">
        <v>0.54104099999999999</v>
      </c>
      <c r="J7" s="2">
        <v>1.1467E-2</v>
      </c>
      <c r="K7" s="2">
        <v>3.0279999999999999E-3</v>
      </c>
      <c r="L7" s="2">
        <v>0.26406200000000002</v>
      </c>
      <c r="M7" s="2">
        <f t="shared" si="0"/>
        <v>2.1194327232132132E-2</v>
      </c>
    </row>
    <row r="8" spans="1:13" x14ac:dyDescent="0.2">
      <c r="A8">
        <v>14</v>
      </c>
      <c r="B8" s="2">
        <v>0.55135800000000001</v>
      </c>
      <c r="C8" s="2">
        <v>0.55847000000000002</v>
      </c>
      <c r="D8" s="2">
        <v>0.54605000000000004</v>
      </c>
      <c r="E8" s="2">
        <v>0.56120999999999999</v>
      </c>
      <c r="F8" s="2">
        <v>0.55067299999999997</v>
      </c>
      <c r="G8" s="2">
        <v>0.54968899999999998</v>
      </c>
      <c r="H8" s="2">
        <v>0.53601100000000002</v>
      </c>
      <c r="I8" s="2">
        <v>0.55035000000000001</v>
      </c>
      <c r="J8" s="2">
        <v>3.6900000000000001E-3</v>
      </c>
      <c r="K8" s="2">
        <v>1.008E-3</v>
      </c>
      <c r="L8" s="2">
        <v>0.273171</v>
      </c>
      <c r="M8" s="2">
        <f t="shared" si="0"/>
        <v>6.7048242027800495E-3</v>
      </c>
    </row>
    <row r="9" spans="1:13" x14ac:dyDescent="0.2">
      <c r="A9">
        <v>13</v>
      </c>
      <c r="B9" s="2">
        <v>0.56110700000000002</v>
      </c>
      <c r="C9" s="2">
        <v>0.55741300000000005</v>
      </c>
      <c r="D9" s="2">
        <v>0.54466199999999998</v>
      </c>
      <c r="E9" s="2">
        <v>0.56626299999999996</v>
      </c>
      <c r="F9" s="2">
        <v>0.57972999999999997</v>
      </c>
      <c r="G9" s="2">
        <v>0.58753999999999995</v>
      </c>
      <c r="H9" s="2">
        <v>0.53162399999999999</v>
      </c>
      <c r="I9" s="2">
        <v>0.56120499999999995</v>
      </c>
      <c r="J9" s="2">
        <v>8.6130000000000009E-3</v>
      </c>
      <c r="K9" s="2">
        <v>-9.7999999999999997E-5</v>
      </c>
      <c r="L9" s="2">
        <v>-1.1377999999999999E-2</v>
      </c>
      <c r="M9" s="2">
        <f t="shared" si="0"/>
        <v>1.5347332971017723E-2</v>
      </c>
    </row>
    <row r="10" spans="1:13" x14ac:dyDescent="0.2">
      <c r="A10">
        <v>8</v>
      </c>
      <c r="B10" s="2">
        <v>0.56711</v>
      </c>
      <c r="C10" s="2">
        <v>0.57850999999999997</v>
      </c>
      <c r="D10" s="2">
        <v>0.58367999999999998</v>
      </c>
      <c r="E10" s="2">
        <v>0.58101499999999995</v>
      </c>
      <c r="F10" s="2">
        <v>0.55725199999999997</v>
      </c>
      <c r="G10" s="2">
        <v>0.54219600000000001</v>
      </c>
      <c r="H10" s="2">
        <v>0.54717199999999999</v>
      </c>
      <c r="I10" s="2">
        <v>0.564971</v>
      </c>
      <c r="J10" s="2">
        <v>7.4960000000000001E-3</v>
      </c>
      <c r="K10" s="2">
        <v>2.1389999999999998E-3</v>
      </c>
      <c r="L10" s="2">
        <v>0.28535199999999999</v>
      </c>
      <c r="M10" s="2">
        <f t="shared" si="0"/>
        <v>1.3267937646357069E-2</v>
      </c>
    </row>
    <row r="11" spans="1:13" x14ac:dyDescent="0.2">
      <c r="A11">
        <v>10</v>
      </c>
      <c r="B11" s="2">
        <v>0.584924</v>
      </c>
      <c r="C11" s="2">
        <v>0.63181900000000002</v>
      </c>
      <c r="D11" s="2">
        <v>0.62271600000000005</v>
      </c>
      <c r="E11" s="2">
        <v>0.59913499999999997</v>
      </c>
      <c r="F11" s="2">
        <v>0.53082300000000004</v>
      </c>
      <c r="G11" s="2">
        <v>0.54697300000000004</v>
      </c>
      <c r="H11" s="2">
        <v>0.55978899999999998</v>
      </c>
      <c r="I11" s="2">
        <v>0.58187599999999995</v>
      </c>
      <c r="J11" s="2">
        <v>1.7100000000000001E-2</v>
      </c>
      <c r="K11" s="2">
        <v>3.0479999999999999E-3</v>
      </c>
      <c r="L11" s="2">
        <v>0.17824599999999999</v>
      </c>
      <c r="M11" s="2">
        <f t="shared" si="0"/>
        <v>2.938770459685569E-2</v>
      </c>
    </row>
    <row r="12" spans="1:13" x14ac:dyDescent="0.2">
      <c r="A12">
        <v>5</v>
      </c>
      <c r="B12" s="2">
        <v>0.66888400000000003</v>
      </c>
      <c r="C12" s="2">
        <v>0.70252000000000003</v>
      </c>
      <c r="D12" s="2">
        <v>0.70575200000000005</v>
      </c>
      <c r="E12" s="2">
        <v>0.69050699999999998</v>
      </c>
      <c r="F12" s="2">
        <v>0.61646199999999995</v>
      </c>
      <c r="G12" s="2">
        <v>0.64057500000000001</v>
      </c>
      <c r="H12" s="2">
        <v>0.643675</v>
      </c>
      <c r="I12" s="2">
        <v>0.66658200000000001</v>
      </c>
      <c r="J12" s="2">
        <v>1.5396E-2</v>
      </c>
      <c r="K12" s="2">
        <v>2.3019999999999998E-3</v>
      </c>
      <c r="L12" s="2">
        <v>0.14951900000000001</v>
      </c>
      <c r="M12" s="2">
        <f t="shared" si="0"/>
        <v>2.3096933310530438E-2</v>
      </c>
    </row>
    <row r="13" spans="1:13" x14ac:dyDescent="0.2">
      <c r="A13">
        <v>9</v>
      </c>
      <c r="B13" s="2">
        <v>0.69563600000000003</v>
      </c>
      <c r="C13" s="2">
        <v>0.71029500000000001</v>
      </c>
      <c r="D13" s="2">
        <v>0.72559600000000002</v>
      </c>
      <c r="E13" s="2">
        <v>0.70746299999999995</v>
      </c>
      <c r="F13" s="2">
        <v>0.65930100000000003</v>
      </c>
      <c r="G13" s="2">
        <v>0.68198499999999995</v>
      </c>
      <c r="H13" s="2">
        <v>0.68152500000000005</v>
      </c>
      <c r="I13" s="2">
        <v>0.69436100000000001</v>
      </c>
      <c r="J13" s="2">
        <v>9.9129999999999999E-3</v>
      </c>
      <c r="K13" s="2">
        <v>1.2750000000000001E-3</v>
      </c>
      <c r="L13" s="2">
        <v>0.12861900000000001</v>
      </c>
      <c r="M13" s="2">
        <f t="shared" si="0"/>
        <v>1.4276435456484451E-2</v>
      </c>
    </row>
    <row r="14" spans="1:13" x14ac:dyDescent="0.2">
      <c r="A14">
        <v>3</v>
      </c>
      <c r="B14" s="2">
        <v>0.71305600000000002</v>
      </c>
      <c r="C14" s="2">
        <v>0.71136200000000005</v>
      </c>
      <c r="D14" s="2">
        <v>0.73736199999999996</v>
      </c>
      <c r="E14" s="2">
        <v>0.72424999999999995</v>
      </c>
      <c r="F14" s="2">
        <v>0.69690300000000005</v>
      </c>
      <c r="G14" s="2">
        <v>0.70841200000000004</v>
      </c>
      <c r="H14" s="2">
        <v>0.69308000000000003</v>
      </c>
      <c r="I14" s="2">
        <v>0.71189499999999994</v>
      </c>
      <c r="J14" s="2">
        <v>6.8129999999999996E-3</v>
      </c>
      <c r="K14" s="2">
        <v>1.1609999999999999E-3</v>
      </c>
      <c r="L14" s="2">
        <v>0.17041000000000001</v>
      </c>
      <c r="M14" s="2">
        <f t="shared" si="0"/>
        <v>9.5702315650482168E-3</v>
      </c>
    </row>
    <row r="15" spans="1:13" x14ac:dyDescent="0.2">
      <c r="A15">
        <v>2</v>
      </c>
      <c r="B15" s="2">
        <v>0.71345800000000004</v>
      </c>
      <c r="C15" s="2">
        <v>0.70287699999999997</v>
      </c>
      <c r="D15" s="2">
        <v>0.72070599999999996</v>
      </c>
      <c r="E15" s="2">
        <v>0.70661700000000005</v>
      </c>
      <c r="F15" s="2">
        <v>0.72255800000000003</v>
      </c>
      <c r="G15" s="2">
        <v>0.72887900000000005</v>
      </c>
      <c r="H15" s="2">
        <v>0.69940899999999995</v>
      </c>
      <c r="I15" s="2">
        <v>0.71350800000000003</v>
      </c>
      <c r="J15" s="2">
        <v>4.9300000000000004E-3</v>
      </c>
      <c r="K15" s="2">
        <v>-5.0000000000000002E-5</v>
      </c>
      <c r="L15" s="2">
        <v>-1.0142E-2</v>
      </c>
      <c r="M15" s="2">
        <f t="shared" si="0"/>
        <v>6.9095230887390195E-3</v>
      </c>
    </row>
    <row r="16" spans="1:13" x14ac:dyDescent="0.2">
      <c r="A16">
        <v>1</v>
      </c>
      <c r="B16" s="2">
        <v>0.73339600000000005</v>
      </c>
      <c r="C16" s="2">
        <v>0.71483699999999994</v>
      </c>
      <c r="D16" s="2">
        <v>0.75004099999999996</v>
      </c>
      <c r="E16" s="2">
        <v>0.70763900000000002</v>
      </c>
      <c r="F16" s="2">
        <v>0.75389700000000004</v>
      </c>
      <c r="G16" s="2">
        <v>0.74488200000000004</v>
      </c>
      <c r="H16" s="2">
        <v>0.72574899999999998</v>
      </c>
      <c r="I16" s="2">
        <v>0.73284099999999996</v>
      </c>
      <c r="J16" s="2">
        <v>7.9450000000000007E-3</v>
      </c>
      <c r="K16" s="2">
        <v>5.5500000000000005E-4</v>
      </c>
      <c r="L16" s="2">
        <v>6.9855E-2</v>
      </c>
      <c r="M16" s="2">
        <f t="shared" si="0"/>
        <v>1.0841369410281359E-2</v>
      </c>
    </row>
    <row r="17" spans="1:13" x14ac:dyDescent="0.2">
      <c r="A17">
        <v>4</v>
      </c>
      <c r="B17" s="2">
        <v>0.74317100000000003</v>
      </c>
      <c r="C17" s="2">
        <v>0.73638099999999995</v>
      </c>
      <c r="D17" s="2">
        <v>0.76905299999999999</v>
      </c>
      <c r="E17" s="2">
        <v>0.76053300000000001</v>
      </c>
      <c r="F17" s="2">
        <v>0.73372099999999996</v>
      </c>
      <c r="G17" s="2">
        <v>0.73659600000000003</v>
      </c>
      <c r="H17" s="2">
        <v>0.71308700000000003</v>
      </c>
      <c r="I17" s="2">
        <v>0.74156200000000005</v>
      </c>
      <c r="J17" s="2">
        <v>8.2450000000000006E-3</v>
      </c>
      <c r="K17" s="2">
        <v>1.609E-3</v>
      </c>
      <c r="L17" s="2">
        <v>0.19514899999999999</v>
      </c>
      <c r="M17" s="2">
        <f t="shared" si="0"/>
        <v>1.1118423004415005E-2</v>
      </c>
    </row>
    <row r="18" spans="1:13" x14ac:dyDescent="0.2">
      <c r="A18">
        <v>7</v>
      </c>
      <c r="B18" s="2">
        <v>0.86389499999999997</v>
      </c>
      <c r="C18" s="2">
        <v>0.870004</v>
      </c>
      <c r="D18" s="2">
        <v>0.89782300000000004</v>
      </c>
      <c r="E18" s="2">
        <v>0.85972499999999996</v>
      </c>
      <c r="F18" s="2">
        <v>0.84740000000000004</v>
      </c>
      <c r="G18" s="2">
        <v>0.85316899999999996</v>
      </c>
      <c r="H18" s="2">
        <v>0.84409299999999998</v>
      </c>
      <c r="I18" s="2">
        <v>0.86203600000000002</v>
      </c>
      <c r="J18" s="2">
        <v>8.0920000000000002E-3</v>
      </c>
      <c r="K18" s="2">
        <v>1.859E-3</v>
      </c>
      <c r="L18" s="2">
        <v>0.22973299999999999</v>
      </c>
      <c r="M18" s="2">
        <f t="shared" si="0"/>
        <v>9.3870789618995028E-3</v>
      </c>
    </row>
    <row r="20" spans="1:13" x14ac:dyDescent="0.2">
      <c r="I20" s="3" t="s">
        <v>12</v>
      </c>
      <c r="J20" s="2">
        <f>AVERAGE(J2:J18)</f>
        <v>9.5525882352941183E-3</v>
      </c>
      <c r="K20" s="2">
        <f t="shared" ref="K20:M20" si="1">AVERAGE(K2:K18)</f>
        <v>6.5294117647058823E-4</v>
      </c>
      <c r="L20" s="2">
        <f t="shared" si="1"/>
        <v>9.6223764705882342E-2</v>
      </c>
      <c r="M20" s="2">
        <f t="shared" si="1"/>
        <v>1.8555712927204985E-2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Errors</vt:lpstr>
      <vt:lpstr>FPTP decls</vt:lpstr>
      <vt:lpstr>Sorted by v_i</vt:lpstr>
      <vt:lpstr>Sorted by CD</vt:lpstr>
      <vt:lpstr>Errors!IL2022_FPTP_decls</vt:lpstr>
      <vt:lpstr>'FPTP decls'!IL2022_FPTP_decls</vt:lpstr>
      <vt:lpstr>Errors!IL2022_metrics</vt:lpstr>
      <vt:lpstr>'Sorted by CD'!IL2022_vi_points</vt:lpstr>
      <vt:lpstr>'Sorted by v_i'!IL2022_vi_points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2022-06-24T17:42:37Z</dcterms:created>
  <dcterms:modified xsi:type="dcterms:W3CDTF">2022-07-03T13:15:09Z</dcterms:modified>
</cp:coreProperties>
</file>