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firstSheet="1" activeTab="4" xr2:uid="{00000000-000D-0000-FFFF-FFFF00000000}"/>
  </bookViews>
  <sheets>
    <sheet name="JWHS" sheetId="1" r:id="rId1"/>
    <sheet name="LFCC" sheetId="2" r:id="rId2"/>
    <sheet name="AP" sheetId="3" r:id="rId3"/>
    <sheet name="UVA Undergraduate" sheetId="4" r:id="rId4"/>
    <sheet name="UVA Graduate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23" i="5" s="1"/>
  <c r="H23" i="5" s="1"/>
  <c r="I7" i="5"/>
  <c r="I9" i="5"/>
  <c r="I11" i="5"/>
  <c r="I13" i="5"/>
  <c r="I15" i="5"/>
  <c r="I21" i="5"/>
  <c r="G23" i="5"/>
  <c r="I19" i="5"/>
  <c r="I17" i="5"/>
  <c r="I64" i="4" l="1"/>
  <c r="G65" i="4"/>
  <c r="I61" i="4" l="1"/>
  <c r="I62" i="4"/>
  <c r="I63" i="4"/>
  <c r="I55" i="4" l="1"/>
  <c r="I57" i="4"/>
  <c r="I65" i="4" s="1"/>
  <c r="H65" i="4" s="1"/>
  <c r="I58" i="4"/>
  <c r="I60" i="4"/>
  <c r="I54" i="4" l="1"/>
  <c r="I53" i="4" l="1"/>
  <c r="I42" i="4" l="1"/>
  <c r="I40" i="4"/>
  <c r="I37" i="4"/>
  <c r="I35" i="4"/>
  <c r="I33" i="4"/>
  <c r="I30" i="4"/>
  <c r="I29" i="4"/>
  <c r="I52" i="4"/>
  <c r="I51" i="4"/>
  <c r="I50" i="4"/>
  <c r="I48" i="4"/>
  <c r="I47" i="4"/>
  <c r="I46" i="4"/>
  <c r="I45" i="4"/>
  <c r="I44" i="4"/>
  <c r="I39" i="4"/>
  <c r="I3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3" i="4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" i="2"/>
  <c r="G3" i="1"/>
  <c r="B10" i="3"/>
  <c r="I39" i="2"/>
  <c r="G39" i="2"/>
  <c r="G44" i="1"/>
  <c r="G45" i="1"/>
  <c r="E44" i="1"/>
  <c r="D44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30" i="1"/>
  <c r="G29" i="1"/>
  <c r="G26" i="1"/>
  <c r="G25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8" i="1"/>
  <c r="G4" i="1"/>
  <c r="G5" i="1"/>
</calcChain>
</file>

<file path=xl/sharedStrings.xml><?xml version="1.0" encoding="utf-8"?>
<sst xmlns="http://schemas.openxmlformats.org/spreadsheetml/2006/main" count="627" uniqueCount="226">
  <si>
    <t>Frederick County Middle School</t>
  </si>
  <si>
    <t>Grade</t>
  </si>
  <si>
    <t>Course</t>
  </si>
  <si>
    <t>Code</t>
  </si>
  <si>
    <t>Credits</t>
  </si>
  <si>
    <t>Verified</t>
  </si>
  <si>
    <t>Final Grade</t>
  </si>
  <si>
    <t>GPA</t>
  </si>
  <si>
    <t>James Wood High School</t>
  </si>
  <si>
    <t>Honors Algebra I</t>
  </si>
  <si>
    <t>Honors Geometry</t>
  </si>
  <si>
    <t>Spanish I</t>
  </si>
  <si>
    <t>3130X</t>
  </si>
  <si>
    <t>3143X</t>
  </si>
  <si>
    <t>**</t>
  </si>
  <si>
    <t>A</t>
  </si>
  <si>
    <t>A+</t>
  </si>
  <si>
    <t>Electronics Technology I</t>
  </si>
  <si>
    <t>Health I</t>
  </si>
  <si>
    <t>Honors Algebra II</t>
  </si>
  <si>
    <t>Honors Biology I: Theory with Applications</t>
  </si>
  <si>
    <t>Honors English 9</t>
  </si>
  <si>
    <t>Honors World History and Geography to 1500 C.E.</t>
  </si>
  <si>
    <t>Physical Education I</t>
  </si>
  <si>
    <t>Spanish II</t>
  </si>
  <si>
    <t>Driver Education</t>
  </si>
  <si>
    <t>Economics</t>
  </si>
  <si>
    <t>Finance</t>
  </si>
  <si>
    <t>Health II and Drivers Education</t>
  </si>
  <si>
    <t>Honors Chemistry I: Theory with Applications</t>
  </si>
  <si>
    <t>Honors English 10</t>
  </si>
  <si>
    <t>Honors Math Analysis</t>
  </si>
  <si>
    <t>Honors World History and Geography 1500 C.E. to Present</t>
  </si>
  <si>
    <t>Physical Education II</t>
  </si>
  <si>
    <t>Spanish III</t>
  </si>
  <si>
    <t>3135X</t>
  </si>
  <si>
    <t>4310X</t>
  </si>
  <si>
    <t>1130X</t>
  </si>
  <si>
    <t>2215X</t>
  </si>
  <si>
    <t>4410X</t>
  </si>
  <si>
    <t>1140X</t>
  </si>
  <si>
    <t>3162X</t>
  </si>
  <si>
    <t>2216X</t>
  </si>
  <si>
    <t>P</t>
  </si>
  <si>
    <t>AP Calculus AB</t>
  </si>
  <si>
    <t>AP English 11</t>
  </si>
  <si>
    <t>AP Physics B: Theory with Applications</t>
  </si>
  <si>
    <t>AP U.S. History</t>
  </si>
  <si>
    <t>AP World History</t>
  </si>
  <si>
    <t>Computer Information Systems (Non)</t>
  </si>
  <si>
    <t>Honors Spanish IV</t>
  </si>
  <si>
    <t>Peer Tutoring Elective</t>
  </si>
  <si>
    <t>Advanced Computer Information Systems (Non)</t>
  </si>
  <si>
    <t>AP Biology</t>
  </si>
  <si>
    <t>AP Calculus BC</t>
  </si>
  <si>
    <t>AP English 12</t>
  </si>
  <si>
    <t>AP Physics C: Theory with Applications</t>
  </si>
  <si>
    <t>AP Spanish V</t>
  </si>
  <si>
    <t>AP United States Government</t>
  </si>
  <si>
    <t>Topics in Advanced Placement Science: AP Biology</t>
  </si>
  <si>
    <t>Topics in Advanced Placement Science: AP Physics C</t>
  </si>
  <si>
    <t>3177X0</t>
  </si>
  <si>
    <t>1196X</t>
  </si>
  <si>
    <t>45701X</t>
  </si>
  <si>
    <t>2319X</t>
  </si>
  <si>
    <t>2380X</t>
  </si>
  <si>
    <t>5540X</t>
  </si>
  <si>
    <t>4370X</t>
  </si>
  <si>
    <t>3177X1</t>
  </si>
  <si>
    <t>1195X</t>
  </si>
  <si>
    <t>4570X</t>
  </si>
  <si>
    <t>5570X</t>
  </si>
  <si>
    <t>2445X</t>
  </si>
  <si>
    <t>4370L</t>
  </si>
  <si>
    <t>4570L</t>
  </si>
  <si>
    <t>A-</t>
  </si>
  <si>
    <t>NG</t>
  </si>
  <si>
    <t>T</t>
  </si>
  <si>
    <t>Totals</t>
  </si>
  <si>
    <t>Lord Fairfax Community College</t>
  </si>
  <si>
    <t>Semester</t>
  </si>
  <si>
    <t>Subject</t>
  </si>
  <si>
    <t>Catalog Number</t>
  </si>
  <si>
    <t>Class Number</t>
  </si>
  <si>
    <t>Section</t>
  </si>
  <si>
    <t>Units</t>
  </si>
  <si>
    <t>Fall 2014</t>
  </si>
  <si>
    <t>Fall 2012</t>
  </si>
  <si>
    <t>Spring 2013</t>
  </si>
  <si>
    <t>Fall 2013</t>
  </si>
  <si>
    <t>Spring 2014</t>
  </si>
  <si>
    <t>Summer 2014</t>
  </si>
  <si>
    <t>Spring 2015</t>
  </si>
  <si>
    <t>ENG</t>
  </si>
  <si>
    <t>HIS</t>
  </si>
  <si>
    <t>MTH</t>
  </si>
  <si>
    <t>PHY</t>
  </si>
  <si>
    <t>AST</t>
  </si>
  <si>
    <t>SPA</t>
  </si>
  <si>
    <t>CST</t>
  </si>
  <si>
    <t>HLT</t>
  </si>
  <si>
    <t>SDV</t>
  </si>
  <si>
    <t>BIO</t>
  </si>
  <si>
    <t>College Composition I</t>
  </si>
  <si>
    <t>College Composition II</t>
  </si>
  <si>
    <t>History of World Civ I</t>
  </si>
  <si>
    <t>History of World Civ II</t>
  </si>
  <si>
    <t>United States History I</t>
  </si>
  <si>
    <t>United States History II</t>
  </si>
  <si>
    <t>Calc An Geo I</t>
  </si>
  <si>
    <t>Calculus with Analytic Geo II</t>
  </si>
  <si>
    <t>General College Physics I</t>
  </si>
  <si>
    <t>General College Physics II</t>
  </si>
  <si>
    <t>Precalculus I</t>
  </si>
  <si>
    <t>Precalculus II</t>
  </si>
  <si>
    <t>Keyboarding II</t>
  </si>
  <si>
    <t>Conv Span I</t>
  </si>
  <si>
    <t>World Processing I</t>
  </si>
  <si>
    <t>Conv Span II</t>
  </si>
  <si>
    <t>Principles of Public Speaking</t>
  </si>
  <si>
    <t>Intro Per/Comm Health</t>
  </si>
  <si>
    <t>College Success Skills</t>
  </si>
  <si>
    <t>General Biology I</t>
  </si>
  <si>
    <t>8J13</t>
  </si>
  <si>
    <t>100M</t>
  </si>
  <si>
    <t>W02V</t>
  </si>
  <si>
    <t>600M</t>
  </si>
  <si>
    <t>ITE</t>
  </si>
  <si>
    <t>PLS</t>
  </si>
  <si>
    <t>Intro Computer Apps &amp; Concepts</t>
  </si>
  <si>
    <t>Adv Computer Apps/Integration</t>
  </si>
  <si>
    <t>U.S. Government I</t>
  </si>
  <si>
    <t>Int Spa Con I</t>
  </si>
  <si>
    <t>General Biology II</t>
  </si>
  <si>
    <t>Survey of American Lit II</t>
  </si>
  <si>
    <t>U.S. Government II</t>
  </si>
  <si>
    <t>Int Spa Con II</t>
  </si>
  <si>
    <t>1W0V</t>
  </si>
  <si>
    <t>Advanced Placement Exams</t>
  </si>
  <si>
    <t>Exam</t>
  </si>
  <si>
    <t>Score</t>
  </si>
  <si>
    <t>Calculus AB</t>
  </si>
  <si>
    <t>English Language and Composition</t>
  </si>
  <si>
    <t>Physics B</t>
  </si>
  <si>
    <t>United States History</t>
  </si>
  <si>
    <t>World History</t>
  </si>
  <si>
    <t>Calculus BC</t>
  </si>
  <si>
    <t>Calculus BC: AB Subscore</t>
  </si>
  <si>
    <t>The University of Virginia</t>
  </si>
  <si>
    <t>Fall 2015</t>
  </si>
  <si>
    <t>FRLN</t>
  </si>
  <si>
    <t>MATH</t>
  </si>
  <si>
    <t>BIOL</t>
  </si>
  <si>
    <t>CS</t>
  </si>
  <si>
    <t>DRAM</t>
  </si>
  <si>
    <t>ENGL</t>
  </si>
  <si>
    <t>ENWR</t>
  </si>
  <si>
    <t>HIST</t>
  </si>
  <si>
    <t>PLAP</t>
  </si>
  <si>
    <t>SPAN</t>
  </si>
  <si>
    <t>1000T</t>
  </si>
  <si>
    <t>2000T</t>
  </si>
  <si>
    <t>Non-Uva Transfer/Test Credit</t>
  </si>
  <si>
    <t>Calculus I</t>
  </si>
  <si>
    <t>Calculus II</t>
  </si>
  <si>
    <t>Introductory Biology Lab</t>
  </si>
  <si>
    <t>Intro Biol Lab II</t>
  </si>
  <si>
    <t>IntroBio w/Lab:Cell &amp; Genetics</t>
  </si>
  <si>
    <t>Intro Biol:Orgnsm &amp; Evol Biol</t>
  </si>
  <si>
    <t>Public Speaking</t>
  </si>
  <si>
    <t>Precalculus</t>
  </si>
  <si>
    <t>PT</t>
  </si>
  <si>
    <t>COLA</t>
  </si>
  <si>
    <t>HIUS</t>
  </si>
  <si>
    <t>PHIL</t>
  </si>
  <si>
    <t>College Advising Seminars</t>
  </si>
  <si>
    <t>Course Topic: Regulating Reproduction</t>
  </si>
  <si>
    <t>Introduction to Programming</t>
  </si>
  <si>
    <t>Introductory Sem in U.S. Hist</t>
  </si>
  <si>
    <t>Course Topic: Am Disasters: Cholera-Katrina</t>
  </si>
  <si>
    <t>Adv Calculus and Lin Alg I</t>
  </si>
  <si>
    <t>Ordinary Differential Equatns</t>
  </si>
  <si>
    <t>Discrete Mathematics I</t>
  </si>
  <si>
    <t>Software Development Methods</t>
  </si>
  <si>
    <t>Transition to Higher Math</t>
  </si>
  <si>
    <t>Elementary Linear Algebra</t>
  </si>
  <si>
    <t>Introduction to Symbolic Logic</t>
  </si>
  <si>
    <t>B</t>
  </si>
  <si>
    <t>Summer 2016</t>
  </si>
  <si>
    <t>Spring 2016</t>
  </si>
  <si>
    <t>Fall 2016</t>
  </si>
  <si>
    <t>HCI in Software Development</t>
  </si>
  <si>
    <t>Basic Real Analysis</t>
  </si>
  <si>
    <t>Survey of Algebra</t>
  </si>
  <si>
    <t>Advanced Linear Algebra</t>
  </si>
  <si>
    <t>Intro Mathematical Probability</t>
  </si>
  <si>
    <t>B+</t>
  </si>
  <si>
    <t>Program &amp; Data Representation</t>
  </si>
  <si>
    <t>CS Education Practicum</t>
  </si>
  <si>
    <t>Theory of Computation</t>
  </si>
  <si>
    <t>C+</t>
  </si>
  <si>
    <t>B-</t>
  </si>
  <si>
    <t>Spring 2017</t>
  </si>
  <si>
    <t>January 2017</t>
  </si>
  <si>
    <t>SARC</t>
  </si>
  <si>
    <t>Special Topics</t>
  </si>
  <si>
    <t>Course Topic: AI Design Challenge</t>
  </si>
  <si>
    <t>ANTH</t>
  </si>
  <si>
    <t>The Anthropology of Food</t>
  </si>
  <si>
    <t>Computer Architecture</t>
  </si>
  <si>
    <t>Algorithms</t>
  </si>
  <si>
    <t>Defense Against the Dark Arts</t>
  </si>
  <si>
    <t>Summer 2017</t>
  </si>
  <si>
    <t>PSYC</t>
  </si>
  <si>
    <t>Introduction to Cognition</t>
  </si>
  <si>
    <t>PL for Web Applications</t>
  </si>
  <si>
    <t>Financial Mathematics</t>
  </si>
  <si>
    <t>Fall 2017</t>
  </si>
  <si>
    <t>Computer Science Perspectives</t>
  </si>
  <si>
    <t>Machine Learning</t>
  </si>
  <si>
    <t>Spec Top: Computer Science</t>
  </si>
  <si>
    <t>IoT Sensors and Systems</t>
  </si>
  <si>
    <t>Software Logic</t>
  </si>
  <si>
    <t>Software Testing</t>
  </si>
  <si>
    <t>Spring 2018</t>
  </si>
  <si>
    <t>Fall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</si>
</sst>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u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>
      <alignment vertical="center"/>
    </xf>
    <xf numFmtId="17" fontId="1" fillId="0" borderId="4" xfId="0" applyNumberFormat="1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14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2" xfId="0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49" fontId="1" fillId="0" borderId="10" xfId="0" applyNumberFormat="1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17" fontId="1" fillId="0" borderId="10" xfId="0" applyNumberFormat="1" applyFont="1" applyBorder="1" applyAlignment="1">
      <alignment vertical="center"/>
    </xf>
    <xf numFmtId="17" fontId="1" fillId="0" borderId="11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6"/>
  <sheetViews>
    <sheetView zoomScaleNormal="100" workbookViewId="0">
      <selection sqref="A1:G1"/>
    </sheetView>
  </sheetViews>
  <sheetFormatPr defaultRowHeight="14.4" x14ac:dyDescent="0.55000000000000004"/>
  <cols>
    <col min="1" max="1" width="6.578125" style="1" bestFit="1" customWidth="1"/>
    <col min="2" max="2" width="65.15625" style="1" bestFit="1" customWidth="1"/>
    <col min="3" max="3" width="7.734375" style="1" bestFit="1" customWidth="1"/>
    <col min="4" max="4" width="8.89453125" style="1" bestFit="1" customWidth="1"/>
    <col min="5" max="5" width="10.05078125" style="1" bestFit="1" customWidth="1"/>
    <col min="6" max="6" width="13.578125" style="1" bestFit="1" customWidth="1"/>
    <col min="7" max="7" width="5.41796875" style="1" bestFit="1" customWidth="1"/>
    <col min="8" max="16384" width="8.83984375" style="1"/>
  </cols>
  <sheetData>
    <row r="1" spans="1:7" ht="15" thickTop="1" x14ac:dyDescent="0.6">
      <c r="A1" s="29" t="s">
        <v>0</v>
      </c>
      <c r="B1" s="30"/>
      <c r="C1" s="30"/>
      <c r="D1" s="30"/>
      <c r="E1" s="30"/>
      <c r="F1" s="30"/>
      <c r="G1" s="31"/>
    </row>
    <row r="2" spans="1:7" ht="14.7" x14ac:dyDescent="0.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</row>
    <row r="3" spans="1:7" x14ac:dyDescent="0.55000000000000004">
      <c r="A3" s="5">
        <v>7</v>
      </c>
      <c r="B3" s="6" t="s">
        <v>9</v>
      </c>
      <c r="C3" s="6" t="s">
        <v>12</v>
      </c>
      <c r="D3" s="6">
        <v>1</v>
      </c>
      <c r="E3" s="6">
        <v>589</v>
      </c>
      <c r="F3" s="6" t="s">
        <v>15</v>
      </c>
      <c r="G3" s="7">
        <f>IF(F3="A+",4,IF(F3="A",4,IF(F3="A-",4,IF(F3="B+",3.3,IF(F3="B",3,IF(F3="B-",2.7,IF(F3="C+",2.3,IF(F3="C",2,IF(F3="C-",1.7,IF(F3="D+",1.3,IF(F3="D",1,IF(F3="D-",0.7,IF(F3="F",0,"**")))))))))))))</f>
        <v>4</v>
      </c>
    </row>
    <row r="4" spans="1:7" x14ac:dyDescent="0.55000000000000004">
      <c r="A4" s="5">
        <v>8</v>
      </c>
      <c r="B4" s="6" t="s">
        <v>10</v>
      </c>
      <c r="C4" s="6" t="s">
        <v>13</v>
      </c>
      <c r="D4" s="6">
        <v>1</v>
      </c>
      <c r="E4" s="6">
        <v>517</v>
      </c>
      <c r="F4" s="6" t="s">
        <v>16</v>
      </c>
      <c r="G4" s="7">
        <f t="shared" ref="G4:G5" si="0">IF(F4="A+",4,IF(F4="A",4,IF(F4="A-",4,IF(F4="B+",3.3,IF(F4="B",3,IF(F4="B-",2.7,IF(F4="C+",2.3,IF(F4="C",2,IF(F4="C-",1.7,IF(F4="D+",1.3,IF(F4="D",1,IF(F4="D-",0.7,IF(F4="F",0,"**")))))))))))))</f>
        <v>4</v>
      </c>
    </row>
    <row r="5" spans="1:7" x14ac:dyDescent="0.55000000000000004">
      <c r="A5" s="5">
        <v>8</v>
      </c>
      <c r="B5" s="6" t="s">
        <v>11</v>
      </c>
      <c r="C5" s="6">
        <v>5510</v>
      </c>
      <c r="D5" s="6">
        <v>1</v>
      </c>
      <c r="E5" s="6" t="s">
        <v>14</v>
      </c>
      <c r="F5" s="6" t="s">
        <v>16</v>
      </c>
      <c r="G5" s="7">
        <f t="shared" si="0"/>
        <v>4</v>
      </c>
    </row>
    <row r="6" spans="1:7" ht="14.7" x14ac:dyDescent="0.6">
      <c r="A6" s="32" t="s">
        <v>8</v>
      </c>
      <c r="B6" s="33"/>
      <c r="C6" s="33"/>
      <c r="D6" s="33"/>
      <c r="E6" s="33"/>
      <c r="F6" s="33"/>
      <c r="G6" s="34"/>
    </row>
    <row r="7" spans="1:7" ht="14.7" x14ac:dyDescent="0.6">
      <c r="A7" s="2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4" t="s">
        <v>7</v>
      </c>
    </row>
    <row r="8" spans="1:7" x14ac:dyDescent="0.55000000000000004">
      <c r="A8" s="5">
        <v>9</v>
      </c>
      <c r="B8" s="6" t="s">
        <v>17</v>
      </c>
      <c r="C8" s="6">
        <v>8416</v>
      </c>
      <c r="D8" s="6">
        <v>1</v>
      </c>
      <c r="E8" s="6" t="s">
        <v>14</v>
      </c>
      <c r="F8" s="6" t="s">
        <v>15</v>
      </c>
      <c r="G8" s="7">
        <f>IF(F8="A+",4,IF(F8="A",4,IF(F8="A-",4,IF(F8="B+",3.3,IF(F8="B",3,IF(F8="B-",2.7,IF(F8="C+",2.3,IF(F8="C",2,IF(F8="C-",1.7,IF(F8="D+",1.3,IF(F8="D",1,IF(F8="D-",0.7,IF(F8="F",0,"**")))))))))))))</f>
        <v>4</v>
      </c>
    </row>
    <row r="9" spans="1:7" x14ac:dyDescent="0.55000000000000004">
      <c r="A9" s="5">
        <v>9</v>
      </c>
      <c r="B9" s="6" t="s">
        <v>18</v>
      </c>
      <c r="C9" s="6">
        <v>7320</v>
      </c>
      <c r="D9" s="6">
        <v>0.5</v>
      </c>
      <c r="E9" s="6" t="s">
        <v>14</v>
      </c>
      <c r="F9" s="6" t="s">
        <v>16</v>
      </c>
      <c r="G9" s="7">
        <f t="shared" ref="G9:G26" si="1">IF(F9="A+",4,IF(F9="A",4,IF(F9="A-",4,IF(F9="B+",3.3,IF(F9="B",3,IF(F9="B-",2.7,IF(F9="C+",2.3,IF(F9="C",2,IF(F9="C-",1.7,IF(F9="D+",1.3,IF(F9="D",1,IF(F9="D-",0.7,IF(F9="F",0,"**")))))))))))))</f>
        <v>4</v>
      </c>
    </row>
    <row r="10" spans="1:7" x14ac:dyDescent="0.55000000000000004">
      <c r="A10" s="5">
        <v>9</v>
      </c>
      <c r="B10" s="6" t="s">
        <v>19</v>
      </c>
      <c r="C10" s="6" t="s">
        <v>35</v>
      </c>
      <c r="D10" s="6">
        <v>1</v>
      </c>
      <c r="E10" s="6">
        <v>577</v>
      </c>
      <c r="F10" s="6" t="s">
        <v>16</v>
      </c>
      <c r="G10" s="7">
        <f t="shared" si="1"/>
        <v>4</v>
      </c>
    </row>
    <row r="11" spans="1:7" x14ac:dyDescent="0.55000000000000004">
      <c r="A11" s="5">
        <v>9</v>
      </c>
      <c r="B11" s="6" t="s">
        <v>20</v>
      </c>
      <c r="C11" s="6" t="s">
        <v>36</v>
      </c>
      <c r="D11" s="6">
        <v>1</v>
      </c>
      <c r="E11" s="6">
        <v>506</v>
      </c>
      <c r="F11" s="6" t="s">
        <v>16</v>
      </c>
      <c r="G11" s="7">
        <f t="shared" si="1"/>
        <v>4</v>
      </c>
    </row>
    <row r="12" spans="1:7" x14ac:dyDescent="0.55000000000000004">
      <c r="A12" s="5">
        <v>9</v>
      </c>
      <c r="B12" s="6" t="s">
        <v>21</v>
      </c>
      <c r="C12" s="6" t="s">
        <v>37</v>
      </c>
      <c r="D12" s="6">
        <v>1</v>
      </c>
      <c r="E12" s="6" t="s">
        <v>14</v>
      </c>
      <c r="F12" s="6" t="s">
        <v>16</v>
      </c>
      <c r="G12" s="7">
        <f t="shared" si="1"/>
        <v>4</v>
      </c>
    </row>
    <row r="13" spans="1:7" x14ac:dyDescent="0.55000000000000004">
      <c r="A13" s="5">
        <v>9</v>
      </c>
      <c r="B13" s="6" t="s">
        <v>22</v>
      </c>
      <c r="C13" s="6" t="s">
        <v>38</v>
      </c>
      <c r="D13" s="6">
        <v>1</v>
      </c>
      <c r="E13" s="6">
        <v>567</v>
      </c>
      <c r="F13" s="6" t="s">
        <v>16</v>
      </c>
      <c r="G13" s="7">
        <f t="shared" si="1"/>
        <v>4</v>
      </c>
    </row>
    <row r="14" spans="1:7" x14ac:dyDescent="0.55000000000000004">
      <c r="A14" s="5">
        <v>9</v>
      </c>
      <c r="B14" s="6" t="s">
        <v>23</v>
      </c>
      <c r="C14" s="6">
        <v>7310</v>
      </c>
      <c r="D14" s="6">
        <v>0.5</v>
      </c>
      <c r="E14" s="6" t="s">
        <v>14</v>
      </c>
      <c r="F14" s="6" t="s">
        <v>16</v>
      </c>
      <c r="G14" s="7">
        <f t="shared" si="1"/>
        <v>4</v>
      </c>
    </row>
    <row r="15" spans="1:7" x14ac:dyDescent="0.55000000000000004">
      <c r="A15" s="5">
        <v>9</v>
      </c>
      <c r="B15" s="6" t="s">
        <v>24</v>
      </c>
      <c r="C15" s="6">
        <v>5520</v>
      </c>
      <c r="D15" s="6">
        <v>1</v>
      </c>
      <c r="E15" s="6" t="s">
        <v>14</v>
      </c>
      <c r="F15" s="6" t="s">
        <v>16</v>
      </c>
      <c r="G15" s="7">
        <f t="shared" si="1"/>
        <v>4</v>
      </c>
    </row>
    <row r="16" spans="1:7" x14ac:dyDescent="0.55000000000000004">
      <c r="A16" s="5">
        <v>10</v>
      </c>
      <c r="B16" s="6" t="s">
        <v>25</v>
      </c>
      <c r="C16" s="6">
        <v>7015</v>
      </c>
      <c r="D16" s="6">
        <v>0</v>
      </c>
      <c r="E16" s="6" t="s">
        <v>14</v>
      </c>
      <c r="F16" s="6" t="s">
        <v>43</v>
      </c>
      <c r="G16" s="7" t="str">
        <f t="shared" si="1"/>
        <v>**</v>
      </c>
    </row>
    <row r="17" spans="1:7" x14ac:dyDescent="0.55000000000000004">
      <c r="A17" s="5">
        <v>10</v>
      </c>
      <c r="B17" s="6" t="s">
        <v>26</v>
      </c>
      <c r="C17" s="6">
        <v>2801</v>
      </c>
      <c r="D17" s="6">
        <v>0.5</v>
      </c>
      <c r="E17" s="6" t="s">
        <v>14</v>
      </c>
      <c r="F17" s="6" t="s">
        <v>16</v>
      </c>
      <c r="G17" s="7">
        <f t="shared" si="1"/>
        <v>4</v>
      </c>
    </row>
    <row r="18" spans="1:7" x14ac:dyDescent="0.55000000000000004">
      <c r="A18" s="5">
        <v>10</v>
      </c>
      <c r="B18" s="6" t="s">
        <v>27</v>
      </c>
      <c r="C18" s="6">
        <v>6121</v>
      </c>
      <c r="D18" s="6">
        <v>0.5</v>
      </c>
      <c r="E18" s="6" t="s">
        <v>14</v>
      </c>
      <c r="F18" s="6" t="s">
        <v>16</v>
      </c>
      <c r="G18" s="7">
        <f t="shared" si="1"/>
        <v>4</v>
      </c>
    </row>
    <row r="19" spans="1:7" x14ac:dyDescent="0.55000000000000004">
      <c r="A19" s="5">
        <v>10</v>
      </c>
      <c r="B19" s="6" t="s">
        <v>28</v>
      </c>
      <c r="C19" s="6">
        <v>7425</v>
      </c>
      <c r="D19" s="6">
        <v>0.5</v>
      </c>
      <c r="E19" s="6" t="s">
        <v>14</v>
      </c>
      <c r="F19" s="6" t="s">
        <v>16</v>
      </c>
      <c r="G19" s="7">
        <f t="shared" si="1"/>
        <v>4</v>
      </c>
    </row>
    <row r="20" spans="1:7" x14ac:dyDescent="0.55000000000000004">
      <c r="A20" s="5">
        <v>10</v>
      </c>
      <c r="B20" s="6" t="s">
        <v>29</v>
      </c>
      <c r="C20" s="6" t="s">
        <v>39</v>
      </c>
      <c r="D20" s="6">
        <v>1</v>
      </c>
      <c r="E20" s="6">
        <v>556</v>
      </c>
      <c r="F20" s="6" t="s">
        <v>16</v>
      </c>
      <c r="G20" s="7">
        <f t="shared" si="1"/>
        <v>4</v>
      </c>
    </row>
    <row r="21" spans="1:7" x14ac:dyDescent="0.55000000000000004">
      <c r="A21" s="5">
        <v>10</v>
      </c>
      <c r="B21" s="6" t="s">
        <v>30</v>
      </c>
      <c r="C21" s="6" t="s">
        <v>40</v>
      </c>
      <c r="D21" s="6">
        <v>1</v>
      </c>
      <c r="E21" s="6" t="s">
        <v>14</v>
      </c>
      <c r="F21" s="6" t="s">
        <v>16</v>
      </c>
      <c r="G21" s="7">
        <f t="shared" si="1"/>
        <v>4</v>
      </c>
    </row>
    <row r="22" spans="1:7" x14ac:dyDescent="0.55000000000000004">
      <c r="A22" s="5">
        <v>10</v>
      </c>
      <c r="B22" s="6" t="s">
        <v>31</v>
      </c>
      <c r="C22" s="6" t="s">
        <v>41</v>
      </c>
      <c r="D22" s="6">
        <v>1</v>
      </c>
      <c r="E22" s="6" t="s">
        <v>14</v>
      </c>
      <c r="F22" s="6" t="s">
        <v>16</v>
      </c>
      <c r="G22" s="7">
        <f t="shared" si="1"/>
        <v>4</v>
      </c>
    </row>
    <row r="23" spans="1:7" x14ac:dyDescent="0.55000000000000004">
      <c r="A23" s="5">
        <v>10</v>
      </c>
      <c r="B23" s="6" t="s">
        <v>32</v>
      </c>
      <c r="C23" s="6" t="s">
        <v>42</v>
      </c>
      <c r="D23" s="6">
        <v>1</v>
      </c>
      <c r="E23" s="6">
        <v>600</v>
      </c>
      <c r="F23" s="6" t="s">
        <v>16</v>
      </c>
      <c r="G23" s="7">
        <f t="shared" si="1"/>
        <v>4</v>
      </c>
    </row>
    <row r="24" spans="1:7" x14ac:dyDescent="0.55000000000000004">
      <c r="A24" s="5">
        <v>10</v>
      </c>
      <c r="B24" s="6" t="s">
        <v>33</v>
      </c>
      <c r="C24" s="6">
        <v>7410</v>
      </c>
      <c r="D24" s="6">
        <v>0.5</v>
      </c>
      <c r="E24" s="6" t="s">
        <v>14</v>
      </c>
      <c r="F24" s="6" t="s">
        <v>16</v>
      </c>
      <c r="G24" s="7">
        <f t="shared" si="1"/>
        <v>4</v>
      </c>
    </row>
    <row r="25" spans="1:7" x14ac:dyDescent="0.55000000000000004">
      <c r="A25" s="5">
        <v>10</v>
      </c>
      <c r="B25" s="6" t="s">
        <v>34</v>
      </c>
      <c r="C25" s="6">
        <v>5530</v>
      </c>
      <c r="D25" s="6">
        <v>1</v>
      </c>
      <c r="E25" s="6" t="s">
        <v>14</v>
      </c>
      <c r="F25" s="6" t="s">
        <v>16</v>
      </c>
      <c r="G25" s="7">
        <f t="shared" si="1"/>
        <v>4</v>
      </c>
    </row>
    <row r="26" spans="1:7" x14ac:dyDescent="0.55000000000000004">
      <c r="A26" s="5">
        <v>11</v>
      </c>
      <c r="B26" s="6" t="s">
        <v>44</v>
      </c>
      <c r="C26" s="6" t="s">
        <v>61</v>
      </c>
      <c r="D26" s="6">
        <v>1</v>
      </c>
      <c r="E26" s="6" t="s">
        <v>14</v>
      </c>
      <c r="F26" s="6" t="s">
        <v>16</v>
      </c>
      <c r="G26" s="7">
        <f t="shared" si="1"/>
        <v>4</v>
      </c>
    </row>
    <row r="27" spans="1:7" x14ac:dyDescent="0.55000000000000004">
      <c r="A27" s="35">
        <v>11</v>
      </c>
      <c r="B27" s="36" t="s">
        <v>45</v>
      </c>
      <c r="C27" s="36" t="s">
        <v>62</v>
      </c>
      <c r="D27" s="36">
        <v>1</v>
      </c>
      <c r="E27" s="6">
        <v>496</v>
      </c>
      <c r="F27" s="36" t="s">
        <v>16</v>
      </c>
      <c r="G27" s="37">
        <v>4</v>
      </c>
    </row>
    <row r="28" spans="1:7" x14ac:dyDescent="0.55000000000000004">
      <c r="A28" s="35"/>
      <c r="B28" s="36"/>
      <c r="C28" s="36"/>
      <c r="D28" s="36"/>
      <c r="E28" s="6">
        <v>584</v>
      </c>
      <c r="F28" s="36"/>
      <c r="G28" s="37"/>
    </row>
    <row r="29" spans="1:7" x14ac:dyDescent="0.55000000000000004">
      <c r="A29" s="5">
        <v>11</v>
      </c>
      <c r="B29" s="6" t="s">
        <v>46</v>
      </c>
      <c r="C29" s="6" t="s">
        <v>63</v>
      </c>
      <c r="D29" s="6">
        <v>1</v>
      </c>
      <c r="E29" s="6" t="s">
        <v>14</v>
      </c>
      <c r="F29" s="6" t="s">
        <v>16</v>
      </c>
      <c r="G29" s="7">
        <f t="shared" ref="G29:G43" si="2">IF(F29="A+",4,IF(F29="A",4,IF(F29="A-",4,IF(F29="B+",3.3,IF(F29="B",3,IF(F29="B-",2.7,IF(F29="C+",2.3,IF(F29="C",2,IF(F29="C-",1.7,IF(F29="D+",1.3,IF(F29="D",1,IF(F29="D-",0.7,IF(F29="F",0,"**")))))))))))))</f>
        <v>4</v>
      </c>
    </row>
    <row r="30" spans="1:7" x14ac:dyDescent="0.55000000000000004">
      <c r="A30" s="5">
        <v>11</v>
      </c>
      <c r="B30" s="6" t="s">
        <v>47</v>
      </c>
      <c r="C30" s="6" t="s">
        <v>64</v>
      </c>
      <c r="D30" s="6">
        <v>1</v>
      </c>
      <c r="E30" s="6">
        <v>496</v>
      </c>
      <c r="F30" s="6" t="s">
        <v>15</v>
      </c>
      <c r="G30" s="7">
        <f t="shared" si="2"/>
        <v>4</v>
      </c>
    </row>
    <row r="31" spans="1:7" x14ac:dyDescent="0.55000000000000004">
      <c r="A31" s="5">
        <v>11</v>
      </c>
      <c r="B31" s="6" t="s">
        <v>48</v>
      </c>
      <c r="C31" s="6" t="s">
        <v>65</v>
      </c>
      <c r="D31" s="6">
        <v>1</v>
      </c>
      <c r="E31" s="6" t="s">
        <v>14</v>
      </c>
      <c r="F31" s="6" t="s">
        <v>75</v>
      </c>
      <c r="G31" s="7">
        <f t="shared" si="2"/>
        <v>4</v>
      </c>
    </row>
    <row r="32" spans="1:7" x14ac:dyDescent="0.55000000000000004">
      <c r="A32" s="5">
        <v>11</v>
      </c>
      <c r="B32" s="6" t="s">
        <v>49</v>
      </c>
      <c r="C32" s="6">
        <v>66121</v>
      </c>
      <c r="D32" s="6">
        <v>1</v>
      </c>
      <c r="E32" s="6" t="s">
        <v>14</v>
      </c>
      <c r="F32" s="6" t="s">
        <v>15</v>
      </c>
      <c r="G32" s="7">
        <f t="shared" si="2"/>
        <v>4</v>
      </c>
    </row>
    <row r="33" spans="1:7" x14ac:dyDescent="0.55000000000000004">
      <c r="A33" s="5">
        <v>11</v>
      </c>
      <c r="B33" s="6" t="s">
        <v>50</v>
      </c>
      <c r="C33" s="6" t="s">
        <v>66</v>
      </c>
      <c r="D33" s="6">
        <v>1</v>
      </c>
      <c r="E33" s="6" t="s">
        <v>14</v>
      </c>
      <c r="F33" s="6" t="s">
        <v>16</v>
      </c>
      <c r="G33" s="7">
        <f t="shared" si="2"/>
        <v>4</v>
      </c>
    </row>
    <row r="34" spans="1:7" x14ac:dyDescent="0.55000000000000004">
      <c r="A34" s="5">
        <v>11</v>
      </c>
      <c r="B34" s="6" t="s">
        <v>51</v>
      </c>
      <c r="C34" s="6">
        <v>98073</v>
      </c>
      <c r="D34" s="6">
        <v>0</v>
      </c>
      <c r="E34" s="6" t="s">
        <v>14</v>
      </c>
      <c r="F34" s="6" t="s">
        <v>76</v>
      </c>
      <c r="G34" s="7" t="str">
        <f t="shared" si="2"/>
        <v>**</v>
      </c>
    </row>
    <row r="35" spans="1:7" x14ac:dyDescent="0.55000000000000004">
      <c r="A35" s="5">
        <v>12</v>
      </c>
      <c r="B35" s="6" t="s">
        <v>52</v>
      </c>
      <c r="C35" s="6">
        <v>66131</v>
      </c>
      <c r="D35" s="6">
        <v>1</v>
      </c>
      <c r="E35" s="6" t="s">
        <v>14</v>
      </c>
      <c r="F35" s="6" t="s">
        <v>16</v>
      </c>
      <c r="G35" s="7">
        <f t="shared" si="2"/>
        <v>4</v>
      </c>
    </row>
    <row r="36" spans="1:7" x14ac:dyDescent="0.55000000000000004">
      <c r="A36" s="5">
        <v>12</v>
      </c>
      <c r="B36" s="6" t="s">
        <v>53</v>
      </c>
      <c r="C36" s="6" t="s">
        <v>67</v>
      </c>
      <c r="D36" s="6">
        <v>1.5</v>
      </c>
      <c r="E36" s="6" t="s">
        <v>14</v>
      </c>
      <c r="F36" s="6" t="s">
        <v>15</v>
      </c>
      <c r="G36" s="7">
        <f t="shared" si="2"/>
        <v>4</v>
      </c>
    </row>
    <row r="37" spans="1:7" x14ac:dyDescent="0.55000000000000004">
      <c r="A37" s="5">
        <v>12</v>
      </c>
      <c r="B37" s="6" t="s">
        <v>54</v>
      </c>
      <c r="C37" s="6" t="s">
        <v>68</v>
      </c>
      <c r="D37" s="6">
        <v>1</v>
      </c>
      <c r="E37" s="6" t="s">
        <v>14</v>
      </c>
      <c r="F37" s="6" t="s">
        <v>16</v>
      </c>
      <c r="G37" s="7">
        <f t="shared" si="2"/>
        <v>4</v>
      </c>
    </row>
    <row r="38" spans="1:7" x14ac:dyDescent="0.55000000000000004">
      <c r="A38" s="5">
        <v>12</v>
      </c>
      <c r="B38" s="6" t="s">
        <v>55</v>
      </c>
      <c r="C38" s="6" t="s">
        <v>69</v>
      </c>
      <c r="D38" s="6">
        <v>1</v>
      </c>
      <c r="E38" s="6" t="s">
        <v>14</v>
      </c>
      <c r="F38" s="6" t="s">
        <v>15</v>
      </c>
      <c r="G38" s="7">
        <f t="shared" si="2"/>
        <v>4</v>
      </c>
    </row>
    <row r="39" spans="1:7" x14ac:dyDescent="0.55000000000000004">
      <c r="A39" s="5">
        <v>12</v>
      </c>
      <c r="B39" s="6" t="s">
        <v>56</v>
      </c>
      <c r="C39" s="6" t="s">
        <v>70</v>
      </c>
      <c r="D39" s="6">
        <v>1.5</v>
      </c>
      <c r="E39" s="6" t="s">
        <v>14</v>
      </c>
      <c r="F39" s="6" t="s">
        <v>15</v>
      </c>
      <c r="G39" s="7">
        <f t="shared" si="2"/>
        <v>4</v>
      </c>
    </row>
    <row r="40" spans="1:7" x14ac:dyDescent="0.55000000000000004">
      <c r="A40" s="5">
        <v>12</v>
      </c>
      <c r="B40" s="6" t="s">
        <v>57</v>
      </c>
      <c r="C40" s="6" t="s">
        <v>71</v>
      </c>
      <c r="D40" s="6">
        <v>1</v>
      </c>
      <c r="E40" s="6" t="s">
        <v>14</v>
      </c>
      <c r="F40" s="6" t="s">
        <v>16</v>
      </c>
      <c r="G40" s="7">
        <f t="shared" si="2"/>
        <v>4</v>
      </c>
    </row>
    <row r="41" spans="1:7" x14ac:dyDescent="0.55000000000000004">
      <c r="A41" s="5">
        <v>12</v>
      </c>
      <c r="B41" s="6" t="s">
        <v>58</v>
      </c>
      <c r="C41" s="6" t="s">
        <v>72</v>
      </c>
      <c r="D41" s="6">
        <v>1</v>
      </c>
      <c r="E41" s="6" t="s">
        <v>14</v>
      </c>
      <c r="F41" s="6" t="s">
        <v>15</v>
      </c>
      <c r="G41" s="7">
        <f t="shared" si="2"/>
        <v>4</v>
      </c>
    </row>
    <row r="42" spans="1:7" x14ac:dyDescent="0.55000000000000004">
      <c r="A42" s="5">
        <v>12</v>
      </c>
      <c r="B42" s="6" t="s">
        <v>59</v>
      </c>
      <c r="C42" s="6" t="s">
        <v>73</v>
      </c>
      <c r="D42" s="6">
        <v>0</v>
      </c>
      <c r="E42" s="6" t="s">
        <v>14</v>
      </c>
      <c r="F42" s="6" t="s">
        <v>76</v>
      </c>
      <c r="G42" s="7" t="str">
        <f t="shared" si="2"/>
        <v>**</v>
      </c>
    </row>
    <row r="43" spans="1:7" ht="14.7" thickBot="1" x14ac:dyDescent="0.6">
      <c r="A43" s="14">
        <v>12</v>
      </c>
      <c r="B43" s="15" t="s">
        <v>60</v>
      </c>
      <c r="C43" s="15" t="s">
        <v>74</v>
      </c>
      <c r="D43" s="15">
        <v>0</v>
      </c>
      <c r="E43" s="15" t="s">
        <v>14</v>
      </c>
      <c r="F43" s="15" t="s">
        <v>76</v>
      </c>
      <c r="G43" s="16" t="str">
        <f t="shared" si="2"/>
        <v>**</v>
      </c>
    </row>
    <row r="44" spans="1:7" ht="14.4" customHeight="1" thickTop="1" x14ac:dyDescent="0.6">
      <c r="A44" s="23" t="s">
        <v>78</v>
      </c>
      <c r="B44" s="24"/>
      <c r="C44" s="24"/>
      <c r="D44" s="27">
        <f>SUM(D1:D43)</f>
        <v>32</v>
      </c>
      <c r="E44" s="27">
        <f>AVERAGEIFS(E1:E43,E1:E43,"&lt;&gt;**")</f>
        <v>548.79999999999995</v>
      </c>
      <c r="F44" s="17" t="s">
        <v>16</v>
      </c>
      <c r="G44" s="18">
        <f>((0.5*SUMIFS(G1:G43,D1:D43,0.5))+(1*SUMIFS(G1:G43,D1:D43,1))+(1.5*SUMIFS(G1:G43,D1:D43,1.5)))/D44</f>
        <v>4</v>
      </c>
    </row>
    <row r="45" spans="1:7" ht="14.4" customHeight="1" thickBot="1" x14ac:dyDescent="0.65">
      <c r="A45" s="25"/>
      <c r="B45" s="26"/>
      <c r="C45" s="26"/>
      <c r="D45" s="28"/>
      <c r="E45" s="28"/>
      <c r="F45" s="8" t="s">
        <v>16</v>
      </c>
      <c r="G45" s="9">
        <f>G44+(0.05*COUNTIFS(G1:G43,"&gt;0",B1:B43,"AP*"))</f>
        <v>4.55</v>
      </c>
    </row>
    <row r="46" spans="1:7" ht="14.7" thickTop="1" x14ac:dyDescent="0.55000000000000004"/>
  </sheetData>
  <mergeCells count="11">
    <mergeCell ref="A44:C45"/>
    <mergeCell ref="E44:E45"/>
    <mergeCell ref="D44:D45"/>
    <mergeCell ref="A1:G1"/>
    <mergeCell ref="A6:G6"/>
    <mergeCell ref="A27:A28"/>
    <mergeCell ref="B27:B28"/>
    <mergeCell ref="C27:C28"/>
    <mergeCell ref="D27:D28"/>
    <mergeCell ref="F27:F28"/>
    <mergeCell ref="G27:G28"/>
  </mergeCells>
  <printOptions horizontalCentered="1" verticalCentered="1"/>
  <pageMargins left="0.7" right="0.7" top="0.75" bottom="0.75" header="0.3" footer="0.3"/>
  <pageSetup scale="77" orientation="portrait" horizontalDpi="360" verticalDpi="360" r:id="rId1"/>
  <headerFooter>
    <oddHeader>&amp;L&amp;"Courier New,Regular"&amp;P of &amp;N&amp;C&amp;"Courier New,Regular"Denny Rual Anderson III&amp;R&amp;"Courier New,Regular"&amp;D</oddHeader>
    <oddFooter>&amp;L&amp;"Courier New,Regular"&amp;T&amp;C&amp;"Courier New,Regular"&amp;F&amp;R&amp;"Courier New,Regular"&amp;A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1"/>
  <sheetViews>
    <sheetView zoomScaleNormal="100" workbookViewId="0">
      <selection sqref="A1:I1"/>
    </sheetView>
  </sheetViews>
  <sheetFormatPr defaultRowHeight="14.4" x14ac:dyDescent="0.55000000000000004"/>
  <cols>
    <col min="1" max="1" width="13.578125" style="1" bestFit="1" customWidth="1"/>
    <col min="2" max="2" width="8.89453125" style="1" bestFit="1" customWidth="1"/>
    <col min="3" max="3" width="17.1015625" style="1" bestFit="1" customWidth="1"/>
    <col min="4" max="4" width="35.83984375" style="1" bestFit="1" customWidth="1"/>
    <col min="5" max="5" width="14.734375" style="1" bestFit="1" customWidth="1"/>
    <col min="6" max="6" width="8.89453125" style="1" bestFit="1" customWidth="1"/>
    <col min="7" max="8" width="6.578125" style="1" bestFit="1" customWidth="1"/>
    <col min="9" max="9" width="4.26171875" style="1" bestFit="1" customWidth="1"/>
    <col min="10" max="16384" width="8.83984375" style="1"/>
  </cols>
  <sheetData>
    <row r="1" spans="1:9" ht="15" thickTop="1" x14ac:dyDescent="0.6">
      <c r="A1" s="29" t="s">
        <v>79</v>
      </c>
      <c r="B1" s="30"/>
      <c r="C1" s="30"/>
      <c r="D1" s="30"/>
      <c r="E1" s="30"/>
      <c r="F1" s="30"/>
      <c r="G1" s="30"/>
      <c r="H1" s="30"/>
      <c r="I1" s="31"/>
    </row>
    <row r="2" spans="1:9" ht="14.7" x14ac:dyDescent="0.6">
      <c r="A2" s="2" t="s">
        <v>80</v>
      </c>
      <c r="B2" s="3" t="s">
        <v>81</v>
      </c>
      <c r="C2" s="3" t="s">
        <v>82</v>
      </c>
      <c r="D2" s="3" t="s">
        <v>2</v>
      </c>
      <c r="E2" s="3" t="s">
        <v>83</v>
      </c>
      <c r="F2" s="3" t="s">
        <v>84</v>
      </c>
      <c r="G2" s="3" t="s">
        <v>85</v>
      </c>
      <c r="H2" s="3" t="s">
        <v>1</v>
      </c>
      <c r="I2" s="4" t="s">
        <v>7</v>
      </c>
    </row>
    <row r="3" spans="1:9" x14ac:dyDescent="0.55000000000000004">
      <c r="A3" s="5" t="s">
        <v>86</v>
      </c>
      <c r="B3" s="6" t="s">
        <v>93</v>
      </c>
      <c r="C3" s="6">
        <v>111</v>
      </c>
      <c r="D3" s="6" t="s">
        <v>103</v>
      </c>
      <c r="E3" s="6"/>
      <c r="F3" s="6"/>
      <c r="G3" s="6">
        <v>0</v>
      </c>
      <c r="H3" s="6" t="s">
        <v>77</v>
      </c>
      <c r="I3" s="7" t="str">
        <f>IF(H3="A",4,IF(H3="B",3,IF(H3="C",2,IF(H3="D",1,IF(H3="F",0,"**")))))</f>
        <v>**</v>
      </c>
    </row>
    <row r="4" spans="1:9" x14ac:dyDescent="0.55000000000000004">
      <c r="A4" s="5" t="s">
        <v>86</v>
      </c>
      <c r="B4" s="6" t="s">
        <v>93</v>
      </c>
      <c r="C4" s="6">
        <v>112</v>
      </c>
      <c r="D4" s="6" t="s">
        <v>104</v>
      </c>
      <c r="E4" s="6"/>
      <c r="F4" s="6"/>
      <c r="G4" s="6">
        <v>0</v>
      </c>
      <c r="H4" s="6" t="s">
        <v>77</v>
      </c>
      <c r="I4" s="7" t="str">
        <f t="shared" ref="I4:I38" si="0">IF(H4="A",4,IF(H4="B",3,IF(H4="C",2,IF(H4="D",1,IF(H4="F",0,"**")))))</f>
        <v>**</v>
      </c>
    </row>
    <row r="5" spans="1:9" x14ac:dyDescent="0.55000000000000004">
      <c r="A5" s="5" t="s">
        <v>86</v>
      </c>
      <c r="B5" s="6" t="s">
        <v>94</v>
      </c>
      <c r="C5" s="6">
        <v>111</v>
      </c>
      <c r="D5" s="6" t="s">
        <v>105</v>
      </c>
      <c r="E5" s="6"/>
      <c r="F5" s="6"/>
      <c r="G5" s="6">
        <v>0</v>
      </c>
      <c r="H5" s="6" t="s">
        <v>77</v>
      </c>
      <c r="I5" s="7" t="str">
        <f t="shared" si="0"/>
        <v>**</v>
      </c>
    </row>
    <row r="6" spans="1:9" x14ac:dyDescent="0.55000000000000004">
      <c r="A6" s="5" t="s">
        <v>86</v>
      </c>
      <c r="B6" s="6" t="s">
        <v>94</v>
      </c>
      <c r="C6" s="6">
        <v>112</v>
      </c>
      <c r="D6" s="6" t="s">
        <v>106</v>
      </c>
      <c r="E6" s="6"/>
      <c r="F6" s="6"/>
      <c r="G6" s="6">
        <v>0</v>
      </c>
      <c r="H6" s="6" t="s">
        <v>77</v>
      </c>
      <c r="I6" s="7" t="str">
        <f t="shared" si="0"/>
        <v>**</v>
      </c>
    </row>
    <row r="7" spans="1:9" x14ac:dyDescent="0.55000000000000004">
      <c r="A7" s="5" t="s">
        <v>86</v>
      </c>
      <c r="B7" s="6" t="s">
        <v>94</v>
      </c>
      <c r="C7" s="6">
        <v>121</v>
      </c>
      <c r="D7" s="6" t="s">
        <v>107</v>
      </c>
      <c r="E7" s="6"/>
      <c r="F7" s="6"/>
      <c r="G7" s="6">
        <v>0</v>
      </c>
      <c r="H7" s="6" t="s">
        <v>77</v>
      </c>
      <c r="I7" s="7" t="str">
        <f t="shared" si="0"/>
        <v>**</v>
      </c>
    </row>
    <row r="8" spans="1:9" x14ac:dyDescent="0.55000000000000004">
      <c r="A8" s="5" t="s">
        <v>86</v>
      </c>
      <c r="B8" s="6" t="s">
        <v>94</v>
      </c>
      <c r="C8" s="6">
        <v>122</v>
      </c>
      <c r="D8" s="6" t="s">
        <v>108</v>
      </c>
      <c r="E8" s="6"/>
      <c r="F8" s="6"/>
      <c r="G8" s="6">
        <v>0</v>
      </c>
      <c r="H8" s="6" t="s">
        <v>77</v>
      </c>
      <c r="I8" s="7" t="str">
        <f t="shared" si="0"/>
        <v>**</v>
      </c>
    </row>
    <row r="9" spans="1:9" x14ac:dyDescent="0.55000000000000004">
      <c r="A9" s="5" t="s">
        <v>86</v>
      </c>
      <c r="B9" s="6" t="s">
        <v>95</v>
      </c>
      <c r="C9" s="6">
        <v>173</v>
      </c>
      <c r="D9" s="6" t="s">
        <v>109</v>
      </c>
      <c r="E9" s="6"/>
      <c r="F9" s="6"/>
      <c r="G9" s="6">
        <v>0</v>
      </c>
      <c r="H9" s="6" t="s">
        <v>77</v>
      </c>
      <c r="I9" s="7" t="str">
        <f t="shared" si="0"/>
        <v>**</v>
      </c>
    </row>
    <row r="10" spans="1:9" x14ac:dyDescent="0.55000000000000004">
      <c r="A10" s="5" t="s">
        <v>86</v>
      </c>
      <c r="B10" s="6" t="s">
        <v>95</v>
      </c>
      <c r="C10" s="6">
        <v>174</v>
      </c>
      <c r="D10" s="6" t="s">
        <v>110</v>
      </c>
      <c r="E10" s="6"/>
      <c r="F10" s="6"/>
      <c r="G10" s="6">
        <v>0</v>
      </c>
      <c r="H10" s="6" t="s">
        <v>77</v>
      </c>
      <c r="I10" s="7" t="str">
        <f t="shared" si="0"/>
        <v>**</v>
      </c>
    </row>
    <row r="11" spans="1:9" x14ac:dyDescent="0.55000000000000004">
      <c r="A11" s="5" t="s">
        <v>86</v>
      </c>
      <c r="B11" s="6" t="s">
        <v>96</v>
      </c>
      <c r="C11" s="6">
        <v>201</v>
      </c>
      <c r="D11" s="6" t="s">
        <v>111</v>
      </c>
      <c r="E11" s="6"/>
      <c r="F11" s="6"/>
      <c r="G11" s="6">
        <v>4</v>
      </c>
      <c r="H11" s="6" t="s">
        <v>77</v>
      </c>
      <c r="I11" s="7" t="str">
        <f t="shared" si="0"/>
        <v>**</v>
      </c>
    </row>
    <row r="12" spans="1:9" x14ac:dyDescent="0.55000000000000004">
      <c r="A12" s="5" t="s">
        <v>86</v>
      </c>
      <c r="B12" s="6" t="s">
        <v>96</v>
      </c>
      <c r="C12" s="6">
        <v>202</v>
      </c>
      <c r="D12" s="6" t="s">
        <v>112</v>
      </c>
      <c r="E12" s="6"/>
      <c r="F12" s="6"/>
      <c r="G12" s="6">
        <v>4</v>
      </c>
      <c r="H12" s="6" t="s">
        <v>77</v>
      </c>
      <c r="I12" s="7" t="str">
        <f t="shared" si="0"/>
        <v>**</v>
      </c>
    </row>
    <row r="13" spans="1:9" x14ac:dyDescent="0.55000000000000004">
      <c r="A13" s="5" t="s">
        <v>87</v>
      </c>
      <c r="B13" s="6" t="s">
        <v>95</v>
      </c>
      <c r="C13" s="6">
        <v>163</v>
      </c>
      <c r="D13" s="6" t="s">
        <v>113</v>
      </c>
      <c r="E13" s="6">
        <v>25216</v>
      </c>
      <c r="F13" s="6" t="s">
        <v>123</v>
      </c>
      <c r="G13" s="6">
        <v>3</v>
      </c>
      <c r="H13" s="6" t="s">
        <v>15</v>
      </c>
      <c r="I13" s="7">
        <f t="shared" si="0"/>
        <v>4</v>
      </c>
    </row>
    <row r="14" spans="1:9" x14ac:dyDescent="0.55000000000000004">
      <c r="A14" s="5" t="s">
        <v>88</v>
      </c>
      <c r="B14" s="6" t="s">
        <v>95</v>
      </c>
      <c r="C14" s="6">
        <v>164</v>
      </c>
      <c r="D14" s="6" t="s">
        <v>114</v>
      </c>
      <c r="E14" s="6">
        <v>26393</v>
      </c>
      <c r="F14" s="6" t="s">
        <v>123</v>
      </c>
      <c r="G14" s="6">
        <v>3</v>
      </c>
      <c r="H14" s="6" t="s">
        <v>15</v>
      </c>
      <c r="I14" s="7">
        <f t="shared" si="0"/>
        <v>4</v>
      </c>
    </row>
    <row r="15" spans="1:9" x14ac:dyDescent="0.55000000000000004">
      <c r="A15" s="5" t="s">
        <v>89</v>
      </c>
      <c r="B15" s="6" t="s">
        <v>97</v>
      </c>
      <c r="C15" s="6">
        <v>102</v>
      </c>
      <c r="D15" s="6" t="s">
        <v>115</v>
      </c>
      <c r="E15" s="6">
        <v>38905</v>
      </c>
      <c r="F15" s="6" t="s">
        <v>123</v>
      </c>
      <c r="G15" s="6">
        <v>3</v>
      </c>
      <c r="H15" s="6" t="s">
        <v>15</v>
      </c>
      <c r="I15" s="7">
        <f t="shared" si="0"/>
        <v>4</v>
      </c>
    </row>
    <row r="16" spans="1:9" x14ac:dyDescent="0.55000000000000004">
      <c r="A16" s="5" t="s">
        <v>89</v>
      </c>
      <c r="B16" s="6" t="s">
        <v>94</v>
      </c>
      <c r="C16" s="6">
        <v>111</v>
      </c>
      <c r="D16" s="6" t="s">
        <v>105</v>
      </c>
      <c r="E16" s="6">
        <v>69259</v>
      </c>
      <c r="F16" s="6" t="s">
        <v>123</v>
      </c>
      <c r="G16" s="6">
        <v>3</v>
      </c>
      <c r="H16" s="6" t="s">
        <v>15</v>
      </c>
      <c r="I16" s="7">
        <f t="shared" si="0"/>
        <v>4</v>
      </c>
    </row>
    <row r="17" spans="1:9" x14ac:dyDescent="0.55000000000000004">
      <c r="A17" s="5" t="s">
        <v>89</v>
      </c>
      <c r="B17" s="6" t="s">
        <v>94</v>
      </c>
      <c r="C17" s="6">
        <v>121</v>
      </c>
      <c r="D17" s="6" t="s">
        <v>107</v>
      </c>
      <c r="E17" s="6">
        <v>38806</v>
      </c>
      <c r="F17" s="6" t="s">
        <v>123</v>
      </c>
      <c r="G17" s="6">
        <v>3</v>
      </c>
      <c r="H17" s="6" t="s">
        <v>15</v>
      </c>
      <c r="I17" s="7">
        <f t="shared" si="0"/>
        <v>4</v>
      </c>
    </row>
    <row r="18" spans="1:9" x14ac:dyDescent="0.55000000000000004">
      <c r="A18" s="5" t="s">
        <v>89</v>
      </c>
      <c r="B18" s="6" t="s">
        <v>95</v>
      </c>
      <c r="C18" s="6">
        <v>173</v>
      </c>
      <c r="D18" s="6" t="s">
        <v>109</v>
      </c>
      <c r="E18" s="6">
        <v>39311</v>
      </c>
      <c r="F18" s="6" t="s">
        <v>123</v>
      </c>
      <c r="G18" s="6">
        <v>5</v>
      </c>
      <c r="H18" s="6" t="s">
        <v>15</v>
      </c>
      <c r="I18" s="7">
        <f t="shared" si="0"/>
        <v>4</v>
      </c>
    </row>
    <row r="19" spans="1:9" x14ac:dyDescent="0.55000000000000004">
      <c r="A19" s="5" t="s">
        <v>89</v>
      </c>
      <c r="B19" s="6" t="s">
        <v>98</v>
      </c>
      <c r="C19" s="6">
        <v>111</v>
      </c>
      <c r="D19" s="6" t="s">
        <v>116</v>
      </c>
      <c r="E19" s="6">
        <v>39524</v>
      </c>
      <c r="F19" s="6" t="s">
        <v>123</v>
      </c>
      <c r="G19" s="6">
        <v>3</v>
      </c>
      <c r="H19" s="6" t="s">
        <v>15</v>
      </c>
      <c r="I19" s="7">
        <f t="shared" si="0"/>
        <v>4</v>
      </c>
    </row>
    <row r="20" spans="1:9" x14ac:dyDescent="0.55000000000000004">
      <c r="A20" s="5" t="s">
        <v>90</v>
      </c>
      <c r="B20" s="6" t="s">
        <v>97</v>
      </c>
      <c r="C20" s="6">
        <v>141</v>
      </c>
      <c r="D20" s="6" t="s">
        <v>117</v>
      </c>
      <c r="E20" s="6">
        <v>31554</v>
      </c>
      <c r="F20" s="6" t="s">
        <v>123</v>
      </c>
      <c r="G20" s="6">
        <v>3</v>
      </c>
      <c r="H20" s="6" t="s">
        <v>15</v>
      </c>
      <c r="I20" s="7">
        <f t="shared" si="0"/>
        <v>4</v>
      </c>
    </row>
    <row r="21" spans="1:9" x14ac:dyDescent="0.55000000000000004">
      <c r="A21" s="5" t="s">
        <v>90</v>
      </c>
      <c r="B21" s="6" t="s">
        <v>94</v>
      </c>
      <c r="C21" s="6">
        <v>112</v>
      </c>
      <c r="D21" s="6" t="s">
        <v>106</v>
      </c>
      <c r="E21" s="6">
        <v>31553</v>
      </c>
      <c r="F21" s="6" t="s">
        <v>123</v>
      </c>
      <c r="G21" s="6">
        <v>3</v>
      </c>
      <c r="H21" s="6" t="s">
        <v>15</v>
      </c>
      <c r="I21" s="7">
        <f t="shared" si="0"/>
        <v>4</v>
      </c>
    </row>
    <row r="22" spans="1:9" x14ac:dyDescent="0.55000000000000004">
      <c r="A22" s="5" t="s">
        <v>90</v>
      </c>
      <c r="B22" s="6" t="s">
        <v>94</v>
      </c>
      <c r="C22" s="6">
        <v>122</v>
      </c>
      <c r="D22" s="6" t="s">
        <v>108</v>
      </c>
      <c r="E22" s="6">
        <v>26304</v>
      </c>
      <c r="F22" s="6" t="s">
        <v>123</v>
      </c>
      <c r="G22" s="6">
        <v>3</v>
      </c>
      <c r="H22" s="6" t="s">
        <v>15</v>
      </c>
      <c r="I22" s="7">
        <f t="shared" si="0"/>
        <v>4</v>
      </c>
    </row>
    <row r="23" spans="1:9" x14ac:dyDescent="0.55000000000000004">
      <c r="A23" s="5" t="s">
        <v>90</v>
      </c>
      <c r="B23" s="6" t="s">
        <v>98</v>
      </c>
      <c r="C23" s="6">
        <v>112</v>
      </c>
      <c r="D23" s="6" t="s">
        <v>118</v>
      </c>
      <c r="E23" s="6">
        <v>26415</v>
      </c>
      <c r="F23" s="6" t="s">
        <v>123</v>
      </c>
      <c r="G23" s="6">
        <v>3</v>
      </c>
      <c r="H23" s="6" t="s">
        <v>15</v>
      </c>
      <c r="I23" s="7">
        <f t="shared" si="0"/>
        <v>4</v>
      </c>
    </row>
    <row r="24" spans="1:9" x14ac:dyDescent="0.55000000000000004">
      <c r="A24" s="5" t="s">
        <v>91</v>
      </c>
      <c r="B24" s="6" t="s">
        <v>99</v>
      </c>
      <c r="C24" s="6">
        <v>100</v>
      </c>
      <c r="D24" s="6" t="s">
        <v>119</v>
      </c>
      <c r="E24" s="6">
        <v>23510</v>
      </c>
      <c r="F24" s="6" t="s">
        <v>124</v>
      </c>
      <c r="G24" s="6">
        <v>3</v>
      </c>
      <c r="H24" s="6" t="s">
        <v>15</v>
      </c>
      <c r="I24" s="7">
        <f t="shared" si="0"/>
        <v>4</v>
      </c>
    </row>
    <row r="25" spans="1:9" x14ac:dyDescent="0.55000000000000004">
      <c r="A25" s="5" t="s">
        <v>91</v>
      </c>
      <c r="B25" s="6" t="s">
        <v>100</v>
      </c>
      <c r="C25" s="6">
        <v>115</v>
      </c>
      <c r="D25" s="6" t="s">
        <v>120</v>
      </c>
      <c r="E25" s="6">
        <v>24248</v>
      </c>
      <c r="F25" s="6" t="s">
        <v>125</v>
      </c>
      <c r="G25" s="6">
        <v>1</v>
      </c>
      <c r="H25" s="6" t="s">
        <v>15</v>
      </c>
      <c r="I25" s="7">
        <f t="shared" si="0"/>
        <v>4</v>
      </c>
    </row>
    <row r="26" spans="1:9" x14ac:dyDescent="0.55000000000000004">
      <c r="A26" s="5" t="s">
        <v>91</v>
      </c>
      <c r="B26" s="6" t="s">
        <v>101</v>
      </c>
      <c r="C26" s="6">
        <v>100</v>
      </c>
      <c r="D26" s="6" t="s">
        <v>121</v>
      </c>
      <c r="E26" s="6">
        <v>26645</v>
      </c>
      <c r="F26" s="6" t="s">
        <v>126</v>
      </c>
      <c r="G26" s="6">
        <v>1</v>
      </c>
      <c r="H26" s="6" t="s">
        <v>15</v>
      </c>
      <c r="I26" s="7">
        <f t="shared" si="0"/>
        <v>4</v>
      </c>
    </row>
    <row r="27" spans="1:9" x14ac:dyDescent="0.55000000000000004">
      <c r="A27" s="5" t="s">
        <v>86</v>
      </c>
      <c r="B27" s="6" t="s">
        <v>102</v>
      </c>
      <c r="C27" s="6">
        <v>101</v>
      </c>
      <c r="D27" s="6" t="s">
        <v>122</v>
      </c>
      <c r="E27" s="6">
        <v>39259</v>
      </c>
      <c r="F27" s="6" t="s">
        <v>123</v>
      </c>
      <c r="G27" s="6">
        <v>4</v>
      </c>
      <c r="H27" s="6" t="s">
        <v>15</v>
      </c>
      <c r="I27" s="7">
        <f t="shared" si="0"/>
        <v>4</v>
      </c>
    </row>
    <row r="28" spans="1:9" x14ac:dyDescent="0.55000000000000004">
      <c r="A28" s="5" t="s">
        <v>86</v>
      </c>
      <c r="B28" s="6" t="s">
        <v>93</v>
      </c>
      <c r="C28" s="6">
        <v>111</v>
      </c>
      <c r="D28" s="6" t="s">
        <v>103</v>
      </c>
      <c r="E28" s="6">
        <v>40207</v>
      </c>
      <c r="F28" s="6" t="s">
        <v>123</v>
      </c>
      <c r="G28" s="6">
        <v>3</v>
      </c>
      <c r="H28" s="6" t="s">
        <v>15</v>
      </c>
      <c r="I28" s="7">
        <f t="shared" si="0"/>
        <v>4</v>
      </c>
    </row>
    <row r="29" spans="1:9" x14ac:dyDescent="0.55000000000000004">
      <c r="A29" s="5" t="s">
        <v>86</v>
      </c>
      <c r="B29" s="6" t="s">
        <v>127</v>
      </c>
      <c r="C29" s="6">
        <v>115</v>
      </c>
      <c r="D29" s="6" t="s">
        <v>129</v>
      </c>
      <c r="E29" s="6">
        <v>39641</v>
      </c>
      <c r="F29" s="6" t="s">
        <v>123</v>
      </c>
      <c r="G29" s="6">
        <v>3</v>
      </c>
      <c r="H29" s="6" t="s">
        <v>15</v>
      </c>
      <c r="I29" s="7">
        <f t="shared" si="0"/>
        <v>4</v>
      </c>
    </row>
    <row r="30" spans="1:9" x14ac:dyDescent="0.55000000000000004">
      <c r="A30" s="5" t="s">
        <v>86</v>
      </c>
      <c r="B30" s="6" t="s">
        <v>127</v>
      </c>
      <c r="C30" s="6">
        <v>215</v>
      </c>
      <c r="D30" s="6" t="s">
        <v>130</v>
      </c>
      <c r="E30" s="6">
        <v>39642</v>
      </c>
      <c r="F30" s="6" t="s">
        <v>123</v>
      </c>
      <c r="G30" s="6">
        <v>4</v>
      </c>
      <c r="H30" s="6" t="s">
        <v>15</v>
      </c>
      <c r="I30" s="7">
        <f t="shared" si="0"/>
        <v>4</v>
      </c>
    </row>
    <row r="31" spans="1:9" x14ac:dyDescent="0.55000000000000004">
      <c r="A31" s="5" t="s">
        <v>86</v>
      </c>
      <c r="B31" s="6" t="s">
        <v>95</v>
      </c>
      <c r="C31" s="6">
        <v>174</v>
      </c>
      <c r="D31" s="6" t="s">
        <v>110</v>
      </c>
      <c r="E31" s="6">
        <v>40209</v>
      </c>
      <c r="F31" s="6" t="s">
        <v>123</v>
      </c>
      <c r="G31" s="6">
        <v>5</v>
      </c>
      <c r="H31" s="6" t="s">
        <v>15</v>
      </c>
      <c r="I31" s="7">
        <f t="shared" si="0"/>
        <v>4</v>
      </c>
    </row>
    <row r="32" spans="1:9" x14ac:dyDescent="0.55000000000000004">
      <c r="A32" s="5" t="s">
        <v>86</v>
      </c>
      <c r="B32" s="6" t="s">
        <v>128</v>
      </c>
      <c r="C32" s="6">
        <v>211</v>
      </c>
      <c r="D32" s="6" t="s">
        <v>131</v>
      </c>
      <c r="E32" s="6">
        <v>39979</v>
      </c>
      <c r="F32" s="6" t="s">
        <v>123</v>
      </c>
      <c r="G32" s="6">
        <v>3</v>
      </c>
      <c r="H32" s="6" t="s">
        <v>15</v>
      </c>
      <c r="I32" s="7">
        <f t="shared" si="0"/>
        <v>4</v>
      </c>
    </row>
    <row r="33" spans="1:9" x14ac:dyDescent="0.55000000000000004">
      <c r="A33" s="5" t="s">
        <v>86</v>
      </c>
      <c r="B33" s="6" t="s">
        <v>98</v>
      </c>
      <c r="C33" s="6">
        <v>211</v>
      </c>
      <c r="D33" s="6" t="s">
        <v>132</v>
      </c>
      <c r="E33" s="6">
        <v>39640</v>
      </c>
      <c r="F33" s="6" t="s">
        <v>123</v>
      </c>
      <c r="G33" s="6">
        <v>3</v>
      </c>
      <c r="H33" s="6" t="s">
        <v>15</v>
      </c>
      <c r="I33" s="7">
        <f t="shared" si="0"/>
        <v>4</v>
      </c>
    </row>
    <row r="34" spans="1:9" x14ac:dyDescent="0.55000000000000004">
      <c r="A34" s="5" t="s">
        <v>92</v>
      </c>
      <c r="B34" s="6" t="s">
        <v>102</v>
      </c>
      <c r="C34" s="6">
        <v>102</v>
      </c>
      <c r="D34" s="6" t="s">
        <v>133</v>
      </c>
      <c r="E34" s="6">
        <v>30098</v>
      </c>
      <c r="F34" s="6" t="s">
        <v>123</v>
      </c>
      <c r="G34" s="6">
        <v>4</v>
      </c>
      <c r="H34" s="6" t="s">
        <v>15</v>
      </c>
      <c r="I34" s="7">
        <f t="shared" si="0"/>
        <v>4</v>
      </c>
    </row>
    <row r="35" spans="1:9" x14ac:dyDescent="0.55000000000000004">
      <c r="A35" s="5" t="s">
        <v>92</v>
      </c>
      <c r="B35" s="6" t="s">
        <v>93</v>
      </c>
      <c r="C35" s="6">
        <v>112</v>
      </c>
      <c r="D35" s="6" t="s">
        <v>104</v>
      </c>
      <c r="E35" s="6">
        <v>30266</v>
      </c>
      <c r="F35" s="6" t="s">
        <v>123</v>
      </c>
      <c r="G35" s="6">
        <v>3</v>
      </c>
      <c r="H35" s="6" t="s">
        <v>15</v>
      </c>
      <c r="I35" s="7">
        <f t="shared" si="0"/>
        <v>4</v>
      </c>
    </row>
    <row r="36" spans="1:9" x14ac:dyDescent="0.55000000000000004">
      <c r="A36" s="5" t="s">
        <v>92</v>
      </c>
      <c r="B36" s="6" t="s">
        <v>93</v>
      </c>
      <c r="C36" s="6">
        <v>242</v>
      </c>
      <c r="D36" s="6" t="s">
        <v>134</v>
      </c>
      <c r="E36" s="6">
        <v>30328</v>
      </c>
      <c r="F36" s="6" t="s">
        <v>137</v>
      </c>
      <c r="G36" s="6">
        <v>3</v>
      </c>
      <c r="H36" s="6" t="s">
        <v>15</v>
      </c>
      <c r="I36" s="7">
        <f t="shared" si="0"/>
        <v>4</v>
      </c>
    </row>
    <row r="37" spans="1:9" x14ac:dyDescent="0.55000000000000004">
      <c r="A37" s="5" t="s">
        <v>92</v>
      </c>
      <c r="B37" s="6" t="s">
        <v>128</v>
      </c>
      <c r="C37" s="6">
        <v>212</v>
      </c>
      <c r="D37" s="6" t="s">
        <v>135</v>
      </c>
      <c r="E37" s="6">
        <v>30229</v>
      </c>
      <c r="F37" s="6" t="s">
        <v>123</v>
      </c>
      <c r="G37" s="6">
        <v>3</v>
      </c>
      <c r="H37" s="6" t="s">
        <v>15</v>
      </c>
      <c r="I37" s="7">
        <f t="shared" si="0"/>
        <v>4</v>
      </c>
    </row>
    <row r="38" spans="1:9" ht="14.7" thickBot="1" x14ac:dyDescent="0.6">
      <c r="A38" s="14" t="s">
        <v>92</v>
      </c>
      <c r="B38" s="15" t="s">
        <v>98</v>
      </c>
      <c r="C38" s="15">
        <v>212</v>
      </c>
      <c r="D38" s="15" t="s">
        <v>136</v>
      </c>
      <c r="E38" s="15">
        <v>30180</v>
      </c>
      <c r="F38" s="15" t="s">
        <v>123</v>
      </c>
      <c r="G38" s="15">
        <v>3</v>
      </c>
      <c r="H38" s="15" t="s">
        <v>15</v>
      </c>
      <c r="I38" s="16">
        <f t="shared" si="0"/>
        <v>4</v>
      </c>
    </row>
    <row r="39" spans="1:9" ht="14.7" thickTop="1" x14ac:dyDescent="0.55000000000000004">
      <c r="A39" s="23" t="s">
        <v>78</v>
      </c>
      <c r="B39" s="24"/>
      <c r="C39" s="24"/>
      <c r="D39" s="24"/>
      <c r="E39" s="24"/>
      <c r="F39" s="24"/>
      <c r="G39" s="27">
        <f>SUM(G1:G38)</f>
        <v>89</v>
      </c>
      <c r="H39" s="27" t="s">
        <v>15</v>
      </c>
      <c r="I39" s="38">
        <f>((1*SUMIFS(I1:I38,G1:G38,1))+(3*SUMIFS(I1:I38,G1:G38,3))+(4*SUMIFS(I1:I38,G1:G38,4))+(5*SUMIFS(I1:I38,G1:G38,5)))/(SUMIFS(G1:G38,I1:I38,"&lt;&gt;**"))</f>
        <v>4</v>
      </c>
    </row>
    <row r="40" spans="1:9" ht="14.7" thickBot="1" x14ac:dyDescent="0.6">
      <c r="A40" s="25"/>
      <c r="B40" s="26"/>
      <c r="C40" s="26"/>
      <c r="D40" s="26"/>
      <c r="E40" s="26"/>
      <c r="F40" s="26"/>
      <c r="G40" s="28"/>
      <c r="H40" s="28"/>
      <c r="I40" s="39"/>
    </row>
    <row r="41" spans="1:9" ht="14.7" thickTop="1" x14ac:dyDescent="0.55000000000000004"/>
  </sheetData>
  <mergeCells count="5">
    <mergeCell ref="A1:I1"/>
    <mergeCell ref="A39:F40"/>
    <mergeCell ref="I39:I40"/>
    <mergeCell ref="H39:H40"/>
    <mergeCell ref="G39:G40"/>
  </mergeCells>
  <printOptions horizontalCentered="1" verticalCentered="1"/>
  <pageMargins left="0.7" right="0.7" top="0.75" bottom="0.75" header="0.3" footer="0.3"/>
  <pageSetup scale="78" orientation="portrait" horizontalDpi="360" verticalDpi="360" r:id="rId1"/>
  <headerFooter>
    <oddHeader>&amp;L&amp;"Courier New,Regular"&amp;P of &amp;N&amp;C&amp;"Courier New,Regular"Denny Rual Anderson III&amp;R&amp;"Courier New,Regular"&amp;D</oddHeader>
    <oddFooter>&amp;L&amp;"Courier New,Regular"&amp;T&amp;C&amp;"Courier New,Regular"&amp;F&amp;R&amp;"Courier New,Regular"&amp;A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12"/>
  <sheetViews>
    <sheetView zoomScaleNormal="100" workbookViewId="0">
      <selection sqref="A1:B1"/>
    </sheetView>
  </sheetViews>
  <sheetFormatPr defaultRowHeight="14.4" x14ac:dyDescent="0.55000000000000004"/>
  <cols>
    <col min="1" max="1" width="38.20703125" style="1" bestFit="1" customWidth="1"/>
    <col min="2" max="2" width="13.578125" style="1" bestFit="1" customWidth="1"/>
    <col min="3" max="16384" width="8.83984375" style="1"/>
  </cols>
  <sheetData>
    <row r="1" spans="1:2" ht="15" thickTop="1" x14ac:dyDescent="0.6">
      <c r="A1" s="29" t="s">
        <v>138</v>
      </c>
      <c r="B1" s="31"/>
    </row>
    <row r="2" spans="1:2" ht="14.7" x14ac:dyDescent="0.6">
      <c r="A2" s="2" t="s">
        <v>139</v>
      </c>
      <c r="B2" s="4" t="s">
        <v>140</v>
      </c>
    </row>
    <row r="3" spans="1:2" x14ac:dyDescent="0.55000000000000004">
      <c r="A3" s="5" t="s">
        <v>141</v>
      </c>
      <c r="B3" s="7">
        <v>5</v>
      </c>
    </row>
    <row r="4" spans="1:2" x14ac:dyDescent="0.55000000000000004">
      <c r="A4" s="5" t="s">
        <v>142</v>
      </c>
      <c r="B4" s="7">
        <v>3</v>
      </c>
    </row>
    <row r="5" spans="1:2" x14ac:dyDescent="0.55000000000000004">
      <c r="A5" s="5" t="s">
        <v>143</v>
      </c>
      <c r="B5" s="7">
        <v>3</v>
      </c>
    </row>
    <row r="6" spans="1:2" x14ac:dyDescent="0.55000000000000004">
      <c r="A6" s="5" t="s">
        <v>144</v>
      </c>
      <c r="B6" s="7">
        <v>3</v>
      </c>
    </row>
    <row r="7" spans="1:2" x14ac:dyDescent="0.55000000000000004">
      <c r="A7" s="5" t="s">
        <v>145</v>
      </c>
      <c r="B7" s="7">
        <v>3</v>
      </c>
    </row>
    <row r="8" spans="1:2" x14ac:dyDescent="0.55000000000000004">
      <c r="A8" s="5" t="s">
        <v>146</v>
      </c>
      <c r="B8" s="7">
        <v>5</v>
      </c>
    </row>
    <row r="9" spans="1:2" ht="14.7" thickBot="1" x14ac:dyDescent="0.6">
      <c r="A9" s="14" t="s">
        <v>147</v>
      </c>
      <c r="B9" s="16">
        <v>5</v>
      </c>
    </row>
    <row r="10" spans="1:2" ht="14.7" thickTop="1" x14ac:dyDescent="0.55000000000000004">
      <c r="A10" s="23" t="s">
        <v>78</v>
      </c>
      <c r="B10" s="38">
        <f>AVERAGEIFS(B1:B9,A1:A9,"&lt;&gt;Calculus BC: AB Subscore")</f>
        <v>3.6666666666666665</v>
      </c>
    </row>
    <row r="11" spans="1:2" ht="14.7" thickBot="1" x14ac:dyDescent="0.6">
      <c r="A11" s="25"/>
      <c r="B11" s="39"/>
    </row>
    <row r="12" spans="1:2" ht="14.7" thickTop="1" x14ac:dyDescent="0.55000000000000004"/>
  </sheetData>
  <mergeCells count="3">
    <mergeCell ref="A1:B1"/>
    <mergeCell ref="A10:A11"/>
    <mergeCell ref="B10:B11"/>
  </mergeCells>
  <printOptions horizontalCentered="1" verticalCentered="1"/>
  <pageMargins left="0.7" right="0.7" top="0.75" bottom="0.75" header="0.3" footer="0.3"/>
  <pageSetup orientation="portrait" horizontalDpi="360" verticalDpi="360" r:id="rId1"/>
  <headerFooter>
    <oddHeader>&amp;L&amp;"Courier New,Regular"&amp;P of &amp;N&amp;C&amp;"Courier New,Regular"Denny Rual Anderson III&amp;R&amp;"Courier New,Regular"&amp;D</oddHeader>
    <oddFooter>&amp;L&amp;"Courier New,Regular"&amp;T&amp;C&amp;"Courier New,Regular"&amp;F&amp;R&amp;"Courier New,Regular"&amp;A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67"/>
  <sheetViews>
    <sheetView zoomScaleNormal="100" workbookViewId="0">
      <selection sqref="A1:I1"/>
    </sheetView>
  </sheetViews>
  <sheetFormatPr defaultRowHeight="14.4" x14ac:dyDescent="0.55000000000000004"/>
  <cols>
    <col min="1" max="1" width="14.734375" style="1" bestFit="1" customWidth="1"/>
    <col min="2" max="2" width="8.89453125" style="1" bestFit="1" customWidth="1"/>
    <col min="3" max="3" width="17.1015625" style="1" bestFit="1" customWidth="1"/>
    <col min="4" max="4" width="51.1015625" style="1" bestFit="1" customWidth="1"/>
    <col min="5" max="5" width="14.734375" style="1" bestFit="1" customWidth="1"/>
    <col min="6" max="6" width="8.89453125" style="1" bestFit="1" customWidth="1"/>
    <col min="7" max="8" width="6.578125" style="1" bestFit="1" customWidth="1"/>
    <col min="9" max="9" width="13.578125" style="1" bestFit="1" customWidth="1"/>
    <col min="10" max="16384" width="8.83984375" style="1"/>
  </cols>
  <sheetData>
    <row r="1" spans="1:9" ht="15" thickTop="1" x14ac:dyDescent="0.6">
      <c r="A1" s="29" t="s">
        <v>148</v>
      </c>
      <c r="B1" s="30"/>
      <c r="C1" s="30"/>
      <c r="D1" s="30"/>
      <c r="E1" s="30"/>
      <c r="F1" s="30"/>
      <c r="G1" s="30"/>
      <c r="H1" s="30"/>
      <c r="I1" s="31"/>
    </row>
    <row r="2" spans="1:9" ht="14.7" x14ac:dyDescent="0.6">
      <c r="A2" s="2" t="s">
        <v>80</v>
      </c>
      <c r="B2" s="3" t="s">
        <v>81</v>
      </c>
      <c r="C2" s="3" t="s">
        <v>82</v>
      </c>
      <c r="D2" s="3" t="s">
        <v>2</v>
      </c>
      <c r="E2" s="3" t="s">
        <v>83</v>
      </c>
      <c r="F2" s="3" t="s">
        <v>84</v>
      </c>
      <c r="G2" s="3" t="s">
        <v>85</v>
      </c>
      <c r="H2" s="3" t="s">
        <v>1</v>
      </c>
      <c r="I2" s="4" t="s">
        <v>7</v>
      </c>
    </row>
    <row r="3" spans="1:9" x14ac:dyDescent="0.55000000000000004">
      <c r="A3" s="5" t="s">
        <v>149</v>
      </c>
      <c r="B3" s="6" t="s">
        <v>150</v>
      </c>
      <c r="C3" s="6">
        <v>2020</v>
      </c>
      <c r="D3" s="6" t="s">
        <v>162</v>
      </c>
      <c r="E3" s="6"/>
      <c r="F3" s="6"/>
      <c r="G3" s="6">
        <v>0</v>
      </c>
      <c r="H3" s="6" t="s">
        <v>171</v>
      </c>
      <c r="I3" s="7" t="str">
        <f>IF(H3="A+",4,IF(H3="A",4,IF(H3="A-",3.7,IF(H3="B+",3.3,IF(H3="B",3,IF(H3="B-",2.7,IF(H3="C+",2.3,IF(H3="C",2,IF(H3="C-",1.7,IF(H3="D+",1.3,IF(H3="D",1,IF(H3="D-",0.7,IF(H3="F",0,"**")))))))))))))</f>
        <v>**</v>
      </c>
    </row>
    <row r="4" spans="1:9" x14ac:dyDescent="0.55000000000000004">
      <c r="A4" s="5" t="s">
        <v>149</v>
      </c>
      <c r="B4" s="6" t="s">
        <v>151</v>
      </c>
      <c r="C4" s="6">
        <v>1310</v>
      </c>
      <c r="D4" s="6" t="s">
        <v>163</v>
      </c>
      <c r="E4" s="6"/>
      <c r="F4" s="6"/>
      <c r="G4" s="6">
        <v>0</v>
      </c>
      <c r="H4" s="6" t="s">
        <v>171</v>
      </c>
      <c r="I4" s="7" t="str">
        <f t="shared" ref="I4:I28" si="0">IF(H4="A+",4,IF(H4="A",4,IF(H4="A-",3.7,IF(H4="B+",3.3,IF(H4="B",3,IF(H4="B-",2.7,IF(H4="C+",2.3,IF(H4="C",2,IF(H4="C-",1.7,IF(H4="D+",1.3,IF(H4="D",1,IF(H4="D-",0.7,IF(H4="F",0,"**")))))))))))))</f>
        <v>**</v>
      </c>
    </row>
    <row r="5" spans="1:9" x14ac:dyDescent="0.55000000000000004">
      <c r="A5" s="5" t="s">
        <v>149</v>
      </c>
      <c r="B5" s="6" t="s">
        <v>151</v>
      </c>
      <c r="C5" s="6">
        <v>1310</v>
      </c>
      <c r="D5" s="6" t="s">
        <v>163</v>
      </c>
      <c r="E5" s="6"/>
      <c r="F5" s="6"/>
      <c r="G5" s="6">
        <v>0</v>
      </c>
      <c r="H5" s="6" t="s">
        <v>171</v>
      </c>
      <c r="I5" s="7" t="str">
        <f t="shared" si="0"/>
        <v>**</v>
      </c>
    </row>
    <row r="6" spans="1:9" x14ac:dyDescent="0.55000000000000004">
      <c r="A6" s="5" t="s">
        <v>149</v>
      </c>
      <c r="B6" s="6" t="s">
        <v>151</v>
      </c>
      <c r="C6" s="6">
        <v>1320</v>
      </c>
      <c r="D6" s="6" t="s">
        <v>164</v>
      </c>
      <c r="E6" s="6"/>
      <c r="F6" s="6"/>
      <c r="G6" s="6">
        <v>0</v>
      </c>
      <c r="H6" s="6" t="s">
        <v>171</v>
      </c>
      <c r="I6" s="7" t="str">
        <f t="shared" si="0"/>
        <v>**</v>
      </c>
    </row>
    <row r="7" spans="1:9" x14ac:dyDescent="0.55000000000000004">
      <c r="A7" s="5" t="s">
        <v>149</v>
      </c>
      <c r="B7" s="6" t="s">
        <v>151</v>
      </c>
      <c r="C7" s="6">
        <v>1320</v>
      </c>
      <c r="D7" s="6" t="s">
        <v>163</v>
      </c>
      <c r="E7" s="6"/>
      <c r="F7" s="6"/>
      <c r="G7" s="6">
        <v>0</v>
      </c>
      <c r="H7" s="6" t="s">
        <v>171</v>
      </c>
      <c r="I7" s="7" t="str">
        <f t="shared" si="0"/>
        <v>**</v>
      </c>
    </row>
    <row r="8" spans="1:9" x14ac:dyDescent="0.55000000000000004">
      <c r="A8" s="5" t="s">
        <v>149</v>
      </c>
      <c r="B8" s="6" t="s">
        <v>152</v>
      </c>
      <c r="C8" s="6">
        <v>2030</v>
      </c>
      <c r="D8" s="6" t="s">
        <v>165</v>
      </c>
      <c r="E8" s="6"/>
      <c r="F8" s="6"/>
      <c r="G8" s="6">
        <v>1</v>
      </c>
      <c r="H8" s="6" t="s">
        <v>171</v>
      </c>
      <c r="I8" s="7" t="str">
        <f t="shared" si="0"/>
        <v>**</v>
      </c>
    </row>
    <row r="9" spans="1:9" x14ac:dyDescent="0.55000000000000004">
      <c r="A9" s="5" t="s">
        <v>149</v>
      </c>
      <c r="B9" s="6" t="s">
        <v>152</v>
      </c>
      <c r="C9" s="6">
        <v>2040</v>
      </c>
      <c r="D9" s="6" t="s">
        <v>166</v>
      </c>
      <c r="E9" s="6"/>
      <c r="F9" s="6"/>
      <c r="G9" s="6">
        <v>1</v>
      </c>
      <c r="H9" s="6" t="s">
        <v>171</v>
      </c>
      <c r="I9" s="7" t="str">
        <f t="shared" si="0"/>
        <v>**</v>
      </c>
    </row>
    <row r="10" spans="1:9" x14ac:dyDescent="0.55000000000000004">
      <c r="A10" s="5" t="s">
        <v>149</v>
      </c>
      <c r="B10" s="6" t="s">
        <v>152</v>
      </c>
      <c r="C10" s="6">
        <v>2100</v>
      </c>
      <c r="D10" s="6" t="s">
        <v>167</v>
      </c>
      <c r="E10" s="6"/>
      <c r="F10" s="6"/>
      <c r="G10" s="6">
        <v>3</v>
      </c>
      <c r="H10" s="6" t="s">
        <v>171</v>
      </c>
      <c r="I10" s="7" t="str">
        <f t="shared" si="0"/>
        <v>**</v>
      </c>
    </row>
    <row r="11" spans="1:9" x14ac:dyDescent="0.55000000000000004">
      <c r="A11" s="5" t="s">
        <v>149</v>
      </c>
      <c r="B11" s="6" t="s">
        <v>152</v>
      </c>
      <c r="C11" s="6">
        <v>2200</v>
      </c>
      <c r="D11" s="6" t="s">
        <v>168</v>
      </c>
      <c r="E11" s="6"/>
      <c r="F11" s="6"/>
      <c r="G11" s="6">
        <v>3</v>
      </c>
      <c r="H11" s="6" t="s">
        <v>171</v>
      </c>
      <c r="I11" s="7" t="str">
        <f t="shared" si="0"/>
        <v>**</v>
      </c>
    </row>
    <row r="12" spans="1:9" x14ac:dyDescent="0.55000000000000004">
      <c r="A12" s="5" t="s">
        <v>149</v>
      </c>
      <c r="B12" s="6" t="s">
        <v>153</v>
      </c>
      <c r="C12" s="6" t="s">
        <v>160</v>
      </c>
      <c r="D12" s="6" t="s">
        <v>162</v>
      </c>
      <c r="E12" s="6"/>
      <c r="F12" s="6"/>
      <c r="G12" s="6">
        <v>3</v>
      </c>
      <c r="H12" s="6" t="s">
        <v>171</v>
      </c>
      <c r="I12" s="7" t="str">
        <f t="shared" si="0"/>
        <v>**</v>
      </c>
    </row>
    <row r="13" spans="1:9" x14ac:dyDescent="0.55000000000000004">
      <c r="A13" s="5" t="s">
        <v>149</v>
      </c>
      <c r="B13" s="6" t="s">
        <v>154</v>
      </c>
      <c r="C13" s="6">
        <v>2070</v>
      </c>
      <c r="D13" s="6" t="s">
        <v>169</v>
      </c>
      <c r="E13" s="6"/>
      <c r="F13" s="6"/>
      <c r="G13" s="6">
        <v>3</v>
      </c>
      <c r="H13" s="6" t="s">
        <v>171</v>
      </c>
      <c r="I13" s="7" t="str">
        <f t="shared" si="0"/>
        <v>**</v>
      </c>
    </row>
    <row r="14" spans="1:9" x14ac:dyDescent="0.55000000000000004">
      <c r="A14" s="5" t="s">
        <v>149</v>
      </c>
      <c r="B14" s="6" t="s">
        <v>155</v>
      </c>
      <c r="C14" s="6" t="s">
        <v>161</v>
      </c>
      <c r="D14" s="6" t="s">
        <v>162</v>
      </c>
      <c r="E14" s="6"/>
      <c r="F14" s="6"/>
      <c r="G14" s="6">
        <v>3</v>
      </c>
      <c r="H14" s="6" t="s">
        <v>171</v>
      </c>
      <c r="I14" s="7" t="str">
        <f t="shared" si="0"/>
        <v>**</v>
      </c>
    </row>
    <row r="15" spans="1:9" x14ac:dyDescent="0.55000000000000004">
      <c r="A15" s="5" t="s">
        <v>149</v>
      </c>
      <c r="B15" s="6" t="s">
        <v>156</v>
      </c>
      <c r="C15" s="6" t="s">
        <v>160</v>
      </c>
      <c r="D15" s="6" t="s">
        <v>162</v>
      </c>
      <c r="E15" s="6"/>
      <c r="F15" s="6"/>
      <c r="G15" s="6">
        <v>3</v>
      </c>
      <c r="H15" s="6" t="s">
        <v>171</v>
      </c>
      <c r="I15" s="7" t="str">
        <f t="shared" si="0"/>
        <v>**</v>
      </c>
    </row>
    <row r="16" spans="1:9" x14ac:dyDescent="0.55000000000000004">
      <c r="A16" s="5" t="s">
        <v>149</v>
      </c>
      <c r="B16" s="6" t="s">
        <v>156</v>
      </c>
      <c r="C16" s="6" t="s">
        <v>160</v>
      </c>
      <c r="D16" s="6" t="s">
        <v>162</v>
      </c>
      <c r="E16" s="6"/>
      <c r="F16" s="6"/>
      <c r="G16" s="6">
        <v>3</v>
      </c>
      <c r="H16" s="6" t="s">
        <v>171</v>
      </c>
      <c r="I16" s="7" t="str">
        <f t="shared" si="0"/>
        <v>**</v>
      </c>
    </row>
    <row r="17" spans="1:9" x14ac:dyDescent="0.55000000000000004">
      <c r="A17" s="5" t="s">
        <v>149</v>
      </c>
      <c r="B17" s="6" t="s">
        <v>157</v>
      </c>
      <c r="C17" s="6" t="s">
        <v>160</v>
      </c>
      <c r="D17" s="6" t="s">
        <v>162</v>
      </c>
      <c r="E17" s="6"/>
      <c r="F17" s="6"/>
      <c r="G17" s="6">
        <v>3</v>
      </c>
      <c r="H17" s="6" t="s">
        <v>171</v>
      </c>
      <c r="I17" s="7" t="str">
        <f t="shared" si="0"/>
        <v>**</v>
      </c>
    </row>
    <row r="18" spans="1:9" x14ac:dyDescent="0.55000000000000004">
      <c r="A18" s="5" t="s">
        <v>149</v>
      </c>
      <c r="B18" s="6" t="s">
        <v>157</v>
      </c>
      <c r="C18" s="6" t="s">
        <v>161</v>
      </c>
      <c r="D18" s="6" t="s">
        <v>162</v>
      </c>
      <c r="E18" s="6"/>
      <c r="F18" s="6"/>
      <c r="G18" s="6">
        <v>3</v>
      </c>
      <c r="H18" s="6" t="s">
        <v>171</v>
      </c>
      <c r="I18" s="7" t="str">
        <f t="shared" si="0"/>
        <v>**</v>
      </c>
    </row>
    <row r="19" spans="1:9" x14ac:dyDescent="0.55000000000000004">
      <c r="A19" s="5" t="s">
        <v>149</v>
      </c>
      <c r="B19" s="6" t="s">
        <v>157</v>
      </c>
      <c r="C19" s="6" t="s">
        <v>161</v>
      </c>
      <c r="D19" s="6" t="s">
        <v>162</v>
      </c>
      <c r="E19" s="6"/>
      <c r="F19" s="6"/>
      <c r="G19" s="6">
        <v>3</v>
      </c>
      <c r="H19" s="6" t="s">
        <v>171</v>
      </c>
      <c r="I19" s="7" t="str">
        <f t="shared" si="0"/>
        <v>**</v>
      </c>
    </row>
    <row r="20" spans="1:9" x14ac:dyDescent="0.55000000000000004">
      <c r="A20" s="5" t="s">
        <v>149</v>
      </c>
      <c r="B20" s="6" t="s">
        <v>157</v>
      </c>
      <c r="C20" s="6" t="s">
        <v>161</v>
      </c>
      <c r="D20" s="6" t="s">
        <v>162</v>
      </c>
      <c r="E20" s="6"/>
      <c r="F20" s="6"/>
      <c r="G20" s="6">
        <v>3</v>
      </c>
      <c r="H20" s="6" t="s">
        <v>171</v>
      </c>
      <c r="I20" s="7" t="str">
        <f t="shared" si="0"/>
        <v>**</v>
      </c>
    </row>
    <row r="21" spans="1:9" x14ac:dyDescent="0.55000000000000004">
      <c r="A21" s="5" t="s">
        <v>149</v>
      </c>
      <c r="B21" s="6" t="s">
        <v>151</v>
      </c>
      <c r="C21" s="6">
        <v>1030</v>
      </c>
      <c r="D21" s="6" t="s">
        <v>170</v>
      </c>
      <c r="E21" s="6"/>
      <c r="F21" s="6"/>
      <c r="G21" s="6">
        <v>3</v>
      </c>
      <c r="H21" s="6" t="s">
        <v>171</v>
      </c>
      <c r="I21" s="7" t="str">
        <f t="shared" si="0"/>
        <v>**</v>
      </c>
    </row>
    <row r="22" spans="1:9" x14ac:dyDescent="0.55000000000000004">
      <c r="A22" s="5" t="s">
        <v>149</v>
      </c>
      <c r="B22" s="6" t="s">
        <v>151</v>
      </c>
      <c r="C22" s="6">
        <v>1310</v>
      </c>
      <c r="D22" s="6" t="s">
        <v>163</v>
      </c>
      <c r="E22" s="6"/>
      <c r="F22" s="6"/>
      <c r="G22" s="6">
        <v>4</v>
      </c>
      <c r="H22" s="6" t="s">
        <v>171</v>
      </c>
      <c r="I22" s="7" t="str">
        <f t="shared" si="0"/>
        <v>**</v>
      </c>
    </row>
    <row r="23" spans="1:9" x14ac:dyDescent="0.55000000000000004">
      <c r="A23" s="5" t="s">
        <v>149</v>
      </c>
      <c r="B23" s="6" t="s">
        <v>151</v>
      </c>
      <c r="C23" s="6">
        <v>1320</v>
      </c>
      <c r="D23" s="6" t="s">
        <v>164</v>
      </c>
      <c r="E23" s="6"/>
      <c r="F23" s="6"/>
      <c r="G23" s="6">
        <v>4</v>
      </c>
      <c r="H23" s="6" t="s">
        <v>171</v>
      </c>
      <c r="I23" s="7" t="str">
        <f t="shared" si="0"/>
        <v>**</v>
      </c>
    </row>
    <row r="24" spans="1:9" x14ac:dyDescent="0.55000000000000004">
      <c r="A24" s="5" t="s">
        <v>149</v>
      </c>
      <c r="B24" s="6" t="s">
        <v>158</v>
      </c>
      <c r="C24" s="6" t="s">
        <v>160</v>
      </c>
      <c r="D24" s="6" t="s">
        <v>162</v>
      </c>
      <c r="E24" s="6"/>
      <c r="F24" s="6"/>
      <c r="G24" s="6">
        <v>3</v>
      </c>
      <c r="H24" s="6" t="s">
        <v>171</v>
      </c>
      <c r="I24" s="7" t="str">
        <f t="shared" si="0"/>
        <v>**</v>
      </c>
    </row>
    <row r="25" spans="1:9" x14ac:dyDescent="0.55000000000000004">
      <c r="A25" s="5" t="s">
        <v>149</v>
      </c>
      <c r="B25" s="6" t="s">
        <v>158</v>
      </c>
      <c r="C25" s="6" t="s">
        <v>161</v>
      </c>
      <c r="D25" s="6" t="s">
        <v>162</v>
      </c>
      <c r="E25" s="6"/>
      <c r="F25" s="6"/>
      <c r="G25" s="6">
        <v>3</v>
      </c>
      <c r="H25" s="6" t="s">
        <v>171</v>
      </c>
      <c r="I25" s="7" t="str">
        <f t="shared" si="0"/>
        <v>**</v>
      </c>
    </row>
    <row r="26" spans="1:9" x14ac:dyDescent="0.55000000000000004">
      <c r="A26" s="5" t="s">
        <v>149</v>
      </c>
      <c r="B26" s="6" t="s">
        <v>159</v>
      </c>
      <c r="C26" s="6" t="s">
        <v>161</v>
      </c>
      <c r="D26" s="6" t="s">
        <v>162</v>
      </c>
      <c r="E26" s="6"/>
      <c r="F26" s="6"/>
      <c r="G26" s="6">
        <v>3</v>
      </c>
      <c r="H26" s="6" t="s">
        <v>171</v>
      </c>
      <c r="I26" s="7" t="str">
        <f t="shared" si="0"/>
        <v>**</v>
      </c>
    </row>
    <row r="27" spans="1:9" x14ac:dyDescent="0.55000000000000004">
      <c r="A27" s="5" t="s">
        <v>149</v>
      </c>
      <c r="B27" s="6" t="s">
        <v>159</v>
      </c>
      <c r="C27" s="6" t="s">
        <v>161</v>
      </c>
      <c r="D27" s="6" t="s">
        <v>162</v>
      </c>
      <c r="E27" s="6"/>
      <c r="F27" s="10"/>
      <c r="G27" s="6">
        <v>3</v>
      </c>
      <c r="H27" s="6" t="s">
        <v>171</v>
      </c>
      <c r="I27" s="7" t="str">
        <f t="shared" si="0"/>
        <v>**</v>
      </c>
    </row>
    <row r="28" spans="1:9" x14ac:dyDescent="0.55000000000000004">
      <c r="A28" s="5" t="s">
        <v>149</v>
      </c>
      <c r="B28" s="6" t="s">
        <v>159</v>
      </c>
      <c r="C28" s="6" t="s">
        <v>161</v>
      </c>
      <c r="D28" s="6" t="s">
        <v>162</v>
      </c>
      <c r="E28" s="6"/>
      <c r="F28" s="10"/>
      <c r="G28" s="6">
        <v>3</v>
      </c>
      <c r="H28" s="6" t="s">
        <v>171</v>
      </c>
      <c r="I28" s="7" t="str">
        <f t="shared" si="0"/>
        <v>**</v>
      </c>
    </row>
    <row r="29" spans="1:9" x14ac:dyDescent="0.55000000000000004">
      <c r="A29" s="5" t="s">
        <v>149</v>
      </c>
      <c r="B29" s="6" t="s">
        <v>159</v>
      </c>
      <c r="C29" s="6" t="s">
        <v>161</v>
      </c>
      <c r="D29" s="6" t="s">
        <v>162</v>
      </c>
      <c r="E29" s="6"/>
      <c r="F29" s="10"/>
      <c r="G29" s="6">
        <v>3</v>
      </c>
      <c r="H29" s="6" t="s">
        <v>171</v>
      </c>
      <c r="I29" s="7" t="str">
        <f>IF(H29="A+",4,IF(H29="A",4,IF(H29="A-",3.7,IF(H29="B+",3.3,IF(H29="B",3,IF(H29="B-",2.7,IF(H29="C+",2.3,IF(H29="C",2,IF(H29="C-",1.7,IF(H29="D+",1.3,IF(H29="D",1,IF(H29="D-",0.7,IF(H29="F",0,"**")))))))))))))</f>
        <v>**</v>
      </c>
    </row>
    <row r="30" spans="1:9" x14ac:dyDescent="0.55000000000000004">
      <c r="A30" s="35" t="s">
        <v>149</v>
      </c>
      <c r="B30" s="36" t="s">
        <v>172</v>
      </c>
      <c r="C30" s="36">
        <v>1500</v>
      </c>
      <c r="D30" s="6" t="s">
        <v>175</v>
      </c>
      <c r="E30" s="53">
        <v>13883</v>
      </c>
      <c r="F30" s="36">
        <v>15</v>
      </c>
      <c r="G30" s="36">
        <v>1</v>
      </c>
      <c r="H30" s="36" t="s">
        <v>15</v>
      </c>
      <c r="I30" s="37">
        <f>IF(H30="A+",4,IF(H30="A",4,IF(H30="A-",3.7,IF(H30="B+",3.3,IF(H30="B",3,IF(H30="B-",2.7,IF(H30="C+",2.3,IF(H30="C",2,IF(H30="C-",1.7,IF(H30="D+",1.3,IF(H30="D",1,IF(H30="D-",0.7,IF(H30="F",0,"**")))))))))))))</f>
        <v>4</v>
      </c>
    </row>
    <row r="31" spans="1:9" x14ac:dyDescent="0.55000000000000004">
      <c r="A31" s="35"/>
      <c r="B31" s="36"/>
      <c r="C31" s="36"/>
      <c r="D31" s="6" t="s">
        <v>176</v>
      </c>
      <c r="E31" s="53"/>
      <c r="F31" s="36"/>
      <c r="G31" s="36"/>
      <c r="H31" s="36"/>
      <c r="I31" s="37"/>
    </row>
    <row r="32" spans="1:9" x14ac:dyDescent="0.55000000000000004">
      <c r="A32" s="11" t="s">
        <v>149</v>
      </c>
      <c r="B32" s="10" t="s">
        <v>153</v>
      </c>
      <c r="C32" s="10">
        <v>1113</v>
      </c>
      <c r="D32" s="10" t="s">
        <v>177</v>
      </c>
      <c r="E32" s="10">
        <v>20395</v>
      </c>
      <c r="F32" s="10">
        <v>200</v>
      </c>
      <c r="G32" s="10">
        <v>3</v>
      </c>
      <c r="H32" s="10" t="s">
        <v>15</v>
      </c>
      <c r="I32" s="7">
        <f t="shared" ref="I32" si="1">IF(H32="A+",4,IF(H32="A",4,IF(H32="A-",3.7,IF(H32="B+",3.3,IF(H32="B",3,IF(H32="B-",2.7,IF(H32="C+",2.3,IF(H32="C",2,IF(H32="C-",1.7,IF(H32="D+",1.3,IF(H32="D",1,IF(H32="D-",0.7,IF(H32="F",0,"**")))))))))))))</f>
        <v>4</v>
      </c>
    </row>
    <row r="33" spans="1:9" x14ac:dyDescent="0.55000000000000004">
      <c r="A33" s="35" t="s">
        <v>149</v>
      </c>
      <c r="B33" s="36" t="s">
        <v>173</v>
      </c>
      <c r="C33" s="36">
        <v>1501</v>
      </c>
      <c r="D33" s="6" t="s">
        <v>178</v>
      </c>
      <c r="E33" s="36">
        <v>14659</v>
      </c>
      <c r="F33" s="36">
        <v>1</v>
      </c>
      <c r="G33" s="36">
        <v>3</v>
      </c>
      <c r="H33" s="36" t="s">
        <v>75</v>
      </c>
      <c r="I33" s="37">
        <f>IF(H33="A+",4,IF(H33="A",4,IF(H33="A-",3.7,IF(H33="B+",3.3,IF(H33="B",3,IF(H33="B-",2.7,IF(H33="C+",2.3,IF(H33="C",2,IF(H33="C-",1.7,IF(H33="D+",1.3,IF(H33="D",1,IF(H33="D-",0.7,IF(H33="F",0,"**")))))))))))))</f>
        <v>3.7</v>
      </c>
    </row>
    <row r="34" spans="1:9" x14ac:dyDescent="0.55000000000000004">
      <c r="A34" s="35"/>
      <c r="B34" s="36"/>
      <c r="C34" s="36"/>
      <c r="D34" s="6" t="s">
        <v>179</v>
      </c>
      <c r="E34" s="36"/>
      <c r="F34" s="36"/>
      <c r="G34" s="36"/>
      <c r="H34" s="36"/>
      <c r="I34" s="37"/>
    </row>
    <row r="35" spans="1:9" x14ac:dyDescent="0.55000000000000004">
      <c r="A35" s="35" t="s">
        <v>149</v>
      </c>
      <c r="B35" s="36" t="s">
        <v>151</v>
      </c>
      <c r="C35" s="36">
        <v>2315</v>
      </c>
      <c r="D35" s="36" t="s">
        <v>180</v>
      </c>
      <c r="E35" s="12">
        <v>15484</v>
      </c>
      <c r="F35" s="10">
        <v>100</v>
      </c>
      <c r="G35" s="36">
        <v>4</v>
      </c>
      <c r="H35" s="36" t="s">
        <v>187</v>
      </c>
      <c r="I35" s="37">
        <f>IF(H35="A+",4,IF(H35="A",4,IF(H35="A-",3.7,IF(H35="B+",3.3,IF(H35="B",3,IF(H35="B-",2.7,IF(H35="C+",2.3,IF(H35="C",2,IF(H35="C-",1.7,IF(H35="D+",1.3,IF(H35="D",1,IF(H35="D-",0.7,IF(H35="F",0,"**")))))))))))))</f>
        <v>3</v>
      </c>
    </row>
    <row r="36" spans="1:9" x14ac:dyDescent="0.55000000000000004">
      <c r="A36" s="35"/>
      <c r="B36" s="36"/>
      <c r="C36" s="36"/>
      <c r="D36" s="36"/>
      <c r="E36" s="12">
        <v>15485</v>
      </c>
      <c r="F36" s="10">
        <v>101</v>
      </c>
      <c r="G36" s="36"/>
      <c r="H36" s="36"/>
      <c r="I36" s="37"/>
    </row>
    <row r="37" spans="1:9" x14ac:dyDescent="0.55000000000000004">
      <c r="A37" s="35" t="s">
        <v>149</v>
      </c>
      <c r="B37" s="36" t="s">
        <v>151</v>
      </c>
      <c r="C37" s="36">
        <v>3250</v>
      </c>
      <c r="D37" s="36" t="s">
        <v>181</v>
      </c>
      <c r="E37" s="12">
        <v>10931</v>
      </c>
      <c r="F37" s="10">
        <v>200</v>
      </c>
      <c r="G37" s="36">
        <v>4</v>
      </c>
      <c r="H37" s="36" t="s">
        <v>187</v>
      </c>
      <c r="I37" s="37">
        <f>IF(H37="A+",4,IF(H37="A",4,IF(H37="A-",3.7,IF(H37="B+",3.3,IF(H37="B",3,IF(H37="B-",2.7,IF(H37="C+",2.3,IF(H37="C",2,IF(H37="C-",1.7,IF(H37="D+",1.3,IF(H37="D",1,IF(H37="D-",0.7,IF(H37="F",0,"**")))))))))))))</f>
        <v>3</v>
      </c>
    </row>
    <row r="38" spans="1:9" x14ac:dyDescent="0.55000000000000004">
      <c r="A38" s="35"/>
      <c r="B38" s="36"/>
      <c r="C38" s="36"/>
      <c r="D38" s="36"/>
      <c r="E38" s="12">
        <v>10933</v>
      </c>
      <c r="F38" s="10">
        <v>201</v>
      </c>
      <c r="G38" s="36"/>
      <c r="H38" s="36"/>
      <c r="I38" s="37"/>
    </row>
    <row r="39" spans="1:9" x14ac:dyDescent="0.55000000000000004">
      <c r="A39" s="5" t="s">
        <v>189</v>
      </c>
      <c r="B39" s="6" t="s">
        <v>153</v>
      </c>
      <c r="C39" s="6">
        <v>2102</v>
      </c>
      <c r="D39" s="6" t="s">
        <v>182</v>
      </c>
      <c r="E39" s="6">
        <v>18224</v>
      </c>
      <c r="F39" s="10">
        <v>2</v>
      </c>
      <c r="G39" s="6">
        <v>3</v>
      </c>
      <c r="H39" s="6" t="s">
        <v>196</v>
      </c>
      <c r="I39" s="7">
        <f t="shared" ref="I39" si="2">IF(H39="A+",4,IF(H39="A",4,IF(H39="A-",3.7,IF(H39="B+",3.3,IF(H39="B",3,IF(H39="B-",2.7,IF(H39="C+",2.3,IF(H39="C",2,IF(H39="C-",1.7,IF(H39="D+",1.3,IF(H39="D",1,IF(H39="D-",0.7,IF(H39="F",0,"**")))))))))))))</f>
        <v>3.3</v>
      </c>
    </row>
    <row r="40" spans="1:9" x14ac:dyDescent="0.55000000000000004">
      <c r="A40" s="42" t="s">
        <v>189</v>
      </c>
      <c r="B40" s="36" t="s">
        <v>153</v>
      </c>
      <c r="C40" s="36">
        <v>2110</v>
      </c>
      <c r="D40" s="36" t="s">
        <v>183</v>
      </c>
      <c r="E40" s="12">
        <v>17467</v>
      </c>
      <c r="F40" s="10">
        <v>1</v>
      </c>
      <c r="G40" s="36">
        <v>3</v>
      </c>
      <c r="H40" s="36" t="s">
        <v>15</v>
      </c>
      <c r="I40" s="37">
        <f>IF(H40="A+",4,IF(H40="A",4,IF(H40="A-",3.7,IF(H40="B+",3.3,IF(H40="B",3,IF(H40="B-",2.7,IF(H40="C+",2.3,IF(H40="C",2,IF(H40="C-",1.7,IF(H40="D+",1.3,IF(H40="D",1,IF(H40="D-",0.7,IF(H40="F",0,"**")))))))))))))</f>
        <v>4</v>
      </c>
    </row>
    <row r="41" spans="1:9" x14ac:dyDescent="0.55000000000000004">
      <c r="A41" s="42"/>
      <c r="B41" s="36"/>
      <c r="C41" s="36"/>
      <c r="D41" s="36"/>
      <c r="E41" s="12">
        <v>17468</v>
      </c>
      <c r="F41" s="10">
        <v>101</v>
      </c>
      <c r="G41" s="36"/>
      <c r="H41" s="36"/>
      <c r="I41" s="37"/>
    </row>
    <row r="42" spans="1:9" x14ac:dyDescent="0.55000000000000004">
      <c r="A42" s="42" t="s">
        <v>189</v>
      </c>
      <c r="B42" s="36" t="s">
        <v>151</v>
      </c>
      <c r="C42" s="36">
        <v>3000</v>
      </c>
      <c r="D42" s="36" t="s">
        <v>184</v>
      </c>
      <c r="E42" s="12">
        <v>12643</v>
      </c>
      <c r="F42" s="10">
        <v>100</v>
      </c>
      <c r="G42" s="36">
        <v>4</v>
      </c>
      <c r="H42" s="36" t="s">
        <v>75</v>
      </c>
      <c r="I42" s="37">
        <f>IF(H42="A+",4,IF(H42="A",4,IF(H42="A-",3.7,IF(H42="B+",3.3,IF(H42="B",3,IF(H42="B-",2.7,IF(H42="C+",2.3,IF(H42="C",2,IF(H42="C-",1.7,IF(H42="D+",1.3,IF(H42="D",1,IF(H42="D-",0.7,IF(H42="F",0,"**")))))))))))))</f>
        <v>3.7</v>
      </c>
    </row>
    <row r="43" spans="1:9" x14ac:dyDescent="0.55000000000000004">
      <c r="A43" s="42"/>
      <c r="B43" s="36"/>
      <c r="C43" s="36"/>
      <c r="D43" s="36"/>
      <c r="E43" s="12">
        <v>12644</v>
      </c>
      <c r="F43" s="10">
        <v>101</v>
      </c>
      <c r="G43" s="36"/>
      <c r="H43" s="36"/>
      <c r="I43" s="37"/>
    </row>
    <row r="44" spans="1:9" x14ac:dyDescent="0.55000000000000004">
      <c r="A44" s="5" t="s">
        <v>189</v>
      </c>
      <c r="B44" s="6" t="s">
        <v>151</v>
      </c>
      <c r="C44" s="6">
        <v>3351</v>
      </c>
      <c r="D44" s="6" t="s">
        <v>185</v>
      </c>
      <c r="E44" s="6">
        <v>14461</v>
      </c>
      <c r="F44" s="10">
        <v>3</v>
      </c>
      <c r="G44" s="6">
        <v>3</v>
      </c>
      <c r="H44" s="6" t="s">
        <v>15</v>
      </c>
      <c r="I44" s="7">
        <f t="shared" ref="I44:I64" si="3">IF(H44="A+",4,IF(H44="A",4,IF(H44="A-",3.7,IF(H44="B+",3.3,IF(H44="B",3,IF(H44="B-",2.7,IF(H44="C+",2.3,IF(H44="C",2,IF(H44="C-",1.7,IF(H44="D+",1.3,IF(H44="D",1,IF(H44="D-",0.7,IF(H44="F",0,"**")))))))))))))</f>
        <v>4</v>
      </c>
    </row>
    <row r="45" spans="1:9" x14ac:dyDescent="0.55000000000000004">
      <c r="A45" s="5" t="s">
        <v>189</v>
      </c>
      <c r="B45" s="6" t="s">
        <v>174</v>
      </c>
      <c r="C45" s="6">
        <v>2420</v>
      </c>
      <c r="D45" s="6" t="s">
        <v>186</v>
      </c>
      <c r="E45" s="6">
        <v>19622</v>
      </c>
      <c r="F45" s="10">
        <v>100</v>
      </c>
      <c r="G45" s="6">
        <v>3</v>
      </c>
      <c r="H45" s="6" t="s">
        <v>187</v>
      </c>
      <c r="I45" s="7">
        <f t="shared" si="3"/>
        <v>3</v>
      </c>
    </row>
    <row r="46" spans="1:9" x14ac:dyDescent="0.55000000000000004">
      <c r="A46" s="5" t="s">
        <v>188</v>
      </c>
      <c r="B46" s="6" t="s">
        <v>153</v>
      </c>
      <c r="C46" s="6">
        <v>3205</v>
      </c>
      <c r="D46" s="6" t="s">
        <v>191</v>
      </c>
      <c r="E46" s="6">
        <v>12050</v>
      </c>
      <c r="F46" s="6">
        <v>1</v>
      </c>
      <c r="G46" s="6">
        <v>3</v>
      </c>
      <c r="H46" s="6" t="s">
        <v>15</v>
      </c>
      <c r="I46" s="7">
        <f t="shared" si="3"/>
        <v>4</v>
      </c>
    </row>
    <row r="47" spans="1:9" x14ac:dyDescent="0.55000000000000004">
      <c r="A47" s="5" t="s">
        <v>188</v>
      </c>
      <c r="B47" s="6" t="s">
        <v>151</v>
      </c>
      <c r="C47" s="6">
        <v>3100</v>
      </c>
      <c r="D47" s="6" t="s">
        <v>195</v>
      </c>
      <c r="E47" s="6">
        <v>10076</v>
      </c>
      <c r="F47" s="6">
        <v>1</v>
      </c>
      <c r="G47" s="6">
        <v>3</v>
      </c>
      <c r="H47" s="6" t="s">
        <v>196</v>
      </c>
      <c r="I47" s="7">
        <f t="shared" si="3"/>
        <v>3.3</v>
      </c>
    </row>
    <row r="48" spans="1:9" x14ac:dyDescent="0.55000000000000004">
      <c r="A48" s="43" t="s">
        <v>190</v>
      </c>
      <c r="B48" s="45" t="s">
        <v>153</v>
      </c>
      <c r="C48" s="47">
        <v>2150</v>
      </c>
      <c r="D48" s="45" t="s">
        <v>197</v>
      </c>
      <c r="E48" s="6">
        <v>19417</v>
      </c>
      <c r="F48" s="6">
        <v>2</v>
      </c>
      <c r="G48" s="47">
        <v>3</v>
      </c>
      <c r="H48" s="45" t="s">
        <v>15</v>
      </c>
      <c r="I48" s="40">
        <f t="shared" si="3"/>
        <v>4</v>
      </c>
    </row>
    <row r="49" spans="1:9" x14ac:dyDescent="0.55000000000000004">
      <c r="A49" s="44"/>
      <c r="B49" s="46"/>
      <c r="C49" s="48"/>
      <c r="D49" s="46"/>
      <c r="E49" s="6">
        <v>18031</v>
      </c>
      <c r="F49" s="6">
        <v>107</v>
      </c>
      <c r="G49" s="48"/>
      <c r="H49" s="46"/>
      <c r="I49" s="41"/>
    </row>
    <row r="50" spans="1:9" x14ac:dyDescent="0.55000000000000004">
      <c r="A50" s="5" t="s">
        <v>190</v>
      </c>
      <c r="B50" s="6" t="s">
        <v>153</v>
      </c>
      <c r="C50" s="6">
        <v>2910</v>
      </c>
      <c r="D50" s="6" t="s">
        <v>198</v>
      </c>
      <c r="E50" s="6">
        <v>21480</v>
      </c>
      <c r="F50" s="6">
        <v>1</v>
      </c>
      <c r="G50" s="6">
        <v>1</v>
      </c>
      <c r="H50" s="6" t="s">
        <v>15</v>
      </c>
      <c r="I50" s="7">
        <f t="shared" si="3"/>
        <v>4</v>
      </c>
    </row>
    <row r="51" spans="1:9" x14ac:dyDescent="0.55000000000000004">
      <c r="A51" s="5" t="s">
        <v>190</v>
      </c>
      <c r="B51" s="6" t="s">
        <v>153</v>
      </c>
      <c r="C51" s="6">
        <v>3102</v>
      </c>
      <c r="D51" s="6" t="s">
        <v>199</v>
      </c>
      <c r="E51" s="6">
        <v>16947</v>
      </c>
      <c r="F51" s="6">
        <v>1</v>
      </c>
      <c r="G51" s="6">
        <v>3</v>
      </c>
      <c r="H51" s="6" t="s">
        <v>16</v>
      </c>
      <c r="I51" s="7">
        <f t="shared" si="3"/>
        <v>4</v>
      </c>
    </row>
    <row r="52" spans="1:9" x14ac:dyDescent="0.55000000000000004">
      <c r="A52" s="5" t="s">
        <v>190</v>
      </c>
      <c r="B52" s="6" t="s">
        <v>151</v>
      </c>
      <c r="C52" s="6">
        <v>3310</v>
      </c>
      <c r="D52" s="6" t="s">
        <v>192</v>
      </c>
      <c r="E52" s="6">
        <v>10831</v>
      </c>
      <c r="F52" s="6">
        <v>1</v>
      </c>
      <c r="G52" s="6">
        <v>3</v>
      </c>
      <c r="H52" s="6" t="s">
        <v>201</v>
      </c>
      <c r="I52" s="7">
        <f t="shared" si="3"/>
        <v>2.7</v>
      </c>
    </row>
    <row r="53" spans="1:9" x14ac:dyDescent="0.55000000000000004">
      <c r="A53" s="5" t="s">
        <v>190</v>
      </c>
      <c r="B53" s="6" t="s">
        <v>151</v>
      </c>
      <c r="C53" s="6">
        <v>3354</v>
      </c>
      <c r="D53" s="6" t="s">
        <v>193</v>
      </c>
      <c r="E53" s="6">
        <v>10836</v>
      </c>
      <c r="F53" s="6">
        <v>2</v>
      </c>
      <c r="G53" s="6">
        <v>3</v>
      </c>
      <c r="H53" s="6" t="s">
        <v>200</v>
      </c>
      <c r="I53" s="7">
        <f t="shared" si="3"/>
        <v>2.2999999999999998</v>
      </c>
    </row>
    <row r="54" spans="1:9" x14ac:dyDescent="0.55000000000000004">
      <c r="A54" s="5" t="s">
        <v>190</v>
      </c>
      <c r="B54" s="6" t="s">
        <v>151</v>
      </c>
      <c r="C54" s="6">
        <v>4651</v>
      </c>
      <c r="D54" s="6" t="s">
        <v>194</v>
      </c>
      <c r="E54" s="6">
        <v>10841</v>
      </c>
      <c r="F54" s="6">
        <v>1</v>
      </c>
      <c r="G54" s="6">
        <v>3</v>
      </c>
      <c r="H54" s="6" t="s">
        <v>187</v>
      </c>
      <c r="I54" s="7">
        <f t="shared" si="3"/>
        <v>3</v>
      </c>
    </row>
    <row r="55" spans="1:9" x14ac:dyDescent="0.55000000000000004">
      <c r="A55" s="49" t="s">
        <v>203</v>
      </c>
      <c r="B55" s="51" t="s">
        <v>204</v>
      </c>
      <c r="C55" s="51">
        <v>5500</v>
      </c>
      <c r="D55" s="6" t="s">
        <v>205</v>
      </c>
      <c r="E55" s="51">
        <v>10121</v>
      </c>
      <c r="F55" s="51">
        <v>1</v>
      </c>
      <c r="G55" s="51">
        <v>3</v>
      </c>
      <c r="H55" s="51" t="s">
        <v>15</v>
      </c>
      <c r="I55" s="54">
        <f t="shared" si="3"/>
        <v>4</v>
      </c>
    </row>
    <row r="56" spans="1:9" x14ac:dyDescent="0.55000000000000004">
      <c r="A56" s="50"/>
      <c r="B56" s="52"/>
      <c r="C56" s="52"/>
      <c r="D56" s="6" t="s">
        <v>206</v>
      </c>
      <c r="E56" s="52"/>
      <c r="F56" s="52"/>
      <c r="G56" s="52"/>
      <c r="H56" s="52"/>
      <c r="I56" s="55"/>
    </row>
    <row r="57" spans="1:9" x14ac:dyDescent="0.55000000000000004">
      <c r="A57" s="13" t="s">
        <v>202</v>
      </c>
      <c r="B57" s="6" t="s">
        <v>207</v>
      </c>
      <c r="C57" s="6">
        <v>3240</v>
      </c>
      <c r="D57" s="6" t="s">
        <v>208</v>
      </c>
      <c r="E57" s="6">
        <v>14233</v>
      </c>
      <c r="F57" s="6">
        <v>1</v>
      </c>
      <c r="G57" s="6">
        <v>3</v>
      </c>
      <c r="H57" s="6" t="s">
        <v>75</v>
      </c>
      <c r="I57" s="7">
        <f t="shared" si="3"/>
        <v>3.7</v>
      </c>
    </row>
    <row r="58" spans="1:9" x14ac:dyDescent="0.55000000000000004">
      <c r="A58" s="56" t="s">
        <v>202</v>
      </c>
      <c r="B58" s="51" t="s">
        <v>153</v>
      </c>
      <c r="C58" s="51">
        <v>3330</v>
      </c>
      <c r="D58" s="51" t="s">
        <v>209</v>
      </c>
      <c r="E58" s="6">
        <v>20522</v>
      </c>
      <c r="F58" s="6">
        <v>2</v>
      </c>
      <c r="G58" s="51">
        <v>3</v>
      </c>
      <c r="H58" s="51" t="s">
        <v>196</v>
      </c>
      <c r="I58" s="54">
        <f t="shared" si="3"/>
        <v>3.3</v>
      </c>
    </row>
    <row r="59" spans="1:9" x14ac:dyDescent="0.55000000000000004">
      <c r="A59" s="57"/>
      <c r="B59" s="52"/>
      <c r="C59" s="52"/>
      <c r="D59" s="52"/>
      <c r="E59" s="6">
        <v>20523</v>
      </c>
      <c r="F59" s="6">
        <v>104</v>
      </c>
      <c r="G59" s="52"/>
      <c r="H59" s="52"/>
      <c r="I59" s="55"/>
    </row>
    <row r="60" spans="1:9" x14ac:dyDescent="0.55000000000000004">
      <c r="A60" s="5" t="s">
        <v>202</v>
      </c>
      <c r="B60" s="6" t="s">
        <v>153</v>
      </c>
      <c r="C60" s="6">
        <v>4102</v>
      </c>
      <c r="D60" s="6" t="s">
        <v>210</v>
      </c>
      <c r="E60" s="6">
        <v>17662</v>
      </c>
      <c r="F60" s="6">
        <v>1</v>
      </c>
      <c r="G60" s="6">
        <v>3</v>
      </c>
      <c r="H60" s="6" t="s">
        <v>187</v>
      </c>
      <c r="I60" s="7">
        <f t="shared" si="3"/>
        <v>3</v>
      </c>
    </row>
    <row r="61" spans="1:9" x14ac:dyDescent="0.55000000000000004">
      <c r="A61" s="5" t="s">
        <v>202</v>
      </c>
      <c r="B61" s="6" t="s">
        <v>153</v>
      </c>
      <c r="C61" s="6">
        <v>4630</v>
      </c>
      <c r="D61" s="6" t="s">
        <v>211</v>
      </c>
      <c r="E61" s="6">
        <v>18584</v>
      </c>
      <c r="F61" s="6">
        <v>1</v>
      </c>
      <c r="G61" s="6">
        <v>3</v>
      </c>
      <c r="H61" s="6" t="s">
        <v>187</v>
      </c>
      <c r="I61" s="7">
        <f t="shared" si="3"/>
        <v>3</v>
      </c>
    </row>
    <row r="62" spans="1:9" x14ac:dyDescent="0.55000000000000004">
      <c r="A62" s="19" t="s">
        <v>202</v>
      </c>
      <c r="B62" s="20" t="s">
        <v>213</v>
      </c>
      <c r="C62" s="20">
        <v>2150</v>
      </c>
      <c r="D62" s="6" t="s">
        <v>214</v>
      </c>
      <c r="E62" s="20">
        <v>14446</v>
      </c>
      <c r="F62" s="20">
        <v>1</v>
      </c>
      <c r="G62" s="20">
        <v>3</v>
      </c>
      <c r="H62" s="20" t="s">
        <v>187</v>
      </c>
      <c r="I62" s="7">
        <f t="shared" si="3"/>
        <v>3</v>
      </c>
    </row>
    <row r="63" spans="1:9" x14ac:dyDescent="0.55000000000000004">
      <c r="A63" s="19" t="s">
        <v>212</v>
      </c>
      <c r="B63" s="20" t="s">
        <v>153</v>
      </c>
      <c r="C63" s="20">
        <v>4640</v>
      </c>
      <c r="D63" s="6" t="s">
        <v>215</v>
      </c>
      <c r="E63" s="20">
        <v>12670</v>
      </c>
      <c r="F63" s="20">
        <v>1</v>
      </c>
      <c r="G63" s="20">
        <v>3</v>
      </c>
      <c r="H63" s="20" t="s">
        <v>15</v>
      </c>
      <c r="I63" s="7">
        <f t="shared" si="3"/>
        <v>4</v>
      </c>
    </row>
    <row r="64" spans="1:9" ht="14.7" thickBot="1" x14ac:dyDescent="0.6">
      <c r="A64" s="5" t="s">
        <v>212</v>
      </c>
      <c r="B64" s="6" t="s">
        <v>151</v>
      </c>
      <c r="C64" s="6">
        <v>1140</v>
      </c>
      <c r="D64" s="6" t="s">
        <v>216</v>
      </c>
      <c r="E64" s="6">
        <v>10079</v>
      </c>
      <c r="F64" s="6">
        <v>1</v>
      </c>
      <c r="G64" s="6">
        <v>3</v>
      </c>
      <c r="H64" s="6" t="s">
        <v>16</v>
      </c>
      <c r="I64" s="7">
        <f t="shared" si="3"/>
        <v>4</v>
      </c>
    </row>
    <row r="65" spans="1:9" ht="14.7" customHeight="1" thickTop="1" x14ac:dyDescent="0.55000000000000004">
      <c r="A65" s="23" t="s">
        <v>78</v>
      </c>
      <c r="B65" s="24"/>
      <c r="C65" s="24"/>
      <c r="D65" s="24"/>
      <c r="E65" s="24"/>
      <c r="F65" s="24"/>
      <c r="G65" s="27">
        <f>SUM(G1:G64)</f>
        <v>141</v>
      </c>
      <c r="H65" s="27" t="str">
        <f>IF(I65&gt;3.7,"A+",IF(I65&gt;3.5,"A",IF(I65&gt;3.3,"A-",IF(I65&gt;3,"B+",IF(I65&gt;2.7,"B",IF(I65&gt;2.3,"B-",IF(I65&gt;2,"C+",IF(I65&gt;1.7,"C",IF(I65&gt;1.3,"C-",IF(I65&gt;1,"D+",IF(I65&gt;0.7,"D",IF(I65&gt;0.3,"D-","F"))))))))))))</f>
        <v>A-</v>
      </c>
      <c r="I65" s="38">
        <f>((1*SUMIFS(I1:I64,G1:G64,1))+(3*SUMIFS(I1:I64,G1:G64,3))+(4*SUMIFS(I1:I64,G1:G64,4)))/(SUMIFS(G1:G64,I1:I64,"&lt;&gt;**"))</f>
        <v>3.4636363636363634</v>
      </c>
    </row>
    <row r="66" spans="1:9" ht="14.7" customHeight="1" thickBot="1" x14ac:dyDescent="0.6">
      <c r="A66" s="25"/>
      <c r="B66" s="26"/>
      <c r="C66" s="26"/>
      <c r="D66" s="26"/>
      <c r="E66" s="26"/>
      <c r="F66" s="26"/>
      <c r="G66" s="28"/>
      <c r="H66" s="28"/>
      <c r="I66" s="39"/>
    </row>
    <row r="67" spans="1:9" ht="14.7" thickTop="1" x14ac:dyDescent="0.55000000000000004"/>
  </sheetData>
  <mergeCells count="71">
    <mergeCell ref="G55:G56"/>
    <mergeCell ref="H55:H56"/>
    <mergeCell ref="I55:I56"/>
    <mergeCell ref="A58:A59"/>
    <mergeCell ref="B58:B59"/>
    <mergeCell ref="C58:C59"/>
    <mergeCell ref="D58:D59"/>
    <mergeCell ref="G58:G59"/>
    <mergeCell ref="H58:H59"/>
    <mergeCell ref="I58:I59"/>
    <mergeCell ref="A1:I1"/>
    <mergeCell ref="I30:I31"/>
    <mergeCell ref="H30:H31"/>
    <mergeCell ref="G30:G31"/>
    <mergeCell ref="F30:F31"/>
    <mergeCell ref="E30:E31"/>
    <mergeCell ref="C30:C31"/>
    <mergeCell ref="B30:B31"/>
    <mergeCell ref="A30:A31"/>
    <mergeCell ref="B33:B34"/>
    <mergeCell ref="A33:A34"/>
    <mergeCell ref="I35:I36"/>
    <mergeCell ref="H35:H36"/>
    <mergeCell ref="G35:G36"/>
    <mergeCell ref="C35:C36"/>
    <mergeCell ref="B35:B36"/>
    <mergeCell ref="A35:A36"/>
    <mergeCell ref="I33:I34"/>
    <mergeCell ref="H33:H34"/>
    <mergeCell ref="G33:G34"/>
    <mergeCell ref="F33:F34"/>
    <mergeCell ref="E33:E34"/>
    <mergeCell ref="C33:C34"/>
    <mergeCell ref="I65:I66"/>
    <mergeCell ref="H65:H66"/>
    <mergeCell ref="G65:G66"/>
    <mergeCell ref="C40:C41"/>
    <mergeCell ref="B40:B41"/>
    <mergeCell ref="I42:I43"/>
    <mergeCell ref="H42:H43"/>
    <mergeCell ref="G42:G43"/>
    <mergeCell ref="C42:C43"/>
    <mergeCell ref="B42:B43"/>
    <mergeCell ref="I40:I41"/>
    <mergeCell ref="H40:H41"/>
    <mergeCell ref="G40:G41"/>
    <mergeCell ref="D40:D41"/>
    <mergeCell ref="G48:G49"/>
    <mergeCell ref="H48:H49"/>
    <mergeCell ref="A65:F66"/>
    <mergeCell ref="A40:A41"/>
    <mergeCell ref="C37:C38"/>
    <mergeCell ref="B37:B38"/>
    <mergeCell ref="A37:A38"/>
    <mergeCell ref="A48:A49"/>
    <mergeCell ref="B48:B49"/>
    <mergeCell ref="C48:C49"/>
    <mergeCell ref="D48:D49"/>
    <mergeCell ref="A55:A56"/>
    <mergeCell ref="B55:B56"/>
    <mergeCell ref="C55:C56"/>
    <mergeCell ref="E55:E56"/>
    <mergeCell ref="F55:F56"/>
    <mergeCell ref="I48:I49"/>
    <mergeCell ref="A42:A43"/>
    <mergeCell ref="D42:D43"/>
    <mergeCell ref="D37:D38"/>
    <mergeCell ref="D35:D36"/>
    <mergeCell ref="I37:I38"/>
    <mergeCell ref="H37:H38"/>
    <mergeCell ref="G37:G38"/>
  </mergeCells>
  <printOptions horizontalCentered="1" verticalCentered="1"/>
  <pageMargins left="0.7" right="0.7" top="0.75" bottom="0.75" header="0.3" footer="0.3"/>
  <pageSetup scale="64" orientation="portrait" horizontalDpi="360" verticalDpi="360" r:id="rId1"/>
  <headerFooter>
    <oddHeader>&amp;L&amp;"Courier New,Regular"&amp;P of &amp;N&amp;C&amp;"Courier New,Regular"Denny Rual Anderson III&amp;R&amp;"Courier New,Regular"&amp;D</oddHeader>
    <oddFooter>&amp;L&amp;"Courier New,Regular"&amp;T&amp;C&amp;"Courier New,Regular"&amp;F&amp;R&amp;"Courier New,Regular"&amp;A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7273-134B-460F-B2A8-659FD1D8B9B0}">
  <sheetPr>
    <pageSetUpPr fitToPage="1"/>
  </sheetPr>
  <dimension ref="A1:I25"/>
  <sheetViews>
    <sheetView tabSelected="1" workbookViewId="0">
      <selection sqref="A1:I1"/>
    </sheetView>
  </sheetViews>
  <sheetFormatPr defaultRowHeight="14.4" x14ac:dyDescent="0.55000000000000004"/>
  <cols>
    <col min="1" max="1" width="14.734375" style="1" bestFit="1" customWidth="1"/>
    <col min="2" max="2" width="8.89453125" style="1" bestFit="1" customWidth="1"/>
    <col min="3" max="3" width="17.1015625" style="1" bestFit="1" customWidth="1"/>
    <col min="4" max="4" width="51.1015625" style="1" bestFit="1" customWidth="1"/>
    <col min="5" max="5" width="14.734375" style="1" bestFit="1" customWidth="1"/>
    <col min="6" max="6" width="8.89453125" style="1" bestFit="1" customWidth="1"/>
    <col min="7" max="8" width="6.578125" style="1" bestFit="1" customWidth="1"/>
    <col min="9" max="9" width="13.578125" style="1" bestFit="1" customWidth="1"/>
    <col min="10" max="16384" width="8.83984375" style="1"/>
  </cols>
  <sheetData>
    <row r="1" spans="1:9" ht="15" thickTop="1" x14ac:dyDescent="0.6">
      <c r="A1" s="29" t="s">
        <v>148</v>
      </c>
      <c r="B1" s="30"/>
      <c r="C1" s="30"/>
      <c r="D1" s="30"/>
      <c r="E1" s="30"/>
      <c r="F1" s="30"/>
      <c r="G1" s="30"/>
      <c r="H1" s="30"/>
      <c r="I1" s="31"/>
    </row>
    <row r="2" spans="1:9" ht="14.7" x14ac:dyDescent="0.6">
      <c r="A2" s="2" t="s">
        <v>80</v>
      </c>
      <c r="B2" s="3" t="s">
        <v>81</v>
      </c>
      <c r="C2" s="3" t="s">
        <v>82</v>
      </c>
      <c r="D2" s="3" t="s">
        <v>2</v>
      </c>
      <c r="E2" s="3" t="s">
        <v>83</v>
      </c>
      <c r="F2" s="3" t="s">
        <v>84</v>
      </c>
      <c r="G2" s="3" t="s">
        <v>85</v>
      </c>
      <c r="H2" s="3" t="s">
        <v>1</v>
      </c>
      <c r="I2" s="4" t="s">
        <v>7</v>
      </c>
    </row>
    <row r="3" spans="1:9" x14ac:dyDescent="0.55000000000000004">
      <c r="A3" s="5" t="s">
        <v>217</v>
      </c>
      <c r="B3" s="6" t="s">
        <v>153</v>
      </c>
      <c r="C3" s="6">
        <v>6190</v>
      </c>
      <c r="D3" s="6" t="s">
        <v>218</v>
      </c>
      <c r="E3" s="6">
        <v>17074</v>
      </c>
      <c r="F3" s="10">
        <v>1</v>
      </c>
      <c r="G3" s="6">
        <v>1</v>
      </c>
      <c r="H3" s="6" t="s">
        <v>15</v>
      </c>
      <c r="I3" s="7">
        <f t="shared" ref="I3" si="0">IF(H3="A+",4,IF(H3="A",4,IF(H3="A-",3.7,IF(H3="B+",3.3,IF(H3="B",3,IF(H3="B-",2.7,IF(H3="C+",2.3,IF(H3="C",2,IF(H3="C-",1.7,IF(H3="D+",1.3,IF(H3="D",1,IF(H3="D-",0.7,IF(H3="F",0,"**")))))))))))))</f>
        <v>4</v>
      </c>
    </row>
    <row r="4" spans="1:9" x14ac:dyDescent="0.55000000000000004">
      <c r="A4" s="5" t="s">
        <v>217</v>
      </c>
      <c r="B4" s="6" t="s">
        <v>153</v>
      </c>
      <c r="C4" s="6">
        <v>6316</v>
      </c>
      <c r="D4" s="6" t="s">
        <v>219</v>
      </c>
      <c r="E4" s="6">
        <v>17962</v>
      </c>
      <c r="F4" s="10">
        <v>1</v>
      </c>
      <c r="G4" s="6">
        <v>3</v>
      </c>
      <c r="H4" s="6" t="s">
        <v>15</v>
      </c>
      <c r="I4" s="7">
        <f>IF(H4="A+",4,IF(H4="A",4,IF(H4="A-",3.7,IF(H4="B+",3.3,IF(H4="B",3,IF(H4="B-",2.7,IF(H4="C+",2.3,IF(H4="C",2,IF(H4="C-",1.7,IF(H4="D+",1.3,IF(H4="D",1,IF(H4="D-",0.7,IF(H4="F",0,"**")))))))))))))</f>
        <v>4</v>
      </c>
    </row>
    <row r="5" spans="1:9" x14ac:dyDescent="0.55000000000000004">
      <c r="A5" s="58" t="s">
        <v>217</v>
      </c>
      <c r="B5" s="51" t="s">
        <v>153</v>
      </c>
      <c r="C5" s="51">
        <v>6501</v>
      </c>
      <c r="D5" s="6" t="s">
        <v>220</v>
      </c>
      <c r="E5" s="51">
        <v>19434</v>
      </c>
      <c r="F5" s="51">
        <v>8</v>
      </c>
      <c r="G5" s="51">
        <v>3</v>
      </c>
      <c r="H5" s="51" t="s">
        <v>75</v>
      </c>
      <c r="I5" s="54">
        <f>IF(H5="A+",4,IF(H5="A",4,IF(H5="A-",3.7,IF(H5="B+",3.3,IF(H5="B",3,IF(H5="B-",2.7,IF(H5="C+",2.3,IF(H5="C",2,IF(H5="C-",1.7,IF(H5="D+",1.3,IF(H5="D",1,IF(H5="D-",0.7,IF(H5="F",0,"**")))))))))))))</f>
        <v>3.7</v>
      </c>
    </row>
    <row r="6" spans="1:9" x14ac:dyDescent="0.55000000000000004">
      <c r="A6" s="59"/>
      <c r="B6" s="52"/>
      <c r="C6" s="52"/>
      <c r="D6" s="6" t="s">
        <v>221</v>
      </c>
      <c r="E6" s="52"/>
      <c r="F6" s="52"/>
      <c r="G6" s="52"/>
      <c r="H6" s="52"/>
      <c r="I6" s="55"/>
    </row>
    <row r="7" spans="1:9" x14ac:dyDescent="0.55000000000000004">
      <c r="A7" s="58" t="s">
        <v>217</v>
      </c>
      <c r="B7" s="51" t="s">
        <v>153</v>
      </c>
      <c r="C7" s="51">
        <v>6501</v>
      </c>
      <c r="D7" s="6" t="s">
        <v>220</v>
      </c>
      <c r="E7" s="51">
        <v>20769</v>
      </c>
      <c r="F7" s="51">
        <v>11</v>
      </c>
      <c r="G7" s="51">
        <v>3</v>
      </c>
      <c r="H7" s="51" t="s">
        <v>75</v>
      </c>
      <c r="I7" s="54">
        <f>IF(H7="A+",4,IF(H7="A",4,IF(H7="A-",3.7,IF(H7="B+",3.3,IF(H7="B",3,IF(H7="B-",2.7,IF(H7="C+",2.3,IF(H7="C",2,IF(H7="C-",1.7,IF(H7="D+",1.3,IF(H7="D",1,IF(H7="D-",0.7,IF(H7="F",0,"**")))))))))))))</f>
        <v>3.7</v>
      </c>
    </row>
    <row r="8" spans="1:9" x14ac:dyDescent="0.55000000000000004">
      <c r="A8" s="59"/>
      <c r="B8" s="52"/>
      <c r="C8" s="52"/>
      <c r="D8" s="6" t="s">
        <v>222</v>
      </c>
      <c r="E8" s="52"/>
      <c r="F8" s="52"/>
      <c r="G8" s="52"/>
      <c r="H8" s="52"/>
      <c r="I8" s="55"/>
    </row>
    <row r="9" spans="1:9" x14ac:dyDescent="0.55000000000000004">
      <c r="A9" s="58" t="s">
        <v>217</v>
      </c>
      <c r="B9" s="51" t="s">
        <v>153</v>
      </c>
      <c r="C9" s="51">
        <v>6501</v>
      </c>
      <c r="D9" s="21" t="s">
        <v>220</v>
      </c>
      <c r="E9" s="51">
        <v>21832</v>
      </c>
      <c r="F9" s="51">
        <v>15</v>
      </c>
      <c r="G9" s="51">
        <v>3</v>
      </c>
      <c r="H9" s="51" t="s">
        <v>75</v>
      </c>
      <c r="I9" s="54">
        <f>IF(H9="A+",4,IF(H9="A",4,IF(H9="A-",3.7,IF(H9="B+",3.3,IF(H9="B",3,IF(H9="B-",2.7,IF(H9="C+",2.3,IF(H9="C",2,IF(H9="C-",1.7,IF(H9="D+",1.3,IF(H9="D",1,IF(H9="D-",0.7,IF(H9="F",0,"**")))))))))))))</f>
        <v>3.7</v>
      </c>
    </row>
    <row r="10" spans="1:9" x14ac:dyDescent="0.55000000000000004">
      <c r="A10" s="59"/>
      <c r="B10" s="52"/>
      <c r="C10" s="52"/>
      <c r="D10" s="22" t="s">
        <v>223</v>
      </c>
      <c r="E10" s="52"/>
      <c r="F10" s="52"/>
      <c r="G10" s="52"/>
      <c r="H10" s="52"/>
      <c r="I10" s="55"/>
    </row>
    <row r="11" spans="1:9" x14ac:dyDescent="0.55000000000000004">
      <c r="A11" s="58" t="s">
        <v>224</v>
      </c>
      <c r="B11" s="51" t="s">
        <v>153</v>
      </c>
      <c r="C11" s="51"/>
      <c r="D11" s="21"/>
      <c r="E11" s="51"/>
      <c r="F11" s="51"/>
      <c r="G11" s="51">
        <v>3</v>
      </c>
      <c r="H11" s="51"/>
      <c r="I11" s="54" t="str">
        <f>IF(H11="A+",4,IF(H11="A",4,IF(H11="A-",3.7,IF(H11="B+",3.3,IF(H11="B",3,IF(H11="B-",2.7,IF(H11="C+",2.3,IF(H11="C",2,IF(H11="C-",1.7,IF(H11="D+",1.3,IF(H11="D",1,IF(H11="D-",0.7,IF(H11="F",0,"**")))))))))))))</f>
        <v>**</v>
      </c>
    </row>
    <row r="12" spans="1:9" x14ac:dyDescent="0.55000000000000004">
      <c r="A12" s="59"/>
      <c r="B12" s="52"/>
      <c r="C12" s="52"/>
      <c r="D12" s="22"/>
      <c r="E12" s="52"/>
      <c r="F12" s="52"/>
      <c r="G12" s="52"/>
      <c r="H12" s="52"/>
      <c r="I12" s="55"/>
    </row>
    <row r="13" spans="1:9" x14ac:dyDescent="0.55000000000000004">
      <c r="A13" s="43" t="s">
        <v>224</v>
      </c>
      <c r="B13" s="51" t="s">
        <v>153</v>
      </c>
      <c r="C13" s="51"/>
      <c r="D13" s="21"/>
      <c r="E13" s="51"/>
      <c r="F13" s="51"/>
      <c r="G13" s="51">
        <v>3</v>
      </c>
      <c r="H13" s="51"/>
      <c r="I13" s="54" t="str">
        <f>IF(H13="A+",4,IF(H13="A",4,IF(H13="A-",3.7,IF(H13="B+",3.3,IF(H13="B",3,IF(H13="B-",2.7,IF(H13="C+",2.3,IF(H13="C",2,IF(H13="C-",1.7,IF(H13="D+",1.3,IF(H13="D",1,IF(H13="D-",0.7,IF(H13="F",0,"**")))))))))))))</f>
        <v>**</v>
      </c>
    </row>
    <row r="14" spans="1:9" x14ac:dyDescent="0.55000000000000004">
      <c r="A14" s="44"/>
      <c r="B14" s="52"/>
      <c r="C14" s="52"/>
      <c r="D14" s="22"/>
      <c r="E14" s="52"/>
      <c r="F14" s="52"/>
      <c r="G14" s="52"/>
      <c r="H14" s="52"/>
      <c r="I14" s="55"/>
    </row>
    <row r="15" spans="1:9" x14ac:dyDescent="0.55000000000000004">
      <c r="A15" s="43" t="s">
        <v>224</v>
      </c>
      <c r="B15" s="51" t="s">
        <v>153</v>
      </c>
      <c r="C15" s="51"/>
      <c r="D15" s="21"/>
      <c r="E15" s="51"/>
      <c r="F15" s="51"/>
      <c r="G15" s="51">
        <v>3</v>
      </c>
      <c r="H15" s="51"/>
      <c r="I15" s="54" t="str">
        <f>IF(H15="A+",4,IF(H15="A",4,IF(H15="A-",3.7,IF(H15="B+",3.3,IF(H15="B",3,IF(H15="B-",2.7,IF(H15="C+",2.3,IF(H15="C",2,IF(H15="C-",1.7,IF(H15="D+",1.3,IF(H15="D",1,IF(H15="D-",0.7,IF(H15="F",0,"**")))))))))))))</f>
        <v>**</v>
      </c>
    </row>
    <row r="16" spans="1:9" x14ac:dyDescent="0.55000000000000004">
      <c r="A16" s="44"/>
      <c r="B16" s="52"/>
      <c r="C16" s="52"/>
      <c r="D16" s="22"/>
      <c r="E16" s="52"/>
      <c r="F16" s="52"/>
      <c r="G16" s="52"/>
      <c r="H16" s="52"/>
      <c r="I16" s="55"/>
    </row>
    <row r="17" spans="1:9" x14ac:dyDescent="0.55000000000000004">
      <c r="A17" s="43" t="s">
        <v>224</v>
      </c>
      <c r="B17" s="45" t="s">
        <v>153</v>
      </c>
      <c r="C17" s="47"/>
      <c r="D17" s="21"/>
      <c r="E17" s="51"/>
      <c r="F17" s="51"/>
      <c r="G17" s="47">
        <v>3</v>
      </c>
      <c r="H17" s="45"/>
      <c r="I17" s="54" t="str">
        <f t="shared" ref="I17:I21" si="1">IF(H17="A+",4,IF(H17="A",4,IF(H17="A-",3.7,IF(H17="B+",3.3,IF(H17="B",3,IF(H17="B-",2.7,IF(H17="C+",2.3,IF(H17="C",2,IF(H17="C-",1.7,IF(H17="D+",1.3,IF(H17="D",1,IF(H17="D-",0.7,IF(H17="F",0,"**")))))))))))))</f>
        <v>**</v>
      </c>
    </row>
    <row r="18" spans="1:9" x14ac:dyDescent="0.55000000000000004">
      <c r="A18" s="44"/>
      <c r="B18" s="46"/>
      <c r="C18" s="48"/>
      <c r="D18" s="22"/>
      <c r="E18" s="52"/>
      <c r="F18" s="52"/>
      <c r="G18" s="48"/>
      <c r="H18" s="46"/>
      <c r="I18" s="55"/>
    </row>
    <row r="19" spans="1:9" x14ac:dyDescent="0.55000000000000004">
      <c r="A19" s="49" t="s">
        <v>225</v>
      </c>
      <c r="B19" s="51" t="s">
        <v>153</v>
      </c>
      <c r="C19" s="51"/>
      <c r="D19" s="6"/>
      <c r="E19" s="51"/>
      <c r="F19" s="51"/>
      <c r="G19" s="51">
        <v>3</v>
      </c>
      <c r="H19" s="51"/>
      <c r="I19" s="54" t="str">
        <f t="shared" si="1"/>
        <v>**</v>
      </c>
    </row>
    <row r="20" spans="1:9" x14ac:dyDescent="0.55000000000000004">
      <c r="A20" s="50"/>
      <c r="B20" s="52"/>
      <c r="C20" s="52"/>
      <c r="D20" s="6"/>
      <c r="E20" s="52"/>
      <c r="F20" s="52"/>
      <c r="G20" s="52"/>
      <c r="H20" s="52"/>
      <c r="I20" s="55"/>
    </row>
    <row r="21" spans="1:9" x14ac:dyDescent="0.55000000000000004">
      <c r="A21" s="56" t="s">
        <v>225</v>
      </c>
      <c r="B21" s="51" t="s">
        <v>153</v>
      </c>
      <c r="C21" s="51"/>
      <c r="D21" s="21"/>
      <c r="E21" s="51"/>
      <c r="F21" s="51"/>
      <c r="G21" s="51">
        <v>3</v>
      </c>
      <c r="H21" s="51"/>
      <c r="I21" s="54" t="str">
        <f t="shared" si="1"/>
        <v>**</v>
      </c>
    </row>
    <row r="22" spans="1:9" ht="14.7" thickBot="1" x14ac:dyDescent="0.6">
      <c r="A22" s="57"/>
      <c r="B22" s="52"/>
      <c r="C22" s="52"/>
      <c r="D22" s="22"/>
      <c r="E22" s="52"/>
      <c r="F22" s="60"/>
      <c r="G22" s="52"/>
      <c r="H22" s="52"/>
      <c r="I22" s="55"/>
    </row>
    <row r="23" spans="1:9" ht="14.7" customHeight="1" thickTop="1" x14ac:dyDescent="0.55000000000000004">
      <c r="A23" s="23" t="s">
        <v>78</v>
      </c>
      <c r="B23" s="24"/>
      <c r="C23" s="24"/>
      <c r="D23" s="24"/>
      <c r="E23" s="24"/>
      <c r="F23" s="24"/>
      <c r="G23" s="27">
        <f>SUM(G1:G22)</f>
        <v>31</v>
      </c>
      <c r="H23" s="27" t="str">
        <f>IF(I23&gt;3.7,"A+",IF(I23&gt;3.5,"A",IF(I23&gt;3.3,"A-",IF(I23&gt;3,"B+",IF(I23&gt;2.7,"B",IF(I23&gt;2.3,"B-",IF(I23&gt;2,"C+",IF(I23&gt;1.7,"C",IF(I23&gt;1.3,"C-",IF(I23&gt;1,"D+",IF(I23&gt;0.7,"D",IF(I23&gt;0.3,"D-","F"))))))))))))</f>
        <v>A+</v>
      </c>
      <c r="I23" s="38">
        <f>((1*SUMIFS(I1:I22,G1:G22,1))+(3*SUMIFS(I1:I22,G1:G22,3)))/(SUMIFS(G1:G22,I1:I22,"&lt;&gt;**"))</f>
        <v>3.7923076923076926</v>
      </c>
    </row>
    <row r="24" spans="1:9" ht="14.7" customHeight="1" thickBot="1" x14ac:dyDescent="0.6">
      <c r="A24" s="25"/>
      <c r="B24" s="26"/>
      <c r="C24" s="26"/>
      <c r="D24" s="26"/>
      <c r="E24" s="26"/>
      <c r="F24" s="26"/>
      <c r="G24" s="28"/>
      <c r="H24" s="28"/>
      <c r="I24" s="39"/>
    </row>
    <row r="25" spans="1:9" ht="14.7" thickTop="1" x14ac:dyDescent="0.55000000000000004"/>
  </sheetData>
  <mergeCells count="77">
    <mergeCell ref="F21:F22"/>
    <mergeCell ref="E9:E10"/>
    <mergeCell ref="E11:E12"/>
    <mergeCell ref="E13:E14"/>
    <mergeCell ref="E15:E16"/>
    <mergeCell ref="E17:E18"/>
    <mergeCell ref="E21:E22"/>
    <mergeCell ref="A5:A6"/>
    <mergeCell ref="F9:F10"/>
    <mergeCell ref="F11:F12"/>
    <mergeCell ref="F13:F14"/>
    <mergeCell ref="F15:F16"/>
    <mergeCell ref="F17:F18"/>
    <mergeCell ref="H5:H6"/>
    <mergeCell ref="G5:G6"/>
    <mergeCell ref="F5:F6"/>
    <mergeCell ref="E5:E6"/>
    <mergeCell ref="C5:C6"/>
    <mergeCell ref="B5:B6"/>
    <mergeCell ref="A23:F24"/>
    <mergeCell ref="G23:G24"/>
    <mergeCell ref="H23:H24"/>
    <mergeCell ref="I23:I24"/>
    <mergeCell ref="I21:I22"/>
    <mergeCell ref="H21:H22"/>
    <mergeCell ref="G21:G22"/>
    <mergeCell ref="C21:C22"/>
    <mergeCell ref="B21:B22"/>
    <mergeCell ref="H19:H20"/>
    <mergeCell ref="I19:I20"/>
    <mergeCell ref="A19:A20"/>
    <mergeCell ref="B19:B20"/>
    <mergeCell ref="C19:C20"/>
    <mergeCell ref="E19:E20"/>
    <mergeCell ref="F19:F20"/>
    <mergeCell ref="G19:G20"/>
    <mergeCell ref="I15:I16"/>
    <mergeCell ref="A17:A18"/>
    <mergeCell ref="B17:B18"/>
    <mergeCell ref="C17:C18"/>
    <mergeCell ref="G17:G18"/>
    <mergeCell ref="H17:H18"/>
    <mergeCell ref="I17:I18"/>
    <mergeCell ref="A21:A22"/>
    <mergeCell ref="I5:I6"/>
    <mergeCell ref="A15:A16"/>
    <mergeCell ref="B15:B16"/>
    <mergeCell ref="C15:C16"/>
    <mergeCell ref="G15:G16"/>
    <mergeCell ref="H15:H16"/>
    <mergeCell ref="I11:I12"/>
    <mergeCell ref="A13:A14"/>
    <mergeCell ref="B13:B14"/>
    <mergeCell ref="C13:C14"/>
    <mergeCell ref="G13:G14"/>
    <mergeCell ref="H13:H14"/>
    <mergeCell ref="I13:I14"/>
    <mergeCell ref="A11:A12"/>
    <mergeCell ref="B11:B12"/>
    <mergeCell ref="C11:C12"/>
    <mergeCell ref="G11:G12"/>
    <mergeCell ref="H11:H12"/>
    <mergeCell ref="H7:H8"/>
    <mergeCell ref="I7:I8"/>
    <mergeCell ref="A9:A10"/>
    <mergeCell ref="B9:B10"/>
    <mergeCell ref="C9:C10"/>
    <mergeCell ref="G9:G10"/>
    <mergeCell ref="H9:H10"/>
    <mergeCell ref="I9:I10"/>
    <mergeCell ref="A7:A8"/>
    <mergeCell ref="B7:B8"/>
    <mergeCell ref="C7:C8"/>
    <mergeCell ref="E7:E8"/>
    <mergeCell ref="F7:F8"/>
    <mergeCell ref="G7:G8"/>
    <mergeCell ref="A1:I1"/>
  </mergeCells>
  <printOptions horizontalCentered="1" verticalCentered="1"/>
  <pageMargins left="0.7" right="0.7" top="0.75" bottom="0.75" header="0.3" footer="0.3"/>
  <pageSetup scale="63" orientation="portrait" r:id="rId1"/>
  <headerFooter>
    <oddHeader>&amp;L&amp;"Courier New,Regular"&amp;P of &amp;N&amp;C&amp;"Courier New,Regular"Denny Rual Anderson III&amp;R&amp;"Courier New,Regular"&amp;D</oddHeader>
    <oddFooter>&amp;L&amp;"Courier New,Regular"&amp;T&amp;C&amp;"Courier New,Regular"&amp;F&amp;R&amp;"Courier New,Regular"&amp;A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JWHS</vt:lpstr>
      <vt:lpstr>LFCC</vt:lpstr>
      <vt:lpstr>AP</vt:lpstr>
      <vt:lpstr>UVA Undergraduate</vt:lpstr>
      <vt:lpstr>UVA Graduate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2017-12-21T05:38:04Z</dcterms:modified>
</cp:coreProperties>
</file>